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sugpatan\Desktop\"/>
    </mc:Choice>
  </mc:AlternateContent>
  <bookViews>
    <workbookView xWindow="0" yWindow="0" windowWidth="28800" windowHeight="124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61" i="1" l="1"/>
  <c r="G37" i="1" l="1"/>
  <c r="H9" i="1"/>
  <c r="F80" i="1" l="1"/>
  <c r="I54" i="2" l="1"/>
  <c r="I53" i="2"/>
  <c r="F100" i="1"/>
  <c r="F87" i="1"/>
  <c r="J75" i="1"/>
  <c r="I75" i="1"/>
  <c r="H75" i="1"/>
  <c r="F75" i="1"/>
  <c r="F37" i="1"/>
  <c r="I28" i="1"/>
  <c r="H28" i="1"/>
  <c r="G28" i="1"/>
  <c r="F28" i="1"/>
  <c r="F9" i="1"/>
  <c r="G169" i="2"/>
  <c r="G167" i="2"/>
  <c r="G161" i="2"/>
  <c r="G149" i="2"/>
  <c r="G168" i="2" s="1"/>
  <c r="G119" i="2"/>
  <c r="G120" i="2" s="1"/>
  <c r="G107" i="2"/>
  <c r="G100" i="2"/>
  <c r="G93" i="2"/>
  <c r="G75" i="2"/>
  <c r="G67" i="2"/>
  <c r="G59" i="2"/>
  <c r="G78" i="2" s="1"/>
  <c r="G79" i="2" s="1"/>
  <c r="G42" i="2"/>
  <c r="G33" i="2"/>
  <c r="G9" i="2"/>
  <c r="G170" i="2" l="1"/>
  <c r="K137" i="1" l="1"/>
  <c r="K125" i="1"/>
  <c r="K99" i="1"/>
  <c r="K100" i="1" s="1"/>
  <c r="K87" i="1"/>
  <c r="K80" i="1"/>
  <c r="K75" i="1"/>
  <c r="K37" i="1"/>
  <c r="K28" i="1"/>
  <c r="K9" i="1"/>
</calcChain>
</file>

<file path=xl/sharedStrings.xml><?xml version="1.0" encoding="utf-8"?>
<sst xmlns="http://schemas.openxmlformats.org/spreadsheetml/2006/main" count="489" uniqueCount="227">
  <si>
    <t xml:space="preserve">  </t>
  </si>
  <si>
    <t>STATUS OF FUNDS OF QRF AND OTHER  FUNDS FOR FY 2020</t>
  </si>
  <si>
    <t>As of May 28, 2020</t>
  </si>
  <si>
    <t>FUND SOURCE</t>
  </si>
  <si>
    <t>BUDGET REQUIREMENT</t>
  </si>
  <si>
    <t>PURPOSE</t>
  </si>
  <si>
    <t>AMOUNT</t>
  </si>
  <si>
    <t>STATUS</t>
  </si>
  <si>
    <t xml:space="preserve">PAGCOR  FUNDS   </t>
  </si>
  <si>
    <t>2.5 Billion</t>
  </si>
  <si>
    <t>P2,000.00/SET , 900,000 UNITS OF PPE's</t>
  </si>
  <si>
    <t>Obligated to  PS-DBM , check issued on 3/27</t>
  </si>
  <si>
    <t>Socio-Civic Projects Fund (SCPF); </t>
  </si>
  <si>
    <t xml:space="preserve">RITM – BUDGET REQUIREMENT FOR COVID </t>
  </si>
  <si>
    <t>Obligated to RITM, check issued on 3/26</t>
  </si>
  <si>
    <t>BOQ – BUDGET REQUIREMENT FOR AIRPORT AND SEA PORT</t>
  </si>
  <si>
    <t>Obligated to BOQ, check issued on 3/26</t>
  </si>
  <si>
    <t>PROC. ADDTL. PPEs TO PS DBM</t>
  </si>
  <si>
    <t>Obligated 3/30 (PITC)</t>
  </si>
  <si>
    <t xml:space="preserve">TOTAL </t>
  </si>
  <si>
    <t>PCSO</t>
  </si>
  <si>
    <t>420 MILLION</t>
  </si>
  <si>
    <t xml:space="preserve">FOR PHIC ISOLATION PACKAGE </t>
  </si>
  <si>
    <t>Issued to PHIC on April 3, 2020</t>
  </si>
  <si>
    <t>PAGCOR</t>
  </si>
  <si>
    <t>50 MILLION</t>
  </si>
  <si>
    <t>PPE’s FOR PGH, DJNRMMC, LCP</t>
  </si>
  <si>
    <t>Items already delivered to recipient</t>
  </si>
  <si>
    <t>(DONATION FROM OKADA FOUNDATION)</t>
  </si>
  <si>
    <t>REAGENTS AND EQUIPMENT FOR RITM</t>
  </si>
  <si>
    <t>hospitals</t>
  </si>
  <si>
    <t>MECH. VENTILATORS (DJNRMMC &amp; LCP)</t>
  </si>
  <si>
    <t>CY 2020 QRF</t>
  </si>
  <si>
    <t>MOOE</t>
  </si>
  <si>
    <t>300 MILLION</t>
  </si>
  <si>
    <t xml:space="preserve">PROCUREMENT OF N95 </t>
  </si>
  <si>
    <t>OBLIGATED (REBMANN SUPLIER)</t>
  </si>
  <si>
    <t>PROCUREMENT OF N95</t>
  </si>
  <si>
    <t>OBLIGATED (ENDURE SUPPLIER)</t>
  </si>
  <si>
    <t>RITM FOR SUB-NATIONAL LAB. FOR COVID</t>
  </si>
  <si>
    <t>SAA ISSUED</t>
  </si>
  <si>
    <t xml:space="preserve">CASH ADVANCE ADDTL </t>
  </si>
  <si>
    <t>OBLIGATED</t>
  </si>
  <si>
    <t>BOQ RESPONSE FOR COVID</t>
  </si>
  <si>
    <t>CHD CENTRAL LUZON FOR COVID</t>
  </si>
  <si>
    <t>CAF ISSUED – PROC OF N95</t>
  </si>
  <si>
    <t>W/ CAF</t>
  </si>
  <si>
    <t xml:space="preserve">                       - COOP MEALS </t>
  </si>
  <si>
    <t xml:space="preserve">                       - PROC. OF NEBULIZER</t>
  </si>
  <si>
    <t xml:space="preserve">                       - PROC. OF THERMOGUN</t>
  </si>
  <si>
    <t>W/CAF</t>
  </si>
  <si>
    <t xml:space="preserve">                       - PROC. OF  SURGICAL MASK</t>
  </si>
  <si>
    <t>OBLIGATED 4/21 (MEDICAL CENTER SUPPLIER)</t>
  </si>
  <si>
    <t>Total</t>
  </si>
  <si>
    <t xml:space="preserve">CAPITAL OUTLAY </t>
  </si>
  <si>
    <t>RITM FOR  COVID (FOR INFRA)</t>
  </si>
  <si>
    <t>W/ SAA</t>
  </si>
  <si>
    <t>CHD CENTRAL LUZON FOR COVID (FOR INFRA)</t>
  </si>
  <si>
    <t>PROC OF AUTOMATED NUCLEIC ACID EXTRACTION MACHINE (FOR THE USE OF RITM)</t>
  </si>
  <si>
    <t>OBLIGATED, PS DBM 4/22</t>
  </si>
  <si>
    <t>RITM - FOR COVID (MED EQUIPT)</t>
  </si>
  <si>
    <t>W/ SAA,  4/27</t>
  </si>
  <si>
    <t>MARIANO MARCOS MEM HOSP FOR COVID (MED. EQUIPT)</t>
  </si>
  <si>
    <t>CORAZON LOCSIN MONTELIBANO MEM HOSP FOR COVID (MED EQUIPT)</t>
  </si>
  <si>
    <t>W/SAA, 4/17</t>
  </si>
  <si>
    <t>SUB-TOTAL</t>
  </si>
  <si>
    <t>Additional Release charge to QRF under SARO number</t>
  </si>
  <si>
    <t xml:space="preserve">FOR THE PROCUREMENT OF REVERSE TRANSCRIPTION POLYMERASE SEVERE ACUTE RESPIRATORY SYNDROME CORONAVIRUS 2 DETECTION KITS </t>
  </si>
  <si>
    <t>Obligated thru  PS DBM  check issued on 4/17/2020</t>
  </si>
  <si>
    <t xml:space="preserve">BMB-B-20-0006847 DTD  APRIL 15,  2020 </t>
  </si>
  <si>
    <t>BAYANIHAN HEAL ACT FUND # CHARGE TO QRF</t>
  </si>
  <si>
    <t>SARO # BMB-B-20-0007975 DTD 4/23</t>
  </si>
  <si>
    <t>DPCB – Procurement of PPEs</t>
  </si>
  <si>
    <t>Obligated , PS DBM 4/28, with check issued</t>
  </si>
  <si>
    <t>RITM</t>
  </si>
  <si>
    <t>HFEP – Procurement of Equipment</t>
  </si>
  <si>
    <t>FDA</t>
  </si>
  <si>
    <t>HFEP- SAA issued for Proc. Of Med Equipt</t>
  </si>
  <si>
    <t>SAA  5/8</t>
  </si>
  <si>
    <t>BOQ</t>
  </si>
  <si>
    <t>HFEP - Transfer of fund to LCP, GOCC, AFP, Veterans Hosp for the procurement of medical equipt</t>
  </si>
  <si>
    <t>CAF issued 5/8</t>
  </si>
  <si>
    <t>HFEP</t>
  </si>
  <si>
    <t>HFEP - EAMC , Proc of medical equipment</t>
  </si>
  <si>
    <t>SAA 5/12</t>
  </si>
  <si>
    <t>DPCB</t>
  </si>
  <si>
    <t>HFEP -Jose B Lingad Mem Hosp , Proc of medical equipment</t>
  </si>
  <si>
    <t>HFDB</t>
  </si>
  <si>
    <t>HFEP - SAA issued to CHDs for the proc of medical equipt</t>
  </si>
  <si>
    <t>HEMB</t>
  </si>
  <si>
    <t>HFEP - BARMM, Proc of medical equipt</t>
  </si>
  <si>
    <t>CAF 5/12</t>
  </si>
  <si>
    <t>HHRDB</t>
  </si>
  <si>
    <t>HFEP- LCP &amp; NKTI, Proc of Medical Equipt for NRL</t>
  </si>
  <si>
    <t>EB</t>
  </si>
  <si>
    <t>HHRDB- HIRING OF JOS  (EAMC, RITM, DJNRMMC)</t>
  </si>
  <si>
    <t>SAA 4/29</t>
  </si>
  <si>
    <t xml:space="preserve">             - HIRING OF JOS (PGH, LCP)</t>
  </si>
  <si>
    <t>CAF 4/28, obligated  5/18 &amp; 5/19</t>
  </si>
  <si>
    <t xml:space="preserve">              -CHD METRO MANILA HIRING OF Cos</t>
  </si>
  <si>
    <t>SAA 5/19</t>
  </si>
  <si>
    <t xml:space="preserve">               - CHD DAVAO REGION HIRING OF Cos</t>
  </si>
  <si>
    <t xml:space="preserve">                -VARIOUS OPERATING UNITS (REGION/HOSP)</t>
  </si>
  <si>
    <t>SAA 5/15</t>
  </si>
  <si>
    <t xml:space="preserve">                - CHD CORDILLERA HIRING OF Cos</t>
  </si>
  <si>
    <t xml:space="preserve">                 - HIRING OF Cos (PAULINO, BRTTH, NMMC, MARIVELES)</t>
  </si>
  <si>
    <t>SAA  5/19</t>
  </si>
  <si>
    <t>RITM - Proc  of Gen amplify TM Viral RNA Purification Kit</t>
  </si>
  <si>
    <t>Obligated 5/12, with check issued</t>
  </si>
  <si>
    <t>RITM - Proc. of RNA Purification Kit</t>
  </si>
  <si>
    <t>Obligated , PS DBM 5/7, with check issued</t>
  </si>
  <si>
    <t>RITM - Proc of Testing Kit</t>
  </si>
  <si>
    <t>Obligated 5/14, with check issued 5/14</t>
  </si>
  <si>
    <t>RITM - Proc. Of Nasopharryngeal Swab</t>
  </si>
  <si>
    <t>CAF 5/19 (Biosite Medicdal Instruments Supplier), OBLIGATED 5/26</t>
  </si>
  <si>
    <t>RITM - Proc. Of Universal Transport Medium</t>
  </si>
  <si>
    <t>CAF 5/19 (Biosite Medicdal Instruments Supplier), Obligated 5/27</t>
  </si>
  <si>
    <t>RITM - Proc. Of Xabt Nucleic Acid Extraction Kit</t>
  </si>
  <si>
    <t>RITM - Proc. Of  Tube Microcentrifuge</t>
  </si>
  <si>
    <t>RITM - Proc. of reasealable plastic bag</t>
  </si>
  <si>
    <t>SAA 5/22</t>
  </si>
  <si>
    <t xml:space="preserve"> HFDB - RITM MEALS AND ACCOMODATION</t>
  </si>
  <si>
    <t>EB- MOBILIZATION ALLOWANCE OF CONTRACT TRACING VOLUNTEERS FOR EB</t>
  </si>
  <si>
    <t>CAF 5/28</t>
  </si>
  <si>
    <t>TOTAL</t>
  </si>
  <si>
    <t>BALANCE OF ALLOTMENT</t>
  </si>
  <si>
    <t>NDRRMC – MOOE</t>
  </si>
  <si>
    <t xml:space="preserve">500 MILLION </t>
  </si>
  <si>
    <t>(CALAMITY FUND)</t>
  </si>
  <si>
    <t>SARO # BMB-B-20-0002174</t>
  </si>
  <si>
    <t>PROCUREMENT OF CADAVER BAGS</t>
  </si>
  <si>
    <t>CAF</t>
  </si>
  <si>
    <t>PROC. OF CADAVER BAG, 5000 PCS</t>
  </si>
  <si>
    <t>OBLIGATED  5/15 (NEALA SUPPLIER)</t>
  </si>
  <si>
    <t>PROCUREMENT OF ALCAHOL</t>
  </si>
  <si>
    <t>MEALS OF SKELETAL EMPLOYEE</t>
  </si>
  <si>
    <t>DOH COOPERATIVE</t>
  </si>
  <si>
    <t xml:space="preserve">OBLIGATED </t>
  </si>
  <si>
    <t>SALARY OF LOGISTIC</t>
  </si>
  <si>
    <t>SALARY OF LOGISTIC AND DRIVER</t>
  </si>
  <si>
    <t>DR JOSE N RODRIGUEZ MEM HOSP FOR COVID</t>
  </si>
  <si>
    <t>WITH SAA</t>
  </si>
  <si>
    <t>PROCUREMENT OF PPEs TO PITC</t>
  </si>
  <si>
    <t>OBLIGATED TO PITC</t>
  </si>
  <si>
    <t>PHM/KMITS//HPCS</t>
  </si>
  <si>
    <t xml:space="preserve">184 MILLION </t>
  </si>
  <si>
    <t>PHM -  FOR MEDIA PLACEMENT ABS CBN</t>
  </si>
  <si>
    <t>CAF ISSUED 4/30</t>
  </si>
  <si>
    <t>HPCS –FOR MEDIA PLACEMENT ABS CBN</t>
  </si>
  <si>
    <t>PHM -  FOR MEDIA PLACEMENT TV 5</t>
  </si>
  <si>
    <t>CAF ISSUED 5/5, obligated 5/12</t>
  </si>
  <si>
    <t>HPCS –FOR MEDIA PLACEMENT TV 5</t>
  </si>
  <si>
    <t>TOTAL-</t>
  </si>
  <si>
    <t xml:space="preserve">DPCB SAVINGS </t>
  </si>
  <si>
    <t>630 MILLION</t>
  </si>
  <si>
    <t>CY 2020</t>
  </si>
  <si>
    <t>PROC. OF PPEs CHARGED TO TB</t>
  </si>
  <si>
    <t>Obligated (S&amp;S SUPPLIER)</t>
  </si>
  <si>
    <t>PROC. OF PPEs CHARGED TO RABIES</t>
  </si>
  <si>
    <t>PROC. OF PPEs CHARGED TO ELIMINATION OF DISEASES</t>
  </si>
  <si>
    <t>Obligated (ENDURE SUPPLIER)</t>
  </si>
  <si>
    <t>KMITS</t>
  </si>
  <si>
    <t>PROCUREMENT OF SURGICAL MASK</t>
  </si>
  <si>
    <t>Obligated 5/6 (PS DBM)</t>
  </si>
  <si>
    <t>CY 2019 CONAP</t>
  </si>
  <si>
    <t>FHO – Proc. of Surgical Mask, Face Shield</t>
  </si>
  <si>
    <t>Obligated to PS DBM  4/29, with check issued</t>
  </si>
  <si>
    <t>FHO - Procurement of cadaver bag</t>
  </si>
  <si>
    <t>PHM - Procurement of cadaver bag</t>
  </si>
  <si>
    <t>NON COMMUNICABLE - Procurement of cadaver bag</t>
  </si>
  <si>
    <t>ELIMINATION OF DIS - Procurement of cadaver bag</t>
  </si>
  <si>
    <t xml:space="preserve">PITC SAVINGS </t>
  </si>
  <si>
    <t>PROCUREMENT OF PPEs</t>
  </si>
  <si>
    <t>PROCURED THRU PITC</t>
  </si>
  <si>
    <t>(ZIKA PACKAGE 2017)</t>
  </si>
  <si>
    <t>TRANSFERRED TO PS DBM</t>
  </si>
  <si>
    <t xml:space="preserve">CO </t>
  </si>
  <si>
    <t>CO</t>
  </si>
  <si>
    <t>Obligated 5/12, with check issued on 5/13 P72,900,000</t>
  </si>
  <si>
    <t xml:space="preserve">CY 2020 DPCB SAVINGS </t>
  </si>
  <si>
    <t>Obligated 5/6</t>
  </si>
  <si>
    <t>SUMMARY FUND TRANSFER TO PS DBM</t>
  </si>
  <si>
    <t>CASH DONATION PAGCOR</t>
  </si>
  <si>
    <t>Transferred to PS DBM</t>
  </si>
  <si>
    <t xml:space="preserve">PROCUREMENT OF MEDICAL SUPPLIES AND REAGENTS AND MEDICAL EQUIPMENT </t>
  </si>
  <si>
    <t>CY 2020 DPCB SAVINGS</t>
  </si>
  <si>
    <t>PROCUREMENT OF MEDICAL SUPPLIES AND REAGENTS</t>
  </si>
  <si>
    <t>ALLOTMENT CLASS</t>
  </si>
  <si>
    <t>Direct release to PHIC</t>
  </si>
  <si>
    <t>CAPITAL OUTLAY</t>
  </si>
  <si>
    <t>SUB-ALLOTMENT
(Fund Transfer to Region/Hosp)</t>
  </si>
  <si>
    <t>Procurement of PPE's</t>
  </si>
  <si>
    <t xml:space="preserve">Fund Transfer to RITM – BUDGET REQUIREMENT FOR COVID </t>
  </si>
  <si>
    <t>Fund Transfer to BOQ – BUDGET REQUIREMENT FOR AIRPORT AND SEA PORT</t>
  </si>
  <si>
    <t>Procurement of Additional PPEs</t>
  </si>
  <si>
    <t>Disbursement
(Cash /NTCA Issued)</t>
  </si>
  <si>
    <t>* Notice of Cash Allocation (NTCA)</t>
  </si>
  <si>
    <t xml:space="preserve">CASH DONATION PAGCOR  FUNDS   </t>
  </si>
  <si>
    <t>CASH DONATION PCSO</t>
  </si>
  <si>
    <t>IN-KIND DONATION</t>
  </si>
  <si>
    <t>Items delivered to recipient hospitals</t>
  </si>
  <si>
    <t>CASH ADVANCE FOR COVID EMERGENCY EXPENSES</t>
  </si>
  <si>
    <t>PROC. OF  SURGICAL MASK</t>
  </si>
  <si>
    <t>Procurement of PPEs</t>
  </si>
  <si>
    <t>Procurement of Medical Equipment</t>
  </si>
  <si>
    <t>Hiring of Emergency Health Workers</t>
  </si>
  <si>
    <t>For RITM  use - Proc  of Gen amplify TM Viral RNA Purification Kit</t>
  </si>
  <si>
    <t xml:space="preserve">                              - Proc. of RNA Purification Kit</t>
  </si>
  <si>
    <t xml:space="preserve">                                - Proc of Testing Kit</t>
  </si>
  <si>
    <t xml:space="preserve">                               - Proc. Of Nasopharryngeal Swab</t>
  </si>
  <si>
    <t xml:space="preserve">                                - Proc. Of Universal Transport Medium</t>
  </si>
  <si>
    <t xml:space="preserve">                                - Proc. Of Xabt Nucleic Acid Extraction Kit</t>
  </si>
  <si>
    <t xml:space="preserve">                                - Proc. Of  Tube Microcentrifuge</t>
  </si>
  <si>
    <t xml:space="preserve">                               - Proc. of reasealable plastic bag</t>
  </si>
  <si>
    <t xml:space="preserve"> Fund transfer to RITM Meals and  Accomodation </t>
  </si>
  <si>
    <t>CY 2020 HEALTH PROMOTION/DPCB</t>
  </si>
  <si>
    <t xml:space="preserve">   Disease Prevention and Control Program (DPCB)</t>
  </si>
  <si>
    <t xml:space="preserve">   Family Health Office (FHO)</t>
  </si>
  <si>
    <t xml:space="preserve">   Public Health Management (PHM)</t>
  </si>
  <si>
    <t xml:space="preserve">   Eliniation of Diseases as Public Health   Threat</t>
  </si>
  <si>
    <t>Transfer of Funds to FDA</t>
  </si>
  <si>
    <t>Transfer of Funds to BOQ</t>
  </si>
  <si>
    <t>Funds for sickness and Death Compensation</t>
  </si>
  <si>
    <t>Treatment for Covid 19 Patients</t>
  </si>
  <si>
    <t xml:space="preserve">SALARY OF LOGISTIC </t>
  </si>
  <si>
    <t>As of June 8, 2020</t>
  </si>
  <si>
    <t>SUB-ALLOTMENT FOR ILI/SARI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</si>
</sst>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sz val="12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3" fontId="6" fillId="0" borderId="4" xfId="1" applyFont="1" applyBorder="1"/>
    <xf numFmtId="43" fontId="7" fillId="0" borderId="5" xfId="1" applyFont="1" applyBorder="1" applyAlignment="1">
      <alignment horizontal="center"/>
    </xf>
    <xf numFmtId="43" fontId="7" fillId="0" borderId="6" xfId="1" applyFont="1" applyBorder="1"/>
    <xf numFmtId="43" fontId="7" fillId="0" borderId="7" xfId="1" applyFont="1" applyBorder="1"/>
    <xf numFmtId="43" fontId="7" fillId="0" borderId="6" xfId="1" applyFont="1" applyBorder="1" applyAlignment="1">
      <alignment wrapText="1"/>
    </xf>
    <xf numFmtId="43" fontId="8" fillId="0" borderId="6" xfId="1" applyFont="1" applyBorder="1"/>
    <xf numFmtId="43" fontId="0" fillId="0" borderId="0" xfId="0" applyNumberFormat="1"/>
    <xf numFmtId="43" fontId="7" fillId="0" borderId="8" xfId="1" applyFont="1" applyBorder="1" applyAlignment="1">
      <alignment wrapText="1"/>
    </xf>
    <xf numFmtId="43" fontId="7" fillId="0" borderId="8" xfId="1" applyFont="1" applyBorder="1"/>
    <xf numFmtId="43" fontId="8" fillId="0" borderId="8" xfId="1" applyFont="1" applyBorder="1"/>
    <xf numFmtId="43" fontId="7" fillId="0" borderId="9" xfId="1" applyFont="1" applyBorder="1"/>
    <xf numFmtId="43" fontId="7" fillId="0" borderId="4" xfId="1" applyFont="1" applyBorder="1"/>
    <xf numFmtId="43" fontId="7" fillId="0" borderId="5" xfId="1" applyFont="1" applyBorder="1"/>
    <xf numFmtId="43" fontId="7" fillId="0" borderId="5" xfId="1" applyFont="1" applyBorder="1" applyAlignment="1">
      <alignment wrapText="1"/>
    </xf>
    <xf numFmtId="43" fontId="6" fillId="0" borderId="7" xfId="1" applyFont="1" applyBorder="1"/>
    <xf numFmtId="43" fontId="7" fillId="0" borderId="6" xfId="1" applyFont="1" applyBorder="1" applyAlignment="1">
      <alignment horizontal="center"/>
    </xf>
    <xf numFmtId="43" fontId="7" fillId="0" borderId="7" xfId="1" applyFont="1" applyBorder="1" applyAlignment="1">
      <alignment wrapText="1"/>
    </xf>
    <xf numFmtId="43" fontId="9" fillId="0" borderId="7" xfId="1" applyFont="1" applyBorder="1" applyAlignment="1">
      <alignment horizontal="right"/>
    </xf>
    <xf numFmtId="43" fontId="10" fillId="0" borderId="6" xfId="1" applyFont="1" applyBorder="1"/>
    <xf numFmtId="43" fontId="0" fillId="0" borderId="0" xfId="1" applyFont="1"/>
    <xf numFmtId="164" fontId="11" fillId="0" borderId="0" xfId="0" applyNumberFormat="1" applyFont="1"/>
    <xf numFmtId="164" fontId="0" fillId="0" borderId="0" xfId="0" applyNumberFormat="1"/>
    <xf numFmtId="43" fontId="7" fillId="0" borderId="6" xfId="1" applyFont="1" applyFill="1" applyBorder="1"/>
    <xf numFmtId="43" fontId="11" fillId="0" borderId="0" xfId="1" applyFont="1"/>
    <xf numFmtId="43" fontId="12" fillId="0" borderId="6" xfId="1" applyFont="1" applyBorder="1"/>
    <xf numFmtId="43" fontId="9" fillId="0" borderId="7" xfId="1" applyFont="1" applyBorder="1" applyAlignment="1">
      <alignment wrapText="1"/>
    </xf>
    <xf numFmtId="43" fontId="6" fillId="0" borderId="7" xfId="1" applyFont="1" applyBorder="1" applyAlignment="1">
      <alignment wrapText="1"/>
    </xf>
    <xf numFmtId="43" fontId="0" fillId="0" borderId="7" xfId="1" applyFont="1" applyBorder="1"/>
    <xf numFmtId="43" fontId="0" fillId="0" borderId="6" xfId="1" applyFont="1" applyBorder="1"/>
    <xf numFmtId="43" fontId="11" fillId="0" borderId="7" xfId="1" applyFont="1" applyBorder="1"/>
    <xf numFmtId="0" fontId="0" fillId="0" borderId="7" xfId="0" applyBorder="1" applyAlignment="1">
      <alignment horizontal="right"/>
    </xf>
    <xf numFmtId="43" fontId="0" fillId="0" borderId="6" xfId="1" applyFont="1" applyBorder="1" applyAlignment="1">
      <alignment wrapText="1"/>
    </xf>
    <xf numFmtId="43" fontId="0" fillId="0" borderId="0" xfId="1" applyFont="1" applyBorder="1"/>
    <xf numFmtId="43" fontId="1" fillId="0" borderId="7" xfId="1" applyFont="1" applyBorder="1"/>
    <xf numFmtId="43" fontId="1" fillId="0" borderId="6" xfId="1" applyFont="1" applyBorder="1"/>
    <xf numFmtId="43" fontId="0" fillId="0" borderId="10" xfId="1" applyFont="1" applyBorder="1"/>
    <xf numFmtId="0" fontId="0" fillId="2" borderId="11" xfId="0" applyFill="1" applyBorder="1"/>
    <xf numFmtId="43" fontId="11" fillId="0" borderId="6" xfId="1" applyFont="1" applyBorder="1"/>
    <xf numFmtId="43" fontId="0" fillId="0" borderId="12" xfId="1" applyFont="1" applyBorder="1" applyAlignment="1">
      <alignment wrapText="1"/>
    </xf>
    <xf numFmtId="43" fontId="1" fillId="0" borderId="0" xfId="0" applyNumberFormat="1" applyFont="1"/>
    <xf numFmtId="43" fontId="11" fillId="0" borderId="13" xfId="1" applyFont="1" applyBorder="1"/>
    <xf numFmtId="43" fontId="11" fillId="0" borderId="13" xfId="0" applyNumberFormat="1" applyFont="1" applyBorder="1"/>
    <xf numFmtId="43" fontId="0" fillId="0" borderId="0" xfId="1" applyFont="1" applyBorder="1" applyAlignment="1">
      <alignment wrapText="1"/>
    </xf>
    <xf numFmtId="43" fontId="11" fillId="0" borderId="0" xfId="1" applyFont="1" applyBorder="1"/>
    <xf numFmtId="43" fontId="7" fillId="2" borderId="5" xfId="1" applyFont="1" applyFill="1" applyBorder="1"/>
    <xf numFmtId="43" fontId="13" fillId="0" borderId="6" xfId="1" applyFont="1" applyBorder="1"/>
    <xf numFmtId="43" fontId="7" fillId="0" borderId="8" xfId="1" applyFont="1" applyBorder="1" applyAlignment="1">
      <alignment horizontal="center"/>
    </xf>
    <xf numFmtId="43" fontId="7" fillId="0" borderId="14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0" xfId="1" applyFont="1" applyBorder="1"/>
    <xf numFmtId="43" fontId="8" fillId="0" borderId="7" xfId="1" applyFont="1" applyBorder="1"/>
    <xf numFmtId="43" fontId="6" fillId="2" borderId="7" xfId="1" applyFont="1" applyFill="1" applyBorder="1"/>
    <xf numFmtId="43" fontId="7" fillId="2" borderId="0" xfId="1" applyFont="1" applyFill="1" applyBorder="1"/>
    <xf numFmtId="43" fontId="7" fillId="2" borderId="7" xfId="1" applyFont="1" applyFill="1" applyBorder="1"/>
    <xf numFmtId="43" fontId="8" fillId="2" borderId="7" xfId="1" applyFont="1" applyFill="1" applyBorder="1"/>
    <xf numFmtId="43" fontId="7" fillId="2" borderId="6" xfId="1" applyFont="1" applyFill="1" applyBorder="1"/>
    <xf numFmtId="0" fontId="0" fillId="2" borderId="0" xfId="0" applyFill="1"/>
    <xf numFmtId="43" fontId="7" fillId="2" borderId="9" xfId="1" applyFont="1" applyFill="1" applyBorder="1"/>
    <xf numFmtId="43" fontId="7" fillId="2" borderId="15" xfId="1" applyFont="1" applyFill="1" applyBorder="1"/>
    <xf numFmtId="43" fontId="8" fillId="2" borderId="9" xfId="1" applyFont="1" applyFill="1" applyBorder="1"/>
    <xf numFmtId="43" fontId="7" fillId="2" borderId="8" xfId="1" applyFont="1" applyFill="1" applyBorder="1"/>
    <xf numFmtId="43" fontId="7" fillId="2" borderId="4" xfId="1" applyFont="1" applyFill="1" applyBorder="1"/>
    <xf numFmtId="43" fontId="7" fillId="2" borderId="6" xfId="1" applyFont="1" applyFill="1" applyBorder="1" applyAlignment="1"/>
    <xf numFmtId="43" fontId="8" fillId="2" borderId="6" xfId="1" applyFont="1" applyFill="1" applyBorder="1"/>
    <xf numFmtId="43" fontId="8" fillId="2" borderId="6" xfId="1" applyFont="1" applyFill="1" applyBorder="1" applyAlignment="1"/>
    <xf numFmtId="43" fontId="7" fillId="2" borderId="8" xfId="1" applyFont="1" applyFill="1" applyBorder="1" applyAlignment="1"/>
    <xf numFmtId="0" fontId="0" fillId="2" borderId="9" xfId="0" applyFill="1" applyBorder="1"/>
    <xf numFmtId="0" fontId="0" fillId="2" borderId="8" xfId="0" applyFill="1" applyBorder="1"/>
    <xf numFmtId="43" fontId="0" fillId="2" borderId="0" xfId="1" applyFont="1" applyFill="1"/>
    <xf numFmtId="0" fontId="14" fillId="0" borderId="0" xfId="0" applyFont="1"/>
    <xf numFmtId="0" fontId="0" fillId="0" borderId="7" xfId="0" applyBorder="1"/>
    <xf numFmtId="0" fontId="0" fillId="0" borderId="6" xfId="0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43" fontId="7" fillId="0" borderId="6" xfId="1" applyFont="1" applyBorder="1" applyAlignment="1">
      <alignment horizontal="center" vertical="center"/>
    </xf>
    <xf numFmtId="43" fontId="7" fillId="0" borderId="7" xfId="1" applyFont="1" applyBorder="1" applyAlignment="1">
      <alignment horizontal="right" wrapText="1"/>
    </xf>
    <xf numFmtId="43" fontId="7" fillId="0" borderId="7" xfId="1" applyFont="1" applyFill="1" applyBorder="1" applyAlignment="1">
      <alignment horizontal="right" wrapText="1"/>
    </xf>
    <xf numFmtId="43" fontId="2" fillId="0" borderId="6" xfId="1" applyFont="1" applyBorder="1"/>
    <xf numFmtId="0" fontId="5" fillId="0" borderId="7" xfId="0" applyFont="1" applyBorder="1"/>
    <xf numFmtId="0" fontId="0" fillId="0" borderId="9" xfId="0" applyBorder="1"/>
    <xf numFmtId="0" fontId="0" fillId="0" borderId="4" xfId="0" applyBorder="1"/>
    <xf numFmtId="43" fontId="0" fillId="0" borderId="6" xfId="0" applyNumberFormat="1" applyBorder="1"/>
    <xf numFmtId="0" fontId="0" fillId="0" borderId="6" xfId="0" applyBorder="1" applyAlignment="1">
      <alignment wrapText="1"/>
    </xf>
    <xf numFmtId="43" fontId="11" fillId="0" borderId="6" xfId="0" applyNumberFormat="1" applyFont="1" applyBorder="1"/>
    <xf numFmtId="0" fontId="0" fillId="0" borderId="8" xfId="0" applyBorder="1"/>
    <xf numFmtId="43" fontId="7" fillId="0" borderId="6" xfId="1" applyFont="1" applyBorder="1" applyAlignment="1">
      <alignment horizontal="center" vertical="top"/>
    </xf>
    <xf numFmtId="43" fontId="7" fillId="0" borderId="8" xfId="1" applyFont="1" applyBorder="1" applyAlignment="1">
      <alignment horizontal="center" vertical="top"/>
    </xf>
    <xf numFmtId="43" fontId="13" fillId="3" borderId="6" xfId="1" applyFont="1" applyFill="1" applyBorder="1"/>
    <xf numFmtId="0" fontId="15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5" fillId="3" borderId="0" xfId="0" applyFont="1" applyFill="1"/>
    <xf numFmtId="43" fontId="13" fillId="3" borderId="5" xfId="1" applyFont="1" applyFill="1" applyBorder="1" applyAlignment="1">
      <alignment horizontal="center"/>
    </xf>
    <xf numFmtId="43" fontId="13" fillId="3" borderId="6" xfId="1" applyFont="1" applyFill="1" applyBorder="1" applyAlignment="1">
      <alignment horizontal="center"/>
    </xf>
    <xf numFmtId="43" fontId="13" fillId="3" borderId="7" xfId="1" applyFont="1" applyFill="1" applyBorder="1"/>
    <xf numFmtId="43" fontId="19" fillId="3" borderId="6" xfId="1" applyFont="1" applyFill="1" applyBorder="1"/>
    <xf numFmtId="43" fontId="13" fillId="3" borderId="8" xfId="1" applyFont="1" applyFill="1" applyBorder="1"/>
    <xf numFmtId="43" fontId="13" fillId="3" borderId="4" xfId="1" applyFont="1" applyFill="1" applyBorder="1"/>
    <xf numFmtId="43" fontId="13" fillId="3" borderId="5" xfId="1" applyFont="1" applyFill="1" applyBorder="1"/>
    <xf numFmtId="43" fontId="13" fillId="3" borderId="9" xfId="1" applyFont="1" applyFill="1" applyBorder="1"/>
    <xf numFmtId="43" fontId="13" fillId="0" borderId="4" xfId="1" applyFont="1" applyBorder="1"/>
    <xf numFmtId="43" fontId="15" fillId="0" borderId="7" xfId="1" applyFont="1" applyBorder="1"/>
    <xf numFmtId="43" fontId="15" fillId="0" borderId="6" xfId="1" applyFont="1" applyBorder="1"/>
    <xf numFmtId="43" fontId="13" fillId="0" borderId="7" xfId="1" applyFont="1" applyBorder="1"/>
    <xf numFmtId="43" fontId="21" fillId="0" borderId="7" xfId="1" applyFont="1" applyBorder="1"/>
    <xf numFmtId="43" fontId="21" fillId="0" borderId="6" xfId="1" applyFont="1" applyBorder="1"/>
    <xf numFmtId="0" fontId="15" fillId="0" borderId="7" xfId="0" applyFont="1" applyBorder="1" applyAlignment="1">
      <alignment horizontal="right"/>
    </xf>
    <xf numFmtId="43" fontId="13" fillId="0" borderId="5" xfId="1" applyFont="1" applyBorder="1" applyAlignment="1">
      <alignment horizontal="center"/>
    </xf>
    <xf numFmtId="43" fontId="18" fillId="0" borderId="7" xfId="1" applyFont="1" applyBorder="1"/>
    <xf numFmtId="43" fontId="13" fillId="0" borderId="6" xfId="1" applyFont="1" applyBorder="1" applyAlignment="1">
      <alignment horizontal="center"/>
    </xf>
    <xf numFmtId="43" fontId="15" fillId="0" borderId="0" xfId="0" applyNumberFormat="1" applyFont="1"/>
    <xf numFmtId="43" fontId="19" fillId="0" borderId="6" xfId="1" applyFont="1" applyBorder="1"/>
    <xf numFmtId="43" fontId="18" fillId="2" borderId="7" xfId="1" applyFont="1" applyFill="1" applyBorder="1"/>
    <xf numFmtId="43" fontId="13" fillId="2" borderId="7" xfId="1" applyFont="1" applyFill="1" applyBorder="1"/>
    <xf numFmtId="43" fontId="19" fillId="2" borderId="7" xfId="1" applyFont="1" applyFill="1" applyBorder="1"/>
    <xf numFmtId="43" fontId="13" fillId="2" borderId="6" xfId="1" applyFont="1" applyFill="1" applyBorder="1"/>
    <xf numFmtId="0" fontId="15" fillId="2" borderId="0" xfId="0" applyFont="1" applyFill="1"/>
    <xf numFmtId="43" fontId="13" fillId="2" borderId="6" xfId="1" applyFont="1" applyFill="1" applyBorder="1" applyAlignment="1"/>
    <xf numFmtId="43" fontId="19" fillId="2" borderId="6" xfId="1" applyFont="1" applyFill="1" applyBorder="1"/>
    <xf numFmtId="43" fontId="19" fillId="2" borderId="6" xfId="1" applyFont="1" applyFill="1" applyBorder="1" applyAlignment="1"/>
    <xf numFmtId="43" fontId="15" fillId="2" borderId="0" xfId="1" applyFont="1" applyFill="1"/>
    <xf numFmtId="0" fontId="22" fillId="0" borderId="0" xfId="0" applyFont="1"/>
    <xf numFmtId="43" fontId="18" fillId="0" borderId="4" xfId="1" applyFont="1" applyBorder="1"/>
    <xf numFmtId="0" fontId="15" fillId="0" borderId="7" xfId="0" applyFont="1" applyBorder="1"/>
    <xf numFmtId="0" fontId="15" fillId="0" borderId="6" xfId="0" applyFont="1" applyBorder="1"/>
    <xf numFmtId="0" fontId="23" fillId="0" borderId="7" xfId="0" applyFont="1" applyBorder="1"/>
    <xf numFmtId="0" fontId="23" fillId="0" borderId="7" xfId="0" applyFont="1" applyBorder="1" applyAlignment="1">
      <alignment horizontal="right"/>
    </xf>
    <xf numFmtId="43" fontId="13" fillId="0" borderId="6" xfId="1" applyFont="1" applyBorder="1" applyAlignment="1">
      <alignment wrapText="1"/>
    </xf>
    <xf numFmtId="43" fontId="20" fillId="0" borderId="7" xfId="1" applyFont="1" applyBorder="1" applyAlignment="1">
      <alignment wrapText="1"/>
    </xf>
    <xf numFmtId="43" fontId="13" fillId="0" borderId="6" xfId="1" applyFont="1" applyBorder="1" applyAlignment="1">
      <alignment horizontal="center" vertical="center"/>
    </xf>
    <xf numFmtId="43" fontId="13" fillId="0" borderId="7" xfId="1" applyFont="1" applyBorder="1" applyAlignment="1">
      <alignment horizontal="right" wrapText="1"/>
    </xf>
    <xf numFmtId="43" fontId="13" fillId="0" borderId="7" xfId="1" applyFont="1" applyFill="1" applyBorder="1" applyAlignment="1">
      <alignment horizontal="right" wrapText="1"/>
    </xf>
    <xf numFmtId="43" fontId="15" fillId="0" borderId="6" xfId="1" applyFont="1" applyBorder="1" applyAlignment="1">
      <alignment wrapText="1"/>
    </xf>
    <xf numFmtId="43" fontId="18" fillId="3" borderId="7" xfId="1" applyFont="1" applyFill="1" applyBorder="1"/>
    <xf numFmtId="43" fontId="13" fillId="3" borderId="8" xfId="1" applyFont="1" applyFill="1" applyBorder="1" applyAlignment="1">
      <alignment horizontal="center"/>
    </xf>
    <xf numFmtId="0" fontId="15" fillId="0" borderId="0" xfId="0" applyFont="1" applyFill="1"/>
    <xf numFmtId="43" fontId="18" fillId="0" borderId="4" xfId="1" applyFont="1" applyFill="1" applyBorder="1"/>
    <xf numFmtId="43" fontId="13" fillId="0" borderId="5" xfId="1" applyFont="1" applyFill="1" applyBorder="1" applyAlignment="1">
      <alignment horizontal="center"/>
    </xf>
    <xf numFmtId="43" fontId="13" fillId="0" borderId="6" xfId="1" applyFont="1" applyFill="1" applyBorder="1" applyAlignment="1">
      <alignment horizontal="center"/>
    </xf>
    <xf numFmtId="43" fontId="13" fillId="0" borderId="6" xfId="1" applyFont="1" applyFill="1" applyBorder="1"/>
    <xf numFmtId="43" fontId="13" fillId="0" borderId="7" xfId="1" applyFont="1" applyFill="1" applyBorder="1"/>
    <xf numFmtId="43" fontId="13" fillId="0" borderId="6" xfId="1" applyFont="1" applyFill="1" applyBorder="1" applyAlignment="1">
      <alignment wrapText="1"/>
    </xf>
    <xf numFmtId="43" fontId="19" fillId="0" borderId="6" xfId="1" applyFont="1" applyFill="1" applyBorder="1"/>
    <xf numFmtId="43" fontId="13" fillId="0" borderId="17" xfId="1" applyFont="1" applyFill="1" applyBorder="1" applyAlignment="1">
      <alignment wrapText="1"/>
    </xf>
    <xf numFmtId="43" fontId="15" fillId="0" borderId="0" xfId="0" applyNumberFormat="1" applyFont="1" applyFill="1"/>
    <xf numFmtId="43" fontId="13" fillId="0" borderId="8" xfId="1" applyFont="1" applyFill="1" applyBorder="1" applyAlignment="1">
      <alignment wrapText="1"/>
    </xf>
    <xf numFmtId="43" fontId="13" fillId="0" borderId="8" xfId="1" applyFont="1" applyFill="1" applyBorder="1"/>
    <xf numFmtId="43" fontId="19" fillId="0" borderId="8" xfId="1" applyFont="1" applyFill="1" applyBorder="1"/>
    <xf numFmtId="43" fontId="13" fillId="0" borderId="4" xfId="1" applyFont="1" applyFill="1" applyBorder="1"/>
    <xf numFmtId="43" fontId="13" fillId="0" borderId="5" xfId="1" applyFont="1" applyFill="1" applyBorder="1"/>
    <xf numFmtId="43" fontId="13" fillId="0" borderId="5" xfId="1" applyFont="1" applyFill="1" applyBorder="1" applyAlignment="1">
      <alignment wrapText="1"/>
    </xf>
    <xf numFmtId="43" fontId="18" fillId="0" borderId="7" xfId="1" applyFont="1" applyFill="1" applyBorder="1"/>
    <xf numFmtId="43" fontId="13" fillId="0" borderId="9" xfId="1" applyFont="1" applyFill="1" applyBorder="1"/>
    <xf numFmtId="43" fontId="13" fillId="0" borderId="6" xfId="1" applyFont="1" applyFill="1" applyBorder="1" applyAlignment="1">
      <alignment horizontal="center" vertical="top"/>
    </xf>
    <xf numFmtId="43" fontId="13" fillId="0" borderId="7" xfId="1" applyFont="1" applyFill="1" applyBorder="1" applyAlignment="1">
      <alignment wrapText="1"/>
    </xf>
    <xf numFmtId="43" fontId="13" fillId="0" borderId="8" xfId="1" applyFont="1" applyFill="1" applyBorder="1" applyAlignment="1">
      <alignment horizontal="center" vertical="top"/>
    </xf>
    <xf numFmtId="43" fontId="20" fillId="0" borderId="7" xfId="1" applyFont="1" applyFill="1" applyBorder="1" applyAlignment="1">
      <alignment horizontal="right"/>
    </xf>
    <xf numFmtId="43" fontId="15" fillId="0" borderId="0" xfId="1" applyFont="1" applyFill="1"/>
    <xf numFmtId="43" fontId="21" fillId="0" borderId="0" xfId="1" applyFont="1" applyFill="1"/>
    <xf numFmtId="43" fontId="20" fillId="0" borderId="7" xfId="1" applyFont="1" applyFill="1" applyBorder="1" applyAlignment="1">
      <alignment wrapText="1"/>
    </xf>
    <xf numFmtId="43" fontId="19" fillId="0" borderId="6" xfId="1" applyFont="1" applyFill="1" applyBorder="1" applyAlignment="1"/>
    <xf numFmtId="43" fontId="18" fillId="0" borderId="7" xfId="1" applyFont="1" applyFill="1" applyBorder="1" applyAlignment="1">
      <alignment wrapText="1"/>
    </xf>
    <xf numFmtId="43" fontId="15" fillId="0" borderId="7" xfId="1" applyFont="1" applyFill="1" applyBorder="1"/>
    <xf numFmtId="43" fontId="15" fillId="0" borderId="6" xfId="1" applyFont="1" applyFill="1" applyBorder="1"/>
    <xf numFmtId="43" fontId="21" fillId="0" borderId="7" xfId="1" applyFont="1" applyFill="1" applyBorder="1"/>
    <xf numFmtId="43" fontId="21" fillId="0" borderId="6" xfId="1" applyFont="1" applyFill="1" applyBorder="1"/>
    <xf numFmtId="0" fontId="15" fillId="0" borderId="7" xfId="0" applyFont="1" applyFill="1" applyBorder="1" applyAlignment="1">
      <alignment horizontal="right"/>
    </xf>
    <xf numFmtId="43" fontId="15" fillId="0" borderId="0" xfId="1" applyFont="1" applyFill="1" applyBorder="1"/>
    <xf numFmtId="43" fontId="15" fillId="0" borderId="13" xfId="1" applyFont="1" applyFill="1" applyBorder="1"/>
    <xf numFmtId="164" fontId="15" fillId="0" borderId="0" xfId="0" applyNumberFormat="1" applyFont="1" applyFill="1"/>
    <xf numFmtId="43" fontId="13" fillId="0" borderId="8" xfId="1" applyFont="1" applyFill="1" applyBorder="1" applyAlignment="1">
      <alignment horizontal="center"/>
    </xf>
    <xf numFmtId="43" fontId="13" fillId="3" borderId="14" xfId="1" applyFont="1" applyFill="1" applyBorder="1" applyAlignment="1">
      <alignment horizontal="center"/>
    </xf>
    <xf numFmtId="43" fontId="13" fillId="3" borderId="0" xfId="1" applyFont="1" applyFill="1" applyBorder="1" applyAlignment="1">
      <alignment horizontal="center"/>
    </xf>
    <xf numFmtId="43" fontId="13" fillId="3" borderId="0" xfId="1" applyFont="1" applyFill="1" applyBorder="1"/>
    <xf numFmtId="43" fontId="19" fillId="3" borderId="7" xfId="1" applyFont="1" applyFill="1" applyBorder="1"/>
    <xf numFmtId="43" fontId="13" fillId="3" borderId="15" xfId="1" applyFont="1" applyFill="1" applyBorder="1"/>
    <xf numFmtId="43" fontId="19" fillId="3" borderId="9" xfId="1" applyFont="1" applyFill="1" applyBorder="1"/>
    <xf numFmtId="43" fontId="13" fillId="3" borderId="6" xfId="1" applyFont="1" applyFill="1" applyBorder="1" applyAlignment="1"/>
    <xf numFmtId="43" fontId="19" fillId="3" borderId="6" xfId="1" applyFont="1" applyFill="1" applyBorder="1" applyAlignment="1"/>
    <xf numFmtId="43" fontId="13" fillId="3" borderId="8" xfId="1" applyFont="1" applyFill="1" applyBorder="1" applyAlignment="1"/>
    <xf numFmtId="43" fontId="13" fillId="0" borderId="6" xfId="1" applyFont="1" applyFill="1" applyBorder="1" applyAlignment="1">
      <alignment wrapText="1"/>
    </xf>
    <xf numFmtId="43" fontId="13" fillId="0" borderId="6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43" fontId="13" fillId="0" borderId="6" xfId="1" applyFont="1" applyFill="1" applyBorder="1" applyAlignment="1">
      <alignment horizontal="center" vertical="top"/>
    </xf>
    <xf numFmtId="43" fontId="13" fillId="0" borderId="8" xfId="1" applyFont="1" applyFill="1" applyBorder="1" applyAlignment="1">
      <alignment horizontal="center" vertical="top"/>
    </xf>
    <xf numFmtId="43" fontId="19" fillId="0" borderId="6" xfId="1" applyFont="1" applyFill="1" applyBorder="1"/>
    <xf numFmtId="43" fontId="13" fillId="0" borderId="6" xfId="1" applyFont="1" applyBorder="1" applyAlignment="1">
      <alignment horizontal="center" vertical="center"/>
    </xf>
    <xf numFmtId="43" fontId="13" fillId="0" borderId="6" xfId="1" applyFont="1" applyBorder="1" applyAlignment="1">
      <alignment wrapText="1"/>
    </xf>
    <xf numFmtId="43" fontId="13" fillId="0" borderId="6" xfId="1" applyFont="1" applyBorder="1"/>
    <xf numFmtId="43" fontId="18" fillId="3" borderId="7" xfId="1" applyFont="1" applyFill="1" applyBorder="1" applyAlignment="1">
      <alignment vertical="top"/>
    </xf>
    <xf numFmtId="0" fontId="17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7" fillId="0" borderId="6" xfId="1" applyFont="1" applyBorder="1" applyAlignment="1">
      <alignment horizontal="center" vertical="top"/>
    </xf>
    <xf numFmtId="43" fontId="7" fillId="0" borderId="8" xfId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center"/>
    </xf>
    <xf numFmtId="43" fontId="7" fillId="0" borderId="6" xfId="1" applyFont="1" applyBorder="1" applyAlignment="1">
      <alignment wrapText="1"/>
    </xf>
    <xf numFmtId="43" fontId="8" fillId="0" borderId="6" xfId="1" applyFont="1" applyBorder="1"/>
    <xf numFmtId="43" fontId="6" fillId="0" borderId="7" xfId="1" applyFont="1" applyBorder="1" applyAlignment="1">
      <alignment vertical="top"/>
    </xf>
    <xf numFmtId="43" fontId="7" fillId="2" borderId="6" xfId="1" applyFont="1" applyFill="1" applyBorder="1"/>
    <xf numFmtId="0" fontId="0" fillId="0" borderId="7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43" fontId="7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zoomScale="70" zoomScaleNormal="70" workbookViewId="0">
      <pane xSplit="2" ySplit="4" topLeftCell="C77" activePane="bottomRight" state="frozen"/>
      <selection pane="topRight" activeCell="C1" sqref="C1"/>
      <selection pane="bottomLeft" activeCell="A5" sqref="A5"/>
      <selection pane="bottomRight" activeCell="C40" sqref="C40:C41"/>
    </sheetView>
  </sheetViews>
  <sheetFormatPr defaultRowHeight="15" x14ac:dyDescent="0.25"/>
  <cols>
    <col min="1" max="1" width="3.28515625" style="93" customWidth="1"/>
    <col min="2" max="2" width="38.7109375" style="93" customWidth="1"/>
    <col min="3" max="3" width="23.5703125" style="93" customWidth="1"/>
    <col min="4" max="4" width="22" style="93" customWidth="1"/>
    <col min="5" max="5" width="58.85546875" style="93" customWidth="1"/>
    <col min="6" max="7" width="28" style="93" customWidth="1"/>
    <col min="8" max="9" width="27.42578125" style="93" customWidth="1"/>
    <col min="10" max="10" width="18.140625" style="93" customWidth="1"/>
    <col min="11" max="11" width="26.5703125" style="93" customWidth="1"/>
    <col min="12" max="12" width="46.85546875" style="93" customWidth="1"/>
    <col min="13" max="13" width="23.42578125" style="93" customWidth="1"/>
    <col min="14" max="14" width="22.7109375" style="93" customWidth="1"/>
    <col min="15" max="16384" width="9.140625" style="93"/>
  </cols>
  <sheetData>
    <row r="1" spans="1:13" ht="21" x14ac:dyDescent="0.35">
      <c r="A1" s="93" t="s">
        <v>0</v>
      </c>
      <c r="B1" s="94" t="s">
        <v>1</v>
      </c>
    </row>
    <row r="2" spans="1:13" ht="21" x14ac:dyDescent="0.35">
      <c r="B2" s="94" t="s">
        <v>225</v>
      </c>
    </row>
    <row r="3" spans="1:13" ht="15.75" thickBot="1" x14ac:dyDescent="0.3"/>
    <row r="4" spans="1:13" ht="57" thickBot="1" x14ac:dyDescent="0.35">
      <c r="B4" s="95" t="s">
        <v>3</v>
      </c>
      <c r="C4" s="96" t="s">
        <v>4</v>
      </c>
      <c r="D4" s="96" t="s">
        <v>187</v>
      </c>
      <c r="E4" s="97" t="s">
        <v>5</v>
      </c>
      <c r="F4" s="98" t="s">
        <v>42</v>
      </c>
      <c r="G4" s="99" t="s">
        <v>190</v>
      </c>
      <c r="H4" s="100" t="s">
        <v>195</v>
      </c>
      <c r="I4" s="99" t="s">
        <v>199</v>
      </c>
      <c r="J4" s="192" t="s">
        <v>6</v>
      </c>
      <c r="K4" s="193"/>
      <c r="L4" s="97" t="s">
        <v>7</v>
      </c>
    </row>
    <row r="5" spans="1:13" s="145" customFormat="1" ht="18" x14ac:dyDescent="0.4">
      <c r="B5" s="146" t="s">
        <v>197</v>
      </c>
      <c r="C5" s="147" t="s">
        <v>9</v>
      </c>
      <c r="D5" s="148" t="s">
        <v>33</v>
      </c>
      <c r="E5" s="149" t="s">
        <v>191</v>
      </c>
      <c r="F5" s="149">
        <v>1800000000</v>
      </c>
      <c r="G5" s="149"/>
      <c r="H5" s="149">
        <v>1800000000</v>
      </c>
      <c r="I5" s="149"/>
      <c r="J5" s="149"/>
      <c r="K5" s="149">
        <v>1800000000</v>
      </c>
      <c r="L5" s="149" t="s">
        <v>11</v>
      </c>
    </row>
    <row r="6" spans="1:13" s="145" customFormat="1" ht="15.75" x14ac:dyDescent="0.25">
      <c r="B6" s="150" t="s">
        <v>12</v>
      </c>
      <c r="C6" s="149"/>
      <c r="D6" s="149"/>
      <c r="E6" s="149" t="s">
        <v>192</v>
      </c>
      <c r="F6" s="149">
        <v>282943736.36000001</v>
      </c>
      <c r="G6" s="149"/>
      <c r="H6" s="149">
        <v>282943736.36000001</v>
      </c>
      <c r="I6" s="149"/>
      <c r="J6" s="149"/>
      <c r="K6" s="149">
        <v>282943736.36000001</v>
      </c>
      <c r="L6" s="149" t="s">
        <v>14</v>
      </c>
    </row>
    <row r="7" spans="1:13" s="145" customFormat="1" ht="31.5" x14ac:dyDescent="0.25">
      <c r="B7" s="150"/>
      <c r="C7" s="149"/>
      <c r="D7" s="149"/>
      <c r="E7" s="151" t="s">
        <v>193</v>
      </c>
      <c r="F7" s="149">
        <v>332090951</v>
      </c>
      <c r="G7" s="151"/>
      <c r="H7" s="151">
        <v>332090951</v>
      </c>
      <c r="I7" s="151"/>
      <c r="J7" s="149"/>
      <c r="K7" s="149">
        <v>332090951</v>
      </c>
      <c r="L7" s="149" t="s">
        <v>16</v>
      </c>
    </row>
    <row r="8" spans="1:13" s="145" customFormat="1" ht="18" x14ac:dyDescent="0.4">
      <c r="B8" s="150"/>
      <c r="C8" s="149"/>
      <c r="D8" s="149"/>
      <c r="E8" s="151" t="s">
        <v>194</v>
      </c>
      <c r="F8" s="152">
        <v>84965312.640000001</v>
      </c>
      <c r="G8" s="151"/>
      <c r="H8" s="153">
        <v>84964000</v>
      </c>
      <c r="I8" s="151"/>
      <c r="J8" s="149"/>
      <c r="K8" s="152">
        <v>84965312.640000001</v>
      </c>
      <c r="L8" s="149" t="s">
        <v>18</v>
      </c>
      <c r="M8" s="154"/>
    </row>
    <row r="9" spans="1:13" s="145" customFormat="1" ht="18.75" thickBot="1" x14ac:dyDescent="0.45">
      <c r="B9" s="150"/>
      <c r="C9" s="149"/>
      <c r="D9" s="149"/>
      <c r="E9" s="155" t="s">
        <v>19</v>
      </c>
      <c r="F9" s="155">
        <f>SUM(F5:F8)</f>
        <v>2500000000</v>
      </c>
      <c r="G9" s="155"/>
      <c r="H9" s="155">
        <f>SUM(H5:H8)</f>
        <v>2499998687.3600001</v>
      </c>
      <c r="I9" s="155"/>
      <c r="J9" s="156"/>
      <c r="K9" s="157">
        <f>SUM(K5:K8)</f>
        <v>2500000000</v>
      </c>
      <c r="L9" s="149"/>
    </row>
    <row r="10" spans="1:13" s="145" customFormat="1" ht="15.75" x14ac:dyDescent="0.25">
      <c r="B10" s="158"/>
      <c r="C10" s="159"/>
      <c r="D10" s="159"/>
      <c r="E10" s="160"/>
      <c r="F10" s="160"/>
      <c r="G10" s="160"/>
      <c r="H10" s="160"/>
      <c r="I10" s="160"/>
      <c r="J10" s="159"/>
      <c r="K10" s="159"/>
      <c r="L10" s="159"/>
    </row>
    <row r="11" spans="1:13" s="145" customFormat="1" ht="18" x14ac:dyDescent="0.4">
      <c r="B11" s="161" t="s">
        <v>198</v>
      </c>
      <c r="C11" s="148" t="s">
        <v>21</v>
      </c>
      <c r="D11" s="148"/>
      <c r="E11" s="151" t="s">
        <v>22</v>
      </c>
      <c r="F11" s="151"/>
      <c r="G11" s="151"/>
      <c r="H11" s="151"/>
      <c r="I11" s="151"/>
      <c r="J11" s="149"/>
      <c r="K11" s="152">
        <v>420000000</v>
      </c>
      <c r="L11" s="149" t="s">
        <v>23</v>
      </c>
    </row>
    <row r="12" spans="1:13" s="145" customFormat="1" ht="16.5" thickBot="1" x14ac:dyDescent="0.3">
      <c r="B12" s="162"/>
      <c r="C12" s="156"/>
      <c r="D12" s="156"/>
      <c r="E12" s="155"/>
      <c r="F12" s="155"/>
      <c r="G12" s="155"/>
      <c r="H12" s="155"/>
      <c r="I12" s="155"/>
      <c r="J12" s="156"/>
      <c r="K12" s="156"/>
      <c r="L12" s="156" t="s">
        <v>188</v>
      </c>
    </row>
    <row r="13" spans="1:13" s="145" customFormat="1" ht="15.75" x14ac:dyDescent="0.25">
      <c r="B13" s="158"/>
      <c r="C13" s="159"/>
      <c r="D13" s="159"/>
      <c r="E13" s="160"/>
      <c r="F13" s="160"/>
      <c r="G13" s="160"/>
      <c r="H13" s="160"/>
      <c r="I13" s="160"/>
      <c r="J13" s="159"/>
      <c r="K13" s="159"/>
      <c r="L13" s="159"/>
    </row>
    <row r="14" spans="1:13" s="145" customFormat="1" ht="18" x14ac:dyDescent="0.4">
      <c r="B14" s="161" t="s">
        <v>24</v>
      </c>
      <c r="C14" s="194" t="s">
        <v>25</v>
      </c>
      <c r="D14" s="163" t="s">
        <v>33</v>
      </c>
      <c r="E14" s="149" t="s">
        <v>26</v>
      </c>
      <c r="F14" s="149"/>
      <c r="G14" s="149"/>
      <c r="H14" s="149"/>
      <c r="I14" s="149">
        <v>4160900</v>
      </c>
      <c r="J14" s="149"/>
      <c r="K14" s="149">
        <v>4160900</v>
      </c>
      <c r="L14" s="149" t="s">
        <v>200</v>
      </c>
    </row>
    <row r="15" spans="1:13" s="145" customFormat="1" ht="31.5" x14ac:dyDescent="0.25">
      <c r="B15" s="164" t="s">
        <v>28</v>
      </c>
      <c r="C15" s="194"/>
      <c r="D15" s="163"/>
      <c r="E15" s="149" t="s">
        <v>29</v>
      </c>
      <c r="F15" s="149"/>
      <c r="G15" s="149"/>
      <c r="H15" s="149"/>
      <c r="I15" s="149">
        <v>30238915</v>
      </c>
      <c r="J15" s="149"/>
      <c r="K15" s="149">
        <v>30238915</v>
      </c>
      <c r="L15" s="149"/>
    </row>
    <row r="16" spans="1:13" s="145" customFormat="1" ht="18" x14ac:dyDescent="0.4">
      <c r="B16" s="150" t="s">
        <v>199</v>
      </c>
      <c r="C16" s="194"/>
      <c r="D16" s="163"/>
      <c r="E16" s="149" t="s">
        <v>31</v>
      </c>
      <c r="F16" s="149"/>
      <c r="G16" s="149"/>
      <c r="H16" s="149"/>
      <c r="I16" s="152">
        <v>15600000</v>
      </c>
      <c r="J16" s="149"/>
      <c r="K16" s="152">
        <v>15600000</v>
      </c>
      <c r="L16" s="149"/>
    </row>
    <row r="17" spans="2:14" s="145" customFormat="1" ht="18.75" thickBot="1" x14ac:dyDescent="0.45">
      <c r="B17" s="162"/>
      <c r="C17" s="195"/>
      <c r="D17" s="165"/>
      <c r="E17" s="156" t="s">
        <v>19</v>
      </c>
      <c r="F17" s="156"/>
      <c r="G17" s="156"/>
      <c r="H17" s="156"/>
      <c r="I17" s="157">
        <v>49999815</v>
      </c>
      <c r="J17" s="156"/>
      <c r="K17" s="157">
        <v>49999815</v>
      </c>
      <c r="L17" s="156"/>
    </row>
    <row r="18" spans="2:14" s="145" customFormat="1" ht="15.75" x14ac:dyDescent="0.25"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</row>
    <row r="19" spans="2:14" s="145" customFormat="1" ht="18" x14ac:dyDescent="0.4">
      <c r="B19" s="161" t="s">
        <v>32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4" s="145" customFormat="1" ht="15.75" x14ac:dyDescent="0.25">
      <c r="B20" s="166"/>
      <c r="C20" s="148" t="s">
        <v>34</v>
      </c>
      <c r="D20" s="166" t="s">
        <v>33</v>
      </c>
      <c r="E20" s="149" t="s">
        <v>35</v>
      </c>
      <c r="F20" s="149">
        <v>64790000</v>
      </c>
      <c r="G20" s="149"/>
      <c r="H20" s="149"/>
      <c r="I20" s="149"/>
      <c r="J20" s="149"/>
      <c r="K20" s="149">
        <v>64790000</v>
      </c>
      <c r="L20" s="149" t="s">
        <v>36</v>
      </c>
    </row>
    <row r="21" spans="2:14" s="145" customFormat="1" ht="15.75" x14ac:dyDescent="0.25">
      <c r="B21" s="150"/>
      <c r="C21" s="149"/>
      <c r="D21" s="149"/>
      <c r="E21" s="149" t="s">
        <v>37</v>
      </c>
      <c r="F21" s="149">
        <v>5246000</v>
      </c>
      <c r="G21" s="149"/>
      <c r="H21" s="149"/>
      <c r="I21" s="149"/>
      <c r="J21" s="149"/>
      <c r="K21" s="149">
        <v>5246000</v>
      </c>
      <c r="L21" s="149" t="s">
        <v>38</v>
      </c>
    </row>
    <row r="22" spans="2:14" s="145" customFormat="1" ht="15.75" x14ac:dyDescent="0.25">
      <c r="B22" s="150"/>
      <c r="C22" s="149"/>
      <c r="D22" s="149"/>
      <c r="E22" s="149" t="s">
        <v>39</v>
      </c>
      <c r="F22" s="149"/>
      <c r="G22" s="149">
        <v>18446410</v>
      </c>
      <c r="H22" s="149"/>
      <c r="I22" s="149"/>
      <c r="J22" s="149"/>
      <c r="K22" s="149">
        <v>18446410</v>
      </c>
      <c r="L22" s="149" t="s">
        <v>40</v>
      </c>
    </row>
    <row r="23" spans="2:14" s="145" customFormat="1" ht="15.75" x14ac:dyDescent="0.25">
      <c r="B23" s="150"/>
      <c r="C23" s="149"/>
      <c r="D23" s="149"/>
      <c r="E23" s="149" t="s">
        <v>201</v>
      </c>
      <c r="F23" s="149">
        <v>200000</v>
      </c>
      <c r="G23" s="149"/>
      <c r="H23" s="149">
        <v>200000</v>
      </c>
      <c r="I23" s="149"/>
      <c r="J23" s="149"/>
      <c r="K23" s="149">
        <v>200000</v>
      </c>
      <c r="L23" s="149" t="s">
        <v>42</v>
      </c>
    </row>
    <row r="24" spans="2:14" s="145" customFormat="1" ht="15.75" x14ac:dyDescent="0.25">
      <c r="B24" s="150"/>
      <c r="C24" s="149"/>
      <c r="D24" s="149"/>
      <c r="E24" s="149" t="s">
        <v>43</v>
      </c>
      <c r="F24" s="149"/>
      <c r="G24" s="149">
        <v>33204950</v>
      </c>
      <c r="H24" s="149"/>
      <c r="I24" s="149"/>
      <c r="J24" s="149"/>
      <c r="K24" s="149">
        <v>33204950</v>
      </c>
      <c r="L24" s="149" t="s">
        <v>40</v>
      </c>
    </row>
    <row r="25" spans="2:14" s="145" customFormat="1" ht="15.75" x14ac:dyDescent="0.25">
      <c r="B25" s="150"/>
      <c r="C25" s="149"/>
      <c r="D25" s="149"/>
      <c r="E25" s="149" t="s">
        <v>44</v>
      </c>
      <c r="F25" s="149"/>
      <c r="G25" s="149">
        <v>2500000</v>
      </c>
      <c r="H25" s="149"/>
      <c r="I25" s="149"/>
      <c r="J25" s="149"/>
      <c r="K25" s="149">
        <v>2500000</v>
      </c>
      <c r="L25" s="149" t="s">
        <v>40</v>
      </c>
    </row>
    <row r="26" spans="2:14" s="145" customFormat="1" ht="15.75" x14ac:dyDescent="0.25">
      <c r="B26" s="150"/>
      <c r="C26" s="149"/>
      <c r="D26" s="149"/>
      <c r="E26" s="149" t="s">
        <v>44</v>
      </c>
      <c r="F26" s="149"/>
      <c r="G26" s="149">
        <v>7024830</v>
      </c>
      <c r="H26" s="149"/>
      <c r="I26" s="149"/>
      <c r="J26" s="149"/>
      <c r="K26" s="149">
        <v>7024830</v>
      </c>
      <c r="L26" s="149" t="s">
        <v>40</v>
      </c>
    </row>
    <row r="27" spans="2:14" s="145" customFormat="1" ht="18" x14ac:dyDescent="0.4">
      <c r="B27" s="150"/>
      <c r="C27" s="149"/>
      <c r="D27" s="149"/>
      <c r="E27" s="152" t="s">
        <v>202</v>
      </c>
      <c r="F27" s="152">
        <v>49920000</v>
      </c>
      <c r="G27" s="152"/>
      <c r="H27" s="152"/>
      <c r="I27" s="152"/>
      <c r="J27" s="152"/>
      <c r="K27" s="152">
        <v>49920000</v>
      </c>
      <c r="L27" s="149" t="s">
        <v>52</v>
      </c>
      <c r="N27" s="167"/>
    </row>
    <row r="28" spans="2:14" s="145" customFormat="1" ht="18" x14ac:dyDescent="0.4">
      <c r="B28" s="150"/>
      <c r="C28" s="149"/>
      <c r="D28" s="149"/>
      <c r="E28" s="152" t="s">
        <v>53</v>
      </c>
      <c r="F28" s="152">
        <f>SUM(F20:F27)</f>
        <v>120156000</v>
      </c>
      <c r="G28" s="152">
        <f t="shared" ref="G28:I28" si="0">SUM(G20:G27)</f>
        <v>61176190</v>
      </c>
      <c r="H28" s="152">
        <f t="shared" si="0"/>
        <v>200000</v>
      </c>
      <c r="I28" s="152">
        <f t="shared" si="0"/>
        <v>0</v>
      </c>
      <c r="J28" s="152"/>
      <c r="K28" s="152">
        <f>SUM(K20:K27)</f>
        <v>181332190</v>
      </c>
      <c r="L28" s="149"/>
    </row>
    <row r="29" spans="2:14" s="145" customFormat="1" ht="18.75" thickBot="1" x14ac:dyDescent="0.45">
      <c r="B29" s="162"/>
      <c r="C29" s="156"/>
      <c r="D29" s="156"/>
      <c r="E29" s="156"/>
      <c r="F29" s="156"/>
      <c r="G29" s="156"/>
      <c r="H29" s="156"/>
      <c r="I29" s="156"/>
      <c r="J29" s="156"/>
      <c r="K29" s="157"/>
      <c r="L29" s="156"/>
    </row>
    <row r="30" spans="2:14" s="145" customFormat="1" ht="15.75" x14ac:dyDescent="0.25"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1" spans="2:14" s="145" customFormat="1" ht="15.75" x14ac:dyDescent="0.25">
      <c r="B31" s="166"/>
      <c r="C31" s="148" t="s">
        <v>34</v>
      </c>
      <c r="D31" s="166" t="s">
        <v>54</v>
      </c>
      <c r="E31" s="149" t="s">
        <v>55</v>
      </c>
      <c r="F31" s="149"/>
      <c r="G31" s="149">
        <v>4900000</v>
      </c>
      <c r="H31" s="149"/>
      <c r="I31" s="149"/>
      <c r="J31" s="149"/>
      <c r="K31" s="149">
        <v>4900000</v>
      </c>
      <c r="L31" s="149" t="s">
        <v>56</v>
      </c>
      <c r="M31" s="149"/>
    </row>
    <row r="32" spans="2:14" s="145" customFormat="1" ht="15.75" x14ac:dyDescent="0.25">
      <c r="B32" s="150"/>
      <c r="C32" s="149"/>
      <c r="D32" s="149"/>
      <c r="E32" s="149" t="s">
        <v>57</v>
      </c>
      <c r="F32" s="149"/>
      <c r="G32" s="149">
        <v>55000000</v>
      </c>
      <c r="H32" s="149"/>
      <c r="I32" s="149"/>
      <c r="J32" s="149"/>
      <c r="K32" s="149">
        <v>55000000</v>
      </c>
      <c r="L32" s="149" t="s">
        <v>56</v>
      </c>
      <c r="N32" s="167"/>
    </row>
    <row r="33" spans="2:14" s="145" customFormat="1" ht="31.5" x14ac:dyDescent="0.25">
      <c r="B33" s="150"/>
      <c r="C33" s="149"/>
      <c r="D33" s="149"/>
      <c r="E33" s="151" t="s">
        <v>58</v>
      </c>
      <c r="F33" s="149">
        <v>42450000</v>
      </c>
      <c r="G33" s="151"/>
      <c r="H33" s="151"/>
      <c r="I33" s="151"/>
      <c r="J33" s="149"/>
      <c r="K33" s="149">
        <v>42450000</v>
      </c>
      <c r="L33" s="149" t="s">
        <v>59</v>
      </c>
      <c r="N33" s="167"/>
    </row>
    <row r="34" spans="2:14" s="145" customFormat="1" ht="15.75" x14ac:dyDescent="0.25">
      <c r="B34" s="150"/>
      <c r="C34" s="149"/>
      <c r="D34" s="149"/>
      <c r="E34" s="149" t="s">
        <v>60</v>
      </c>
      <c r="F34" s="149"/>
      <c r="G34" s="149">
        <v>30942499.600000001</v>
      </c>
      <c r="H34" s="149"/>
      <c r="I34" s="149"/>
      <c r="J34" s="149"/>
      <c r="K34" s="149">
        <v>30942499.600000001</v>
      </c>
      <c r="L34" s="149" t="s">
        <v>61</v>
      </c>
      <c r="N34" s="167"/>
    </row>
    <row r="35" spans="2:14" s="145" customFormat="1" ht="18" x14ac:dyDescent="0.4">
      <c r="B35" s="150"/>
      <c r="C35" s="149"/>
      <c r="D35" s="149"/>
      <c r="E35" s="149" t="s">
        <v>62</v>
      </c>
      <c r="F35" s="149"/>
      <c r="G35" s="149">
        <v>1060000</v>
      </c>
      <c r="H35" s="149"/>
      <c r="I35" s="149"/>
      <c r="J35" s="149"/>
      <c r="K35" s="149">
        <v>1060000</v>
      </c>
      <c r="L35" s="149" t="s">
        <v>61</v>
      </c>
      <c r="N35" s="168"/>
    </row>
    <row r="36" spans="2:14" s="145" customFormat="1" ht="33.75" x14ac:dyDescent="0.4">
      <c r="B36" s="150"/>
      <c r="C36" s="149"/>
      <c r="D36" s="149"/>
      <c r="E36" s="151" t="s">
        <v>63</v>
      </c>
      <c r="F36" s="151"/>
      <c r="G36" s="152">
        <v>12000000</v>
      </c>
      <c r="H36" s="151"/>
      <c r="I36" s="151"/>
      <c r="J36" s="149"/>
      <c r="K36" s="152">
        <v>12000000</v>
      </c>
      <c r="L36" s="149" t="s">
        <v>64</v>
      </c>
      <c r="N36" s="167"/>
    </row>
    <row r="37" spans="2:14" s="145" customFormat="1" ht="18" x14ac:dyDescent="0.4">
      <c r="B37" s="150"/>
      <c r="C37" s="149"/>
      <c r="D37" s="149"/>
      <c r="E37" s="149" t="s">
        <v>65</v>
      </c>
      <c r="F37" s="149">
        <f>SUM(F31:F36)</f>
        <v>42450000</v>
      </c>
      <c r="G37" s="149">
        <f>SUM(G31:G36)</f>
        <v>103902499.59999999</v>
      </c>
      <c r="H37" s="149"/>
      <c r="I37" s="149"/>
      <c r="J37" s="149"/>
      <c r="K37" s="152">
        <f>SUM(K31:K36)</f>
        <v>146352499.59999999</v>
      </c>
      <c r="L37" s="149"/>
      <c r="N37" s="168"/>
    </row>
    <row r="38" spans="2:14" s="145" customFormat="1" ht="18.75" thickBot="1" x14ac:dyDescent="0.45">
      <c r="B38" s="162"/>
      <c r="C38" s="156"/>
      <c r="D38" s="156"/>
      <c r="E38" s="156"/>
      <c r="F38" s="156"/>
      <c r="G38" s="156"/>
      <c r="H38" s="156"/>
      <c r="I38" s="156"/>
      <c r="J38" s="156"/>
      <c r="K38" s="157"/>
      <c r="L38" s="156"/>
      <c r="N38" s="167"/>
    </row>
    <row r="39" spans="2:14" s="145" customFormat="1" ht="15.75" x14ac:dyDescent="0.25"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N39" s="167"/>
    </row>
    <row r="40" spans="2:14" s="145" customFormat="1" ht="30.75" customHeight="1" x14ac:dyDescent="0.25">
      <c r="B40" s="169" t="s">
        <v>66</v>
      </c>
      <c r="C40" s="191">
        <v>1912500000</v>
      </c>
      <c r="D40" s="191" t="s">
        <v>33</v>
      </c>
      <c r="E40" s="190" t="s">
        <v>67</v>
      </c>
      <c r="F40" s="151"/>
      <c r="G40" s="151"/>
      <c r="H40" s="151"/>
      <c r="I40" s="151"/>
      <c r="J40" s="149"/>
      <c r="K40" s="196">
        <v>1912373520</v>
      </c>
      <c r="L40" s="190" t="s">
        <v>68</v>
      </c>
      <c r="N40" s="167"/>
    </row>
    <row r="41" spans="2:14" s="145" customFormat="1" ht="54.75" customHeight="1" x14ac:dyDescent="0.4">
      <c r="B41" s="169" t="s">
        <v>69</v>
      </c>
      <c r="C41" s="191"/>
      <c r="D41" s="191"/>
      <c r="E41" s="190"/>
      <c r="F41" s="170">
        <v>1912373520</v>
      </c>
      <c r="G41" s="151"/>
      <c r="H41" s="151">
        <v>1912373520</v>
      </c>
      <c r="I41" s="151"/>
      <c r="J41" s="149"/>
      <c r="K41" s="196"/>
      <c r="L41" s="190"/>
      <c r="N41" s="167"/>
    </row>
    <row r="42" spans="2:14" s="145" customFormat="1" ht="16.5" customHeight="1" thickBot="1" x14ac:dyDescent="0.45">
      <c r="B42" s="162"/>
      <c r="C42" s="156"/>
      <c r="D42" s="156"/>
      <c r="E42" s="156"/>
      <c r="F42" s="170"/>
      <c r="G42" s="156"/>
      <c r="H42" s="156"/>
      <c r="I42" s="156"/>
      <c r="J42" s="156"/>
      <c r="K42" s="156"/>
      <c r="L42" s="156"/>
      <c r="N42" s="167"/>
    </row>
    <row r="43" spans="2:14" s="145" customFormat="1" ht="15.75" x14ac:dyDescent="0.25">
      <c r="B43" s="158"/>
      <c r="C43" s="158"/>
      <c r="D43" s="159"/>
      <c r="E43" s="159"/>
      <c r="F43" s="159"/>
      <c r="G43" s="159"/>
      <c r="H43" s="159"/>
      <c r="I43" s="159"/>
      <c r="J43" s="159"/>
      <c r="K43" s="159"/>
      <c r="L43" s="159"/>
      <c r="N43" s="167"/>
    </row>
    <row r="44" spans="2:14" s="145" customFormat="1" ht="36" x14ac:dyDescent="0.4">
      <c r="B44" s="171" t="s">
        <v>70</v>
      </c>
      <c r="C44" s="172"/>
      <c r="D44" s="173"/>
      <c r="E44" s="173"/>
      <c r="F44" s="173"/>
      <c r="G44" s="173"/>
      <c r="H44" s="173"/>
      <c r="I44" s="173"/>
      <c r="J44" s="173"/>
      <c r="K44" s="173"/>
      <c r="L44" s="173"/>
      <c r="N44" s="167"/>
    </row>
    <row r="45" spans="2:14" s="145" customFormat="1" ht="15.75" x14ac:dyDescent="0.25">
      <c r="B45" s="150"/>
      <c r="C45" s="172"/>
      <c r="D45" s="173"/>
      <c r="E45" s="173"/>
      <c r="F45" s="173"/>
      <c r="G45" s="173"/>
      <c r="H45" s="173"/>
      <c r="I45" s="173"/>
      <c r="J45" s="173"/>
      <c r="K45" s="173"/>
      <c r="L45" s="173"/>
      <c r="N45" s="167"/>
    </row>
    <row r="46" spans="2:14" s="145" customFormat="1" ht="18" x14ac:dyDescent="0.4">
      <c r="B46" s="150" t="s">
        <v>71</v>
      </c>
      <c r="C46" s="174">
        <v>45717896630</v>
      </c>
      <c r="D46" s="175"/>
      <c r="E46" s="173"/>
      <c r="F46" s="173"/>
      <c r="G46" s="173"/>
      <c r="H46" s="173"/>
      <c r="I46" s="173"/>
      <c r="J46" s="173"/>
      <c r="K46" s="173"/>
      <c r="L46" s="173"/>
      <c r="N46" s="167"/>
    </row>
    <row r="47" spans="2:14" s="145" customFormat="1" x14ac:dyDescent="0.25">
      <c r="B47" s="176"/>
      <c r="C47" s="172">
        <v>41224124470</v>
      </c>
      <c r="D47" s="173" t="s">
        <v>33</v>
      </c>
      <c r="E47" s="173" t="s">
        <v>203</v>
      </c>
      <c r="F47" s="173">
        <v>30717222000</v>
      </c>
      <c r="G47" s="173"/>
      <c r="H47" s="173">
        <v>30717222000</v>
      </c>
      <c r="I47" s="173"/>
      <c r="J47" s="173"/>
      <c r="K47" s="173"/>
      <c r="L47" s="173"/>
      <c r="N47" s="167"/>
    </row>
    <row r="48" spans="2:14" s="145" customFormat="1" x14ac:dyDescent="0.25">
      <c r="B48" s="176"/>
      <c r="C48" s="172"/>
      <c r="D48" s="173"/>
      <c r="E48" s="173" t="s">
        <v>205</v>
      </c>
      <c r="F48" s="173">
        <v>31441194</v>
      </c>
      <c r="G48" s="173">
        <v>735627830.58000004</v>
      </c>
      <c r="H48" s="173">
        <v>31441194</v>
      </c>
      <c r="I48" s="173"/>
      <c r="J48" s="173"/>
      <c r="K48" s="173"/>
      <c r="L48" s="173"/>
      <c r="N48" s="167"/>
    </row>
    <row r="49" spans="2:14" s="145" customFormat="1" x14ac:dyDescent="0.25">
      <c r="B49" s="176"/>
      <c r="C49" s="172"/>
      <c r="D49" s="173"/>
      <c r="E49" s="177" t="s">
        <v>206</v>
      </c>
      <c r="F49" s="172">
        <v>75816000</v>
      </c>
      <c r="G49" s="173"/>
      <c r="H49" s="173">
        <v>72900000</v>
      </c>
      <c r="I49" s="173"/>
      <c r="J49" s="173"/>
      <c r="K49" s="173"/>
      <c r="L49" s="173"/>
      <c r="N49" s="167"/>
    </row>
    <row r="50" spans="2:14" s="145" customFormat="1" x14ac:dyDescent="0.25">
      <c r="B50" s="176"/>
      <c r="C50" s="172"/>
      <c r="D50" s="173"/>
      <c r="E50" s="173" t="s">
        <v>207</v>
      </c>
      <c r="F50" s="173">
        <v>8750000</v>
      </c>
      <c r="G50" s="173"/>
      <c r="H50" s="173">
        <v>8750000</v>
      </c>
      <c r="I50" s="173"/>
      <c r="J50" s="173"/>
      <c r="K50" s="173"/>
      <c r="L50" s="173"/>
      <c r="N50" s="167"/>
    </row>
    <row r="51" spans="2:14" s="145" customFormat="1" x14ac:dyDescent="0.25">
      <c r="B51" s="176"/>
      <c r="C51" s="172"/>
      <c r="D51" s="173"/>
      <c r="E51" s="173" t="s">
        <v>208</v>
      </c>
      <c r="F51" s="173">
        <v>2561836770</v>
      </c>
      <c r="G51" s="173"/>
      <c r="H51" s="173">
        <v>2561836770</v>
      </c>
      <c r="I51" s="173"/>
      <c r="J51" s="173"/>
      <c r="K51" s="173"/>
      <c r="L51" s="173"/>
      <c r="N51" s="167"/>
    </row>
    <row r="52" spans="2:14" s="145" customFormat="1" x14ac:dyDescent="0.25">
      <c r="B52" s="176"/>
      <c r="C52" s="172"/>
      <c r="D52" s="173"/>
      <c r="E52" s="177" t="s">
        <v>209</v>
      </c>
      <c r="F52" s="172">
        <v>61218000</v>
      </c>
      <c r="G52" s="173"/>
      <c r="H52" s="173"/>
      <c r="I52" s="173"/>
      <c r="J52" s="173"/>
      <c r="K52" s="173"/>
      <c r="L52" s="173"/>
      <c r="N52" s="167"/>
    </row>
    <row r="53" spans="2:14" s="145" customFormat="1" x14ac:dyDescent="0.25">
      <c r="B53" s="176"/>
      <c r="C53" s="172"/>
      <c r="D53" s="173"/>
      <c r="E53" s="177" t="s">
        <v>210</v>
      </c>
      <c r="F53" s="172">
        <v>354420000</v>
      </c>
      <c r="G53" s="173"/>
      <c r="H53" s="173"/>
      <c r="I53" s="173"/>
      <c r="J53" s="173"/>
      <c r="K53" s="173"/>
      <c r="L53" s="173"/>
      <c r="N53" s="167"/>
    </row>
    <row r="54" spans="2:14" s="145" customFormat="1" x14ac:dyDescent="0.25">
      <c r="B54" s="176"/>
      <c r="C54" s="172"/>
      <c r="D54" s="173"/>
      <c r="E54" s="177" t="s">
        <v>211</v>
      </c>
      <c r="F54" s="172">
        <v>16200000</v>
      </c>
      <c r="G54" s="173"/>
      <c r="H54" s="173"/>
      <c r="I54" s="173"/>
      <c r="J54" s="173"/>
      <c r="K54" s="173"/>
      <c r="L54" s="173"/>
      <c r="N54" s="167"/>
    </row>
    <row r="55" spans="2:14" s="145" customFormat="1" x14ac:dyDescent="0.25">
      <c r="B55" s="176"/>
      <c r="C55" s="172"/>
      <c r="D55" s="173"/>
      <c r="E55" s="177" t="s">
        <v>212</v>
      </c>
      <c r="F55" s="172">
        <v>45981000</v>
      </c>
      <c r="G55" s="173"/>
      <c r="H55" s="173"/>
      <c r="I55" s="173"/>
      <c r="J55" s="173"/>
      <c r="K55" s="173"/>
      <c r="L55" s="173"/>
      <c r="N55" s="167"/>
    </row>
    <row r="56" spans="2:14" s="145" customFormat="1" x14ac:dyDescent="0.25">
      <c r="B56" s="176"/>
      <c r="C56" s="172"/>
      <c r="D56" s="173"/>
      <c r="E56" s="177" t="s">
        <v>213</v>
      </c>
      <c r="F56" s="178"/>
      <c r="G56" s="173">
        <v>500000</v>
      </c>
      <c r="H56" s="173"/>
      <c r="I56" s="173"/>
      <c r="J56" s="173"/>
      <c r="K56" s="173"/>
      <c r="L56" s="173"/>
      <c r="N56" s="167"/>
    </row>
    <row r="57" spans="2:14" s="145" customFormat="1" x14ac:dyDescent="0.25">
      <c r="B57" s="176"/>
      <c r="C57" s="172"/>
      <c r="D57" s="173"/>
      <c r="E57" s="177" t="s">
        <v>223</v>
      </c>
      <c r="F57" s="177"/>
      <c r="G57" s="173">
        <v>2343610000</v>
      </c>
      <c r="H57" s="173"/>
      <c r="I57" s="173"/>
      <c r="J57" s="173"/>
      <c r="K57" s="173"/>
      <c r="L57" s="173"/>
      <c r="N57" s="167"/>
    </row>
    <row r="58" spans="2:14" s="145" customFormat="1" x14ac:dyDescent="0.25">
      <c r="B58" s="176"/>
      <c r="C58" s="172"/>
      <c r="D58" s="173"/>
      <c r="E58" s="173" t="s">
        <v>221</v>
      </c>
      <c r="F58" s="173"/>
      <c r="G58" s="173">
        <v>47447225</v>
      </c>
      <c r="H58" s="173"/>
      <c r="I58" s="173"/>
      <c r="J58" s="173"/>
      <c r="K58" s="173"/>
      <c r="L58" s="173"/>
      <c r="N58" s="167"/>
    </row>
    <row r="59" spans="2:14" s="145" customFormat="1" x14ac:dyDescent="0.25">
      <c r="B59" s="176"/>
      <c r="C59" s="172"/>
      <c r="D59" s="173"/>
      <c r="E59" s="177" t="s">
        <v>222</v>
      </c>
      <c r="F59" s="173">
        <v>14000000</v>
      </c>
      <c r="G59" s="173">
        <v>13000000</v>
      </c>
      <c r="H59" s="173">
        <v>2000000</v>
      </c>
      <c r="I59" s="173"/>
      <c r="J59" s="173"/>
      <c r="K59" s="173"/>
      <c r="L59" s="173"/>
      <c r="N59" s="167"/>
    </row>
    <row r="60" spans="2:14" s="145" customFormat="1" x14ac:dyDescent="0.25">
      <c r="B60" s="176"/>
      <c r="C60" s="172"/>
      <c r="D60" s="173"/>
      <c r="E60" s="177" t="s">
        <v>214</v>
      </c>
      <c r="F60" s="173">
        <v>27376333.329999998</v>
      </c>
      <c r="G60" s="173">
        <v>122621233.33</v>
      </c>
      <c r="H60" s="173"/>
      <c r="I60" s="173"/>
      <c r="J60" s="173"/>
      <c r="K60" s="173"/>
      <c r="L60" s="173"/>
      <c r="N60" s="167"/>
    </row>
    <row r="61" spans="2:14" s="145" customFormat="1" x14ac:dyDescent="0.25">
      <c r="B61" s="176"/>
      <c r="C61" s="172"/>
      <c r="D61" s="173"/>
      <c r="E61" s="173" t="s">
        <v>53</v>
      </c>
      <c r="F61" s="173">
        <f>SUM(F47:F60)</f>
        <v>33914261297.330002</v>
      </c>
      <c r="G61" s="173"/>
      <c r="H61" s="173"/>
      <c r="I61" s="173"/>
      <c r="J61" s="173"/>
      <c r="K61" s="173"/>
      <c r="L61" s="173"/>
      <c r="N61" s="167"/>
    </row>
    <row r="62" spans="2:14" s="145" customFormat="1" x14ac:dyDescent="0.25">
      <c r="B62" s="176"/>
      <c r="C62" s="172"/>
      <c r="D62" s="173"/>
      <c r="E62" s="173"/>
      <c r="F62" s="173"/>
      <c r="G62" s="173"/>
      <c r="H62" s="173"/>
      <c r="I62" s="173"/>
      <c r="J62" s="173"/>
      <c r="K62" s="173"/>
      <c r="L62" s="173"/>
      <c r="N62" s="167"/>
    </row>
    <row r="63" spans="2:14" s="145" customFormat="1" x14ac:dyDescent="0.25">
      <c r="B63" s="176"/>
      <c r="C63" s="172">
        <v>4493772160</v>
      </c>
      <c r="D63" s="173" t="s">
        <v>177</v>
      </c>
      <c r="E63" s="173" t="s">
        <v>204</v>
      </c>
      <c r="F63" s="173">
        <v>1350000000</v>
      </c>
      <c r="G63" s="173">
        <v>1650315000</v>
      </c>
      <c r="H63" s="173"/>
      <c r="I63" s="173"/>
      <c r="J63" s="173"/>
      <c r="K63" s="173"/>
      <c r="L63" s="173"/>
      <c r="N63" s="167"/>
    </row>
    <row r="64" spans="2:14" s="145" customFormat="1" ht="24" customHeight="1" thickBot="1" x14ac:dyDescent="0.3">
      <c r="B64" s="150"/>
      <c r="C64" s="172"/>
      <c r="D64" s="173"/>
      <c r="E64" s="173" t="s">
        <v>220</v>
      </c>
      <c r="F64" s="173"/>
      <c r="G64" s="173">
        <v>3852160</v>
      </c>
      <c r="H64" s="173"/>
      <c r="I64" s="173"/>
      <c r="J64" s="173"/>
      <c r="K64" s="173"/>
      <c r="L64" s="173"/>
    </row>
    <row r="65" spans="2:14" s="145" customFormat="1" ht="15.75" x14ac:dyDescent="0.25">
      <c r="B65" s="158"/>
      <c r="C65" s="147"/>
      <c r="D65" s="147"/>
      <c r="E65" s="159"/>
      <c r="F65" s="159"/>
      <c r="G65" s="159"/>
      <c r="H65" s="159"/>
      <c r="I65" s="159"/>
      <c r="J65" s="159"/>
      <c r="K65" s="159"/>
      <c r="L65" s="159"/>
    </row>
    <row r="66" spans="2:14" s="145" customFormat="1" ht="18" x14ac:dyDescent="0.4">
      <c r="B66" s="161" t="s">
        <v>126</v>
      </c>
      <c r="C66" s="148"/>
      <c r="D66" s="148"/>
      <c r="E66" s="149"/>
      <c r="F66" s="149"/>
      <c r="G66" s="149"/>
      <c r="H66" s="149"/>
      <c r="I66" s="149"/>
      <c r="J66" s="149"/>
      <c r="K66" s="149"/>
      <c r="L66" s="149"/>
    </row>
    <row r="67" spans="2:14" s="145" customFormat="1" ht="15.75" x14ac:dyDescent="0.25">
      <c r="B67" s="150" t="s">
        <v>128</v>
      </c>
      <c r="C67" s="148" t="s">
        <v>127</v>
      </c>
      <c r="D67" s="148" t="s">
        <v>33</v>
      </c>
      <c r="E67" s="149" t="s">
        <v>132</v>
      </c>
      <c r="F67" s="149">
        <v>5100000</v>
      </c>
      <c r="G67" s="149"/>
      <c r="H67" s="149"/>
      <c r="I67" s="149"/>
      <c r="J67" s="149"/>
      <c r="K67" s="149">
        <v>5100000</v>
      </c>
      <c r="L67" s="149" t="s">
        <v>133</v>
      </c>
      <c r="M67" s="154"/>
    </row>
    <row r="68" spans="2:14" s="145" customFormat="1" ht="15.75" x14ac:dyDescent="0.25">
      <c r="B68" s="150"/>
      <c r="C68" s="148"/>
      <c r="D68" s="148"/>
      <c r="E68" s="149" t="s">
        <v>134</v>
      </c>
      <c r="F68" s="149">
        <v>1869000</v>
      </c>
      <c r="G68" s="149"/>
      <c r="H68" s="149"/>
      <c r="I68" s="149"/>
      <c r="J68" s="149"/>
      <c r="K68" s="149">
        <v>1869000</v>
      </c>
      <c r="L68" s="149" t="s">
        <v>133</v>
      </c>
      <c r="M68" s="154"/>
    </row>
    <row r="69" spans="2:14" s="145" customFormat="1" ht="15.75" x14ac:dyDescent="0.25">
      <c r="B69" s="150"/>
      <c r="C69" s="148"/>
      <c r="D69" s="148"/>
      <c r="E69" s="149" t="s">
        <v>135</v>
      </c>
      <c r="F69" s="149">
        <v>5000000</v>
      </c>
      <c r="G69" s="149"/>
      <c r="H69" s="149"/>
      <c r="I69" s="149"/>
      <c r="J69" s="149"/>
      <c r="K69" s="149">
        <v>5000000</v>
      </c>
      <c r="L69" s="149" t="s">
        <v>42</v>
      </c>
    </row>
    <row r="70" spans="2:14" s="145" customFormat="1" ht="18" x14ac:dyDescent="0.4">
      <c r="B70" s="150"/>
      <c r="C70" s="148"/>
      <c r="D70" s="148"/>
      <c r="E70" s="149" t="s">
        <v>224</v>
      </c>
      <c r="F70" s="149">
        <v>217150</v>
      </c>
      <c r="G70" s="149"/>
      <c r="H70" s="149"/>
      <c r="I70" s="149"/>
      <c r="J70" s="149"/>
      <c r="K70" s="149">
        <v>217150</v>
      </c>
      <c r="L70" s="149" t="s">
        <v>42</v>
      </c>
      <c r="N70" s="168"/>
    </row>
    <row r="71" spans="2:14" s="145" customFormat="1" ht="15.75" x14ac:dyDescent="0.25">
      <c r="B71" s="150"/>
      <c r="C71" s="148"/>
      <c r="D71" s="148"/>
      <c r="E71" s="149" t="s">
        <v>139</v>
      </c>
      <c r="F71" s="149"/>
      <c r="G71" s="149"/>
      <c r="H71" s="149"/>
      <c r="I71" s="149"/>
      <c r="J71" s="149"/>
      <c r="K71" s="149"/>
      <c r="L71" s="149"/>
      <c r="N71" s="167"/>
    </row>
    <row r="72" spans="2:14" s="145" customFormat="1" ht="15.75" x14ac:dyDescent="0.25">
      <c r="B72" s="150"/>
      <c r="C72" s="148"/>
      <c r="D72" s="148"/>
      <c r="E72" s="149" t="s">
        <v>140</v>
      </c>
      <c r="F72" s="149"/>
      <c r="G72" s="149">
        <v>24000000</v>
      </c>
      <c r="H72" s="149"/>
      <c r="I72" s="149"/>
      <c r="J72" s="149"/>
      <c r="K72" s="149">
        <v>24000000</v>
      </c>
      <c r="L72" s="149" t="s">
        <v>141</v>
      </c>
      <c r="N72" s="167"/>
    </row>
    <row r="73" spans="2:14" s="145" customFormat="1" ht="15.75" x14ac:dyDescent="0.25">
      <c r="B73" s="150"/>
      <c r="C73" s="148"/>
      <c r="D73" s="148"/>
      <c r="E73" s="149" t="s">
        <v>226</v>
      </c>
      <c r="F73" s="149"/>
      <c r="G73" s="149">
        <v>66049815</v>
      </c>
      <c r="H73" s="149"/>
      <c r="I73" s="149"/>
      <c r="J73" s="149"/>
      <c r="K73" s="149">
        <v>66049815</v>
      </c>
      <c r="L73" s="149" t="s">
        <v>141</v>
      </c>
      <c r="N73" s="167"/>
    </row>
    <row r="74" spans="2:14" s="145" customFormat="1" ht="18" x14ac:dyDescent="0.4">
      <c r="B74" s="150"/>
      <c r="C74" s="148"/>
      <c r="D74" s="148"/>
      <c r="E74" s="149" t="s">
        <v>142</v>
      </c>
      <c r="F74" s="152">
        <v>193375243.03999999</v>
      </c>
      <c r="G74" s="149"/>
      <c r="H74" s="149"/>
      <c r="I74" s="149"/>
      <c r="J74" s="149"/>
      <c r="K74" s="152">
        <v>193375243.03999999</v>
      </c>
      <c r="L74" s="149" t="s">
        <v>143</v>
      </c>
      <c r="M74" s="179"/>
      <c r="N74" s="167"/>
    </row>
    <row r="75" spans="2:14" s="145" customFormat="1" ht="18" x14ac:dyDescent="0.4">
      <c r="B75" s="150"/>
      <c r="C75" s="148"/>
      <c r="D75" s="148"/>
      <c r="E75" s="149" t="s">
        <v>124</v>
      </c>
      <c r="F75" s="149">
        <f>SUM(F67:F74)</f>
        <v>205561393.03999999</v>
      </c>
      <c r="G75" s="149">
        <f>SUM(G67:G74)</f>
        <v>90049815</v>
      </c>
      <c r="H75" s="149">
        <f t="shared" ref="H75:J75" si="1">SUM(H67:H74)</f>
        <v>0</v>
      </c>
      <c r="I75" s="149">
        <f t="shared" si="1"/>
        <v>0</v>
      </c>
      <c r="J75" s="149">
        <f t="shared" si="1"/>
        <v>0</v>
      </c>
      <c r="K75" s="152">
        <f>SUM(K67:K74)</f>
        <v>295611208.03999996</v>
      </c>
      <c r="L75" s="149"/>
      <c r="M75" s="179"/>
      <c r="N75" s="167"/>
    </row>
    <row r="76" spans="2:14" s="145" customFormat="1" ht="18.75" thickBot="1" x14ac:dyDescent="0.45">
      <c r="B76" s="162"/>
      <c r="C76" s="180"/>
      <c r="D76" s="180"/>
      <c r="E76" s="156"/>
      <c r="F76" s="156"/>
      <c r="G76" s="156"/>
      <c r="H76" s="156"/>
      <c r="I76" s="156"/>
      <c r="J76" s="156"/>
      <c r="K76" s="157"/>
      <c r="L76" s="156"/>
    </row>
    <row r="77" spans="2:14" s="101" customFormat="1" ht="15.75" x14ac:dyDescent="0.25">
      <c r="B77" s="107"/>
      <c r="C77" s="102"/>
      <c r="D77" s="102"/>
      <c r="E77" s="108"/>
      <c r="F77" s="108"/>
      <c r="G77" s="108"/>
      <c r="H77" s="108"/>
      <c r="I77" s="108"/>
      <c r="J77" s="108"/>
      <c r="K77" s="108"/>
      <c r="L77" s="108"/>
    </row>
    <row r="78" spans="2:14" s="101" customFormat="1" ht="15.75" x14ac:dyDescent="0.25">
      <c r="B78" s="200" t="s">
        <v>215</v>
      </c>
      <c r="C78" s="103"/>
      <c r="D78" s="103" t="s">
        <v>33</v>
      </c>
      <c r="E78" s="92" t="s">
        <v>149</v>
      </c>
      <c r="F78" s="92">
        <v>4500000</v>
      </c>
      <c r="G78" s="92"/>
      <c r="H78" s="92"/>
      <c r="I78" s="92"/>
      <c r="J78" s="92"/>
      <c r="K78" s="92">
        <v>4500000</v>
      </c>
      <c r="L78" s="92" t="s">
        <v>150</v>
      </c>
    </row>
    <row r="79" spans="2:14" s="101" customFormat="1" ht="18" x14ac:dyDescent="0.4">
      <c r="B79" s="200"/>
      <c r="C79" s="103"/>
      <c r="D79" s="103"/>
      <c r="E79" s="92" t="s">
        <v>151</v>
      </c>
      <c r="F79" s="105">
        <v>3000000</v>
      </c>
      <c r="G79" s="92"/>
      <c r="H79" s="92"/>
      <c r="I79" s="92"/>
      <c r="J79" s="92"/>
      <c r="K79" s="105">
        <v>3000000</v>
      </c>
      <c r="L79" s="92" t="s">
        <v>150</v>
      </c>
    </row>
    <row r="80" spans="2:14" s="101" customFormat="1" ht="18" x14ac:dyDescent="0.4">
      <c r="B80" s="200"/>
      <c r="C80" s="103"/>
      <c r="D80" s="103"/>
      <c r="E80" s="92" t="s">
        <v>152</v>
      </c>
      <c r="F80" s="92">
        <f>SUM(F78:F79)</f>
        <v>7500000</v>
      </c>
      <c r="G80" s="92"/>
      <c r="H80" s="92"/>
      <c r="I80" s="92"/>
      <c r="J80" s="92"/>
      <c r="K80" s="105">
        <f>SUM(K78:K79)</f>
        <v>7500000</v>
      </c>
      <c r="L80" s="92"/>
    </row>
    <row r="81" spans="2:12" s="101" customFormat="1" ht="16.5" thickBot="1" x14ac:dyDescent="0.3">
      <c r="B81" s="109"/>
      <c r="C81" s="144"/>
      <c r="D81" s="144"/>
      <c r="E81" s="106"/>
      <c r="F81" s="106"/>
      <c r="G81" s="106"/>
      <c r="H81" s="106"/>
      <c r="I81" s="106"/>
      <c r="J81" s="106"/>
      <c r="K81" s="106"/>
      <c r="L81" s="106"/>
    </row>
    <row r="82" spans="2:12" s="101" customFormat="1" ht="15.75" x14ac:dyDescent="0.25">
      <c r="B82" s="107"/>
      <c r="C82" s="181"/>
      <c r="D82" s="181"/>
      <c r="E82" s="107"/>
      <c r="F82" s="107"/>
      <c r="G82" s="107"/>
      <c r="H82" s="107"/>
      <c r="I82" s="107"/>
      <c r="J82" s="107"/>
      <c r="K82" s="107"/>
      <c r="L82" s="108"/>
    </row>
    <row r="83" spans="2:12" s="101" customFormat="1" ht="18" x14ac:dyDescent="0.4">
      <c r="B83" s="143" t="s">
        <v>153</v>
      </c>
      <c r="C83" s="182">
        <v>139131341.59999999</v>
      </c>
      <c r="D83" s="182" t="s">
        <v>33</v>
      </c>
      <c r="E83" s="104"/>
      <c r="F83" s="104"/>
      <c r="G83" s="104"/>
      <c r="H83" s="104"/>
      <c r="I83" s="104"/>
      <c r="J83" s="104"/>
      <c r="K83" s="104"/>
      <c r="L83" s="92"/>
    </row>
    <row r="84" spans="2:12" s="101" customFormat="1" ht="15.75" x14ac:dyDescent="0.25">
      <c r="B84" s="104" t="s">
        <v>155</v>
      </c>
      <c r="C84" s="182"/>
      <c r="D84" s="182"/>
      <c r="E84" s="104" t="s">
        <v>156</v>
      </c>
      <c r="F84" s="104">
        <v>94728681.599999994</v>
      </c>
      <c r="G84" s="104"/>
      <c r="H84" s="104"/>
      <c r="I84" s="104"/>
      <c r="J84" s="104"/>
      <c r="K84" s="104">
        <v>94728681.599999994</v>
      </c>
      <c r="L84" s="92" t="s">
        <v>157</v>
      </c>
    </row>
    <row r="85" spans="2:12" s="101" customFormat="1" ht="15.75" x14ac:dyDescent="0.25">
      <c r="B85" s="104"/>
      <c r="C85" s="182"/>
      <c r="D85" s="182"/>
      <c r="E85" s="104" t="s">
        <v>158</v>
      </c>
      <c r="F85" s="104">
        <v>40248160</v>
      </c>
      <c r="G85" s="104"/>
      <c r="H85" s="104"/>
      <c r="I85" s="104"/>
      <c r="J85" s="104"/>
      <c r="K85" s="104">
        <v>40248160</v>
      </c>
      <c r="L85" s="92" t="s">
        <v>157</v>
      </c>
    </row>
    <row r="86" spans="2:12" s="101" customFormat="1" ht="18" x14ac:dyDescent="0.4">
      <c r="B86" s="104"/>
      <c r="C86" s="183"/>
      <c r="D86" s="183"/>
      <c r="E86" s="104" t="s">
        <v>159</v>
      </c>
      <c r="F86" s="184">
        <v>4154500</v>
      </c>
      <c r="G86" s="104"/>
      <c r="H86" s="104"/>
      <c r="I86" s="104"/>
      <c r="J86" s="184"/>
      <c r="K86" s="184">
        <v>4154500</v>
      </c>
      <c r="L86" s="92" t="s">
        <v>160</v>
      </c>
    </row>
    <row r="87" spans="2:12" s="101" customFormat="1" ht="18" x14ac:dyDescent="0.4">
      <c r="B87" s="104"/>
      <c r="C87" s="183"/>
      <c r="D87" s="183"/>
      <c r="E87" s="104" t="s">
        <v>124</v>
      </c>
      <c r="F87" s="104">
        <f>SUM(F84:F86)</f>
        <v>139131341.59999999</v>
      </c>
      <c r="G87" s="104"/>
      <c r="H87" s="104"/>
      <c r="I87" s="104"/>
      <c r="J87" s="104"/>
      <c r="K87" s="184">
        <f>SUM(K84:K86)</f>
        <v>139131341.59999999</v>
      </c>
      <c r="L87" s="92"/>
    </row>
    <row r="88" spans="2:12" s="101" customFormat="1" ht="18" x14ac:dyDescent="0.4">
      <c r="B88" s="104"/>
      <c r="C88" s="183"/>
      <c r="D88" s="183"/>
      <c r="E88" s="104"/>
      <c r="F88" s="104"/>
      <c r="G88" s="104"/>
      <c r="H88" s="104"/>
      <c r="I88" s="104"/>
      <c r="J88" s="184"/>
      <c r="K88" s="184"/>
      <c r="L88" s="92"/>
    </row>
    <row r="89" spans="2:12" s="101" customFormat="1" ht="18" x14ac:dyDescent="0.4">
      <c r="B89" s="143" t="s">
        <v>161</v>
      </c>
      <c r="C89" s="183">
        <v>2340000</v>
      </c>
      <c r="D89" s="183"/>
      <c r="E89" s="104" t="s">
        <v>162</v>
      </c>
      <c r="F89" s="184">
        <v>2340000</v>
      </c>
      <c r="G89" s="104"/>
      <c r="H89" s="104"/>
      <c r="I89" s="104"/>
      <c r="J89" s="184"/>
      <c r="K89" s="184">
        <v>2340000</v>
      </c>
      <c r="L89" s="92" t="s">
        <v>163</v>
      </c>
    </row>
    <row r="90" spans="2:12" s="101" customFormat="1" ht="18" x14ac:dyDescent="0.4">
      <c r="B90" s="104"/>
      <c r="C90" s="183"/>
      <c r="D90" s="183"/>
      <c r="E90" s="104"/>
      <c r="F90" s="104"/>
      <c r="G90" s="104"/>
      <c r="H90" s="104"/>
      <c r="I90" s="104"/>
      <c r="J90" s="184"/>
      <c r="K90" s="184"/>
      <c r="L90" s="92"/>
    </row>
    <row r="91" spans="2:12" s="101" customFormat="1" ht="18.75" thickBot="1" x14ac:dyDescent="0.45">
      <c r="B91" s="109"/>
      <c r="C91" s="185"/>
      <c r="D91" s="185"/>
      <c r="E91" s="109"/>
      <c r="F91" s="109"/>
      <c r="G91" s="109"/>
      <c r="H91" s="109"/>
      <c r="I91" s="109"/>
      <c r="J91" s="109"/>
      <c r="K91" s="186"/>
      <c r="L91" s="106"/>
    </row>
    <row r="92" spans="2:12" s="101" customFormat="1" ht="15.75" x14ac:dyDescent="0.25">
      <c r="B92" s="107"/>
      <c r="C92" s="108"/>
      <c r="D92" s="108"/>
      <c r="E92" s="108"/>
      <c r="F92" s="108"/>
      <c r="G92" s="108"/>
      <c r="H92" s="108"/>
      <c r="I92" s="108"/>
      <c r="J92" s="108"/>
      <c r="K92" s="108"/>
      <c r="L92" s="108"/>
    </row>
    <row r="93" spans="2:12" s="101" customFormat="1" ht="18" x14ac:dyDescent="0.4">
      <c r="B93" s="143" t="s">
        <v>153</v>
      </c>
      <c r="C93" s="187"/>
      <c r="D93" s="187"/>
      <c r="E93" s="187"/>
      <c r="F93" s="187"/>
      <c r="G93" s="187"/>
      <c r="H93" s="187"/>
      <c r="I93" s="187"/>
      <c r="J93" s="92"/>
      <c r="K93" s="187"/>
      <c r="L93" s="92"/>
    </row>
    <row r="94" spans="2:12" s="101" customFormat="1" ht="15.75" x14ac:dyDescent="0.25">
      <c r="B94" s="104" t="s">
        <v>164</v>
      </c>
      <c r="C94" s="187">
        <v>158658789.12</v>
      </c>
      <c r="D94" s="187" t="s">
        <v>33</v>
      </c>
      <c r="E94" s="187" t="s">
        <v>165</v>
      </c>
      <c r="F94" s="187">
        <v>158658789.12</v>
      </c>
      <c r="G94" s="187"/>
      <c r="H94" s="187"/>
      <c r="I94" s="187"/>
      <c r="J94" s="92"/>
      <c r="K94" s="187">
        <v>158658789.12</v>
      </c>
      <c r="L94" s="92" t="s">
        <v>166</v>
      </c>
    </row>
    <row r="95" spans="2:12" s="101" customFormat="1" ht="15.75" x14ac:dyDescent="0.25">
      <c r="B95" s="104"/>
      <c r="C95" s="187"/>
      <c r="D95" s="187"/>
      <c r="E95" s="187"/>
      <c r="F95" s="187"/>
      <c r="G95" s="187"/>
      <c r="H95" s="187"/>
      <c r="I95" s="187"/>
      <c r="J95" s="92"/>
      <c r="K95" s="187"/>
      <c r="L95" s="92"/>
    </row>
    <row r="96" spans="2:12" s="101" customFormat="1" ht="15.75" x14ac:dyDescent="0.25">
      <c r="B96" s="104"/>
      <c r="C96" s="187">
        <v>13000000</v>
      </c>
      <c r="D96" s="187" t="s">
        <v>33</v>
      </c>
      <c r="E96" s="187" t="s">
        <v>167</v>
      </c>
      <c r="F96" s="92">
        <v>7982381</v>
      </c>
      <c r="G96" s="187"/>
      <c r="H96" s="187"/>
      <c r="I96" s="187"/>
      <c r="J96" s="92">
        <v>7982381</v>
      </c>
      <c r="K96" s="187"/>
      <c r="L96" s="92"/>
    </row>
    <row r="97" spans="2:13" s="101" customFormat="1" ht="15.75" x14ac:dyDescent="0.25">
      <c r="B97" s="104"/>
      <c r="C97" s="187"/>
      <c r="D97" s="187"/>
      <c r="E97" s="187" t="s">
        <v>168</v>
      </c>
      <c r="F97" s="92">
        <v>950803.25</v>
      </c>
      <c r="G97" s="187"/>
      <c r="H97" s="187"/>
      <c r="I97" s="187"/>
      <c r="J97" s="92">
        <v>950803.25</v>
      </c>
      <c r="K97" s="187"/>
      <c r="L97" s="92"/>
    </row>
    <row r="98" spans="2:13" s="101" customFormat="1" ht="15.75" x14ac:dyDescent="0.25">
      <c r="B98" s="104"/>
      <c r="C98" s="187"/>
      <c r="D98" s="187"/>
      <c r="E98" s="187" t="s">
        <v>169</v>
      </c>
      <c r="F98" s="92">
        <v>3000000</v>
      </c>
      <c r="G98" s="187"/>
      <c r="H98" s="187"/>
      <c r="I98" s="187"/>
      <c r="J98" s="92">
        <v>3000000</v>
      </c>
      <c r="K98" s="187"/>
      <c r="L98" s="92"/>
    </row>
    <row r="99" spans="2:13" s="101" customFormat="1" ht="18" x14ac:dyDescent="0.4">
      <c r="B99" s="104"/>
      <c r="C99" s="187"/>
      <c r="D99" s="187"/>
      <c r="E99" s="187" t="s">
        <v>170</v>
      </c>
      <c r="F99" s="105">
        <v>1066815.75</v>
      </c>
      <c r="G99" s="187"/>
      <c r="H99" s="187"/>
      <c r="I99" s="187"/>
      <c r="J99" s="105">
        <v>1066815.75</v>
      </c>
      <c r="K99" s="188">
        <f>SUM(J96:J99)</f>
        <v>13000000</v>
      </c>
      <c r="L99" s="92" t="s">
        <v>163</v>
      </c>
    </row>
    <row r="100" spans="2:13" s="101" customFormat="1" ht="18" x14ac:dyDescent="0.4">
      <c r="B100" s="104"/>
      <c r="C100" s="187"/>
      <c r="D100" s="187"/>
      <c r="E100" s="187" t="s">
        <v>53</v>
      </c>
      <c r="F100" s="187">
        <f>SUM(F96:F99)</f>
        <v>13000000</v>
      </c>
      <c r="G100" s="187"/>
      <c r="H100" s="187"/>
      <c r="I100" s="187"/>
      <c r="J100" s="105"/>
      <c r="K100" s="187">
        <f>+K99+K94</f>
        <v>171658789.12</v>
      </c>
      <c r="L100" s="92"/>
    </row>
    <row r="101" spans="2:13" s="101" customFormat="1" ht="16.5" thickBot="1" x14ac:dyDescent="0.3">
      <c r="B101" s="109"/>
      <c r="C101" s="189"/>
      <c r="D101" s="189"/>
      <c r="E101" s="189"/>
      <c r="F101" s="189"/>
      <c r="G101" s="189"/>
      <c r="H101" s="189"/>
      <c r="I101" s="189"/>
      <c r="J101" s="106"/>
      <c r="K101" s="189"/>
      <c r="L101" s="106"/>
    </row>
    <row r="102" spans="2:13" x14ac:dyDescent="0.25"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</row>
    <row r="103" spans="2:13" hidden="1" x14ac:dyDescent="0.25"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</row>
    <row r="104" spans="2:13" ht="126" hidden="1" customHeight="1" x14ac:dyDescent="0.25"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30"/>
      <c r="M104" s="126"/>
    </row>
    <row r="105" spans="2:13" hidden="1" x14ac:dyDescent="0.25"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30"/>
      <c r="M105" s="126"/>
    </row>
    <row r="106" spans="2:13" hidden="1" x14ac:dyDescent="0.25">
      <c r="L106" s="120"/>
    </row>
    <row r="107" spans="2:13" hidden="1" x14ac:dyDescent="0.25"/>
    <row r="108" spans="2:13" hidden="1" x14ac:dyDescent="0.25">
      <c r="B108" s="131" t="s">
        <v>175</v>
      </c>
    </row>
    <row r="109" spans="2:13" hidden="1" x14ac:dyDescent="0.25"/>
    <row r="110" spans="2:13" ht="38.25" hidden="1" thickBot="1" x14ac:dyDescent="0.35">
      <c r="B110" s="95" t="s">
        <v>3</v>
      </c>
      <c r="C110" s="96" t="s">
        <v>4</v>
      </c>
      <c r="D110" s="96"/>
      <c r="E110" s="97" t="s">
        <v>5</v>
      </c>
      <c r="F110" s="98"/>
      <c r="G110" s="98"/>
      <c r="H110" s="98"/>
      <c r="I110" s="98"/>
      <c r="J110" s="201" t="s">
        <v>6</v>
      </c>
      <c r="K110" s="193"/>
      <c r="L110" s="97" t="s">
        <v>7</v>
      </c>
    </row>
    <row r="111" spans="2:13" ht="18" hidden="1" x14ac:dyDescent="0.4">
      <c r="B111" s="132" t="s">
        <v>8</v>
      </c>
      <c r="C111" s="117"/>
      <c r="D111" s="119"/>
      <c r="E111" s="50"/>
      <c r="F111" s="50"/>
      <c r="G111" s="50"/>
      <c r="H111" s="50"/>
      <c r="I111" s="50"/>
      <c r="J111" s="110"/>
      <c r="K111" s="50"/>
      <c r="L111" s="50"/>
    </row>
    <row r="112" spans="2:13" ht="15.75" hidden="1" x14ac:dyDescent="0.25">
      <c r="B112" s="116" t="s">
        <v>33</v>
      </c>
      <c r="C112" s="119"/>
      <c r="D112" s="119"/>
      <c r="E112" s="50" t="s">
        <v>10</v>
      </c>
      <c r="F112" s="50"/>
      <c r="G112" s="50"/>
      <c r="H112" s="50"/>
      <c r="I112" s="50"/>
      <c r="J112" s="113"/>
      <c r="K112" s="50">
        <v>1800000000</v>
      </c>
      <c r="L112" s="50" t="s">
        <v>11</v>
      </c>
    </row>
    <row r="113" spans="2:12" hidden="1" x14ac:dyDescent="0.25">
      <c r="B113" s="133"/>
      <c r="C113" s="134"/>
      <c r="D113" s="134"/>
      <c r="E113" s="134"/>
      <c r="F113" s="134"/>
      <c r="G113" s="134"/>
      <c r="H113" s="134"/>
      <c r="I113" s="134"/>
      <c r="J113" s="133"/>
      <c r="K113" s="134"/>
      <c r="L113" s="134"/>
    </row>
    <row r="114" spans="2:12" hidden="1" x14ac:dyDescent="0.25">
      <c r="B114" s="135" t="s">
        <v>32</v>
      </c>
      <c r="C114" s="134"/>
      <c r="D114" s="134"/>
      <c r="E114" s="134"/>
      <c r="F114" s="134"/>
      <c r="G114" s="134"/>
      <c r="H114" s="134"/>
      <c r="I114" s="134"/>
      <c r="J114" s="133"/>
      <c r="K114" s="134"/>
      <c r="L114" s="134"/>
    </row>
    <row r="115" spans="2:12" ht="31.5" hidden="1" x14ac:dyDescent="0.25">
      <c r="B115" s="136" t="s">
        <v>176</v>
      </c>
      <c r="C115" s="134"/>
      <c r="D115" s="134"/>
      <c r="E115" s="137" t="s">
        <v>58</v>
      </c>
      <c r="F115" s="137"/>
      <c r="G115" s="137"/>
      <c r="H115" s="137"/>
      <c r="I115" s="137"/>
      <c r="J115" s="113"/>
      <c r="K115" s="50">
        <v>42450000</v>
      </c>
      <c r="L115" s="50" t="s">
        <v>59</v>
      </c>
    </row>
    <row r="116" spans="2:12" hidden="1" x14ac:dyDescent="0.25">
      <c r="B116" s="133"/>
      <c r="C116" s="134"/>
      <c r="D116" s="134"/>
      <c r="E116" s="134"/>
      <c r="F116" s="134"/>
      <c r="G116" s="134"/>
      <c r="H116" s="134"/>
      <c r="I116" s="134"/>
      <c r="J116" s="133"/>
      <c r="K116" s="134"/>
      <c r="L116" s="134"/>
    </row>
    <row r="117" spans="2:12" ht="31.5" hidden="1" x14ac:dyDescent="0.25">
      <c r="B117" s="138" t="s">
        <v>66</v>
      </c>
      <c r="C117" s="197"/>
      <c r="D117" s="139"/>
      <c r="E117" s="198" t="s">
        <v>67</v>
      </c>
      <c r="F117" s="137"/>
      <c r="G117" s="137"/>
      <c r="H117" s="137"/>
      <c r="I117" s="137"/>
      <c r="J117" s="113"/>
      <c r="K117" s="199">
        <v>1912373520</v>
      </c>
      <c r="L117" s="198" t="s">
        <v>68</v>
      </c>
    </row>
    <row r="118" spans="2:12" ht="31.5" hidden="1" x14ac:dyDescent="0.25">
      <c r="B118" s="138" t="s">
        <v>69</v>
      </c>
      <c r="C118" s="197"/>
      <c r="D118" s="139"/>
      <c r="E118" s="198"/>
      <c r="F118" s="137"/>
      <c r="G118" s="137"/>
      <c r="H118" s="137"/>
      <c r="I118" s="137"/>
      <c r="J118" s="113"/>
      <c r="K118" s="199"/>
      <c r="L118" s="198"/>
    </row>
    <row r="119" spans="2:12" ht="18" hidden="1" x14ac:dyDescent="0.4">
      <c r="B119" s="138"/>
      <c r="C119" s="139"/>
      <c r="D119" s="139"/>
      <c r="E119" s="137"/>
      <c r="F119" s="137"/>
      <c r="G119" s="137"/>
      <c r="H119" s="137"/>
      <c r="I119" s="137"/>
      <c r="J119" s="113"/>
      <c r="K119" s="121"/>
      <c r="L119" s="137"/>
    </row>
    <row r="120" spans="2:12" ht="31.5" hidden="1" x14ac:dyDescent="0.25">
      <c r="B120" s="138" t="s">
        <v>70</v>
      </c>
      <c r="C120" s="134"/>
      <c r="D120" s="134"/>
      <c r="E120" s="134"/>
      <c r="F120" s="134"/>
      <c r="G120" s="134"/>
      <c r="H120" s="134"/>
      <c r="I120" s="134"/>
      <c r="J120" s="133"/>
      <c r="K120" s="134"/>
      <c r="L120" s="134"/>
    </row>
    <row r="121" spans="2:12" ht="15.75" hidden="1" x14ac:dyDescent="0.25">
      <c r="B121" s="140" t="s">
        <v>33</v>
      </c>
      <c r="C121" s="134"/>
      <c r="D121" s="134"/>
      <c r="E121" s="112" t="s">
        <v>72</v>
      </c>
      <c r="F121" s="112"/>
      <c r="G121" s="112"/>
      <c r="H121" s="112"/>
      <c r="I121" s="112"/>
      <c r="J121" s="111"/>
      <c r="K121" s="112">
        <v>30717222000</v>
      </c>
      <c r="L121" s="112" t="s">
        <v>73</v>
      </c>
    </row>
    <row r="122" spans="2:12" ht="15.75" hidden="1" x14ac:dyDescent="0.25">
      <c r="B122" s="141" t="s">
        <v>177</v>
      </c>
      <c r="C122" s="134"/>
      <c r="D122" s="134"/>
      <c r="E122" s="112" t="s">
        <v>75</v>
      </c>
      <c r="F122" s="112"/>
      <c r="G122" s="112"/>
      <c r="H122" s="112"/>
      <c r="I122" s="112"/>
      <c r="J122" s="111"/>
      <c r="K122" s="112">
        <v>1350000000</v>
      </c>
      <c r="L122" s="112" t="s">
        <v>73</v>
      </c>
    </row>
    <row r="123" spans="2:12" ht="30" hidden="1" x14ac:dyDescent="0.25">
      <c r="B123" s="140" t="s">
        <v>33</v>
      </c>
      <c r="C123" s="134"/>
      <c r="D123" s="134"/>
      <c r="E123" s="112" t="s">
        <v>107</v>
      </c>
      <c r="F123" s="112"/>
      <c r="G123" s="112"/>
      <c r="H123" s="112"/>
      <c r="I123" s="112"/>
      <c r="J123" s="111">
        <v>75816000</v>
      </c>
      <c r="K123" s="112"/>
      <c r="L123" s="142" t="s">
        <v>178</v>
      </c>
    </row>
    <row r="124" spans="2:12" ht="15.75" hidden="1" x14ac:dyDescent="0.25">
      <c r="B124" s="140" t="s">
        <v>33</v>
      </c>
      <c r="C124" s="134"/>
      <c r="D124" s="134"/>
      <c r="E124" s="112" t="s">
        <v>109</v>
      </c>
      <c r="F124" s="112"/>
      <c r="G124" s="112"/>
      <c r="H124" s="112"/>
      <c r="I124" s="112"/>
      <c r="J124" s="111">
        <v>8750000</v>
      </c>
      <c r="K124" s="112"/>
      <c r="L124" s="112" t="s">
        <v>110</v>
      </c>
    </row>
    <row r="125" spans="2:12" ht="18" hidden="1" x14ac:dyDescent="0.4">
      <c r="B125" s="140" t="s">
        <v>33</v>
      </c>
      <c r="C125" s="134"/>
      <c r="D125" s="134"/>
      <c r="E125" s="112" t="s">
        <v>111</v>
      </c>
      <c r="F125" s="112"/>
      <c r="G125" s="112"/>
      <c r="H125" s="112"/>
      <c r="I125" s="112"/>
      <c r="J125" s="114">
        <v>2561836770</v>
      </c>
      <c r="K125" s="115">
        <f>+J125+J124+J123</f>
        <v>2646402770</v>
      </c>
      <c r="L125" s="112" t="s">
        <v>112</v>
      </c>
    </row>
    <row r="126" spans="2:12" hidden="1" x14ac:dyDescent="0.25">
      <c r="B126" s="133"/>
      <c r="C126" s="134"/>
      <c r="D126" s="134"/>
      <c r="E126" s="134"/>
      <c r="F126" s="134"/>
      <c r="G126" s="134"/>
      <c r="H126" s="134"/>
      <c r="I126" s="134"/>
      <c r="J126" s="133"/>
      <c r="K126" s="134"/>
      <c r="L126" s="134"/>
    </row>
    <row r="127" spans="2:12" hidden="1" x14ac:dyDescent="0.25">
      <c r="B127" s="133"/>
      <c r="C127" s="134"/>
      <c r="D127" s="134"/>
      <c r="E127" s="134"/>
      <c r="F127" s="134"/>
      <c r="G127" s="134"/>
      <c r="H127" s="134"/>
      <c r="I127" s="134"/>
      <c r="J127" s="133"/>
      <c r="K127" s="134"/>
      <c r="L127" s="134"/>
    </row>
    <row r="128" spans="2:12" ht="18" hidden="1" x14ac:dyDescent="0.4">
      <c r="B128" s="118" t="s">
        <v>179</v>
      </c>
      <c r="C128" s="134"/>
      <c r="D128" s="134"/>
      <c r="E128" s="134"/>
      <c r="F128" s="134"/>
      <c r="G128" s="134"/>
      <c r="H128" s="134"/>
      <c r="I128" s="134"/>
      <c r="J128" s="133"/>
      <c r="K128" s="134"/>
      <c r="L128" s="134"/>
    </row>
    <row r="129" spans="2:12" ht="18" hidden="1" x14ac:dyDescent="0.4">
      <c r="B129" s="122" t="s">
        <v>161</v>
      </c>
      <c r="C129" s="125">
        <v>2340000</v>
      </c>
      <c r="D129" s="125"/>
      <c r="E129" s="125" t="s">
        <v>162</v>
      </c>
      <c r="F129" s="125"/>
      <c r="G129" s="125"/>
      <c r="H129" s="125"/>
      <c r="I129" s="125"/>
      <c r="J129" s="124"/>
      <c r="K129" s="128">
        <v>2340000</v>
      </c>
      <c r="L129" s="125" t="s">
        <v>180</v>
      </c>
    </row>
    <row r="130" spans="2:12" hidden="1" x14ac:dyDescent="0.25">
      <c r="B130" s="133"/>
      <c r="C130" s="134"/>
      <c r="D130" s="134"/>
      <c r="E130" s="134"/>
      <c r="F130" s="134"/>
      <c r="G130" s="134"/>
      <c r="H130" s="134"/>
      <c r="I130" s="134"/>
      <c r="J130" s="133"/>
      <c r="K130" s="134"/>
      <c r="L130" s="134"/>
    </row>
    <row r="131" spans="2:12" hidden="1" x14ac:dyDescent="0.25">
      <c r="B131" s="133"/>
      <c r="C131" s="134"/>
      <c r="D131" s="134"/>
      <c r="E131" s="134"/>
      <c r="F131" s="134"/>
      <c r="G131" s="134"/>
      <c r="H131" s="134"/>
      <c r="I131" s="134"/>
      <c r="J131" s="133"/>
      <c r="K131" s="134"/>
      <c r="L131" s="134"/>
    </row>
    <row r="132" spans="2:12" ht="18" hidden="1" x14ac:dyDescent="0.4">
      <c r="B132" s="122" t="s">
        <v>153</v>
      </c>
      <c r="C132" s="127"/>
      <c r="D132" s="127"/>
      <c r="E132" s="127"/>
      <c r="F132" s="127"/>
      <c r="G132" s="127"/>
      <c r="H132" s="127"/>
      <c r="I132" s="127"/>
      <c r="J132" s="123"/>
      <c r="K132" s="127"/>
      <c r="L132" s="125"/>
    </row>
    <row r="133" spans="2:12" ht="15.75" hidden="1" x14ac:dyDescent="0.25">
      <c r="B133" s="123" t="s">
        <v>164</v>
      </c>
      <c r="C133" s="127"/>
      <c r="D133" s="127"/>
      <c r="E133" s="127" t="s">
        <v>165</v>
      </c>
      <c r="F133" s="127"/>
      <c r="G133" s="127"/>
      <c r="H133" s="127"/>
      <c r="I133" s="127"/>
      <c r="J133" s="123"/>
      <c r="K133" s="127">
        <v>158658789.12</v>
      </c>
      <c r="L133" s="125" t="s">
        <v>166</v>
      </c>
    </row>
    <row r="134" spans="2:12" ht="15.75" hidden="1" x14ac:dyDescent="0.25">
      <c r="B134" s="123"/>
      <c r="C134" s="127"/>
      <c r="D134" s="127"/>
      <c r="E134" s="127" t="s">
        <v>167</v>
      </c>
      <c r="F134" s="127"/>
      <c r="G134" s="127"/>
      <c r="H134" s="127"/>
      <c r="I134" s="127"/>
      <c r="J134" s="125">
        <v>7982381</v>
      </c>
      <c r="K134" s="127"/>
      <c r="L134" s="125"/>
    </row>
    <row r="135" spans="2:12" ht="15.75" hidden="1" x14ac:dyDescent="0.25">
      <c r="B135" s="123"/>
      <c r="C135" s="127"/>
      <c r="D135" s="127"/>
      <c r="E135" s="127" t="s">
        <v>168</v>
      </c>
      <c r="F135" s="127"/>
      <c r="G135" s="127"/>
      <c r="H135" s="127"/>
      <c r="I135" s="127"/>
      <c r="J135" s="125">
        <v>950803.25</v>
      </c>
      <c r="K135" s="127"/>
      <c r="L135" s="125"/>
    </row>
    <row r="136" spans="2:12" ht="15.75" hidden="1" x14ac:dyDescent="0.25">
      <c r="B136" s="123"/>
      <c r="C136" s="127"/>
      <c r="D136" s="127"/>
      <c r="E136" s="127" t="s">
        <v>169</v>
      </c>
      <c r="F136" s="127"/>
      <c r="G136" s="127"/>
      <c r="H136" s="127"/>
      <c r="I136" s="127"/>
      <c r="J136" s="125">
        <v>3000000</v>
      </c>
      <c r="K136" s="127"/>
      <c r="L136" s="125"/>
    </row>
    <row r="137" spans="2:12" ht="18" hidden="1" x14ac:dyDescent="0.4">
      <c r="B137" s="123"/>
      <c r="C137" s="127"/>
      <c r="D137" s="127"/>
      <c r="E137" s="127" t="s">
        <v>170</v>
      </c>
      <c r="F137" s="127"/>
      <c r="G137" s="127"/>
      <c r="H137" s="127"/>
      <c r="I137" s="127"/>
      <c r="J137" s="128">
        <v>1066815.75</v>
      </c>
      <c r="K137" s="129">
        <f>SUM(J134:J137)</f>
        <v>13000000</v>
      </c>
      <c r="L137" s="125" t="s">
        <v>163</v>
      </c>
    </row>
    <row r="138" spans="2:12" hidden="1" x14ac:dyDescent="0.25">
      <c r="B138" s="133"/>
      <c r="C138" s="134"/>
      <c r="D138" s="134"/>
      <c r="E138" s="134"/>
      <c r="F138" s="134"/>
      <c r="G138" s="134"/>
      <c r="H138" s="134"/>
      <c r="I138" s="134"/>
      <c r="J138" s="133"/>
      <c r="K138" s="134"/>
      <c r="L138" s="134"/>
    </row>
    <row r="140" spans="2:12" x14ac:dyDescent="0.25">
      <c r="B140" s="93" t="s">
        <v>196</v>
      </c>
    </row>
    <row r="141" spans="2:12" x14ac:dyDescent="0.25">
      <c r="B141" s="93" t="s">
        <v>216</v>
      </c>
    </row>
    <row r="142" spans="2:12" x14ac:dyDescent="0.25">
      <c r="B142" s="93" t="s">
        <v>217</v>
      </c>
    </row>
    <row r="143" spans="2:12" x14ac:dyDescent="0.25">
      <c r="B143" s="93" t="s">
        <v>218</v>
      </c>
    </row>
    <row r="144" spans="2:12" x14ac:dyDescent="0.25">
      <c r="B144" s="93" t="s">
        <v>219</v>
      </c>
    </row>
  </sheetData>
  <mergeCells count="13">
    <mergeCell ref="C117:C118"/>
    <mergeCell ref="E117:E118"/>
    <mergeCell ref="K117:K118"/>
    <mergeCell ref="L117:L118"/>
    <mergeCell ref="B78:B80"/>
    <mergeCell ref="J110:K110"/>
    <mergeCell ref="L40:L41"/>
    <mergeCell ref="D40:D41"/>
    <mergeCell ref="J4:K4"/>
    <mergeCell ref="C14:C17"/>
    <mergeCell ref="C40:C41"/>
    <mergeCell ref="E40:E41"/>
    <mergeCell ref="K40:K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workbookViewId="0">
      <selection activeCell="G76" sqref="G76"/>
    </sheetView>
  </sheetViews>
  <sheetFormatPr defaultRowHeight="15" x14ac:dyDescent="0.25"/>
  <cols>
    <col min="1" max="1" width="3.28515625" customWidth="1"/>
    <col min="2" max="2" width="38.7109375" customWidth="1"/>
    <col min="3" max="3" width="23.5703125" customWidth="1"/>
    <col min="4" max="4" width="22" customWidth="1"/>
    <col min="5" max="5" width="58.85546875" customWidth="1"/>
    <col min="6" max="6" width="18.140625" customWidth="1"/>
    <col min="7" max="7" width="26.5703125" customWidth="1"/>
    <col min="8" max="8" width="46.85546875" customWidth="1"/>
    <col min="9" max="9" width="23.42578125" customWidth="1"/>
    <col min="10" max="10" width="22.7109375" customWidth="1"/>
  </cols>
  <sheetData>
    <row r="1" spans="1:9" ht="21" x14ac:dyDescent="0.35">
      <c r="A1" t="s">
        <v>0</v>
      </c>
      <c r="B1" s="1" t="s">
        <v>1</v>
      </c>
    </row>
    <row r="2" spans="1:9" ht="21" x14ac:dyDescent="0.35">
      <c r="B2" s="1" t="s">
        <v>2</v>
      </c>
    </row>
    <row r="3" spans="1:9" ht="15.75" thickBot="1" x14ac:dyDescent="0.3"/>
    <row r="4" spans="1:9" ht="38.25" thickBot="1" x14ac:dyDescent="0.35">
      <c r="B4" s="2" t="s">
        <v>3</v>
      </c>
      <c r="C4" s="3" t="s">
        <v>4</v>
      </c>
      <c r="D4" s="3" t="s">
        <v>187</v>
      </c>
      <c r="E4" s="4" t="s">
        <v>5</v>
      </c>
      <c r="F4" s="202" t="s">
        <v>6</v>
      </c>
      <c r="G4" s="203"/>
      <c r="H4" s="4" t="s">
        <v>7</v>
      </c>
    </row>
    <row r="5" spans="1:9" ht="18" x14ac:dyDescent="0.4">
      <c r="B5" s="5" t="s">
        <v>8</v>
      </c>
      <c r="C5" s="6" t="s">
        <v>9</v>
      </c>
      <c r="D5" s="20" t="s">
        <v>33</v>
      </c>
      <c r="E5" s="7" t="s">
        <v>10</v>
      </c>
      <c r="F5" s="7"/>
      <c r="G5" s="7">
        <v>1800000000</v>
      </c>
      <c r="H5" s="7" t="s">
        <v>11</v>
      </c>
    </row>
    <row r="6" spans="1:9" ht="15.75" x14ac:dyDescent="0.25">
      <c r="B6" s="8" t="s">
        <v>12</v>
      </c>
      <c r="C6" s="7"/>
      <c r="D6" s="7"/>
      <c r="E6" s="7" t="s">
        <v>13</v>
      </c>
      <c r="F6" s="7"/>
      <c r="G6" s="7">
        <v>282943736.36000001</v>
      </c>
      <c r="H6" s="7" t="s">
        <v>14</v>
      </c>
    </row>
    <row r="7" spans="1:9" ht="31.5" x14ac:dyDescent="0.25">
      <c r="B7" s="8"/>
      <c r="C7" s="7"/>
      <c r="D7" s="7"/>
      <c r="E7" s="9" t="s">
        <v>15</v>
      </c>
      <c r="F7" s="7"/>
      <c r="G7" s="7">
        <v>332090951</v>
      </c>
      <c r="H7" s="7" t="s">
        <v>16</v>
      </c>
    </row>
    <row r="8" spans="1:9" ht="18" x14ac:dyDescent="0.4">
      <c r="B8" s="8"/>
      <c r="C8" s="7"/>
      <c r="D8" s="7"/>
      <c r="E8" s="9" t="s">
        <v>17</v>
      </c>
      <c r="F8" s="7"/>
      <c r="G8" s="10">
        <v>84965312.640000001</v>
      </c>
      <c r="H8" s="7" t="s">
        <v>18</v>
      </c>
      <c r="I8" s="11"/>
    </row>
    <row r="9" spans="1:9" ht="18.75" thickBot="1" x14ac:dyDescent="0.45">
      <c r="B9" s="8"/>
      <c r="C9" s="7"/>
      <c r="D9" s="7"/>
      <c r="E9" s="12" t="s">
        <v>19</v>
      </c>
      <c r="F9" s="13"/>
      <c r="G9" s="14">
        <f>SUM(G5:G8)</f>
        <v>2500000000</v>
      </c>
      <c r="H9" s="7"/>
    </row>
    <row r="10" spans="1:9" ht="18.75" thickBot="1" x14ac:dyDescent="0.45">
      <c r="B10" s="15"/>
      <c r="C10" s="13"/>
      <c r="D10" s="13"/>
      <c r="E10" s="12"/>
      <c r="F10" s="13"/>
      <c r="G10" s="14"/>
      <c r="H10" s="13"/>
    </row>
    <row r="11" spans="1:9" ht="15.75" x14ac:dyDescent="0.25">
      <c r="B11" s="16"/>
      <c r="C11" s="17"/>
      <c r="D11" s="17"/>
      <c r="E11" s="18"/>
      <c r="F11" s="17"/>
      <c r="G11" s="17"/>
      <c r="H11" s="17"/>
    </row>
    <row r="12" spans="1:9" ht="18" x14ac:dyDescent="0.4">
      <c r="B12" s="19" t="s">
        <v>20</v>
      </c>
      <c r="C12" s="20" t="s">
        <v>21</v>
      </c>
      <c r="D12" s="20"/>
      <c r="E12" s="9" t="s">
        <v>22</v>
      </c>
      <c r="F12" s="7"/>
      <c r="G12" s="10">
        <v>420000000</v>
      </c>
      <c r="H12" s="7" t="s">
        <v>23</v>
      </c>
    </row>
    <row r="13" spans="1:9" ht="16.5" thickBot="1" x14ac:dyDescent="0.3">
      <c r="B13" s="15"/>
      <c r="C13" s="13"/>
      <c r="D13" s="13"/>
      <c r="E13" s="12"/>
      <c r="F13" s="13"/>
      <c r="G13" s="13"/>
      <c r="H13" s="13" t="s">
        <v>188</v>
      </c>
    </row>
    <row r="14" spans="1:9" ht="15.75" x14ac:dyDescent="0.25">
      <c r="B14" s="16"/>
      <c r="C14" s="17"/>
      <c r="D14" s="17"/>
      <c r="E14" s="18"/>
      <c r="F14" s="17"/>
      <c r="G14" s="17"/>
      <c r="H14" s="17"/>
    </row>
    <row r="15" spans="1:9" ht="18" x14ac:dyDescent="0.4">
      <c r="B15" s="19" t="s">
        <v>24</v>
      </c>
      <c r="C15" s="204" t="s">
        <v>25</v>
      </c>
      <c r="D15" s="90" t="s">
        <v>33</v>
      </c>
      <c r="E15" s="7" t="s">
        <v>26</v>
      </c>
      <c r="F15" s="7"/>
      <c r="G15" s="7">
        <v>4160900</v>
      </c>
      <c r="H15" s="7" t="s">
        <v>27</v>
      </c>
    </row>
    <row r="16" spans="1:9" ht="31.5" x14ac:dyDescent="0.25">
      <c r="B16" s="21" t="s">
        <v>28</v>
      </c>
      <c r="C16" s="204"/>
      <c r="D16" s="90"/>
      <c r="E16" s="7" t="s">
        <v>29</v>
      </c>
      <c r="F16" s="7"/>
      <c r="G16" s="7">
        <v>30238915</v>
      </c>
      <c r="H16" s="7" t="s">
        <v>30</v>
      </c>
    </row>
    <row r="17" spans="2:10" ht="18" x14ac:dyDescent="0.4">
      <c r="B17" s="8"/>
      <c r="C17" s="204"/>
      <c r="D17" s="90"/>
      <c r="E17" s="7" t="s">
        <v>31</v>
      </c>
      <c r="F17" s="7"/>
      <c r="G17" s="10">
        <v>15600000</v>
      </c>
      <c r="H17" s="7"/>
    </row>
    <row r="18" spans="2:10" ht="18.75" thickBot="1" x14ac:dyDescent="0.45">
      <c r="B18" s="15"/>
      <c r="C18" s="205"/>
      <c r="D18" s="91"/>
      <c r="E18" s="13" t="s">
        <v>19</v>
      </c>
      <c r="F18" s="13"/>
      <c r="G18" s="14">
        <v>49999815</v>
      </c>
      <c r="H18" s="13"/>
    </row>
    <row r="19" spans="2:10" ht="15.75" x14ac:dyDescent="0.25">
      <c r="B19" s="16"/>
      <c r="C19" s="17"/>
      <c r="D19" s="17"/>
      <c r="E19" s="17"/>
      <c r="F19" s="17"/>
      <c r="G19" s="17"/>
      <c r="H19" s="17"/>
    </row>
    <row r="20" spans="2:10" ht="18" x14ac:dyDescent="0.4">
      <c r="B20" s="19" t="s">
        <v>32</v>
      </c>
      <c r="C20" s="7"/>
      <c r="D20" s="7"/>
      <c r="E20" s="7"/>
      <c r="F20" s="7"/>
      <c r="G20" s="7"/>
      <c r="H20" s="7"/>
    </row>
    <row r="21" spans="2:10" ht="15.75" x14ac:dyDescent="0.25">
      <c r="B21" s="22"/>
      <c r="C21" s="20" t="s">
        <v>34</v>
      </c>
      <c r="D21" s="22" t="s">
        <v>33</v>
      </c>
      <c r="E21" s="7" t="s">
        <v>35</v>
      </c>
      <c r="F21" s="7"/>
      <c r="G21" s="7">
        <v>64790000</v>
      </c>
      <c r="H21" s="7" t="s">
        <v>36</v>
      </c>
    </row>
    <row r="22" spans="2:10" ht="15.75" x14ac:dyDescent="0.25">
      <c r="B22" s="8"/>
      <c r="C22" s="7"/>
      <c r="D22" s="7"/>
      <c r="E22" s="7" t="s">
        <v>37</v>
      </c>
      <c r="F22" s="7"/>
      <c r="G22" s="7">
        <v>5246000</v>
      </c>
      <c r="H22" s="7" t="s">
        <v>38</v>
      </c>
    </row>
    <row r="23" spans="2:10" ht="15.75" x14ac:dyDescent="0.25">
      <c r="B23" s="8"/>
      <c r="C23" s="7"/>
      <c r="D23" s="7"/>
      <c r="E23" s="7" t="s">
        <v>39</v>
      </c>
      <c r="F23" s="7"/>
      <c r="G23" s="23">
        <v>18446410</v>
      </c>
      <c r="H23" s="7" t="s">
        <v>40</v>
      </c>
    </row>
    <row r="24" spans="2:10" ht="15.75" x14ac:dyDescent="0.25">
      <c r="B24" s="8"/>
      <c r="C24" s="7"/>
      <c r="D24" s="7"/>
      <c r="E24" s="7" t="s">
        <v>41</v>
      </c>
      <c r="F24" s="7"/>
      <c r="G24" s="7">
        <v>200000</v>
      </c>
      <c r="H24" s="7" t="s">
        <v>42</v>
      </c>
    </row>
    <row r="25" spans="2:10" ht="15.75" x14ac:dyDescent="0.25">
      <c r="B25" s="8"/>
      <c r="C25" s="7"/>
      <c r="D25" s="7"/>
      <c r="E25" s="7" t="s">
        <v>43</v>
      </c>
      <c r="F25" s="7"/>
      <c r="G25" s="23">
        <v>33204950</v>
      </c>
      <c r="H25" s="7" t="s">
        <v>40</v>
      </c>
    </row>
    <row r="26" spans="2:10" ht="15.75" x14ac:dyDescent="0.25">
      <c r="B26" s="8"/>
      <c r="C26" s="7"/>
      <c r="D26" s="7"/>
      <c r="E26" s="7" t="s">
        <v>44</v>
      </c>
      <c r="F26" s="7"/>
      <c r="G26" s="23">
        <v>2500000</v>
      </c>
      <c r="H26" s="7" t="s">
        <v>40</v>
      </c>
    </row>
    <row r="27" spans="2:10" ht="15.75" x14ac:dyDescent="0.25">
      <c r="B27" s="8"/>
      <c r="C27" s="7"/>
      <c r="D27" s="7"/>
      <c r="E27" s="7" t="s">
        <v>44</v>
      </c>
      <c r="F27" s="7"/>
      <c r="G27" s="23">
        <v>7024830</v>
      </c>
      <c r="H27" s="7" t="s">
        <v>40</v>
      </c>
    </row>
    <row r="28" spans="2:10" ht="15.75" x14ac:dyDescent="0.25">
      <c r="B28" s="8"/>
      <c r="C28" s="7"/>
      <c r="D28" s="7"/>
      <c r="E28" s="7" t="s">
        <v>45</v>
      </c>
      <c r="F28" s="7"/>
      <c r="G28" s="7">
        <v>2370000</v>
      </c>
      <c r="H28" s="7" t="s">
        <v>46</v>
      </c>
      <c r="J28" s="24"/>
    </row>
    <row r="29" spans="2:10" ht="18" x14ac:dyDescent="0.4">
      <c r="B29" s="8"/>
      <c r="C29" s="7"/>
      <c r="D29" s="7"/>
      <c r="E29" s="7" t="s">
        <v>47</v>
      </c>
      <c r="F29" s="7"/>
      <c r="G29" s="7">
        <v>500000</v>
      </c>
      <c r="H29" s="7" t="s">
        <v>46</v>
      </c>
      <c r="J29" s="25"/>
    </row>
    <row r="30" spans="2:10" ht="15.75" x14ac:dyDescent="0.25">
      <c r="B30" s="8"/>
      <c r="C30" s="7"/>
      <c r="D30" s="7"/>
      <c r="E30" s="7" t="s">
        <v>48</v>
      </c>
      <c r="F30" s="7"/>
      <c r="G30" s="7">
        <v>420000</v>
      </c>
      <c r="H30" s="7" t="s">
        <v>46</v>
      </c>
      <c r="J30" s="26"/>
    </row>
    <row r="31" spans="2:10" ht="15.75" x14ac:dyDescent="0.25">
      <c r="B31" s="8"/>
      <c r="C31" s="7"/>
      <c r="D31" s="7"/>
      <c r="E31" s="7" t="s">
        <v>49</v>
      </c>
      <c r="F31" s="7"/>
      <c r="G31" s="7">
        <v>1749000</v>
      </c>
      <c r="H31" s="7" t="s">
        <v>50</v>
      </c>
      <c r="I31" s="11"/>
    </row>
    <row r="32" spans="2:10" ht="18" x14ac:dyDescent="0.4">
      <c r="B32" s="8"/>
      <c r="C32" s="7"/>
      <c r="D32" s="7"/>
      <c r="E32" s="10" t="s">
        <v>51</v>
      </c>
      <c r="F32" s="10"/>
      <c r="G32" s="10">
        <v>49920000</v>
      </c>
      <c r="H32" s="7" t="s">
        <v>52</v>
      </c>
      <c r="J32" s="24"/>
    </row>
    <row r="33" spans="2:10" ht="18" x14ac:dyDescent="0.4">
      <c r="B33" s="8"/>
      <c r="C33" s="7"/>
      <c r="D33" s="7"/>
      <c r="E33" s="10" t="s">
        <v>53</v>
      </c>
      <c r="F33" s="10"/>
      <c r="G33" s="10">
        <f>SUM(G21:G32)</f>
        <v>186371190</v>
      </c>
      <c r="H33" s="7"/>
    </row>
    <row r="34" spans="2:10" ht="18.75" thickBot="1" x14ac:dyDescent="0.45">
      <c r="B34" s="15"/>
      <c r="C34" s="13"/>
      <c r="D34" s="13"/>
      <c r="E34" s="13"/>
      <c r="F34" s="13"/>
      <c r="G34" s="14"/>
      <c r="H34" s="13"/>
    </row>
    <row r="35" spans="2:10" ht="15.75" x14ac:dyDescent="0.25">
      <c r="B35" s="16"/>
      <c r="C35" s="17"/>
      <c r="D35" s="17"/>
      <c r="E35" s="17"/>
      <c r="F35" s="17"/>
      <c r="G35" s="17"/>
      <c r="H35" s="17"/>
    </row>
    <row r="36" spans="2:10" ht="15.75" x14ac:dyDescent="0.25">
      <c r="B36" s="22"/>
      <c r="C36" s="20" t="s">
        <v>34</v>
      </c>
      <c r="D36" s="22" t="s">
        <v>54</v>
      </c>
      <c r="E36" s="7" t="s">
        <v>55</v>
      </c>
      <c r="F36" s="7"/>
      <c r="G36" s="23">
        <v>4900000</v>
      </c>
      <c r="H36" s="7" t="s">
        <v>56</v>
      </c>
      <c r="I36" s="27"/>
    </row>
    <row r="37" spans="2:10" ht="15.75" x14ac:dyDescent="0.25">
      <c r="B37" s="8"/>
      <c r="C37" s="7"/>
      <c r="D37" s="7"/>
      <c r="E37" s="7" t="s">
        <v>57</v>
      </c>
      <c r="F37" s="7"/>
      <c r="G37" s="23">
        <v>55000000</v>
      </c>
      <c r="H37" s="7" t="s">
        <v>56</v>
      </c>
      <c r="J37" s="24"/>
    </row>
    <row r="38" spans="2:10" ht="31.5" x14ac:dyDescent="0.25">
      <c r="B38" s="8"/>
      <c r="C38" s="7"/>
      <c r="D38" s="7"/>
      <c r="E38" s="9" t="s">
        <v>58</v>
      </c>
      <c r="F38" s="7"/>
      <c r="G38" s="23">
        <v>42450000</v>
      </c>
      <c r="H38" s="7" t="s">
        <v>59</v>
      </c>
      <c r="J38" s="24"/>
    </row>
    <row r="39" spans="2:10" ht="15.75" x14ac:dyDescent="0.25">
      <c r="B39" s="8"/>
      <c r="C39" s="7"/>
      <c r="D39" s="7"/>
      <c r="E39" s="7" t="s">
        <v>60</v>
      </c>
      <c r="F39" s="7"/>
      <c r="G39" s="23">
        <v>30942499.600000001</v>
      </c>
      <c r="H39" s="7" t="s">
        <v>61</v>
      </c>
      <c r="J39" s="24"/>
    </row>
    <row r="40" spans="2:10" ht="18" x14ac:dyDescent="0.4">
      <c r="B40" s="8"/>
      <c r="C40" s="7"/>
      <c r="D40" s="7"/>
      <c r="E40" s="7" t="s">
        <v>62</v>
      </c>
      <c r="F40" s="7"/>
      <c r="G40" s="23">
        <v>1060000</v>
      </c>
      <c r="H40" s="7" t="s">
        <v>61</v>
      </c>
      <c r="J40" s="28"/>
    </row>
    <row r="41" spans="2:10" ht="33.75" x14ac:dyDescent="0.4">
      <c r="B41" s="8"/>
      <c r="C41" s="7"/>
      <c r="D41" s="7"/>
      <c r="E41" s="9" t="s">
        <v>63</v>
      </c>
      <c r="F41" s="7"/>
      <c r="G41" s="29">
        <v>12000000</v>
      </c>
      <c r="H41" s="7" t="s">
        <v>64</v>
      </c>
      <c r="J41" s="24"/>
    </row>
    <row r="42" spans="2:10" ht="18" x14ac:dyDescent="0.4">
      <c r="B42" s="8"/>
      <c r="C42" s="7"/>
      <c r="D42" s="7"/>
      <c r="E42" s="7" t="s">
        <v>65</v>
      </c>
      <c r="F42" s="7"/>
      <c r="G42" s="10">
        <f>SUM(G36:G41)</f>
        <v>146352499.59999999</v>
      </c>
      <c r="H42" s="7"/>
      <c r="J42" s="28"/>
    </row>
    <row r="43" spans="2:10" ht="18.75" thickBot="1" x14ac:dyDescent="0.45">
      <c r="B43" s="15"/>
      <c r="C43" s="13"/>
      <c r="D43" s="13"/>
      <c r="E43" s="13"/>
      <c r="F43" s="13"/>
      <c r="G43" s="14"/>
      <c r="H43" s="13"/>
      <c r="J43" s="24"/>
    </row>
    <row r="44" spans="2:10" ht="15.75" x14ac:dyDescent="0.25">
      <c r="B44" s="16"/>
      <c r="C44" s="17"/>
      <c r="D44" s="17"/>
      <c r="E44" s="17"/>
      <c r="F44" s="17"/>
      <c r="G44" s="17"/>
      <c r="H44" s="17"/>
      <c r="J44" s="24"/>
    </row>
    <row r="45" spans="2:10" ht="30.75" customHeight="1" x14ac:dyDescent="0.25">
      <c r="B45" s="30" t="s">
        <v>66</v>
      </c>
      <c r="C45" s="206">
        <v>1912500000</v>
      </c>
      <c r="D45" s="206" t="s">
        <v>33</v>
      </c>
      <c r="E45" s="207" t="s">
        <v>67</v>
      </c>
      <c r="F45" s="7"/>
      <c r="G45" s="208">
        <v>1912373520</v>
      </c>
      <c r="H45" s="207" t="s">
        <v>68</v>
      </c>
      <c r="J45" s="24"/>
    </row>
    <row r="46" spans="2:10" ht="31.5" x14ac:dyDescent="0.25">
      <c r="B46" s="30" t="s">
        <v>69</v>
      </c>
      <c r="C46" s="206"/>
      <c r="D46" s="206"/>
      <c r="E46" s="207"/>
      <c r="F46" s="7"/>
      <c r="G46" s="208"/>
      <c r="H46" s="207"/>
      <c r="J46" s="24"/>
    </row>
    <row r="47" spans="2:10" ht="16.5" thickBot="1" x14ac:dyDescent="0.3">
      <c r="B47" s="15"/>
      <c r="C47" s="13"/>
      <c r="D47" s="13"/>
      <c r="E47" s="13"/>
      <c r="F47" s="13"/>
      <c r="G47" s="13"/>
      <c r="H47" s="13"/>
      <c r="J47" s="24"/>
    </row>
    <row r="48" spans="2:10" ht="15.75" x14ac:dyDescent="0.25">
      <c r="B48" s="16"/>
      <c r="C48" s="16"/>
      <c r="D48" s="17"/>
      <c r="E48" s="17"/>
      <c r="F48" s="17"/>
      <c r="G48" s="17"/>
      <c r="H48" s="17"/>
      <c r="J48" s="24"/>
    </row>
    <row r="49" spans="2:10" ht="36" x14ac:dyDescent="0.4">
      <c r="B49" s="31" t="s">
        <v>70</v>
      </c>
      <c r="C49" s="32"/>
      <c r="D49" s="33"/>
      <c r="E49" s="33"/>
      <c r="F49" s="33"/>
      <c r="G49" s="33"/>
      <c r="H49" s="33"/>
      <c r="J49" s="24"/>
    </row>
    <row r="50" spans="2:10" ht="15.75" x14ac:dyDescent="0.25">
      <c r="B50" s="8"/>
      <c r="C50" s="32"/>
      <c r="D50" s="33"/>
      <c r="E50" s="33"/>
      <c r="F50" s="33"/>
      <c r="G50" s="33"/>
      <c r="H50" s="33"/>
      <c r="J50" s="24"/>
    </row>
    <row r="51" spans="2:10" ht="18" x14ac:dyDescent="0.4">
      <c r="B51" s="8" t="s">
        <v>71</v>
      </c>
      <c r="C51" s="34">
        <v>45717896630</v>
      </c>
      <c r="D51" s="42"/>
      <c r="E51" s="33" t="s">
        <v>72</v>
      </c>
      <c r="F51" s="33"/>
      <c r="G51" s="33">
        <v>30717222000</v>
      </c>
      <c r="H51" s="33" t="s">
        <v>73</v>
      </c>
      <c r="J51" s="24"/>
    </row>
    <row r="52" spans="2:10" x14ac:dyDescent="0.25">
      <c r="B52" s="35" t="s">
        <v>74</v>
      </c>
      <c r="C52" s="32">
        <v>4896570110</v>
      </c>
      <c r="D52" s="33" t="s">
        <v>33</v>
      </c>
      <c r="E52" s="33" t="s">
        <v>75</v>
      </c>
      <c r="F52" s="33">
        <v>1350000000</v>
      </c>
      <c r="G52" s="33"/>
      <c r="H52" s="33" t="s">
        <v>73</v>
      </c>
      <c r="J52" s="24"/>
    </row>
    <row r="53" spans="2:10" x14ac:dyDescent="0.25">
      <c r="B53" s="35" t="s">
        <v>76</v>
      </c>
      <c r="C53" s="32">
        <v>3852160</v>
      </c>
      <c r="D53" s="33" t="s">
        <v>189</v>
      </c>
      <c r="E53" s="33" t="s">
        <v>77</v>
      </c>
      <c r="F53" s="33">
        <v>1381405000</v>
      </c>
      <c r="G53" s="33"/>
      <c r="H53" s="33" t="s">
        <v>78</v>
      </c>
      <c r="I53" s="11">
        <f>+F53+F55+F56+F57</f>
        <v>1650315000</v>
      </c>
      <c r="J53" s="24"/>
    </row>
    <row r="54" spans="2:10" ht="30" x14ac:dyDescent="0.25">
      <c r="B54" s="35" t="s">
        <v>79</v>
      </c>
      <c r="C54" s="32">
        <v>47447225</v>
      </c>
      <c r="D54" s="33" t="s">
        <v>33</v>
      </c>
      <c r="E54" s="36" t="s">
        <v>80</v>
      </c>
      <c r="F54" s="33">
        <v>267705000</v>
      </c>
      <c r="G54" s="33"/>
      <c r="H54" s="33" t="s">
        <v>81</v>
      </c>
      <c r="I54" s="11">
        <f>+F60+F62+F63+F64+F65+F66+F67</f>
        <v>314914739.89999992</v>
      </c>
      <c r="J54" s="24"/>
    </row>
    <row r="55" spans="2:10" x14ac:dyDescent="0.25">
      <c r="B55" s="35" t="s">
        <v>82</v>
      </c>
      <c r="C55" s="32">
        <v>4489920000</v>
      </c>
      <c r="D55" s="33" t="s">
        <v>189</v>
      </c>
      <c r="E55" s="33" t="s">
        <v>83</v>
      </c>
      <c r="F55" s="33">
        <v>2200000</v>
      </c>
      <c r="G55" s="33"/>
      <c r="H55" s="33" t="s">
        <v>84</v>
      </c>
      <c r="I55" s="11"/>
      <c r="J55" s="24"/>
    </row>
    <row r="56" spans="2:10" x14ac:dyDescent="0.25">
      <c r="B56" s="35" t="s">
        <v>85</v>
      </c>
      <c r="C56" s="32">
        <v>30931965000</v>
      </c>
      <c r="D56" s="33" t="s">
        <v>33</v>
      </c>
      <c r="E56" s="33" t="s">
        <v>86</v>
      </c>
      <c r="F56" s="33">
        <v>2590000</v>
      </c>
      <c r="G56" s="33"/>
      <c r="H56" s="33" t="s">
        <v>84</v>
      </c>
      <c r="I56" s="11"/>
      <c r="J56" s="24"/>
    </row>
    <row r="57" spans="2:10" x14ac:dyDescent="0.25">
      <c r="B57" s="35" t="s">
        <v>87</v>
      </c>
      <c r="C57" s="32">
        <v>2819624750</v>
      </c>
      <c r="D57" s="33" t="s">
        <v>33</v>
      </c>
      <c r="E57" s="33" t="s">
        <v>88</v>
      </c>
      <c r="F57" s="33">
        <v>264120000</v>
      </c>
      <c r="G57" s="33"/>
      <c r="H57" s="33" t="s">
        <v>84</v>
      </c>
      <c r="I57" s="11"/>
      <c r="J57" s="24"/>
    </row>
    <row r="58" spans="2:10" x14ac:dyDescent="0.25">
      <c r="B58" s="35" t="s">
        <v>89</v>
      </c>
      <c r="C58" s="32">
        <v>774000000</v>
      </c>
      <c r="D58" s="33" t="s">
        <v>33</v>
      </c>
      <c r="E58" s="33" t="s">
        <v>90</v>
      </c>
      <c r="F58" s="33">
        <v>22120000</v>
      </c>
      <c r="G58" s="33"/>
      <c r="H58" s="33" t="s">
        <v>91</v>
      </c>
      <c r="I58" s="11"/>
      <c r="J58" s="24"/>
    </row>
    <row r="59" spans="2:10" x14ac:dyDescent="0.25">
      <c r="B59" s="35" t="s">
        <v>92</v>
      </c>
      <c r="C59" s="32">
        <v>1744517385</v>
      </c>
      <c r="D59" s="33" t="s">
        <v>33</v>
      </c>
      <c r="E59" s="33" t="s">
        <v>93</v>
      </c>
      <c r="F59" s="33">
        <v>9780000</v>
      </c>
      <c r="G59" s="33">
        <f>SUM(F52:F59)</f>
        <v>3299920000</v>
      </c>
      <c r="H59" s="33" t="s">
        <v>91</v>
      </c>
      <c r="I59" s="11"/>
      <c r="J59" s="24"/>
    </row>
    <row r="60" spans="2:10" x14ac:dyDescent="0.25">
      <c r="B60" s="35" t="s">
        <v>94</v>
      </c>
      <c r="C60" s="32">
        <v>10000000</v>
      </c>
      <c r="D60" s="33" t="s">
        <v>33</v>
      </c>
      <c r="E60" s="33" t="s">
        <v>95</v>
      </c>
      <c r="F60" s="33">
        <v>51185400.600000001</v>
      </c>
      <c r="G60" s="33"/>
      <c r="H60" s="33" t="s">
        <v>96</v>
      </c>
      <c r="I60" s="11"/>
    </row>
    <row r="61" spans="2:10" x14ac:dyDescent="0.25">
      <c r="B61" s="35"/>
      <c r="C61" s="32"/>
      <c r="D61" s="33"/>
      <c r="E61" s="33" t="s">
        <v>97</v>
      </c>
      <c r="F61" s="33">
        <v>31441194</v>
      </c>
      <c r="G61" s="33"/>
      <c r="H61" s="33" t="s">
        <v>98</v>
      </c>
    </row>
    <row r="62" spans="2:10" x14ac:dyDescent="0.25">
      <c r="B62" s="35"/>
      <c r="C62" s="32"/>
      <c r="D62" s="37"/>
      <c r="E62" s="37" t="s">
        <v>99</v>
      </c>
      <c r="F62" s="38">
        <v>16468920</v>
      </c>
      <c r="G62" s="33"/>
      <c r="H62" s="33" t="s">
        <v>100</v>
      </c>
    </row>
    <row r="63" spans="2:10" x14ac:dyDescent="0.25">
      <c r="B63" s="35"/>
      <c r="C63" s="32"/>
      <c r="D63" s="37"/>
      <c r="E63" s="37" t="s">
        <v>101</v>
      </c>
      <c r="F63" s="38">
        <v>35505569.399999999</v>
      </c>
      <c r="G63" s="33"/>
      <c r="H63" s="33" t="s">
        <v>100</v>
      </c>
    </row>
    <row r="64" spans="2:10" x14ac:dyDescent="0.25">
      <c r="B64" s="35"/>
      <c r="C64" s="32"/>
      <c r="D64" s="37"/>
      <c r="E64" s="37" t="s">
        <v>102</v>
      </c>
      <c r="F64" s="38">
        <v>79928044.700000003</v>
      </c>
      <c r="G64" s="33"/>
      <c r="H64" s="33" t="s">
        <v>103</v>
      </c>
    </row>
    <row r="65" spans="2:9" x14ac:dyDescent="0.25">
      <c r="B65" s="35"/>
      <c r="C65" s="32"/>
      <c r="D65" s="37"/>
      <c r="E65" s="37" t="s">
        <v>102</v>
      </c>
      <c r="F65" s="38">
        <v>102099672.59999999</v>
      </c>
      <c r="G65" s="33"/>
      <c r="H65" s="33" t="s">
        <v>84</v>
      </c>
    </row>
    <row r="66" spans="2:9" x14ac:dyDescent="0.25">
      <c r="B66" s="35"/>
      <c r="C66" s="32"/>
      <c r="D66" s="37"/>
      <c r="E66" s="37" t="s">
        <v>104</v>
      </c>
      <c r="F66" s="38">
        <v>1940546.4</v>
      </c>
      <c r="G66" s="39"/>
      <c r="H66" s="33" t="s">
        <v>78</v>
      </c>
    </row>
    <row r="67" spans="2:9" ht="17.25" x14ac:dyDescent="0.4">
      <c r="B67" s="35"/>
      <c r="C67" s="40"/>
      <c r="D67" s="37"/>
      <c r="E67" s="41" t="s">
        <v>105</v>
      </c>
      <c r="F67" s="42">
        <v>27786586.200000003</v>
      </c>
      <c r="G67" s="42">
        <f>SUM(F60:F67)</f>
        <v>346355933.89999992</v>
      </c>
      <c r="H67" s="33" t="s">
        <v>106</v>
      </c>
    </row>
    <row r="68" spans="2:9" x14ac:dyDescent="0.25">
      <c r="B68" s="35"/>
      <c r="C68" s="40"/>
      <c r="D68" s="37"/>
      <c r="E68" s="37" t="s">
        <v>107</v>
      </c>
      <c r="F68" s="32">
        <v>75816000</v>
      </c>
      <c r="G68" s="33"/>
      <c r="H68" s="33" t="s">
        <v>108</v>
      </c>
      <c r="I68" s="11"/>
    </row>
    <row r="69" spans="2:9" x14ac:dyDescent="0.25">
      <c r="B69" s="35"/>
      <c r="C69" s="32"/>
      <c r="D69" s="33"/>
      <c r="E69" s="33" t="s">
        <v>109</v>
      </c>
      <c r="F69" s="33">
        <v>8750000</v>
      </c>
      <c r="G69" s="33"/>
      <c r="H69" s="33" t="s">
        <v>110</v>
      </c>
      <c r="I69" s="26"/>
    </row>
    <row r="70" spans="2:9" x14ac:dyDescent="0.25">
      <c r="B70" s="35"/>
      <c r="C70" s="32"/>
      <c r="D70" s="33"/>
      <c r="E70" s="33" t="s">
        <v>111</v>
      </c>
      <c r="F70" s="39">
        <v>2561836770</v>
      </c>
      <c r="G70" s="39"/>
      <c r="H70" s="33" t="s">
        <v>112</v>
      </c>
      <c r="I70" s="11"/>
    </row>
    <row r="71" spans="2:9" ht="30" x14ac:dyDescent="0.25">
      <c r="B71" s="35"/>
      <c r="C71" s="32"/>
      <c r="D71" s="37"/>
      <c r="E71" s="37" t="s">
        <v>113</v>
      </c>
      <c r="F71" s="38">
        <v>61218000</v>
      </c>
      <c r="H71" s="43" t="s">
        <v>114</v>
      </c>
      <c r="I71" s="11"/>
    </row>
    <row r="72" spans="2:9" ht="30" x14ac:dyDescent="0.25">
      <c r="B72" s="35"/>
      <c r="C72" s="32"/>
      <c r="D72" s="37"/>
      <c r="E72" s="37" t="s">
        <v>115</v>
      </c>
      <c r="F72" s="38">
        <v>354420000</v>
      </c>
      <c r="H72" s="43" t="s">
        <v>116</v>
      </c>
      <c r="I72" s="11"/>
    </row>
    <row r="73" spans="2:9" ht="30" x14ac:dyDescent="0.25">
      <c r="B73" s="35"/>
      <c r="C73" s="32"/>
      <c r="D73" s="37"/>
      <c r="E73" s="37" t="s">
        <v>117</v>
      </c>
      <c r="F73" s="38">
        <v>16200000</v>
      </c>
      <c r="H73" s="43" t="s">
        <v>116</v>
      </c>
      <c r="I73" s="11"/>
    </row>
    <row r="74" spans="2:9" ht="30" x14ac:dyDescent="0.25">
      <c r="B74" s="35"/>
      <c r="C74" s="32"/>
      <c r="D74" s="37"/>
      <c r="E74" s="37" t="s">
        <v>118</v>
      </c>
      <c r="F74" s="38">
        <v>45981000</v>
      </c>
      <c r="G74" s="44"/>
      <c r="H74" s="43" t="s">
        <v>114</v>
      </c>
      <c r="I74" s="11"/>
    </row>
    <row r="75" spans="2:9" ht="17.25" x14ac:dyDescent="0.4">
      <c r="B75" s="35"/>
      <c r="C75" s="32"/>
      <c r="D75" s="37"/>
      <c r="E75" s="37" t="s">
        <v>119</v>
      </c>
      <c r="F75" s="45">
        <v>500000</v>
      </c>
      <c r="G75" s="46">
        <f>SUM(F68:F75)</f>
        <v>3124721770</v>
      </c>
      <c r="H75" s="43" t="s">
        <v>120</v>
      </c>
      <c r="I75" s="11"/>
    </row>
    <row r="76" spans="2:9" ht="17.25" x14ac:dyDescent="0.4">
      <c r="B76" s="35"/>
      <c r="C76" s="32"/>
      <c r="D76" s="37"/>
      <c r="E76" s="37" t="s">
        <v>121</v>
      </c>
      <c r="F76" s="38"/>
      <c r="G76" s="42">
        <v>27376333.329999998</v>
      </c>
      <c r="H76" s="43" t="s">
        <v>120</v>
      </c>
      <c r="I76" s="11"/>
    </row>
    <row r="77" spans="2:9" ht="32.25" x14ac:dyDescent="0.4">
      <c r="B77" s="35"/>
      <c r="C77" s="32"/>
      <c r="D77" s="37"/>
      <c r="E77" s="47" t="s">
        <v>122</v>
      </c>
      <c r="F77" s="38"/>
      <c r="G77" s="48">
        <v>2471000</v>
      </c>
      <c r="H77" s="43" t="s">
        <v>123</v>
      </c>
      <c r="I77" s="11"/>
    </row>
    <row r="78" spans="2:9" x14ac:dyDescent="0.25">
      <c r="B78" s="35"/>
      <c r="C78" s="32"/>
      <c r="D78" s="33"/>
      <c r="E78" s="33" t="s">
        <v>124</v>
      </c>
      <c r="F78" s="33"/>
      <c r="G78" s="33">
        <f>SUM(G51:G76)+G77</f>
        <v>37518067037.230003</v>
      </c>
      <c r="H78" s="33"/>
    </row>
    <row r="79" spans="2:9" x14ac:dyDescent="0.25">
      <c r="B79" s="35"/>
      <c r="C79" s="32"/>
      <c r="D79" s="33"/>
      <c r="E79" s="33" t="s">
        <v>125</v>
      </c>
      <c r="F79" s="33"/>
      <c r="G79" s="33">
        <f>+C51-G78</f>
        <v>8199829592.7699966</v>
      </c>
      <c r="H79" s="33"/>
    </row>
    <row r="80" spans="2:9" ht="24" customHeight="1" thickBot="1" x14ac:dyDescent="0.3">
      <c r="B80" s="8"/>
      <c r="C80" s="32"/>
      <c r="D80" s="33"/>
      <c r="E80" s="33"/>
      <c r="F80" s="33"/>
      <c r="G80" s="33"/>
      <c r="H80" s="33"/>
    </row>
    <row r="81" spans="2:10" ht="15.75" x14ac:dyDescent="0.25">
      <c r="B81" s="16"/>
      <c r="C81" s="6"/>
      <c r="D81" s="6"/>
      <c r="E81" s="49"/>
      <c r="F81" s="49"/>
      <c r="G81" s="49"/>
      <c r="H81" s="49"/>
    </row>
    <row r="82" spans="2:10" ht="18" x14ac:dyDescent="0.4">
      <c r="B82" s="19" t="s">
        <v>126</v>
      </c>
      <c r="C82" s="20" t="s">
        <v>127</v>
      </c>
      <c r="D82" s="20"/>
      <c r="E82" s="7"/>
      <c r="F82" s="7"/>
      <c r="G82" s="7"/>
      <c r="H82" s="7"/>
    </row>
    <row r="83" spans="2:10" ht="18" x14ac:dyDescent="0.4">
      <c r="B83" s="8" t="s">
        <v>128</v>
      </c>
      <c r="C83" s="20"/>
      <c r="D83" s="20"/>
      <c r="E83" s="7"/>
      <c r="F83" s="10"/>
      <c r="G83" s="10"/>
      <c r="H83" s="7"/>
    </row>
    <row r="84" spans="2:10" ht="15.75" x14ac:dyDescent="0.25">
      <c r="B84" s="8" t="s">
        <v>129</v>
      </c>
      <c r="C84" s="20"/>
      <c r="D84" s="20"/>
      <c r="E84" s="7" t="s">
        <v>130</v>
      </c>
      <c r="F84" s="7"/>
      <c r="G84" s="7">
        <v>5840000</v>
      </c>
      <c r="H84" s="7" t="s">
        <v>131</v>
      </c>
    </row>
    <row r="85" spans="2:10" ht="15.75" x14ac:dyDescent="0.25">
      <c r="B85" s="8"/>
      <c r="C85" s="20"/>
      <c r="D85" s="20"/>
      <c r="E85" s="7" t="s">
        <v>132</v>
      </c>
      <c r="F85" s="7"/>
      <c r="G85" s="7">
        <v>5100000</v>
      </c>
      <c r="H85" s="7" t="s">
        <v>133</v>
      </c>
      <c r="I85" s="11"/>
    </row>
    <row r="86" spans="2:10" ht="15.75" x14ac:dyDescent="0.25">
      <c r="B86" s="8"/>
      <c r="C86" s="20"/>
      <c r="D86" s="20"/>
      <c r="E86" s="7" t="s">
        <v>134</v>
      </c>
      <c r="F86" s="7"/>
      <c r="G86" s="7">
        <v>1869000</v>
      </c>
      <c r="H86" s="7" t="s">
        <v>133</v>
      </c>
      <c r="I86" s="11"/>
    </row>
    <row r="87" spans="2:10" ht="15.75" x14ac:dyDescent="0.25">
      <c r="B87" s="8"/>
      <c r="C87" s="20"/>
      <c r="D87" s="20"/>
      <c r="E87" s="7" t="s">
        <v>135</v>
      </c>
      <c r="F87" s="7"/>
      <c r="G87" s="7">
        <v>5000000</v>
      </c>
      <c r="H87" s="7" t="s">
        <v>42</v>
      </c>
    </row>
    <row r="88" spans="2:10" ht="15.75" x14ac:dyDescent="0.25">
      <c r="B88" s="8"/>
      <c r="C88" s="20"/>
      <c r="D88" s="20"/>
      <c r="E88" s="7" t="s">
        <v>136</v>
      </c>
      <c r="F88" s="7"/>
      <c r="G88" s="50">
        <v>30600</v>
      </c>
      <c r="H88" s="7" t="s">
        <v>137</v>
      </c>
      <c r="J88" s="24"/>
    </row>
    <row r="89" spans="2:10" ht="18" x14ac:dyDescent="0.4">
      <c r="B89" s="8"/>
      <c r="C89" s="20"/>
      <c r="D89" s="20"/>
      <c r="E89" s="7" t="s">
        <v>138</v>
      </c>
      <c r="F89" s="7"/>
      <c r="G89" s="50">
        <v>37400</v>
      </c>
      <c r="H89" s="7" t="s">
        <v>42</v>
      </c>
      <c r="J89" s="28"/>
    </row>
    <row r="90" spans="2:10" ht="15.75" x14ac:dyDescent="0.25">
      <c r="B90" s="8"/>
      <c r="C90" s="20"/>
      <c r="D90" s="20"/>
      <c r="E90" s="7" t="s">
        <v>139</v>
      </c>
      <c r="F90" s="7"/>
      <c r="G90" s="7">
        <v>270273.15999999997</v>
      </c>
      <c r="H90" s="7" t="s">
        <v>42</v>
      </c>
      <c r="J90" s="24"/>
    </row>
    <row r="91" spans="2:10" ht="15.75" x14ac:dyDescent="0.25">
      <c r="B91" s="8"/>
      <c r="C91" s="20"/>
      <c r="D91" s="20"/>
      <c r="E91" s="7" t="s">
        <v>140</v>
      </c>
      <c r="F91" s="7"/>
      <c r="G91" s="23">
        <v>24000000</v>
      </c>
      <c r="H91" s="7" t="s">
        <v>141</v>
      </c>
      <c r="J91" s="24"/>
    </row>
    <row r="92" spans="2:10" ht="18" x14ac:dyDescent="0.4">
      <c r="B92" s="8"/>
      <c r="C92" s="20"/>
      <c r="D92" s="20"/>
      <c r="E92" s="7" t="s">
        <v>142</v>
      </c>
      <c r="F92" s="7"/>
      <c r="G92" s="29">
        <v>193375243.03999999</v>
      </c>
      <c r="H92" s="7" t="s">
        <v>143</v>
      </c>
      <c r="I92" s="26"/>
      <c r="J92" s="24"/>
    </row>
    <row r="93" spans="2:10" ht="18" x14ac:dyDescent="0.4">
      <c r="B93" s="8"/>
      <c r="C93" s="20"/>
      <c r="D93" s="20"/>
      <c r="E93" s="7" t="s">
        <v>124</v>
      </c>
      <c r="F93" s="7"/>
      <c r="G93" s="10">
        <f>SUM(G84:G92)</f>
        <v>235522516.19999999</v>
      </c>
      <c r="H93" s="7"/>
      <c r="I93" s="26"/>
      <c r="J93" s="24"/>
    </row>
    <row r="94" spans="2:10" ht="18.75" thickBot="1" x14ac:dyDescent="0.45">
      <c r="B94" s="15"/>
      <c r="C94" s="51"/>
      <c r="D94" s="51"/>
      <c r="E94" s="13"/>
      <c r="F94" s="13"/>
      <c r="G94" s="14"/>
      <c r="H94" s="13"/>
    </row>
    <row r="95" spans="2:10" ht="15.75" x14ac:dyDescent="0.25">
      <c r="B95" s="16"/>
      <c r="C95" s="6"/>
      <c r="D95" s="6"/>
      <c r="E95" s="17"/>
      <c r="F95" s="17"/>
      <c r="G95" s="17"/>
      <c r="H95" s="17"/>
    </row>
    <row r="96" spans="2:10" ht="15.75" x14ac:dyDescent="0.25">
      <c r="B96" s="209" t="s">
        <v>144</v>
      </c>
      <c r="C96" s="20" t="s">
        <v>145</v>
      </c>
      <c r="D96" s="20"/>
      <c r="E96" s="7" t="s">
        <v>146</v>
      </c>
      <c r="F96" s="7"/>
      <c r="G96" s="7">
        <v>96870379.200000003</v>
      </c>
      <c r="H96" s="7" t="s">
        <v>147</v>
      </c>
    </row>
    <row r="97" spans="2:9" ht="15.75" x14ac:dyDescent="0.25">
      <c r="B97" s="209"/>
      <c r="C97" s="20"/>
      <c r="D97" s="20"/>
      <c r="E97" s="7" t="s">
        <v>148</v>
      </c>
      <c r="F97" s="7"/>
      <c r="G97" s="7">
        <v>29982159.199999999</v>
      </c>
      <c r="H97" s="7" t="s">
        <v>147</v>
      </c>
    </row>
    <row r="98" spans="2:9" ht="15.75" x14ac:dyDescent="0.25">
      <c r="B98" s="209"/>
      <c r="C98" s="20"/>
      <c r="D98" s="20"/>
      <c r="E98" s="7" t="s">
        <v>149</v>
      </c>
      <c r="F98" s="7"/>
      <c r="G98" s="7">
        <v>4500000</v>
      </c>
      <c r="H98" s="7" t="s">
        <v>150</v>
      </c>
    </row>
    <row r="99" spans="2:9" ht="18" x14ac:dyDescent="0.4">
      <c r="B99" s="209"/>
      <c r="C99" s="20"/>
      <c r="D99" s="20"/>
      <c r="E99" s="7" t="s">
        <v>151</v>
      </c>
      <c r="F99" s="7"/>
      <c r="G99" s="10">
        <v>3000000</v>
      </c>
      <c r="H99" s="7" t="s">
        <v>150</v>
      </c>
    </row>
    <row r="100" spans="2:9" ht="18" x14ac:dyDescent="0.4">
      <c r="B100" s="209"/>
      <c r="C100" s="20"/>
      <c r="D100" s="20"/>
      <c r="E100" s="7" t="s">
        <v>152</v>
      </c>
      <c r="F100" s="7"/>
      <c r="G100" s="10">
        <f>SUM(G96:G99)</f>
        <v>134352538.40000001</v>
      </c>
      <c r="H100" s="7"/>
    </row>
    <row r="101" spans="2:9" ht="16.5" thickBot="1" x14ac:dyDescent="0.3">
      <c r="B101" s="15"/>
      <c r="C101" s="51"/>
      <c r="D101" s="51"/>
      <c r="E101" s="13"/>
      <c r="F101" s="13"/>
      <c r="G101" s="13"/>
      <c r="H101" s="13"/>
    </row>
    <row r="102" spans="2:9" ht="15.75" x14ac:dyDescent="0.25">
      <c r="B102" s="16"/>
      <c r="C102" s="52"/>
      <c r="D102" s="52"/>
      <c r="E102" s="16"/>
      <c r="F102" s="16"/>
      <c r="G102" s="16"/>
      <c r="H102" s="17"/>
    </row>
    <row r="103" spans="2:9" ht="18" x14ac:dyDescent="0.4">
      <c r="B103" s="19" t="s">
        <v>153</v>
      </c>
      <c r="C103" s="53" t="s">
        <v>154</v>
      </c>
      <c r="D103" s="53"/>
      <c r="E103" s="8"/>
      <c r="F103" s="8"/>
      <c r="G103" s="8"/>
      <c r="H103" s="7"/>
    </row>
    <row r="104" spans="2:9" ht="15.75" x14ac:dyDescent="0.25">
      <c r="B104" s="8" t="s">
        <v>155</v>
      </c>
      <c r="C104" s="53"/>
      <c r="D104" s="53"/>
      <c r="E104" s="8" t="s">
        <v>156</v>
      </c>
      <c r="F104" s="8"/>
      <c r="G104" s="8">
        <v>94728681.599999994</v>
      </c>
      <c r="H104" s="7" t="s">
        <v>157</v>
      </c>
    </row>
    <row r="105" spans="2:9" ht="15.75" x14ac:dyDescent="0.25">
      <c r="B105" s="8"/>
      <c r="C105" s="53"/>
      <c r="D105" s="53"/>
      <c r="E105" s="8" t="s">
        <v>158</v>
      </c>
      <c r="F105" s="8"/>
      <c r="G105" s="8">
        <v>40248160</v>
      </c>
      <c r="H105" s="7" t="s">
        <v>157</v>
      </c>
    </row>
    <row r="106" spans="2:9" ht="18" x14ac:dyDescent="0.4">
      <c r="B106" s="8"/>
      <c r="C106" s="54"/>
      <c r="D106" s="54"/>
      <c r="E106" s="8" t="s">
        <v>159</v>
      </c>
      <c r="F106" s="55"/>
      <c r="G106" s="55">
        <v>4154500</v>
      </c>
      <c r="H106" s="7" t="s">
        <v>160</v>
      </c>
    </row>
    <row r="107" spans="2:9" ht="18" x14ac:dyDescent="0.4">
      <c r="B107" s="8"/>
      <c r="C107" s="54"/>
      <c r="D107" s="54"/>
      <c r="E107" s="8" t="s">
        <v>124</v>
      </c>
      <c r="F107" s="8"/>
      <c r="G107" s="55">
        <f>SUM(G104:G106)</f>
        <v>139131341.59999999</v>
      </c>
      <c r="H107" s="7"/>
    </row>
    <row r="108" spans="2:9" ht="18" x14ac:dyDescent="0.4">
      <c r="B108" s="8"/>
      <c r="C108" s="54"/>
      <c r="D108" s="54"/>
      <c r="E108" s="8"/>
      <c r="F108" s="55"/>
      <c r="G108" s="55"/>
      <c r="H108" s="7"/>
    </row>
    <row r="109" spans="2:9" ht="18" x14ac:dyDescent="0.4">
      <c r="B109" s="56" t="s">
        <v>161</v>
      </c>
      <c r="C109" s="57">
        <v>2340000</v>
      </c>
      <c r="D109" s="57"/>
      <c r="E109" s="58" t="s">
        <v>162</v>
      </c>
      <c r="F109" s="59"/>
      <c r="G109" s="59">
        <v>2340000</v>
      </c>
      <c r="H109" s="60" t="s">
        <v>163</v>
      </c>
      <c r="I109" s="61"/>
    </row>
    <row r="110" spans="2:9" ht="18" x14ac:dyDescent="0.4">
      <c r="B110" s="58"/>
      <c r="C110" s="57"/>
      <c r="D110" s="57"/>
      <c r="E110" s="58"/>
      <c r="F110" s="59"/>
      <c r="G110" s="59"/>
      <c r="H110" s="60"/>
      <c r="I110" s="61"/>
    </row>
    <row r="111" spans="2:9" ht="18.75" thickBot="1" x14ac:dyDescent="0.45">
      <c r="B111" s="62"/>
      <c r="C111" s="63"/>
      <c r="D111" s="63"/>
      <c r="E111" s="62"/>
      <c r="F111" s="62"/>
      <c r="G111" s="64"/>
      <c r="H111" s="65"/>
      <c r="I111" s="61"/>
    </row>
    <row r="112" spans="2:9" ht="15.75" x14ac:dyDescent="0.25">
      <c r="B112" s="66"/>
      <c r="C112" s="49"/>
      <c r="D112" s="49"/>
      <c r="E112" s="49"/>
      <c r="F112" s="49"/>
      <c r="G112" s="49"/>
      <c r="H112" s="49"/>
      <c r="I112" s="61"/>
    </row>
    <row r="113" spans="2:9" ht="18" x14ac:dyDescent="0.4">
      <c r="B113" s="56" t="s">
        <v>153</v>
      </c>
      <c r="C113" s="67"/>
      <c r="D113" s="67"/>
      <c r="E113" s="67"/>
      <c r="F113" s="60"/>
      <c r="G113" s="67"/>
      <c r="H113" s="60"/>
      <c r="I113" s="61"/>
    </row>
    <row r="114" spans="2:9" ht="15.75" x14ac:dyDescent="0.25">
      <c r="B114" s="58" t="s">
        <v>164</v>
      </c>
      <c r="C114" s="67">
        <v>158658789.12</v>
      </c>
      <c r="D114" s="67"/>
      <c r="E114" s="67" t="s">
        <v>165</v>
      </c>
      <c r="F114" s="60"/>
      <c r="G114" s="67">
        <v>158658789.12</v>
      </c>
      <c r="H114" s="60" t="s">
        <v>166</v>
      </c>
      <c r="I114" s="61"/>
    </row>
    <row r="115" spans="2:9" ht="15.75" x14ac:dyDescent="0.25">
      <c r="B115" s="58"/>
      <c r="C115" s="67"/>
      <c r="D115" s="67"/>
      <c r="E115" s="67"/>
      <c r="F115" s="60"/>
      <c r="G115" s="67"/>
      <c r="H115" s="60"/>
      <c r="I115" s="61"/>
    </row>
    <row r="116" spans="2:9" ht="15.75" x14ac:dyDescent="0.25">
      <c r="B116" s="58"/>
      <c r="C116" s="67">
        <v>13000000</v>
      </c>
      <c r="D116" s="67"/>
      <c r="E116" s="67" t="s">
        <v>167</v>
      </c>
      <c r="F116" s="60">
        <v>7982381</v>
      </c>
      <c r="G116" s="67"/>
      <c r="H116" s="60"/>
      <c r="I116" s="61"/>
    </row>
    <row r="117" spans="2:9" ht="15.75" x14ac:dyDescent="0.25">
      <c r="B117" s="58"/>
      <c r="C117" s="67"/>
      <c r="D117" s="67"/>
      <c r="E117" s="67" t="s">
        <v>168</v>
      </c>
      <c r="F117" s="60">
        <v>950803.25</v>
      </c>
      <c r="G117" s="67"/>
      <c r="H117" s="60"/>
      <c r="I117" s="61"/>
    </row>
    <row r="118" spans="2:9" ht="15.75" x14ac:dyDescent="0.25">
      <c r="B118" s="58"/>
      <c r="C118" s="67"/>
      <c r="D118" s="67"/>
      <c r="E118" s="67" t="s">
        <v>169</v>
      </c>
      <c r="F118" s="60">
        <v>3000000</v>
      </c>
      <c r="G118" s="67"/>
      <c r="H118" s="60"/>
      <c r="I118" s="61"/>
    </row>
    <row r="119" spans="2:9" ht="18" x14ac:dyDescent="0.4">
      <c r="B119" s="58"/>
      <c r="C119" s="67"/>
      <c r="D119" s="67"/>
      <c r="E119" s="67" t="s">
        <v>170</v>
      </c>
      <c r="F119" s="68">
        <v>1066815.75</v>
      </c>
      <c r="G119" s="69">
        <f>SUM(F116:F119)</f>
        <v>13000000</v>
      </c>
      <c r="H119" s="60" t="s">
        <v>163</v>
      </c>
      <c r="I119" s="61"/>
    </row>
    <row r="120" spans="2:9" ht="18" x14ac:dyDescent="0.4">
      <c r="B120" s="58"/>
      <c r="C120" s="67"/>
      <c r="D120" s="67"/>
      <c r="E120" s="67" t="s">
        <v>53</v>
      </c>
      <c r="F120" s="68"/>
      <c r="G120" s="67">
        <f>+G119+G114</f>
        <v>171658789.12</v>
      </c>
      <c r="H120" s="60"/>
      <c r="I120" s="61"/>
    </row>
    <row r="121" spans="2:9" ht="16.5" thickBot="1" x14ac:dyDescent="0.3">
      <c r="B121" s="62"/>
      <c r="C121" s="70"/>
      <c r="D121" s="70"/>
      <c r="E121" s="70"/>
      <c r="F121" s="65"/>
      <c r="G121" s="70"/>
      <c r="H121" s="65"/>
      <c r="I121" s="61"/>
    </row>
    <row r="122" spans="2:9" ht="15.75" x14ac:dyDescent="0.25">
      <c r="B122" s="58"/>
      <c r="C122" s="60"/>
      <c r="D122" s="60"/>
      <c r="E122" s="60"/>
      <c r="F122" s="60"/>
      <c r="G122" s="60"/>
      <c r="H122" s="60"/>
      <c r="I122" s="61"/>
    </row>
    <row r="123" spans="2:9" ht="18" x14ac:dyDescent="0.4">
      <c r="B123" s="56" t="s">
        <v>171</v>
      </c>
      <c r="C123" s="210">
        <v>122434750</v>
      </c>
      <c r="D123" s="60"/>
      <c r="E123" s="210" t="s">
        <v>172</v>
      </c>
      <c r="F123" s="60"/>
      <c r="G123" s="210">
        <v>122434750</v>
      </c>
      <c r="H123" s="210" t="s">
        <v>173</v>
      </c>
      <c r="I123" s="61"/>
    </row>
    <row r="124" spans="2:9" ht="15.75" x14ac:dyDescent="0.25">
      <c r="B124" s="58" t="s">
        <v>174</v>
      </c>
      <c r="C124" s="210"/>
      <c r="D124" s="60"/>
      <c r="E124" s="210"/>
      <c r="F124" s="60"/>
      <c r="G124" s="210"/>
      <c r="H124" s="210"/>
      <c r="I124" s="61"/>
    </row>
    <row r="125" spans="2:9" ht="15.75" thickBot="1" x14ac:dyDescent="0.3">
      <c r="B125" s="71"/>
      <c r="C125" s="72"/>
      <c r="D125" s="72"/>
      <c r="E125" s="72"/>
      <c r="F125" s="72"/>
      <c r="G125" s="72"/>
      <c r="H125" s="72"/>
      <c r="I125" s="61"/>
    </row>
    <row r="126" spans="2:9" x14ac:dyDescent="0.25">
      <c r="B126" s="61"/>
      <c r="C126" s="61"/>
      <c r="D126" s="61"/>
      <c r="E126" s="61"/>
      <c r="F126" s="61"/>
      <c r="G126" s="61"/>
      <c r="H126" s="61"/>
      <c r="I126" s="61"/>
    </row>
    <row r="127" spans="2:9" hidden="1" x14ac:dyDescent="0.25">
      <c r="B127" s="61"/>
      <c r="C127" s="61"/>
      <c r="D127" s="61"/>
      <c r="E127" s="61"/>
      <c r="F127" s="61"/>
      <c r="G127" s="61"/>
      <c r="H127" s="61"/>
      <c r="I127" s="61"/>
    </row>
    <row r="128" spans="2:9" ht="126" hidden="1" customHeight="1" x14ac:dyDescent="0.25">
      <c r="B128" s="61"/>
      <c r="C128" s="61"/>
      <c r="D128" s="61"/>
      <c r="E128" s="61"/>
      <c r="F128" s="61"/>
      <c r="G128" s="61"/>
      <c r="H128" s="73"/>
      <c r="I128" s="61"/>
    </row>
    <row r="129" spans="2:9" hidden="1" x14ac:dyDescent="0.25">
      <c r="B129" s="61"/>
      <c r="C129" s="61"/>
      <c r="D129" s="61"/>
      <c r="E129" s="61"/>
      <c r="F129" s="61"/>
      <c r="G129" s="61"/>
      <c r="H129" s="73"/>
      <c r="I129" s="61"/>
    </row>
    <row r="130" spans="2:9" hidden="1" x14ac:dyDescent="0.25">
      <c r="H130" s="11"/>
    </row>
    <row r="131" spans="2:9" hidden="1" x14ac:dyDescent="0.25"/>
    <row r="132" spans="2:9" hidden="1" x14ac:dyDescent="0.25">
      <c r="B132" s="74" t="s">
        <v>175</v>
      </c>
    </row>
    <row r="133" spans="2:9" hidden="1" x14ac:dyDescent="0.25"/>
    <row r="134" spans="2:9" ht="38.25" hidden="1" thickBot="1" x14ac:dyDescent="0.35">
      <c r="B134" s="2" t="s">
        <v>3</v>
      </c>
      <c r="C134" s="3" t="s">
        <v>4</v>
      </c>
      <c r="D134" s="3"/>
      <c r="E134" s="4" t="s">
        <v>5</v>
      </c>
      <c r="F134" s="212" t="s">
        <v>6</v>
      </c>
      <c r="G134" s="203"/>
      <c r="H134" s="4" t="s">
        <v>7</v>
      </c>
    </row>
    <row r="135" spans="2:9" ht="18" hidden="1" x14ac:dyDescent="0.4">
      <c r="B135" s="5" t="s">
        <v>8</v>
      </c>
      <c r="C135" s="6"/>
      <c r="D135" s="20"/>
      <c r="E135" s="7"/>
      <c r="F135" s="16"/>
      <c r="G135" s="7"/>
      <c r="H135" s="7"/>
    </row>
    <row r="136" spans="2:9" ht="15.75" hidden="1" x14ac:dyDescent="0.25">
      <c r="B136" s="35" t="s">
        <v>33</v>
      </c>
      <c r="C136" s="20"/>
      <c r="D136" s="20"/>
      <c r="E136" s="7" t="s">
        <v>10</v>
      </c>
      <c r="F136" s="8"/>
      <c r="G136" s="7">
        <v>1800000000</v>
      </c>
      <c r="H136" s="7" t="s">
        <v>11</v>
      </c>
    </row>
    <row r="137" spans="2:9" hidden="1" x14ac:dyDescent="0.25">
      <c r="B137" s="75"/>
      <c r="C137" s="76"/>
      <c r="D137" s="76"/>
      <c r="E137" s="76"/>
      <c r="F137" s="75"/>
      <c r="G137" s="76"/>
      <c r="H137" s="76"/>
    </row>
    <row r="138" spans="2:9" hidden="1" x14ac:dyDescent="0.25">
      <c r="B138" s="77" t="s">
        <v>32</v>
      </c>
      <c r="C138" s="76"/>
      <c r="D138" s="76"/>
      <c r="E138" s="76"/>
      <c r="F138" s="75"/>
      <c r="G138" s="76"/>
      <c r="H138" s="76"/>
    </row>
    <row r="139" spans="2:9" ht="31.5" hidden="1" x14ac:dyDescent="0.25">
      <c r="B139" s="78" t="s">
        <v>176</v>
      </c>
      <c r="C139" s="76"/>
      <c r="D139" s="76"/>
      <c r="E139" s="9" t="s">
        <v>58</v>
      </c>
      <c r="F139" s="8"/>
      <c r="G139" s="23">
        <v>42450000</v>
      </c>
      <c r="H139" s="7" t="s">
        <v>59</v>
      </c>
    </row>
    <row r="140" spans="2:9" hidden="1" x14ac:dyDescent="0.25">
      <c r="B140" s="75"/>
      <c r="C140" s="76"/>
      <c r="D140" s="76"/>
      <c r="E140" s="76"/>
      <c r="F140" s="75"/>
      <c r="G140" s="76"/>
      <c r="H140" s="76"/>
    </row>
    <row r="141" spans="2:9" ht="31.5" hidden="1" x14ac:dyDescent="0.25">
      <c r="B141" s="30" t="s">
        <v>66</v>
      </c>
      <c r="C141" s="206"/>
      <c r="D141" s="79"/>
      <c r="E141" s="207" t="s">
        <v>67</v>
      </c>
      <c r="F141" s="8"/>
      <c r="G141" s="213">
        <v>1912373520</v>
      </c>
      <c r="H141" s="207" t="s">
        <v>68</v>
      </c>
    </row>
    <row r="142" spans="2:9" ht="31.5" hidden="1" x14ac:dyDescent="0.25">
      <c r="B142" s="30" t="s">
        <v>69</v>
      </c>
      <c r="C142" s="206"/>
      <c r="D142" s="79"/>
      <c r="E142" s="207"/>
      <c r="F142" s="8"/>
      <c r="G142" s="213"/>
      <c r="H142" s="207"/>
    </row>
    <row r="143" spans="2:9" ht="18" hidden="1" x14ac:dyDescent="0.4">
      <c r="B143" s="30"/>
      <c r="C143" s="79"/>
      <c r="D143" s="79"/>
      <c r="E143" s="9"/>
      <c r="F143" s="8"/>
      <c r="G143" s="10"/>
      <c r="H143" s="9"/>
    </row>
    <row r="144" spans="2:9" ht="31.5" hidden="1" x14ac:dyDescent="0.25">
      <c r="B144" s="30" t="s">
        <v>70</v>
      </c>
      <c r="C144" s="76"/>
      <c r="D144" s="76"/>
      <c r="E144" s="76"/>
      <c r="F144" s="75"/>
      <c r="G144" s="76"/>
      <c r="H144" s="76"/>
    </row>
    <row r="145" spans="2:8" ht="15.75" hidden="1" x14ac:dyDescent="0.25">
      <c r="B145" s="80" t="s">
        <v>33</v>
      </c>
      <c r="C145" s="76"/>
      <c r="D145" s="76"/>
      <c r="E145" s="33" t="s">
        <v>72</v>
      </c>
      <c r="F145" s="32"/>
      <c r="G145" s="33">
        <v>30717222000</v>
      </c>
      <c r="H145" s="33" t="s">
        <v>73</v>
      </c>
    </row>
    <row r="146" spans="2:8" ht="15.75" hidden="1" x14ac:dyDescent="0.25">
      <c r="B146" s="81" t="s">
        <v>177</v>
      </c>
      <c r="C146" s="76"/>
      <c r="D146" s="76"/>
      <c r="E146" s="33" t="s">
        <v>75</v>
      </c>
      <c r="F146" s="32"/>
      <c r="G146" s="82">
        <v>1350000000</v>
      </c>
      <c r="H146" s="33" t="s">
        <v>73</v>
      </c>
    </row>
    <row r="147" spans="2:8" ht="30" hidden="1" x14ac:dyDescent="0.25">
      <c r="B147" s="80" t="s">
        <v>33</v>
      </c>
      <c r="C147" s="76"/>
      <c r="D147" s="76"/>
      <c r="E147" s="33" t="s">
        <v>107</v>
      </c>
      <c r="F147" s="32">
        <v>75816000</v>
      </c>
      <c r="G147" s="33"/>
      <c r="H147" s="36" t="s">
        <v>178</v>
      </c>
    </row>
    <row r="148" spans="2:8" ht="15.75" hidden="1" x14ac:dyDescent="0.25">
      <c r="B148" s="80" t="s">
        <v>33</v>
      </c>
      <c r="C148" s="76"/>
      <c r="D148" s="76"/>
      <c r="E148" s="33" t="s">
        <v>109</v>
      </c>
      <c r="F148" s="32">
        <v>8750000</v>
      </c>
      <c r="G148" s="33"/>
      <c r="H148" s="33" t="s">
        <v>110</v>
      </c>
    </row>
    <row r="149" spans="2:8" ht="18" hidden="1" x14ac:dyDescent="0.4">
      <c r="B149" s="80" t="s">
        <v>33</v>
      </c>
      <c r="C149" s="76"/>
      <c r="D149" s="76"/>
      <c r="E149" s="33" t="s">
        <v>111</v>
      </c>
      <c r="F149" s="34">
        <v>2561836770</v>
      </c>
      <c r="G149" s="42">
        <f>+F149+F148+F147</f>
        <v>2646402770</v>
      </c>
      <c r="H149" s="33" t="s">
        <v>112</v>
      </c>
    </row>
    <row r="150" spans="2:8" hidden="1" x14ac:dyDescent="0.25">
      <c r="B150" s="75"/>
      <c r="C150" s="76"/>
      <c r="D150" s="76"/>
      <c r="E150" s="76"/>
      <c r="F150" s="75"/>
      <c r="G150" s="76"/>
      <c r="H150" s="76"/>
    </row>
    <row r="151" spans="2:8" hidden="1" x14ac:dyDescent="0.25">
      <c r="B151" s="75"/>
      <c r="C151" s="76"/>
      <c r="D151" s="76"/>
      <c r="E151" s="76"/>
      <c r="F151" s="75"/>
      <c r="G151" s="76"/>
      <c r="H151" s="76"/>
    </row>
    <row r="152" spans="2:8" ht="18" hidden="1" x14ac:dyDescent="0.4">
      <c r="B152" s="19" t="s">
        <v>179</v>
      </c>
      <c r="C152" s="76"/>
      <c r="D152" s="76"/>
      <c r="E152" s="76"/>
      <c r="F152" s="75"/>
      <c r="G152" s="76"/>
      <c r="H152" s="76"/>
    </row>
    <row r="153" spans="2:8" ht="18" hidden="1" x14ac:dyDescent="0.4">
      <c r="B153" s="56" t="s">
        <v>161</v>
      </c>
      <c r="C153" s="60">
        <v>2340000</v>
      </c>
      <c r="D153" s="60"/>
      <c r="E153" s="60" t="s">
        <v>162</v>
      </c>
      <c r="F153" s="59"/>
      <c r="G153" s="68">
        <v>2340000</v>
      </c>
      <c r="H153" s="60" t="s">
        <v>180</v>
      </c>
    </row>
    <row r="154" spans="2:8" hidden="1" x14ac:dyDescent="0.25">
      <c r="B154" s="75"/>
      <c r="C154" s="76"/>
      <c r="D154" s="76"/>
      <c r="E154" s="76"/>
      <c r="F154" s="75"/>
      <c r="G154" s="76"/>
      <c r="H154" s="76"/>
    </row>
    <row r="155" spans="2:8" hidden="1" x14ac:dyDescent="0.25">
      <c r="B155" s="75"/>
      <c r="C155" s="76"/>
      <c r="D155" s="76"/>
      <c r="E155" s="76"/>
      <c r="F155" s="75"/>
      <c r="G155" s="76"/>
      <c r="H155" s="76"/>
    </row>
    <row r="156" spans="2:8" ht="18" hidden="1" x14ac:dyDescent="0.4">
      <c r="B156" s="56" t="s">
        <v>153</v>
      </c>
      <c r="C156" s="67"/>
      <c r="D156" s="67"/>
      <c r="E156" s="67"/>
      <c r="F156" s="58"/>
      <c r="G156" s="67"/>
      <c r="H156" s="60"/>
    </row>
    <row r="157" spans="2:8" ht="15.75" hidden="1" x14ac:dyDescent="0.25">
      <c r="B157" s="58" t="s">
        <v>164</v>
      </c>
      <c r="C157" s="67"/>
      <c r="D157" s="67"/>
      <c r="E157" s="67" t="s">
        <v>165</v>
      </c>
      <c r="F157" s="58"/>
      <c r="G157" s="67">
        <v>158658789.12</v>
      </c>
      <c r="H157" s="60" t="s">
        <v>166</v>
      </c>
    </row>
    <row r="158" spans="2:8" ht="15.75" hidden="1" x14ac:dyDescent="0.25">
      <c r="B158" s="58"/>
      <c r="C158" s="67"/>
      <c r="D158" s="67"/>
      <c r="E158" s="67" t="s">
        <v>167</v>
      </c>
      <c r="F158" s="60">
        <v>7982381</v>
      </c>
      <c r="G158" s="67"/>
      <c r="H158" s="60"/>
    </row>
    <row r="159" spans="2:8" ht="15.75" hidden="1" x14ac:dyDescent="0.25">
      <c r="B159" s="58"/>
      <c r="C159" s="67"/>
      <c r="D159" s="67"/>
      <c r="E159" s="67" t="s">
        <v>168</v>
      </c>
      <c r="F159" s="60">
        <v>950803.25</v>
      </c>
      <c r="G159" s="67"/>
      <c r="H159" s="60"/>
    </row>
    <row r="160" spans="2:8" ht="15.75" hidden="1" x14ac:dyDescent="0.25">
      <c r="B160" s="58"/>
      <c r="C160" s="67"/>
      <c r="D160" s="67"/>
      <c r="E160" s="67" t="s">
        <v>169</v>
      </c>
      <c r="F160" s="60">
        <v>3000000</v>
      </c>
      <c r="G160" s="67"/>
      <c r="H160" s="60"/>
    </row>
    <row r="161" spans="2:8" ht="18" hidden="1" x14ac:dyDescent="0.4">
      <c r="B161" s="58"/>
      <c r="C161" s="67"/>
      <c r="D161" s="67"/>
      <c r="E161" s="67" t="s">
        <v>170</v>
      </c>
      <c r="F161" s="68">
        <v>1066815.75</v>
      </c>
      <c r="G161" s="69">
        <f>SUM(F158:F161)</f>
        <v>13000000</v>
      </c>
      <c r="H161" s="60" t="s">
        <v>163</v>
      </c>
    </row>
    <row r="162" spans="2:8" hidden="1" x14ac:dyDescent="0.25">
      <c r="B162" s="75"/>
      <c r="C162" s="76"/>
      <c r="D162" s="76"/>
      <c r="E162" s="76"/>
      <c r="F162" s="75"/>
      <c r="G162" s="76"/>
      <c r="H162" s="76"/>
    </row>
    <row r="163" spans="2:8" x14ac:dyDescent="0.25">
      <c r="B163" s="75"/>
      <c r="C163" s="76"/>
      <c r="D163" s="76"/>
      <c r="E163" s="76"/>
      <c r="F163" s="75"/>
      <c r="G163" s="76"/>
      <c r="H163" s="76"/>
    </row>
    <row r="164" spans="2:8" ht="19.5" thickBot="1" x14ac:dyDescent="0.35">
      <c r="B164" s="83" t="s">
        <v>181</v>
      </c>
      <c r="C164" s="76"/>
      <c r="D164" s="76"/>
      <c r="E164" s="76"/>
      <c r="F164" s="84"/>
      <c r="G164" s="76"/>
      <c r="H164" s="76"/>
    </row>
    <row r="165" spans="2:8" ht="38.25" thickBot="1" x14ac:dyDescent="0.35">
      <c r="B165" s="2" t="s">
        <v>3</v>
      </c>
      <c r="C165" s="3" t="s">
        <v>4</v>
      </c>
      <c r="D165" s="3"/>
      <c r="E165" s="4" t="s">
        <v>5</v>
      </c>
      <c r="F165" s="212" t="s">
        <v>6</v>
      </c>
      <c r="G165" s="203"/>
      <c r="H165" s="4" t="s">
        <v>7</v>
      </c>
    </row>
    <row r="166" spans="2:8" x14ac:dyDescent="0.25">
      <c r="B166" s="75"/>
      <c r="C166" s="76"/>
      <c r="D166" s="76"/>
      <c r="E166" s="76"/>
      <c r="F166" s="85"/>
      <c r="G166" s="76"/>
      <c r="H166" s="76"/>
    </row>
    <row r="167" spans="2:8" x14ac:dyDescent="0.25">
      <c r="B167" s="75" t="s">
        <v>182</v>
      </c>
      <c r="C167" s="76"/>
      <c r="D167" s="76"/>
      <c r="E167" s="76" t="s">
        <v>172</v>
      </c>
      <c r="F167" s="75"/>
      <c r="G167" s="86">
        <f>+G136</f>
        <v>1800000000</v>
      </c>
      <c r="H167" s="211" t="s">
        <v>183</v>
      </c>
    </row>
    <row r="168" spans="2:8" ht="30" x14ac:dyDescent="0.25">
      <c r="B168" s="75" t="s">
        <v>32</v>
      </c>
      <c r="C168" s="76"/>
      <c r="D168" s="76"/>
      <c r="E168" s="87" t="s">
        <v>184</v>
      </c>
      <c r="F168" s="75"/>
      <c r="G168" s="86">
        <f>SUM(G139:G149)</f>
        <v>36668448290</v>
      </c>
      <c r="H168" s="211"/>
    </row>
    <row r="169" spans="2:8" ht="17.25" x14ac:dyDescent="0.4">
      <c r="B169" s="75" t="s">
        <v>185</v>
      </c>
      <c r="C169" s="76"/>
      <c r="D169" s="76"/>
      <c r="E169" s="76" t="s">
        <v>186</v>
      </c>
      <c r="F169" s="75"/>
      <c r="G169" s="88">
        <f>SUM(G157:G161)</f>
        <v>171658789.12</v>
      </c>
      <c r="H169" s="211"/>
    </row>
    <row r="170" spans="2:8" ht="17.25" x14ac:dyDescent="0.4">
      <c r="B170" s="75"/>
      <c r="C170" s="76"/>
      <c r="D170" s="76"/>
      <c r="E170" s="76" t="s">
        <v>124</v>
      </c>
      <c r="F170" s="75"/>
      <c r="G170" s="88">
        <f>SUM(G167:G169)</f>
        <v>38640107079.120003</v>
      </c>
      <c r="H170" s="76"/>
    </row>
    <row r="171" spans="2:8" ht="15.75" thickBot="1" x14ac:dyDescent="0.3">
      <c r="B171" s="84"/>
      <c r="C171" s="89"/>
      <c r="D171" s="89"/>
      <c r="E171" s="89"/>
      <c r="F171" s="84"/>
      <c r="G171" s="89"/>
      <c r="H171" s="89"/>
    </row>
  </sheetData>
  <mergeCells count="19">
    <mergeCell ref="H167:H169"/>
    <mergeCell ref="F134:G134"/>
    <mergeCell ref="C141:C142"/>
    <mergeCell ref="E141:E142"/>
    <mergeCell ref="G141:G142"/>
    <mergeCell ref="H141:H142"/>
    <mergeCell ref="F165:G165"/>
    <mergeCell ref="H45:H46"/>
    <mergeCell ref="B96:B100"/>
    <mergeCell ref="C123:C124"/>
    <mergeCell ref="E123:E124"/>
    <mergeCell ref="G123:G124"/>
    <mergeCell ref="H123:H124"/>
    <mergeCell ref="F4:G4"/>
    <mergeCell ref="C15:C18"/>
    <mergeCell ref="C45:C46"/>
    <mergeCell ref="D45:D46"/>
    <mergeCell ref="E45:E46"/>
    <mergeCell ref="G45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</dc:creator>
  <cp:lastModifiedBy>Jana P. Sugpatan</cp:lastModifiedBy>
  <dcterms:created xsi:type="dcterms:W3CDTF">2020-05-29T06:08:38Z</dcterms:created>
  <dcterms:modified xsi:type="dcterms:W3CDTF">2020-06-09T07:00:44Z</dcterms:modified>
</cp:coreProperties>
</file>