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105" windowWidth="21015" windowHeight="9210"/>
  </bookViews>
  <sheets>
    <sheet name="Detailed by PAP,IOUs - conap" sheetId="3" r:id="rId1"/>
    <sheet name="Details by PAP,IOUs -current" sheetId="2" r:id="rId2"/>
    <sheet name="SUMM-DOHWIDE" sheetId="1" r:id="rId3"/>
  </sheets>
  <externalReferences>
    <externalReference r:id="rId4"/>
    <externalReference r:id="rId5"/>
    <externalReference r:id="rId6"/>
    <externalReference r:id="rId7"/>
  </externalReferences>
  <definedNames>
    <definedName name="_xlnm._FilterDatabase" localSheetId="0" hidden="1">'Detailed by PAP,IOUs - conap'!$A$6:$AV$1045</definedName>
    <definedName name="_xlnm._FilterDatabase" localSheetId="1" hidden="1">'Details by PAP,IOUs -current'!$A$6:$AW$1074</definedName>
    <definedName name="_xlnm.Print_Area" localSheetId="0">'Detailed by PAP,IOUs - conap'!$B$1:$AU$1042</definedName>
    <definedName name="_xlnm.Print_Area" localSheetId="1">'Details by PAP,IOUs -current'!$C$1:$AV$1074</definedName>
    <definedName name="_xlnm.Print_Area" localSheetId="2">'SUMM-DOHWIDE'!$A$1:$AE$40</definedName>
    <definedName name="_xlnm.Print_Titles" localSheetId="0">'Detailed by PAP,IOUs - conap'!$1:$6</definedName>
    <definedName name="_xlnm.Print_Titles" localSheetId="1">'Details by PAP,IOUs -current'!$1:$6</definedName>
  </definedNames>
  <calcPr calcId="124519" calcMode="autoNoTable" fullCalcOnLoad="1"/>
</workbook>
</file>

<file path=xl/calcChain.xml><?xml version="1.0" encoding="utf-8"?>
<calcChain xmlns="http://schemas.openxmlformats.org/spreadsheetml/2006/main">
  <c r="AL1126" i="3"/>
  <c r="AK1126"/>
  <c r="AI1126"/>
  <c r="AH1126"/>
  <c r="AG1126"/>
  <c r="AE1126"/>
  <c r="AD1126"/>
  <c r="AP1126" s="1"/>
  <c r="AC1126"/>
  <c r="AO1126" s="1"/>
  <c r="AA1126"/>
  <c r="AM1126" s="1"/>
  <c r="W1126"/>
  <c r="V1126"/>
  <c r="U1126"/>
  <c r="S1126"/>
  <c r="Q1126"/>
  <c r="O1126"/>
  <c r="N1126"/>
  <c r="M1126"/>
  <c r="K1126"/>
  <c r="J1126"/>
  <c r="I1126"/>
  <c r="G1126"/>
  <c r="F1126"/>
  <c r="E1126"/>
  <c r="C1126"/>
  <c r="AP1125"/>
  <c r="AO1125"/>
  <c r="AM1125"/>
  <c r="T1125"/>
  <c r="P1125"/>
  <c r="R1125" s="1"/>
  <c r="H1125"/>
  <c r="D1125"/>
  <c r="AP1124"/>
  <c r="AO1124"/>
  <c r="AM1124"/>
  <c r="T1124"/>
  <c r="P1124"/>
  <c r="R1124" s="1"/>
  <c r="H1124"/>
  <c r="D1124"/>
  <c r="AP1123"/>
  <c r="AO1123"/>
  <c r="AM1123"/>
  <c r="T1123"/>
  <c r="P1123"/>
  <c r="R1123" s="1"/>
  <c r="H1123"/>
  <c r="D1123"/>
  <c r="AP1122"/>
  <c r="AO1122"/>
  <c r="AM1122"/>
  <c r="T1122"/>
  <c r="P1122"/>
  <c r="R1122" s="1"/>
  <c r="H1122"/>
  <c r="D1122"/>
  <c r="AP1121"/>
  <c r="AO1121"/>
  <c r="AM1121"/>
  <c r="T1121"/>
  <c r="P1121"/>
  <c r="R1121" s="1"/>
  <c r="H1121"/>
  <c r="D1121"/>
  <c r="AP1120"/>
  <c r="AO1120"/>
  <c r="AM1120"/>
  <c r="T1120"/>
  <c r="P1120"/>
  <c r="R1120" s="1"/>
  <c r="H1120"/>
  <c r="D1120"/>
  <c r="AP1119"/>
  <c r="AO1119"/>
  <c r="AM1119"/>
  <c r="T1119"/>
  <c r="P1119"/>
  <c r="R1119" s="1"/>
  <c r="H1119"/>
  <c r="D1119"/>
  <c r="AP1118"/>
  <c r="AO1118"/>
  <c r="AM1118"/>
  <c r="T1118"/>
  <c r="P1118"/>
  <c r="R1118" s="1"/>
  <c r="H1118"/>
  <c r="D1118"/>
  <c r="AP1117"/>
  <c r="AO1117"/>
  <c r="AM1117"/>
  <c r="T1117"/>
  <c r="P1117"/>
  <c r="R1117" s="1"/>
  <c r="H1117"/>
  <c r="D1117"/>
  <c r="AP1116"/>
  <c r="AO1116"/>
  <c r="AM1116"/>
  <c r="T1116"/>
  <c r="P1116"/>
  <c r="R1116" s="1"/>
  <c r="H1116"/>
  <c r="D1116"/>
  <c r="AP1115"/>
  <c r="AO1115"/>
  <c r="AM1115"/>
  <c r="T1115"/>
  <c r="P1115"/>
  <c r="R1115" s="1"/>
  <c r="H1115"/>
  <c r="D1115"/>
  <c r="AP1114"/>
  <c r="AO1114"/>
  <c r="AM1114"/>
  <c r="T1114"/>
  <c r="P1114"/>
  <c r="R1114" s="1"/>
  <c r="H1114"/>
  <c r="D1114"/>
  <c r="AP1113"/>
  <c r="AO1113"/>
  <c r="AM1113"/>
  <c r="T1113"/>
  <c r="P1113"/>
  <c r="R1113" s="1"/>
  <c r="H1113"/>
  <c r="D1113"/>
  <c r="AP1112"/>
  <c r="AO1112"/>
  <c r="AM1112"/>
  <c r="T1112"/>
  <c r="P1112"/>
  <c r="R1112" s="1"/>
  <c r="H1112"/>
  <c r="D1112"/>
  <c r="AP1111"/>
  <c r="AO1111"/>
  <c r="AM1111"/>
  <c r="T1111"/>
  <c r="P1111"/>
  <c r="R1111" s="1"/>
  <c r="H1111"/>
  <c r="D1111"/>
  <c r="AP1110"/>
  <c r="AO1110"/>
  <c r="AM1110"/>
  <c r="T1110"/>
  <c r="T1126" s="1"/>
  <c r="P1110"/>
  <c r="R1110" s="1"/>
  <c r="H1110"/>
  <c r="H1126" s="1"/>
  <c r="D1110"/>
  <c r="D1126" s="1"/>
  <c r="AP1089"/>
  <c r="AO1089"/>
  <c r="AN1089"/>
  <c r="AM1089"/>
  <c r="AP1088"/>
  <c r="AO1088"/>
  <c r="AN1088"/>
  <c r="AM1088"/>
  <c r="W1086"/>
  <c r="U1086"/>
  <c r="T1086"/>
  <c r="S1086"/>
  <c r="Q1086"/>
  <c r="P1086"/>
  <c r="O1086"/>
  <c r="I1086"/>
  <c r="H1086"/>
  <c r="G1086"/>
  <c r="C1086"/>
  <c r="W1085"/>
  <c r="U1085"/>
  <c r="T1085"/>
  <c r="S1085"/>
  <c r="Q1085"/>
  <c r="P1085"/>
  <c r="O1085"/>
  <c r="I1085"/>
  <c r="H1085"/>
  <c r="G1085"/>
  <c r="C1085"/>
  <c r="W1084"/>
  <c r="U1084"/>
  <c r="T1084"/>
  <c r="S1084"/>
  <c r="Q1084"/>
  <c r="P1084"/>
  <c r="O1084"/>
  <c r="I1084"/>
  <c r="H1084"/>
  <c r="G1084"/>
  <c r="C1084"/>
  <c r="W1083"/>
  <c r="U1083"/>
  <c r="T1083"/>
  <c r="S1083"/>
  <c r="P1083"/>
  <c r="O1083"/>
  <c r="I1083"/>
  <c r="H1083"/>
  <c r="G1083"/>
  <c r="C1083"/>
  <c r="W1082"/>
  <c r="U1082"/>
  <c r="T1082"/>
  <c r="S1082"/>
  <c r="Q1082"/>
  <c r="P1082"/>
  <c r="O1082"/>
  <c r="I1082"/>
  <c r="H1082"/>
  <c r="G1082"/>
  <c r="C1082"/>
  <c r="W1081"/>
  <c r="U1081"/>
  <c r="T1081"/>
  <c r="S1081"/>
  <c r="Q1081"/>
  <c r="P1081"/>
  <c r="O1081"/>
  <c r="I1081"/>
  <c r="H1081"/>
  <c r="G1081"/>
  <c r="C1081"/>
  <c r="W1080"/>
  <c r="U1080"/>
  <c r="T1080"/>
  <c r="S1080"/>
  <c r="Q1080"/>
  <c r="P1080"/>
  <c r="O1080"/>
  <c r="I1080"/>
  <c r="H1080"/>
  <c r="G1080"/>
  <c r="C1080"/>
  <c r="W1079"/>
  <c r="U1079"/>
  <c r="T1079"/>
  <c r="S1079"/>
  <c r="Q1079"/>
  <c r="P1079"/>
  <c r="O1079"/>
  <c r="I1079"/>
  <c r="H1079"/>
  <c r="G1079"/>
  <c r="C1079"/>
  <c r="W1078"/>
  <c r="U1078"/>
  <c r="T1078"/>
  <c r="S1078"/>
  <c r="Q1078"/>
  <c r="P1078"/>
  <c r="O1078"/>
  <c r="I1078"/>
  <c r="H1078"/>
  <c r="G1078"/>
  <c r="C1078"/>
  <c r="W1077"/>
  <c r="U1077"/>
  <c r="T1077"/>
  <c r="S1077"/>
  <c r="Q1077"/>
  <c r="P1077"/>
  <c r="O1077"/>
  <c r="I1077"/>
  <c r="H1077"/>
  <c r="G1077"/>
  <c r="C1077"/>
  <c r="W1076"/>
  <c r="U1076"/>
  <c r="T1076"/>
  <c r="S1076"/>
  <c r="P1076"/>
  <c r="O1076"/>
  <c r="I1076"/>
  <c r="H1076"/>
  <c r="G1076"/>
  <c r="C1076"/>
  <c r="W1075"/>
  <c r="U1075"/>
  <c r="T1075"/>
  <c r="S1075"/>
  <c r="Q1075"/>
  <c r="P1075"/>
  <c r="O1075"/>
  <c r="I1075"/>
  <c r="H1075"/>
  <c r="G1075"/>
  <c r="C1075"/>
  <c r="W1074"/>
  <c r="U1074"/>
  <c r="T1074"/>
  <c r="S1074"/>
  <c r="Q1074"/>
  <c r="P1074"/>
  <c r="O1074"/>
  <c r="I1074"/>
  <c r="H1074"/>
  <c r="G1074"/>
  <c r="C1074"/>
  <c r="W1073"/>
  <c r="U1073"/>
  <c r="T1073"/>
  <c r="S1073"/>
  <c r="Q1073"/>
  <c r="P1073"/>
  <c r="O1073"/>
  <c r="I1073"/>
  <c r="H1073"/>
  <c r="G1073"/>
  <c r="C1073"/>
  <c r="W1072"/>
  <c r="U1072"/>
  <c r="T1072"/>
  <c r="S1072"/>
  <c r="Q1072"/>
  <c r="P1072"/>
  <c r="O1072"/>
  <c r="I1072"/>
  <c r="H1072"/>
  <c r="G1072"/>
  <c r="C1072"/>
  <c r="W1071"/>
  <c r="U1071"/>
  <c r="T1071"/>
  <c r="S1071"/>
  <c r="Q1071"/>
  <c r="P1071"/>
  <c r="O1071"/>
  <c r="I1071"/>
  <c r="H1071"/>
  <c r="G1071"/>
  <c r="C1071"/>
  <c r="AE1059"/>
  <c r="Y1059"/>
  <c r="X1059"/>
  <c r="W1059"/>
  <c r="U1059"/>
  <c r="T1059"/>
  <c r="S1059"/>
  <c r="Q1059"/>
  <c r="P1059"/>
  <c r="O1059"/>
  <c r="I1059"/>
  <c r="H1059"/>
  <c r="G1059"/>
  <c r="E1059"/>
  <c r="D1059"/>
  <c r="C1059"/>
  <c r="AE1058"/>
  <c r="Y1058"/>
  <c r="X1058"/>
  <c r="W1058"/>
  <c r="U1058"/>
  <c r="T1058"/>
  <c r="S1058"/>
  <c r="Q1058"/>
  <c r="P1058"/>
  <c r="O1058"/>
  <c r="I1058"/>
  <c r="H1058"/>
  <c r="G1058"/>
  <c r="E1058"/>
  <c r="D1058"/>
  <c r="C1058"/>
  <c r="AG1040"/>
  <c r="AF1040"/>
  <c r="AH1040" s="1"/>
  <c r="AB1040"/>
  <c r="AN1040" s="1"/>
  <c r="AA1040"/>
  <c r="AM1040" s="1"/>
  <c r="Y1040"/>
  <c r="Z1040" s="1"/>
  <c r="V1040"/>
  <c r="R1040"/>
  <c r="M1040"/>
  <c r="AS1040" s="1"/>
  <c r="L1040"/>
  <c r="AR1040" s="1"/>
  <c r="K1040"/>
  <c r="AQ1040" s="1"/>
  <c r="AT1040" s="1"/>
  <c r="J1040"/>
  <c r="F1040"/>
  <c r="AG1039"/>
  <c r="AF1039"/>
  <c r="AH1039" s="1"/>
  <c r="AB1039"/>
  <c r="AN1039" s="1"/>
  <c r="AA1039"/>
  <c r="AM1039" s="1"/>
  <c r="Y1039"/>
  <c r="AC1039" s="1"/>
  <c r="V1039"/>
  <c r="R1039"/>
  <c r="M1039"/>
  <c r="AS1039" s="1"/>
  <c r="L1039"/>
  <c r="AR1039" s="1"/>
  <c r="K1039"/>
  <c r="AQ1039" s="1"/>
  <c r="AT1039" s="1"/>
  <c r="J1039"/>
  <c r="F1039"/>
  <c r="AG1038"/>
  <c r="AF1038"/>
  <c r="AH1038" s="1"/>
  <c r="AB1038"/>
  <c r="AN1038" s="1"/>
  <c r="AA1038"/>
  <c r="AM1038" s="1"/>
  <c r="Z1038"/>
  <c r="Y1038"/>
  <c r="AC1038" s="1"/>
  <c r="V1038"/>
  <c r="R1038"/>
  <c r="M1038"/>
  <c r="AS1038" s="1"/>
  <c r="L1038"/>
  <c r="AR1038" s="1"/>
  <c r="K1038"/>
  <c r="AQ1038" s="1"/>
  <c r="J1038"/>
  <c r="F1038"/>
  <c r="AG1037"/>
  <c r="AF1037"/>
  <c r="AH1037" s="1"/>
  <c r="AB1037"/>
  <c r="AN1037" s="1"/>
  <c r="AA1037"/>
  <c r="AM1037" s="1"/>
  <c r="Z1037"/>
  <c r="Y1037"/>
  <c r="AC1037" s="1"/>
  <c r="V1037"/>
  <c r="R1037"/>
  <c r="M1037"/>
  <c r="AS1037" s="1"/>
  <c r="L1037"/>
  <c r="AR1037" s="1"/>
  <c r="K1037"/>
  <c r="AQ1037" s="1"/>
  <c r="J1037"/>
  <c r="F1037"/>
  <c r="AG1036"/>
  <c r="AF1036"/>
  <c r="AH1036" s="1"/>
  <c r="AB1036"/>
  <c r="AN1036" s="1"/>
  <c r="AA1036"/>
  <c r="AM1036" s="1"/>
  <c r="Z1036"/>
  <c r="Y1036"/>
  <c r="AC1036" s="1"/>
  <c r="V1036"/>
  <c r="R1036"/>
  <c r="M1036"/>
  <c r="AS1036" s="1"/>
  <c r="L1036"/>
  <c r="AR1036" s="1"/>
  <c r="K1036"/>
  <c r="AQ1036" s="1"/>
  <c r="AT1036" s="1"/>
  <c r="J1036"/>
  <c r="F1036"/>
  <c r="AG1035"/>
  <c r="AF1035"/>
  <c r="AH1035" s="1"/>
  <c r="AB1035"/>
  <c r="AN1035" s="1"/>
  <c r="AA1035"/>
  <c r="AM1035" s="1"/>
  <c r="Z1035"/>
  <c r="Y1035"/>
  <c r="AC1035" s="1"/>
  <c r="V1035"/>
  <c r="R1035"/>
  <c r="M1035"/>
  <c r="AS1035" s="1"/>
  <c r="L1035"/>
  <c r="AR1035" s="1"/>
  <c r="K1035"/>
  <c r="AQ1035" s="1"/>
  <c r="J1035"/>
  <c r="F1035"/>
  <c r="AG1034"/>
  <c r="AF1034"/>
  <c r="AH1034" s="1"/>
  <c r="AB1034"/>
  <c r="AN1034" s="1"/>
  <c r="AA1034"/>
  <c r="AM1034" s="1"/>
  <c r="Z1034"/>
  <c r="Y1034"/>
  <c r="AC1034" s="1"/>
  <c r="V1034"/>
  <c r="R1034"/>
  <c r="M1034"/>
  <c r="AS1034" s="1"/>
  <c r="L1034"/>
  <c r="AR1034" s="1"/>
  <c r="K1034"/>
  <c r="AQ1034" s="1"/>
  <c r="AT1034" s="1"/>
  <c r="J1034"/>
  <c r="F1034"/>
  <c r="AG1033"/>
  <c r="AF1033"/>
  <c r="AH1033" s="1"/>
  <c r="AB1033"/>
  <c r="AN1033" s="1"/>
  <c r="AA1033"/>
  <c r="AM1033" s="1"/>
  <c r="Z1033"/>
  <c r="Y1033"/>
  <c r="AC1033" s="1"/>
  <c r="V1033"/>
  <c r="R1033"/>
  <c r="M1033"/>
  <c r="AS1033" s="1"/>
  <c r="L1033"/>
  <c r="AR1033" s="1"/>
  <c r="K1033"/>
  <c r="AQ1033" s="1"/>
  <c r="J1033"/>
  <c r="F1033"/>
  <c r="AG1032"/>
  <c r="AF1032"/>
  <c r="AH1032" s="1"/>
  <c r="AB1032"/>
  <c r="AN1032" s="1"/>
  <c r="AA1032"/>
  <c r="AM1032" s="1"/>
  <c r="Z1032"/>
  <c r="Y1032"/>
  <c r="AC1032" s="1"/>
  <c r="V1032"/>
  <c r="R1032"/>
  <c r="M1032"/>
  <c r="AS1032" s="1"/>
  <c r="L1032"/>
  <c r="AR1032" s="1"/>
  <c r="K1032"/>
  <c r="AQ1032" s="1"/>
  <c r="AT1032" s="1"/>
  <c r="J1032"/>
  <c r="F1032"/>
  <c r="AG1031"/>
  <c r="AF1031"/>
  <c r="AH1031" s="1"/>
  <c r="AB1031"/>
  <c r="AN1031" s="1"/>
  <c r="AA1031"/>
  <c r="AM1031" s="1"/>
  <c r="Y1031"/>
  <c r="AC1031" s="1"/>
  <c r="V1031"/>
  <c r="R1031"/>
  <c r="M1031"/>
  <c r="AS1031" s="1"/>
  <c r="L1031"/>
  <c r="AR1031" s="1"/>
  <c r="K1031"/>
  <c r="AQ1031" s="1"/>
  <c r="AT1031" s="1"/>
  <c r="J1031"/>
  <c r="F1031"/>
  <c r="AG1030"/>
  <c r="AF1030"/>
  <c r="AH1030" s="1"/>
  <c r="AB1030"/>
  <c r="AN1030" s="1"/>
  <c r="AA1030"/>
  <c r="AM1030" s="1"/>
  <c r="Z1030"/>
  <c r="Y1030"/>
  <c r="AC1030" s="1"/>
  <c r="V1030"/>
  <c r="R1030"/>
  <c r="M1030"/>
  <c r="AS1030" s="1"/>
  <c r="L1030"/>
  <c r="AR1030" s="1"/>
  <c r="K1030"/>
  <c r="AQ1030" s="1"/>
  <c r="J1030"/>
  <c r="F1030"/>
  <c r="AG1029"/>
  <c r="AH1029" s="1"/>
  <c r="AC1029"/>
  <c r="AO1029" s="1"/>
  <c r="AB1029"/>
  <c r="AN1029" s="1"/>
  <c r="AA1029"/>
  <c r="AD1029" s="1"/>
  <c r="Z1029"/>
  <c r="V1029"/>
  <c r="R1029"/>
  <c r="M1029"/>
  <c r="AS1029" s="1"/>
  <c r="L1029"/>
  <c r="AR1029" s="1"/>
  <c r="K1029"/>
  <c r="AQ1029" s="1"/>
  <c r="J1029"/>
  <c r="F1029"/>
  <c r="AG1028"/>
  <c r="AF1028"/>
  <c r="AE1028"/>
  <c r="Y1028"/>
  <c r="X1028"/>
  <c r="W1028"/>
  <c r="U1028"/>
  <c r="T1028"/>
  <c r="S1028"/>
  <c r="Q1028"/>
  <c r="P1028"/>
  <c r="AB1028" s="1"/>
  <c r="O1028"/>
  <c r="I1028"/>
  <c r="H1028"/>
  <c r="G1028"/>
  <c r="E1028"/>
  <c r="D1028"/>
  <c r="L1028" s="1"/>
  <c r="AR1028" s="1"/>
  <c r="C1028"/>
  <c r="AH1027"/>
  <c r="AC1027"/>
  <c r="AO1027" s="1"/>
  <c r="AB1027"/>
  <c r="AN1027" s="1"/>
  <c r="AA1027"/>
  <c r="AM1027" s="1"/>
  <c r="Z1027"/>
  <c r="V1027"/>
  <c r="R1027"/>
  <c r="M1027"/>
  <c r="AS1027" s="1"/>
  <c r="L1027"/>
  <c r="AR1027" s="1"/>
  <c r="K1027"/>
  <c r="N1027" s="1"/>
  <c r="J1027"/>
  <c r="F1027"/>
  <c r="AH1026"/>
  <c r="AC1026"/>
  <c r="AO1026" s="1"/>
  <c r="AB1026"/>
  <c r="AN1026" s="1"/>
  <c r="AA1026"/>
  <c r="AM1026" s="1"/>
  <c r="Z1026"/>
  <c r="V1026"/>
  <c r="R1026"/>
  <c r="M1026"/>
  <c r="AS1026" s="1"/>
  <c r="L1026"/>
  <c r="AR1026" s="1"/>
  <c r="K1026"/>
  <c r="N1026" s="1"/>
  <c r="J1026"/>
  <c r="F1026"/>
  <c r="AQ1025"/>
  <c r="AH1025"/>
  <c r="AC1025"/>
  <c r="AO1025" s="1"/>
  <c r="AB1025"/>
  <c r="AN1025" s="1"/>
  <c r="AA1025"/>
  <c r="AM1025" s="1"/>
  <c r="Z1025"/>
  <c r="V1025"/>
  <c r="R1025"/>
  <c r="M1025"/>
  <c r="AS1025" s="1"/>
  <c r="L1025"/>
  <c r="AR1025" s="1"/>
  <c r="J1025"/>
  <c r="F1025"/>
  <c r="AQ1024"/>
  <c r="AF1024"/>
  <c r="AH1024" s="1"/>
  <c r="AC1024"/>
  <c r="AO1024" s="1"/>
  <c r="AA1024"/>
  <c r="AM1024" s="1"/>
  <c r="X1024"/>
  <c r="AB1024" s="1"/>
  <c r="V1024"/>
  <c r="R1024"/>
  <c r="M1024"/>
  <c r="AS1024" s="1"/>
  <c r="L1024"/>
  <c r="AR1024" s="1"/>
  <c r="J1024"/>
  <c r="F1024"/>
  <c r="AQ1023"/>
  <c r="AF1023"/>
  <c r="AH1023" s="1"/>
  <c r="AC1023"/>
  <c r="AO1023" s="1"/>
  <c r="AA1023"/>
  <c r="AD1023" s="1"/>
  <c r="AP1023" s="1"/>
  <c r="X1023"/>
  <c r="AB1023" s="1"/>
  <c r="V1023"/>
  <c r="R1023"/>
  <c r="M1023"/>
  <c r="AS1023" s="1"/>
  <c r="L1023"/>
  <c r="AR1023" s="1"/>
  <c r="J1023"/>
  <c r="F1023"/>
  <c r="AQ1022"/>
  <c r="AF1022"/>
  <c r="AH1022" s="1"/>
  <c r="AC1022"/>
  <c r="AO1022" s="1"/>
  <c r="AA1022"/>
  <c r="AM1022" s="1"/>
  <c r="X1022"/>
  <c r="AB1022" s="1"/>
  <c r="V1022"/>
  <c r="R1022"/>
  <c r="M1022"/>
  <c r="AS1022" s="1"/>
  <c r="L1022"/>
  <c r="AR1022" s="1"/>
  <c r="J1022"/>
  <c r="F1022"/>
  <c r="AQ1021"/>
  <c r="AF1021"/>
  <c r="AH1021" s="1"/>
  <c r="AC1021"/>
  <c r="AO1021" s="1"/>
  <c r="AA1021"/>
  <c r="AD1021" s="1"/>
  <c r="AP1021" s="1"/>
  <c r="X1021"/>
  <c r="AB1021" s="1"/>
  <c r="V1021"/>
  <c r="R1021"/>
  <c r="M1021"/>
  <c r="AS1021" s="1"/>
  <c r="L1021"/>
  <c r="AR1021" s="1"/>
  <c r="J1021"/>
  <c r="F1021"/>
  <c r="AQ1020"/>
  <c r="AF1020"/>
  <c r="AH1020" s="1"/>
  <c r="AC1020"/>
  <c r="AO1020" s="1"/>
  <c r="AA1020"/>
  <c r="AM1020" s="1"/>
  <c r="X1020"/>
  <c r="AB1020" s="1"/>
  <c r="V1020"/>
  <c r="R1020"/>
  <c r="M1020"/>
  <c r="AS1020" s="1"/>
  <c r="L1020"/>
  <c r="AR1020" s="1"/>
  <c r="J1020"/>
  <c r="F1020"/>
  <c r="AQ1019"/>
  <c r="AF1019"/>
  <c r="AH1019" s="1"/>
  <c r="AC1019"/>
  <c r="AO1019" s="1"/>
  <c r="AA1019"/>
  <c r="AD1019" s="1"/>
  <c r="AP1019" s="1"/>
  <c r="X1019"/>
  <c r="AB1019" s="1"/>
  <c r="V1019"/>
  <c r="R1019"/>
  <c r="M1019"/>
  <c r="AS1019" s="1"/>
  <c r="L1019"/>
  <c r="AR1019" s="1"/>
  <c r="J1019"/>
  <c r="F1019"/>
  <c r="AQ1018"/>
  <c r="AF1018"/>
  <c r="AH1018" s="1"/>
  <c r="AC1018"/>
  <c r="AO1018" s="1"/>
  <c r="AA1018"/>
  <c r="AM1018" s="1"/>
  <c r="X1018"/>
  <c r="AB1018" s="1"/>
  <c r="V1018"/>
  <c r="R1018"/>
  <c r="M1018"/>
  <c r="AS1018" s="1"/>
  <c r="L1018"/>
  <c r="AR1018" s="1"/>
  <c r="J1018"/>
  <c r="F1018"/>
  <c r="AQ1017"/>
  <c r="AF1017"/>
  <c r="AH1017" s="1"/>
  <c r="AC1017"/>
  <c r="AO1017" s="1"/>
  <c r="AA1017"/>
  <c r="AD1017" s="1"/>
  <c r="AP1017" s="1"/>
  <c r="X1017"/>
  <c r="AB1017" s="1"/>
  <c r="V1017"/>
  <c r="R1017"/>
  <c r="M1017"/>
  <c r="AS1017" s="1"/>
  <c r="L1017"/>
  <c r="AR1017" s="1"/>
  <c r="J1017"/>
  <c r="F1017"/>
  <c r="AQ1016"/>
  <c r="AF1016"/>
  <c r="AH1016" s="1"/>
  <c r="AC1016"/>
  <c r="AO1016" s="1"/>
  <c r="AA1016"/>
  <c r="AM1016" s="1"/>
  <c r="X1016"/>
  <c r="AB1016" s="1"/>
  <c r="V1016"/>
  <c r="R1016"/>
  <c r="M1016"/>
  <c r="AS1016" s="1"/>
  <c r="L1016"/>
  <c r="AR1016" s="1"/>
  <c r="J1016"/>
  <c r="F1016"/>
  <c r="AQ1015"/>
  <c r="AF1015"/>
  <c r="AH1015" s="1"/>
  <c r="AC1015"/>
  <c r="AO1015" s="1"/>
  <c r="AA1015"/>
  <c r="AD1015" s="1"/>
  <c r="AP1015" s="1"/>
  <c r="X1015"/>
  <c r="AB1015" s="1"/>
  <c r="V1015"/>
  <c r="R1015"/>
  <c r="M1015"/>
  <c r="AS1015" s="1"/>
  <c r="L1015"/>
  <c r="AR1015" s="1"/>
  <c r="J1015"/>
  <c r="F1015"/>
  <c r="AQ1014"/>
  <c r="AF1014"/>
  <c r="AH1014" s="1"/>
  <c r="AC1014"/>
  <c r="AO1014" s="1"/>
  <c r="AA1014"/>
  <c r="AM1014" s="1"/>
  <c r="X1014"/>
  <c r="AB1014" s="1"/>
  <c r="V1014"/>
  <c r="R1014"/>
  <c r="M1014"/>
  <c r="AS1014" s="1"/>
  <c r="L1014"/>
  <c r="AR1014" s="1"/>
  <c r="J1014"/>
  <c r="F1014"/>
  <c r="AQ1013"/>
  <c r="AH1013"/>
  <c r="AC1013"/>
  <c r="AO1013" s="1"/>
  <c r="AB1013"/>
  <c r="AN1013" s="1"/>
  <c r="AA1013"/>
  <c r="AM1013" s="1"/>
  <c r="Z1013"/>
  <c r="V1013"/>
  <c r="R1013"/>
  <c r="M1013"/>
  <c r="AS1013" s="1"/>
  <c r="L1013"/>
  <c r="AR1013" s="1"/>
  <c r="J1013"/>
  <c r="F1013"/>
  <c r="AQ1012"/>
  <c r="AF1012"/>
  <c r="AH1012" s="1"/>
  <c r="AC1012"/>
  <c r="AO1012" s="1"/>
  <c r="AA1012"/>
  <c r="AM1012" s="1"/>
  <c r="X1012"/>
  <c r="AB1012" s="1"/>
  <c r="V1012"/>
  <c r="R1012"/>
  <c r="M1012"/>
  <c r="AS1012" s="1"/>
  <c r="L1012"/>
  <c r="AR1012" s="1"/>
  <c r="J1012"/>
  <c r="F1012"/>
  <c r="AQ1011"/>
  <c r="AF1011"/>
  <c r="AH1011" s="1"/>
  <c r="AC1011"/>
  <c r="AO1011" s="1"/>
  <c r="AA1011"/>
  <c r="X1011"/>
  <c r="AB1011" s="1"/>
  <c r="V1011"/>
  <c r="R1011"/>
  <c r="M1011"/>
  <c r="AS1011" s="1"/>
  <c r="L1011"/>
  <c r="AR1011" s="1"/>
  <c r="J1011"/>
  <c r="F1011"/>
  <c r="AQ1010"/>
  <c r="AF1010"/>
  <c r="AH1010" s="1"/>
  <c r="AC1010"/>
  <c r="AO1010" s="1"/>
  <c r="AA1010"/>
  <c r="AM1010" s="1"/>
  <c r="X1010"/>
  <c r="AB1010" s="1"/>
  <c r="V1010"/>
  <c r="R1010"/>
  <c r="M1010"/>
  <c r="AS1010" s="1"/>
  <c r="L1010"/>
  <c r="AR1010" s="1"/>
  <c r="J1010"/>
  <c r="F1010"/>
  <c r="AQ1009"/>
  <c r="AF1009"/>
  <c r="AH1009" s="1"/>
  <c r="AC1009"/>
  <c r="AO1009" s="1"/>
  <c r="AA1009"/>
  <c r="X1009"/>
  <c r="AB1009" s="1"/>
  <c r="V1009"/>
  <c r="R1009"/>
  <c r="M1009"/>
  <c r="AS1009" s="1"/>
  <c r="L1009"/>
  <c r="AR1009" s="1"/>
  <c r="J1009"/>
  <c r="F1009"/>
  <c r="AQ1008"/>
  <c r="AF1008"/>
  <c r="AH1008" s="1"/>
  <c r="AC1008"/>
  <c r="AO1008" s="1"/>
  <c r="AA1008"/>
  <c r="AM1008" s="1"/>
  <c r="X1008"/>
  <c r="AB1008" s="1"/>
  <c r="V1008"/>
  <c r="R1008"/>
  <c r="M1008"/>
  <c r="AS1008" s="1"/>
  <c r="L1008"/>
  <c r="AR1008" s="1"/>
  <c r="J1008"/>
  <c r="F1008"/>
  <c r="AQ1007"/>
  <c r="AF1007"/>
  <c r="AH1007" s="1"/>
  <c r="AC1007"/>
  <c r="AO1007" s="1"/>
  <c r="AA1007"/>
  <c r="X1007"/>
  <c r="AB1007" s="1"/>
  <c r="V1007"/>
  <c r="R1007"/>
  <c r="M1007"/>
  <c r="AS1007" s="1"/>
  <c r="L1007"/>
  <c r="AR1007" s="1"/>
  <c r="J1007"/>
  <c r="F1007"/>
  <c r="AQ1006"/>
  <c r="AF1006"/>
  <c r="AH1006" s="1"/>
  <c r="AC1006"/>
  <c r="AO1006" s="1"/>
  <c r="AA1006"/>
  <c r="AM1006" s="1"/>
  <c r="X1006"/>
  <c r="AB1006" s="1"/>
  <c r="V1006"/>
  <c r="R1006"/>
  <c r="M1006"/>
  <c r="AS1006" s="1"/>
  <c r="L1006"/>
  <c r="AR1006" s="1"/>
  <c r="J1006"/>
  <c r="F1006"/>
  <c r="AQ1005"/>
  <c r="AF1005"/>
  <c r="AH1005" s="1"/>
  <c r="AC1005"/>
  <c r="AO1005" s="1"/>
  <c r="AA1005"/>
  <c r="X1005"/>
  <c r="AB1005" s="1"/>
  <c r="V1005"/>
  <c r="R1005"/>
  <c r="M1005"/>
  <c r="AS1005" s="1"/>
  <c r="L1005"/>
  <c r="AR1005" s="1"/>
  <c r="J1005"/>
  <c r="F1005"/>
  <c r="AQ1004"/>
  <c r="AF1004"/>
  <c r="AH1004" s="1"/>
  <c r="AC1004"/>
  <c r="AO1004" s="1"/>
  <c r="AA1004"/>
  <c r="AM1004" s="1"/>
  <c r="X1004"/>
  <c r="AB1004" s="1"/>
  <c r="V1004"/>
  <c r="R1004"/>
  <c r="M1004"/>
  <c r="AS1004" s="1"/>
  <c r="L1004"/>
  <c r="AR1004" s="1"/>
  <c r="J1004"/>
  <c r="F1004"/>
  <c r="AQ1003"/>
  <c r="AF1003"/>
  <c r="AH1003" s="1"/>
  <c r="AC1003"/>
  <c r="AO1003" s="1"/>
  <c r="AA1003"/>
  <c r="X1003"/>
  <c r="AB1003" s="1"/>
  <c r="V1003"/>
  <c r="R1003"/>
  <c r="M1003"/>
  <c r="AS1003" s="1"/>
  <c r="L1003"/>
  <c r="AR1003" s="1"/>
  <c r="J1003"/>
  <c r="F1003"/>
  <c r="AQ1002"/>
  <c r="AF1002"/>
  <c r="AH1002" s="1"/>
  <c r="AC1002"/>
  <c r="AO1002" s="1"/>
  <c r="AA1002"/>
  <c r="AM1002" s="1"/>
  <c r="X1002"/>
  <c r="AB1002" s="1"/>
  <c r="V1002"/>
  <c r="R1002"/>
  <c r="M1002"/>
  <c r="AS1002" s="1"/>
  <c r="L1002"/>
  <c r="AR1002" s="1"/>
  <c r="J1002"/>
  <c r="F1002"/>
  <c r="AQ1001"/>
  <c r="AF1001"/>
  <c r="AH1001" s="1"/>
  <c r="AC1001"/>
  <c r="AO1001" s="1"/>
  <c r="AA1001"/>
  <c r="X1001"/>
  <c r="AB1001" s="1"/>
  <c r="V1001"/>
  <c r="R1001"/>
  <c r="M1001"/>
  <c r="AS1001" s="1"/>
  <c r="L1001"/>
  <c r="AR1001" s="1"/>
  <c r="J1001"/>
  <c r="F1001"/>
  <c r="AQ1000"/>
  <c r="AF1000"/>
  <c r="AH1000" s="1"/>
  <c r="AC1000"/>
  <c r="AO1000" s="1"/>
  <c r="AA1000"/>
  <c r="AM1000" s="1"/>
  <c r="X1000"/>
  <c r="AB1000" s="1"/>
  <c r="V1000"/>
  <c r="R1000"/>
  <c r="M1000"/>
  <c r="AS1000" s="1"/>
  <c r="L1000"/>
  <c r="AR1000" s="1"/>
  <c r="J1000"/>
  <c r="F1000"/>
  <c r="AQ999"/>
  <c r="AF999"/>
  <c r="AH999" s="1"/>
  <c r="AC999"/>
  <c r="AO999" s="1"/>
  <c r="AA999"/>
  <c r="X999"/>
  <c r="AB999" s="1"/>
  <c r="V999"/>
  <c r="R999"/>
  <c r="M999"/>
  <c r="AS999" s="1"/>
  <c r="L999"/>
  <c r="AR999" s="1"/>
  <c r="J999"/>
  <c r="F999"/>
  <c r="AQ998"/>
  <c r="AF998"/>
  <c r="AH998" s="1"/>
  <c r="AC998"/>
  <c r="AO998" s="1"/>
  <c r="AA998"/>
  <c r="AM998" s="1"/>
  <c r="X998"/>
  <c r="AB998" s="1"/>
  <c r="V998"/>
  <c r="R998"/>
  <c r="M998"/>
  <c r="AS998" s="1"/>
  <c r="L998"/>
  <c r="AR998" s="1"/>
  <c r="J998"/>
  <c r="F998"/>
  <c r="AQ997"/>
  <c r="AF997"/>
  <c r="AH997" s="1"/>
  <c r="AC997"/>
  <c r="AO997" s="1"/>
  <c r="AA997"/>
  <c r="X997"/>
  <c r="AB997" s="1"/>
  <c r="V997"/>
  <c r="R997"/>
  <c r="M997"/>
  <c r="AS997" s="1"/>
  <c r="L997"/>
  <c r="AR997" s="1"/>
  <c r="J997"/>
  <c r="F997"/>
  <c r="AQ996"/>
  <c r="AF996"/>
  <c r="AH996" s="1"/>
  <c r="AC996"/>
  <c r="AO996" s="1"/>
  <c r="AA996"/>
  <c r="AM996" s="1"/>
  <c r="X996"/>
  <c r="AB996" s="1"/>
  <c r="V996"/>
  <c r="R996"/>
  <c r="M996"/>
  <c r="AS996" s="1"/>
  <c r="L996"/>
  <c r="AR996" s="1"/>
  <c r="J996"/>
  <c r="F996"/>
  <c r="AQ995"/>
  <c r="AF995"/>
  <c r="AH995" s="1"/>
  <c r="AC995"/>
  <c r="AO995" s="1"/>
  <c r="AA995"/>
  <c r="X995"/>
  <c r="AB995" s="1"/>
  <c r="V995"/>
  <c r="R995"/>
  <c r="M995"/>
  <c r="AS995" s="1"/>
  <c r="L995"/>
  <c r="AR995" s="1"/>
  <c r="J995"/>
  <c r="F995"/>
  <c r="AQ994"/>
  <c r="AF994"/>
  <c r="AH994" s="1"/>
  <c r="AC994"/>
  <c r="AO994" s="1"/>
  <c r="AA994"/>
  <c r="AM994" s="1"/>
  <c r="X994"/>
  <c r="AB994" s="1"/>
  <c r="V994"/>
  <c r="R994"/>
  <c r="M994"/>
  <c r="AS994" s="1"/>
  <c r="L994"/>
  <c r="AR994" s="1"/>
  <c r="J994"/>
  <c r="F994"/>
  <c r="AQ993"/>
  <c r="AF993"/>
  <c r="AH993" s="1"/>
  <c r="AC993"/>
  <c r="AO993" s="1"/>
  <c r="AA993"/>
  <c r="X993"/>
  <c r="AB993" s="1"/>
  <c r="V993"/>
  <c r="R993"/>
  <c r="M993"/>
  <c r="AS993" s="1"/>
  <c r="L993"/>
  <c r="AR993" s="1"/>
  <c r="J993"/>
  <c r="F993"/>
  <c r="AQ992"/>
  <c r="AF992"/>
  <c r="AH992" s="1"/>
  <c r="AC992"/>
  <c r="AO992" s="1"/>
  <c r="AA992"/>
  <c r="AM992" s="1"/>
  <c r="X992"/>
  <c r="AB992" s="1"/>
  <c r="V992"/>
  <c r="R992"/>
  <c r="M992"/>
  <c r="AS992" s="1"/>
  <c r="L992"/>
  <c r="AR992" s="1"/>
  <c r="J992"/>
  <c r="F992"/>
  <c r="AQ991"/>
  <c r="AF991"/>
  <c r="AH991" s="1"/>
  <c r="AC991"/>
  <c r="AO991" s="1"/>
  <c r="AA991"/>
  <c r="X991"/>
  <c r="AB991" s="1"/>
  <c r="V991"/>
  <c r="R991"/>
  <c r="M991"/>
  <c r="AS991" s="1"/>
  <c r="L991"/>
  <c r="AR991" s="1"/>
  <c r="J991"/>
  <c r="F991"/>
  <c r="AQ990"/>
  <c r="AF990"/>
  <c r="AH990" s="1"/>
  <c r="AC990"/>
  <c r="AO990" s="1"/>
  <c r="AA990"/>
  <c r="AM990" s="1"/>
  <c r="X990"/>
  <c r="AB990" s="1"/>
  <c r="V990"/>
  <c r="R990"/>
  <c r="M990"/>
  <c r="AS990" s="1"/>
  <c r="L990"/>
  <c r="AR990" s="1"/>
  <c r="J990"/>
  <c r="F990"/>
  <c r="AQ989"/>
  <c r="AF989"/>
  <c r="AH989" s="1"/>
  <c r="AC989"/>
  <c r="AO989" s="1"/>
  <c r="AA989"/>
  <c r="X989"/>
  <c r="AB989" s="1"/>
  <c r="V989"/>
  <c r="R989"/>
  <c r="M989"/>
  <c r="AS989" s="1"/>
  <c r="L989"/>
  <c r="AR989" s="1"/>
  <c r="J989"/>
  <c r="F989"/>
  <c r="AQ988"/>
  <c r="AF988"/>
  <c r="AH988" s="1"/>
  <c r="AC988"/>
  <c r="AB988"/>
  <c r="AA988"/>
  <c r="Z988"/>
  <c r="X988"/>
  <c r="V988"/>
  <c r="R988"/>
  <c r="M988"/>
  <c r="AS988" s="1"/>
  <c r="L988"/>
  <c r="AR988" s="1"/>
  <c r="J988"/>
  <c r="F988"/>
  <c r="AQ987"/>
  <c r="AF987"/>
  <c r="AH987" s="1"/>
  <c r="AC987"/>
  <c r="AO987" s="1"/>
  <c r="AA987"/>
  <c r="X987"/>
  <c r="AB987" s="1"/>
  <c r="V987"/>
  <c r="R987"/>
  <c r="M987"/>
  <c r="AS987" s="1"/>
  <c r="L987"/>
  <c r="AR987" s="1"/>
  <c r="J987"/>
  <c r="F987"/>
  <c r="AQ986"/>
  <c r="AH986"/>
  <c r="AF986"/>
  <c r="AC986"/>
  <c r="AO986" s="1"/>
  <c r="AB986"/>
  <c r="AN986" s="1"/>
  <c r="AA986"/>
  <c r="AM986" s="1"/>
  <c r="Z986"/>
  <c r="X986"/>
  <c r="V986"/>
  <c r="R986"/>
  <c r="M986"/>
  <c r="AS986" s="1"/>
  <c r="L986"/>
  <c r="AR986" s="1"/>
  <c r="AT986" s="1"/>
  <c r="J986"/>
  <c r="F986"/>
  <c r="AQ985"/>
  <c r="AF985"/>
  <c r="AH985" s="1"/>
  <c r="AC985"/>
  <c r="AO985" s="1"/>
  <c r="AA985"/>
  <c r="AD985" s="1"/>
  <c r="AP985" s="1"/>
  <c r="X985"/>
  <c r="AB985" s="1"/>
  <c r="V985"/>
  <c r="R985"/>
  <c r="M985"/>
  <c r="AS985" s="1"/>
  <c r="L985"/>
  <c r="AR985" s="1"/>
  <c r="J985"/>
  <c r="F985"/>
  <c r="AQ984"/>
  <c r="AH984"/>
  <c r="AF984"/>
  <c r="AC984"/>
  <c r="AO984" s="1"/>
  <c r="AB984"/>
  <c r="AN984" s="1"/>
  <c r="AA984"/>
  <c r="AM984" s="1"/>
  <c r="Z984"/>
  <c r="X984"/>
  <c r="V984"/>
  <c r="R984"/>
  <c r="M984"/>
  <c r="AS984" s="1"/>
  <c r="L984"/>
  <c r="AR984" s="1"/>
  <c r="J984"/>
  <c r="F984"/>
  <c r="AQ983"/>
  <c r="AF983"/>
  <c r="AH983" s="1"/>
  <c r="AC983"/>
  <c r="AO983" s="1"/>
  <c r="AA983"/>
  <c r="X983"/>
  <c r="AB983" s="1"/>
  <c r="V983"/>
  <c r="R983"/>
  <c r="M983"/>
  <c r="AS983" s="1"/>
  <c r="L983"/>
  <c r="AR983" s="1"/>
  <c r="J983"/>
  <c r="F983"/>
  <c r="AQ982"/>
  <c r="AH982"/>
  <c r="AF982"/>
  <c r="AC982"/>
  <c r="AO982" s="1"/>
  <c r="AB982"/>
  <c r="AN982" s="1"/>
  <c r="AA982"/>
  <c r="AM982" s="1"/>
  <c r="Z982"/>
  <c r="X982"/>
  <c r="V982"/>
  <c r="R982"/>
  <c r="M982"/>
  <c r="AS982" s="1"/>
  <c r="L982"/>
  <c r="AR982" s="1"/>
  <c r="AT982" s="1"/>
  <c r="J982"/>
  <c r="F982"/>
  <c r="AQ981"/>
  <c r="AF981"/>
  <c r="AH981" s="1"/>
  <c r="AC981"/>
  <c r="AO981" s="1"/>
  <c r="AA981"/>
  <c r="AD981" s="1"/>
  <c r="AP981" s="1"/>
  <c r="X981"/>
  <c r="AB981" s="1"/>
  <c r="V981"/>
  <c r="R981"/>
  <c r="M981"/>
  <c r="AS981" s="1"/>
  <c r="L981"/>
  <c r="AR981" s="1"/>
  <c r="J981"/>
  <c r="F981"/>
  <c r="AQ980"/>
  <c r="AH980"/>
  <c r="AF980"/>
  <c r="AC980"/>
  <c r="AO980" s="1"/>
  <c r="AB980"/>
  <c r="AN980" s="1"/>
  <c r="AA980"/>
  <c r="AM980" s="1"/>
  <c r="Z980"/>
  <c r="X980"/>
  <c r="V980"/>
  <c r="R980"/>
  <c r="M980"/>
  <c r="AS980" s="1"/>
  <c r="L980"/>
  <c r="AR980" s="1"/>
  <c r="J980"/>
  <c r="F980"/>
  <c r="AQ979"/>
  <c r="AF979"/>
  <c r="AH979" s="1"/>
  <c r="AC979"/>
  <c r="AO979" s="1"/>
  <c r="AA979"/>
  <c r="X979"/>
  <c r="AB979" s="1"/>
  <c r="V979"/>
  <c r="R979"/>
  <c r="M979"/>
  <c r="AS979" s="1"/>
  <c r="L979"/>
  <c r="AR979" s="1"/>
  <c r="J979"/>
  <c r="F979"/>
  <c r="AQ978"/>
  <c r="AH978"/>
  <c r="AF978"/>
  <c r="AC978"/>
  <c r="AO978" s="1"/>
  <c r="AB978"/>
  <c r="AN978" s="1"/>
  <c r="AA978"/>
  <c r="AM978" s="1"/>
  <c r="Z978"/>
  <c r="X978"/>
  <c r="V978"/>
  <c r="R978"/>
  <c r="M978"/>
  <c r="AS978" s="1"/>
  <c r="L978"/>
  <c r="AR978" s="1"/>
  <c r="AT978" s="1"/>
  <c r="J978"/>
  <c r="F978"/>
  <c r="AQ977"/>
  <c r="AF977"/>
  <c r="AH977" s="1"/>
  <c r="AC977"/>
  <c r="AO977" s="1"/>
  <c r="AA977"/>
  <c r="AD977" s="1"/>
  <c r="AP977" s="1"/>
  <c r="X977"/>
  <c r="AB977" s="1"/>
  <c r="V977"/>
  <c r="R977"/>
  <c r="M977"/>
  <c r="AS977" s="1"/>
  <c r="L977"/>
  <c r="AR977" s="1"/>
  <c r="J977"/>
  <c r="F977"/>
  <c r="AQ976"/>
  <c r="AH976"/>
  <c r="AF976"/>
  <c r="AC976"/>
  <c r="AO976" s="1"/>
  <c r="AB976"/>
  <c r="AN976" s="1"/>
  <c r="AA976"/>
  <c r="AM976" s="1"/>
  <c r="Z976"/>
  <c r="X976"/>
  <c r="V976"/>
  <c r="R976"/>
  <c r="M976"/>
  <c r="AS976" s="1"/>
  <c r="L976"/>
  <c r="AR976" s="1"/>
  <c r="J976"/>
  <c r="F976"/>
  <c r="AQ975"/>
  <c r="AF975"/>
  <c r="AH975" s="1"/>
  <c r="AC975"/>
  <c r="AO975" s="1"/>
  <c r="AA975"/>
  <c r="X975"/>
  <c r="AB975" s="1"/>
  <c r="V975"/>
  <c r="R975"/>
  <c r="M975"/>
  <c r="AS975" s="1"/>
  <c r="L975"/>
  <c r="AR975" s="1"/>
  <c r="J975"/>
  <c r="F975"/>
  <c r="AQ974"/>
  <c r="AH974"/>
  <c r="AF974"/>
  <c r="AC974"/>
  <c r="AO974" s="1"/>
  <c r="AB974"/>
  <c r="AN974" s="1"/>
  <c r="AA974"/>
  <c r="AM974" s="1"/>
  <c r="Z974"/>
  <c r="X974"/>
  <c r="V974"/>
  <c r="R974"/>
  <c r="M974"/>
  <c r="AS974" s="1"/>
  <c r="L974"/>
  <c r="AR974" s="1"/>
  <c r="AT974" s="1"/>
  <c r="J974"/>
  <c r="F974"/>
  <c r="AQ973"/>
  <c r="AF973"/>
  <c r="AH973" s="1"/>
  <c r="AC973"/>
  <c r="AO973" s="1"/>
  <c r="AA973"/>
  <c r="AD973" s="1"/>
  <c r="AP973" s="1"/>
  <c r="X973"/>
  <c r="AB973" s="1"/>
  <c r="V973"/>
  <c r="R973"/>
  <c r="M973"/>
  <c r="AS973" s="1"/>
  <c r="L973"/>
  <c r="AR973" s="1"/>
  <c r="J973"/>
  <c r="F973"/>
  <c r="AQ972"/>
  <c r="AH972"/>
  <c r="AF972"/>
  <c r="AC972"/>
  <c r="AO972" s="1"/>
  <c r="AB972"/>
  <c r="AN972" s="1"/>
  <c r="AA972"/>
  <c r="AM972" s="1"/>
  <c r="Z972"/>
  <c r="X972"/>
  <c r="V972"/>
  <c r="R972"/>
  <c r="M972"/>
  <c r="AS972" s="1"/>
  <c r="L972"/>
  <c r="AR972" s="1"/>
  <c r="J972"/>
  <c r="F972"/>
  <c r="AQ971"/>
  <c r="AF971"/>
  <c r="AH971" s="1"/>
  <c r="AC971"/>
  <c r="AO971" s="1"/>
  <c r="AA971"/>
  <c r="X971"/>
  <c r="AB971" s="1"/>
  <c r="V971"/>
  <c r="R971"/>
  <c r="M971"/>
  <c r="AS971" s="1"/>
  <c r="L971"/>
  <c r="AR971" s="1"/>
  <c r="J971"/>
  <c r="F971"/>
  <c r="AQ970"/>
  <c r="AH970"/>
  <c r="AF970"/>
  <c r="AC970"/>
  <c r="AO970" s="1"/>
  <c r="AA970"/>
  <c r="AM970" s="1"/>
  <c r="Z970"/>
  <c r="X970"/>
  <c r="AB970" s="1"/>
  <c r="V970"/>
  <c r="R970"/>
  <c r="M970"/>
  <c r="AS970" s="1"/>
  <c r="L970"/>
  <c r="AR970" s="1"/>
  <c r="J970"/>
  <c r="F970"/>
  <c r="AQ969"/>
  <c r="AF969"/>
  <c r="AH969" s="1"/>
  <c r="AC969"/>
  <c r="AO969" s="1"/>
  <c r="AA969"/>
  <c r="X969"/>
  <c r="AB969" s="1"/>
  <c r="V969"/>
  <c r="R969"/>
  <c r="M969"/>
  <c r="AS969" s="1"/>
  <c r="L969"/>
  <c r="AR969" s="1"/>
  <c r="J969"/>
  <c r="F969"/>
  <c r="AQ968"/>
  <c r="AF968"/>
  <c r="AH968" s="1"/>
  <c r="AC968"/>
  <c r="AO968" s="1"/>
  <c r="AA968"/>
  <c r="AM968" s="1"/>
  <c r="X968"/>
  <c r="Z968" s="1"/>
  <c r="V968"/>
  <c r="R968"/>
  <c r="P968"/>
  <c r="AB968" s="1"/>
  <c r="M968"/>
  <c r="AS968" s="1"/>
  <c r="J968"/>
  <c r="F968"/>
  <c r="D968"/>
  <c r="L968" s="1"/>
  <c r="AQ967"/>
  <c r="AF967"/>
  <c r="AH967" s="1"/>
  <c r="AC967"/>
  <c r="AO967" s="1"/>
  <c r="AA967"/>
  <c r="AD967" s="1"/>
  <c r="AP967" s="1"/>
  <c r="X967"/>
  <c r="AB967" s="1"/>
  <c r="V967"/>
  <c r="R967"/>
  <c r="M967"/>
  <c r="AS967" s="1"/>
  <c r="L967"/>
  <c r="AR967" s="1"/>
  <c r="J967"/>
  <c r="F967"/>
  <c r="AQ966"/>
  <c r="AF966"/>
  <c r="AH966" s="1"/>
  <c r="AC966"/>
  <c r="AO966" s="1"/>
  <c r="AA966"/>
  <c r="AM966" s="1"/>
  <c r="X966"/>
  <c r="Z966" s="1"/>
  <c r="V966"/>
  <c r="R966"/>
  <c r="AB966" s="1"/>
  <c r="M966"/>
  <c r="AS966" s="1"/>
  <c r="L966"/>
  <c r="AR966" s="1"/>
  <c r="J966"/>
  <c r="F966"/>
  <c r="AQ964"/>
  <c r="AF964"/>
  <c r="AH964" s="1"/>
  <c r="AC964"/>
  <c r="AO964" s="1"/>
  <c r="AA964"/>
  <c r="AD964" s="1"/>
  <c r="AP964" s="1"/>
  <c r="X964"/>
  <c r="AB964" s="1"/>
  <c r="V964"/>
  <c r="R964"/>
  <c r="M964"/>
  <c r="AS964" s="1"/>
  <c r="L964"/>
  <c r="AR964" s="1"/>
  <c r="J964"/>
  <c r="F964"/>
  <c r="AQ963"/>
  <c r="AF963"/>
  <c r="AH963" s="1"/>
  <c r="AC963"/>
  <c r="AO963" s="1"/>
  <c r="AA963"/>
  <c r="AM963" s="1"/>
  <c r="X963"/>
  <c r="AB963" s="1"/>
  <c r="V963"/>
  <c r="R963"/>
  <c r="M963"/>
  <c r="AS963" s="1"/>
  <c r="L963"/>
  <c r="AR963" s="1"/>
  <c r="J963"/>
  <c r="F963"/>
  <c r="AQ962"/>
  <c r="AF962"/>
  <c r="AH962" s="1"/>
  <c r="AC962"/>
  <c r="AO962" s="1"/>
  <c r="AA962"/>
  <c r="AD962" s="1"/>
  <c r="AP962" s="1"/>
  <c r="X962"/>
  <c r="AB962" s="1"/>
  <c r="V962"/>
  <c r="R962"/>
  <c r="M962"/>
  <c r="AS962" s="1"/>
  <c r="L962"/>
  <c r="AR962" s="1"/>
  <c r="J962"/>
  <c r="F962"/>
  <c r="AQ961"/>
  <c r="AF961"/>
  <c r="AH961" s="1"/>
  <c r="AC961"/>
  <c r="AO961" s="1"/>
  <c r="AA961"/>
  <c r="AM961" s="1"/>
  <c r="X961"/>
  <c r="AB961" s="1"/>
  <c r="V961"/>
  <c r="R961"/>
  <c r="M961"/>
  <c r="AS961" s="1"/>
  <c r="L961"/>
  <c r="AR961" s="1"/>
  <c r="J961"/>
  <c r="F961"/>
  <c r="AQ960"/>
  <c r="AH960"/>
  <c r="AF960"/>
  <c r="AC960"/>
  <c r="AO960" s="1"/>
  <c r="AA960"/>
  <c r="AM960" s="1"/>
  <c r="Z960"/>
  <c r="X960"/>
  <c r="AB960" s="1"/>
  <c r="V960"/>
  <c r="R960"/>
  <c r="M960"/>
  <c r="AS960" s="1"/>
  <c r="L960"/>
  <c r="AR960" s="1"/>
  <c r="J960"/>
  <c r="F960"/>
  <c r="AQ959"/>
  <c r="AF959"/>
  <c r="AH959" s="1"/>
  <c r="AC959"/>
  <c r="AO959" s="1"/>
  <c r="AA959"/>
  <c r="AM959" s="1"/>
  <c r="X959"/>
  <c r="AB959" s="1"/>
  <c r="V959"/>
  <c r="R959"/>
  <c r="M959"/>
  <c r="AS959" s="1"/>
  <c r="L959"/>
  <c r="AR959" s="1"/>
  <c r="J959"/>
  <c r="F959"/>
  <c r="AQ958"/>
  <c r="AH958"/>
  <c r="AF958"/>
  <c r="AC958"/>
  <c r="AO958" s="1"/>
  <c r="AA958"/>
  <c r="X958"/>
  <c r="AB958" s="1"/>
  <c r="V958"/>
  <c r="R958"/>
  <c r="M958"/>
  <c r="AS958" s="1"/>
  <c r="L958"/>
  <c r="AR958" s="1"/>
  <c r="J958"/>
  <c r="F958"/>
  <c r="AG957"/>
  <c r="AF957"/>
  <c r="AE957"/>
  <c r="AH957" s="1"/>
  <c r="AC957"/>
  <c r="AO957" s="1"/>
  <c r="AA957"/>
  <c r="AM957" s="1"/>
  <c r="X957"/>
  <c r="AB957" s="1"/>
  <c r="V957"/>
  <c r="R957"/>
  <c r="M957"/>
  <c r="AS957" s="1"/>
  <c r="L957"/>
  <c r="AR957" s="1"/>
  <c r="K957"/>
  <c r="AQ957" s="1"/>
  <c r="J957"/>
  <c r="F957"/>
  <c r="AQ956"/>
  <c r="AF956"/>
  <c r="AH956" s="1"/>
  <c r="AC956"/>
  <c r="AO956" s="1"/>
  <c r="AA956"/>
  <c r="AM956" s="1"/>
  <c r="X956"/>
  <c r="AB956" s="1"/>
  <c r="V956"/>
  <c r="R956"/>
  <c r="M956"/>
  <c r="AS956" s="1"/>
  <c r="L956"/>
  <c r="AR956" s="1"/>
  <c r="J956"/>
  <c r="F956"/>
  <c r="AQ955"/>
  <c r="AH955"/>
  <c r="AF955"/>
  <c r="AC955"/>
  <c r="AO955" s="1"/>
  <c r="AA955"/>
  <c r="X955"/>
  <c r="AB955" s="1"/>
  <c r="V955"/>
  <c r="R955"/>
  <c r="M955"/>
  <c r="AS955" s="1"/>
  <c r="L955"/>
  <c r="AR955" s="1"/>
  <c r="AT955" s="1"/>
  <c r="J955"/>
  <c r="F955"/>
  <c r="AQ954"/>
  <c r="AF954"/>
  <c r="AH954" s="1"/>
  <c r="AC954"/>
  <c r="AO954" s="1"/>
  <c r="AA954"/>
  <c r="AM954" s="1"/>
  <c r="X954"/>
  <c r="AB954" s="1"/>
  <c r="V954"/>
  <c r="R954"/>
  <c r="M954"/>
  <c r="AS954" s="1"/>
  <c r="L954"/>
  <c r="AR954" s="1"/>
  <c r="J954"/>
  <c r="F954"/>
  <c r="AQ953"/>
  <c r="AH953"/>
  <c r="AF953"/>
  <c r="AC953"/>
  <c r="AO953" s="1"/>
  <c r="AA953"/>
  <c r="AD953" s="1"/>
  <c r="AP953" s="1"/>
  <c r="X953"/>
  <c r="AB953" s="1"/>
  <c r="V953"/>
  <c r="R953"/>
  <c r="M953"/>
  <c r="AS953" s="1"/>
  <c r="L953"/>
  <c r="AR953" s="1"/>
  <c r="J953"/>
  <c r="F953"/>
  <c r="AQ952"/>
  <c r="AH952"/>
  <c r="AF952"/>
  <c r="AC952"/>
  <c r="AO952" s="1"/>
  <c r="AA952"/>
  <c r="AM952" s="1"/>
  <c r="X952"/>
  <c r="AB952" s="1"/>
  <c r="V952"/>
  <c r="R952"/>
  <c r="M952"/>
  <c r="AS952" s="1"/>
  <c r="L952"/>
  <c r="AR952" s="1"/>
  <c r="J952"/>
  <c r="F952"/>
  <c r="AQ951"/>
  <c r="AF951"/>
  <c r="AH951" s="1"/>
  <c r="AH950" s="1"/>
  <c r="AC951"/>
  <c r="AO951" s="1"/>
  <c r="AA951"/>
  <c r="X951"/>
  <c r="AB951" s="1"/>
  <c r="V951"/>
  <c r="R951"/>
  <c r="M951"/>
  <c r="AS951" s="1"/>
  <c r="L951"/>
  <c r="AR951" s="1"/>
  <c r="J951"/>
  <c r="F951"/>
  <c r="AG950"/>
  <c r="AF950"/>
  <c r="AE950"/>
  <c r="AC950"/>
  <c r="AO950" s="1"/>
  <c r="AA950"/>
  <c r="AM950" s="1"/>
  <c r="Y950"/>
  <c r="X950"/>
  <c r="W950"/>
  <c r="V950"/>
  <c r="U950"/>
  <c r="T950"/>
  <c r="S950"/>
  <c r="R950"/>
  <c r="Q950"/>
  <c r="P950"/>
  <c r="O950"/>
  <c r="M950"/>
  <c r="K950"/>
  <c r="J950"/>
  <c r="I950"/>
  <c r="H950"/>
  <c r="G950"/>
  <c r="F950"/>
  <c r="E950"/>
  <c r="D950"/>
  <c r="C950"/>
  <c r="AC949"/>
  <c r="AO949" s="1"/>
  <c r="AB949"/>
  <c r="AN949" s="1"/>
  <c r="AA949"/>
  <c r="AM949" s="1"/>
  <c r="Z949"/>
  <c r="V949"/>
  <c r="R949"/>
  <c r="M949"/>
  <c r="AS949" s="1"/>
  <c r="L949"/>
  <c r="AR949" s="1"/>
  <c r="K949"/>
  <c r="AQ949" s="1"/>
  <c r="J949"/>
  <c r="F949"/>
  <c r="AH948"/>
  <c r="AC948"/>
  <c r="AO948" s="1"/>
  <c r="AB948"/>
  <c r="AN948" s="1"/>
  <c r="AA948"/>
  <c r="AM948" s="1"/>
  <c r="Z948"/>
  <c r="V948"/>
  <c r="R948"/>
  <c r="M948"/>
  <c r="AS948" s="1"/>
  <c r="L948"/>
  <c r="AR948" s="1"/>
  <c r="K948"/>
  <c r="AQ948" s="1"/>
  <c r="J948"/>
  <c r="F948"/>
  <c r="AH947"/>
  <c r="AC947"/>
  <c r="AO947" s="1"/>
  <c r="AB947"/>
  <c r="AN947" s="1"/>
  <c r="AA947"/>
  <c r="AM947" s="1"/>
  <c r="Z947"/>
  <c r="V947"/>
  <c r="R947"/>
  <c r="M947"/>
  <c r="AS947" s="1"/>
  <c r="L947"/>
  <c r="AR947" s="1"/>
  <c r="K947"/>
  <c r="N947" s="1"/>
  <c r="J947"/>
  <c r="F947"/>
  <c r="AP946"/>
  <c r="AO946"/>
  <c r="AN946"/>
  <c r="AM946"/>
  <c r="AU944"/>
  <c r="AG943"/>
  <c r="AF943"/>
  <c r="AE943"/>
  <c r="AE1086" s="1"/>
  <c r="AC943"/>
  <c r="AO943" s="1"/>
  <c r="AB943"/>
  <c r="AN943" s="1"/>
  <c r="AA943"/>
  <c r="AM943" s="1"/>
  <c r="Z943"/>
  <c r="V943"/>
  <c r="R943"/>
  <c r="M943"/>
  <c r="AS943" s="1"/>
  <c r="L943"/>
  <c r="N943" s="1"/>
  <c r="K943"/>
  <c r="AQ943" s="1"/>
  <c r="J943"/>
  <c r="F943"/>
  <c r="AG942"/>
  <c r="AF942"/>
  <c r="AH942" s="1"/>
  <c r="AE942"/>
  <c r="AE1085" s="1"/>
  <c r="AC942"/>
  <c r="AO942" s="1"/>
  <c r="AB942"/>
  <c r="AN942" s="1"/>
  <c r="AA942"/>
  <c r="AD942" s="1"/>
  <c r="AP942" s="1"/>
  <c r="Z942"/>
  <c r="V942"/>
  <c r="R942"/>
  <c r="M942"/>
  <c r="AS942" s="1"/>
  <c r="L942"/>
  <c r="AR942" s="1"/>
  <c r="K942"/>
  <c r="AQ942" s="1"/>
  <c r="AT942" s="1"/>
  <c r="J942"/>
  <c r="F942"/>
  <c r="AG941"/>
  <c r="AF941"/>
  <c r="AE941"/>
  <c r="AE1084" s="1"/>
  <c r="AC941"/>
  <c r="AO941" s="1"/>
  <c r="AB941"/>
  <c r="AN941" s="1"/>
  <c r="AA941"/>
  <c r="AM941" s="1"/>
  <c r="Z941"/>
  <c r="V941"/>
  <c r="R941"/>
  <c r="M941"/>
  <c r="AS941" s="1"/>
  <c r="L941"/>
  <c r="N941" s="1"/>
  <c r="K941"/>
  <c r="AQ941" s="1"/>
  <c r="J941"/>
  <c r="F941"/>
  <c r="AG940"/>
  <c r="AF940"/>
  <c r="AH940" s="1"/>
  <c r="AE940"/>
  <c r="AE1083" s="1"/>
  <c r="AC940"/>
  <c r="AO940" s="1"/>
  <c r="AB940"/>
  <c r="AN940" s="1"/>
  <c r="AA940"/>
  <c r="AD940" s="1"/>
  <c r="AP940" s="1"/>
  <c r="Z940"/>
  <c r="V940"/>
  <c r="R940"/>
  <c r="M940"/>
  <c r="AS940" s="1"/>
  <c r="L940"/>
  <c r="AR940" s="1"/>
  <c r="K940"/>
  <c r="AQ940" s="1"/>
  <c r="AT940" s="1"/>
  <c r="J940"/>
  <c r="F940"/>
  <c r="AG939"/>
  <c r="AF939"/>
  <c r="AE939"/>
  <c r="AE1082" s="1"/>
  <c r="AC939"/>
  <c r="AO939" s="1"/>
  <c r="AB939"/>
  <c r="AN939" s="1"/>
  <c r="AA939"/>
  <c r="AM939" s="1"/>
  <c r="Z939"/>
  <c r="V939"/>
  <c r="R939"/>
  <c r="M939"/>
  <c r="AS939" s="1"/>
  <c r="L939"/>
  <c r="N939" s="1"/>
  <c r="K939"/>
  <c r="AQ939" s="1"/>
  <c r="J939"/>
  <c r="F939"/>
  <c r="AG938"/>
  <c r="AF938"/>
  <c r="AH938" s="1"/>
  <c r="AE938"/>
  <c r="AE1081" s="1"/>
  <c r="AC938"/>
  <c r="AO938" s="1"/>
  <c r="AB938"/>
  <c r="AN938" s="1"/>
  <c r="AA938"/>
  <c r="AM938" s="1"/>
  <c r="Z938"/>
  <c r="V938"/>
  <c r="R938"/>
  <c r="M938"/>
  <c r="AS938" s="1"/>
  <c r="L938"/>
  <c r="AR938" s="1"/>
  <c r="K938"/>
  <c r="AQ938" s="1"/>
  <c r="AT938" s="1"/>
  <c r="J938"/>
  <c r="F938"/>
  <c r="AG937"/>
  <c r="AF937"/>
  <c r="AE937"/>
  <c r="AE1080" s="1"/>
  <c r="AC937"/>
  <c r="AO937" s="1"/>
  <c r="AB937"/>
  <c r="AN937" s="1"/>
  <c r="AA937"/>
  <c r="AM937" s="1"/>
  <c r="Z937"/>
  <c r="V937"/>
  <c r="R937"/>
  <c r="M937"/>
  <c r="AS937" s="1"/>
  <c r="L937"/>
  <c r="N937" s="1"/>
  <c r="K937"/>
  <c r="AQ937" s="1"/>
  <c r="J937"/>
  <c r="F937"/>
  <c r="AG936"/>
  <c r="AF936"/>
  <c r="AH936" s="1"/>
  <c r="AE936"/>
  <c r="AE1079" s="1"/>
  <c r="AC936"/>
  <c r="AO936" s="1"/>
  <c r="AB936"/>
  <c r="AN936" s="1"/>
  <c r="AA936"/>
  <c r="AM936" s="1"/>
  <c r="Z936"/>
  <c r="V936"/>
  <c r="R936"/>
  <c r="M936"/>
  <c r="AS936" s="1"/>
  <c r="L936"/>
  <c r="AR936" s="1"/>
  <c r="K936"/>
  <c r="AQ936" s="1"/>
  <c r="AT936" s="1"/>
  <c r="J936"/>
  <c r="F936"/>
  <c r="AG935"/>
  <c r="AF935"/>
  <c r="AE935"/>
  <c r="AE1078" s="1"/>
  <c r="AC935"/>
  <c r="AO935" s="1"/>
  <c r="AB935"/>
  <c r="AN935" s="1"/>
  <c r="AA935"/>
  <c r="AM935" s="1"/>
  <c r="Z935"/>
  <c r="V935"/>
  <c r="R935"/>
  <c r="M935"/>
  <c r="AS935" s="1"/>
  <c r="L935"/>
  <c r="N935" s="1"/>
  <c r="K935"/>
  <c r="AQ935" s="1"/>
  <c r="J935"/>
  <c r="F935"/>
  <c r="AG934"/>
  <c r="AF934"/>
  <c r="AH934" s="1"/>
  <c r="AE934"/>
  <c r="AE1077" s="1"/>
  <c r="AC934"/>
  <c r="AO934" s="1"/>
  <c r="AB934"/>
  <c r="AN934" s="1"/>
  <c r="AA934"/>
  <c r="AD934" s="1"/>
  <c r="AP934" s="1"/>
  <c r="Z934"/>
  <c r="V934"/>
  <c r="R934"/>
  <c r="M934"/>
  <c r="AS934" s="1"/>
  <c r="L934"/>
  <c r="AR934" s="1"/>
  <c r="K934"/>
  <c r="AQ934" s="1"/>
  <c r="AT934" s="1"/>
  <c r="J934"/>
  <c r="F934"/>
  <c r="AG933"/>
  <c r="AF933"/>
  <c r="AE933"/>
  <c r="AE1076" s="1"/>
  <c r="AC933"/>
  <c r="AO933" s="1"/>
  <c r="AB933"/>
  <c r="AN933" s="1"/>
  <c r="AA933"/>
  <c r="AM933" s="1"/>
  <c r="Z933"/>
  <c r="V933"/>
  <c r="R933"/>
  <c r="M933"/>
  <c r="AS933" s="1"/>
  <c r="L933"/>
  <c r="N933" s="1"/>
  <c r="K933"/>
  <c r="AQ933" s="1"/>
  <c r="J933"/>
  <c r="F933"/>
  <c r="AG932"/>
  <c r="AF932"/>
  <c r="AH932" s="1"/>
  <c r="AE932"/>
  <c r="AE1075" s="1"/>
  <c r="AC932"/>
  <c r="AO932" s="1"/>
  <c r="AB932"/>
  <c r="AN932" s="1"/>
  <c r="AA932"/>
  <c r="AD932" s="1"/>
  <c r="AP932" s="1"/>
  <c r="Z932"/>
  <c r="V932"/>
  <c r="R932"/>
  <c r="M932"/>
  <c r="AS932" s="1"/>
  <c r="L932"/>
  <c r="AR932" s="1"/>
  <c r="K932"/>
  <c r="AQ932" s="1"/>
  <c r="AT932" s="1"/>
  <c r="J932"/>
  <c r="F932"/>
  <c r="AG931"/>
  <c r="AF931"/>
  <c r="AH931" s="1"/>
  <c r="AE931"/>
  <c r="AE1073" s="1"/>
  <c r="AC931"/>
  <c r="AO931" s="1"/>
  <c r="AB931"/>
  <c r="AN931" s="1"/>
  <c r="AA931"/>
  <c r="AM931" s="1"/>
  <c r="Z931"/>
  <c r="V931"/>
  <c r="R931"/>
  <c r="M931"/>
  <c r="AS931" s="1"/>
  <c r="L931"/>
  <c r="N931" s="1"/>
  <c r="K931"/>
  <c r="AQ931" s="1"/>
  <c r="J931"/>
  <c r="F931"/>
  <c r="AG930"/>
  <c r="AF930"/>
  <c r="AH930" s="1"/>
  <c r="AE930"/>
  <c r="AE1072" s="1"/>
  <c r="AC930"/>
  <c r="AO930" s="1"/>
  <c r="AB930"/>
  <c r="AN930" s="1"/>
  <c r="AA930"/>
  <c r="AD930" s="1"/>
  <c r="AP930" s="1"/>
  <c r="Z930"/>
  <c r="V930"/>
  <c r="R930"/>
  <c r="M930"/>
  <c r="AS930" s="1"/>
  <c r="L930"/>
  <c r="AR930" s="1"/>
  <c r="K930"/>
  <c r="AQ930" s="1"/>
  <c r="AT930" s="1"/>
  <c r="J930"/>
  <c r="F930"/>
  <c r="AG929"/>
  <c r="AF929"/>
  <c r="AE929"/>
  <c r="AE1074" s="1"/>
  <c r="AC929"/>
  <c r="AO929" s="1"/>
  <c r="AB929"/>
  <c r="AN929" s="1"/>
  <c r="AA929"/>
  <c r="AM929" s="1"/>
  <c r="Z929"/>
  <c r="V929"/>
  <c r="R929"/>
  <c r="M929"/>
  <c r="AS929" s="1"/>
  <c r="L929"/>
  <c r="N929" s="1"/>
  <c r="K929"/>
  <c r="AQ929" s="1"/>
  <c r="J929"/>
  <c r="F929"/>
  <c r="AG928"/>
  <c r="AF928"/>
  <c r="AH928" s="1"/>
  <c r="AE928"/>
  <c r="AE1071" s="1"/>
  <c r="AC928"/>
  <c r="AO928" s="1"/>
  <c r="AB928"/>
  <c r="AN928" s="1"/>
  <c r="AA928"/>
  <c r="AD928" s="1"/>
  <c r="AP928" s="1"/>
  <c r="Z928"/>
  <c r="V928"/>
  <c r="R928"/>
  <c r="M928"/>
  <c r="AS928" s="1"/>
  <c r="L928"/>
  <c r="AR928" s="1"/>
  <c r="K928"/>
  <c r="AQ928" s="1"/>
  <c r="AT928" s="1"/>
  <c r="J928"/>
  <c r="F928"/>
  <c r="AG927"/>
  <c r="AG944" s="1"/>
  <c r="AF927"/>
  <c r="AF944" s="1"/>
  <c r="AE927"/>
  <c r="AE944" s="1"/>
  <c r="Y927"/>
  <c r="Y944" s="1"/>
  <c r="X927"/>
  <c r="X944" s="1"/>
  <c r="W927"/>
  <c r="W944" s="1"/>
  <c r="U927"/>
  <c r="U944" s="1"/>
  <c r="T927"/>
  <c r="T944" s="1"/>
  <c r="S927"/>
  <c r="S944" s="1"/>
  <c r="Q927"/>
  <c r="Q944" s="1"/>
  <c r="P927"/>
  <c r="AB927" s="1"/>
  <c r="O927"/>
  <c r="O944" s="1"/>
  <c r="I927"/>
  <c r="I944" s="1"/>
  <c r="H927"/>
  <c r="J927" s="1"/>
  <c r="G927"/>
  <c r="G944" s="1"/>
  <c r="E927"/>
  <c r="E944" s="1"/>
  <c r="D927"/>
  <c r="L927" s="1"/>
  <c r="AR927" s="1"/>
  <c r="C927"/>
  <c r="C944" s="1"/>
  <c r="AN926"/>
  <c r="AJ926"/>
  <c r="AH926"/>
  <c r="AC926"/>
  <c r="AO926" s="1"/>
  <c r="AB926"/>
  <c r="AA926"/>
  <c r="AM926" s="1"/>
  <c r="Z926"/>
  <c r="V926"/>
  <c r="R926"/>
  <c r="M926"/>
  <c r="AS926" s="1"/>
  <c r="L926"/>
  <c r="AR926" s="1"/>
  <c r="K926"/>
  <c r="AQ926" s="1"/>
  <c r="AT926" s="1"/>
  <c r="J926"/>
  <c r="F926"/>
  <c r="AO925"/>
  <c r="AM925"/>
  <c r="AI925"/>
  <c r="AG925"/>
  <c r="AK925" s="1"/>
  <c r="AF925"/>
  <c r="AH925" s="1"/>
  <c r="AC925"/>
  <c r="AB925"/>
  <c r="AD925" s="1"/>
  <c r="AP925" s="1"/>
  <c r="AA925"/>
  <c r="Z925"/>
  <c r="V925"/>
  <c r="R925"/>
  <c r="M925"/>
  <c r="AS925" s="1"/>
  <c r="L925"/>
  <c r="AR925" s="1"/>
  <c r="K925"/>
  <c r="AQ925" s="1"/>
  <c r="AT925" s="1"/>
  <c r="J925"/>
  <c r="F925"/>
  <c r="AM924"/>
  <c r="AI924"/>
  <c r="AG924"/>
  <c r="AO924" s="1"/>
  <c r="AF924"/>
  <c r="AH924" s="1"/>
  <c r="AC924"/>
  <c r="AB924"/>
  <c r="AD924" s="1"/>
  <c r="AP924" s="1"/>
  <c r="AA924"/>
  <c r="Z924"/>
  <c r="V924"/>
  <c r="R924"/>
  <c r="M924"/>
  <c r="AS924" s="1"/>
  <c r="L924"/>
  <c r="AR924" s="1"/>
  <c r="K924"/>
  <c r="AQ924" s="1"/>
  <c r="J924"/>
  <c r="F924"/>
  <c r="AG923"/>
  <c r="AF923"/>
  <c r="AN923" s="1"/>
  <c r="AC923"/>
  <c r="AO923" s="1"/>
  <c r="AB923"/>
  <c r="AA923"/>
  <c r="AM923" s="1"/>
  <c r="Z923"/>
  <c r="V923"/>
  <c r="R923"/>
  <c r="M923"/>
  <c r="AS923" s="1"/>
  <c r="L923"/>
  <c r="AR923" s="1"/>
  <c r="K923"/>
  <c r="AQ923" s="1"/>
  <c r="AT923" s="1"/>
  <c r="J923"/>
  <c r="F923"/>
  <c r="AG922"/>
  <c r="AG1058" s="1"/>
  <c r="AF922"/>
  <c r="AF1058" s="1"/>
  <c r="AC922"/>
  <c r="AC1058" s="1"/>
  <c r="AB922"/>
  <c r="AB1058" s="1"/>
  <c r="AA922"/>
  <c r="AA1058" s="1"/>
  <c r="Z922"/>
  <c r="Z1058" s="1"/>
  <c r="V922"/>
  <c r="V1058" s="1"/>
  <c r="R922"/>
  <c r="R1058" s="1"/>
  <c r="M922"/>
  <c r="M1058" s="1"/>
  <c r="L922"/>
  <c r="L1058" s="1"/>
  <c r="K922"/>
  <c r="K1058" s="1"/>
  <c r="J922"/>
  <c r="J1058" s="1"/>
  <c r="F922"/>
  <c r="F1058" s="1"/>
  <c r="AO921"/>
  <c r="AM921"/>
  <c r="AK921"/>
  <c r="AI921"/>
  <c r="AH921"/>
  <c r="AC921"/>
  <c r="AB921"/>
  <c r="AD921" s="1"/>
  <c r="AP921" s="1"/>
  <c r="AA921"/>
  <c r="Z921"/>
  <c r="V921"/>
  <c r="R921"/>
  <c r="M921"/>
  <c r="AS921" s="1"/>
  <c r="L921"/>
  <c r="AR921" s="1"/>
  <c r="K921"/>
  <c r="AQ921" s="1"/>
  <c r="J921"/>
  <c r="F921"/>
  <c r="AS920"/>
  <c r="AQ920"/>
  <c r="AF920"/>
  <c r="AH920" s="1"/>
  <c r="AC920"/>
  <c r="AO920" s="1"/>
  <c r="AB920"/>
  <c r="AN920" s="1"/>
  <c r="AA920"/>
  <c r="AM920" s="1"/>
  <c r="Z920"/>
  <c r="V920"/>
  <c r="R920"/>
  <c r="M920"/>
  <c r="L920"/>
  <c r="N920" s="1"/>
  <c r="K920"/>
  <c r="J920"/>
  <c r="F920"/>
  <c r="AG919"/>
  <c r="AF919"/>
  <c r="AE919"/>
  <c r="AH919" s="1"/>
  <c r="Y919"/>
  <c r="X919"/>
  <c r="W919"/>
  <c r="Z919" s="1"/>
  <c r="U919"/>
  <c r="T919"/>
  <c r="S919"/>
  <c r="V919" s="1"/>
  <c r="Q919"/>
  <c r="AC919" s="1"/>
  <c r="P919"/>
  <c r="AB919" s="1"/>
  <c r="O919"/>
  <c r="AA919" s="1"/>
  <c r="I919"/>
  <c r="H919"/>
  <c r="G919"/>
  <c r="J919" s="1"/>
  <c r="E919"/>
  <c r="M919" s="1"/>
  <c r="AS919" s="1"/>
  <c r="D919"/>
  <c r="L919" s="1"/>
  <c r="AR919" s="1"/>
  <c r="C919"/>
  <c r="K919" s="1"/>
  <c r="AK918"/>
  <c r="AI918"/>
  <c r="AH918"/>
  <c r="AC918"/>
  <c r="AO918" s="1"/>
  <c r="AB918"/>
  <c r="AD918" s="1"/>
  <c r="AP918" s="1"/>
  <c r="AA918"/>
  <c r="AM918" s="1"/>
  <c r="Z918"/>
  <c r="V918"/>
  <c r="R918"/>
  <c r="M918"/>
  <c r="AS918" s="1"/>
  <c r="L918"/>
  <c r="AR918" s="1"/>
  <c r="K918"/>
  <c r="AQ918" s="1"/>
  <c r="J918"/>
  <c r="F918"/>
  <c r="AF917"/>
  <c r="AH917" s="1"/>
  <c r="AC917"/>
  <c r="AO917" s="1"/>
  <c r="AB917"/>
  <c r="AN917" s="1"/>
  <c r="AA917"/>
  <c r="AM917" s="1"/>
  <c r="Z917"/>
  <c r="V917"/>
  <c r="R917"/>
  <c r="M917"/>
  <c r="AS917" s="1"/>
  <c r="L917"/>
  <c r="AR917" s="1"/>
  <c r="K917"/>
  <c r="AQ917" s="1"/>
  <c r="J917"/>
  <c r="F917"/>
  <c r="AG916"/>
  <c r="AF916"/>
  <c r="AE916"/>
  <c r="AH916" s="1"/>
  <c r="Y916"/>
  <c r="X916"/>
  <c r="W916"/>
  <c r="Z916" s="1"/>
  <c r="U916"/>
  <c r="T916"/>
  <c r="S916"/>
  <c r="V916" s="1"/>
  <c r="Q916"/>
  <c r="AC916" s="1"/>
  <c r="P916"/>
  <c r="AB916" s="1"/>
  <c r="O916"/>
  <c r="AA916" s="1"/>
  <c r="I916"/>
  <c r="H916"/>
  <c r="J916" s="1"/>
  <c r="G916"/>
  <c r="E916"/>
  <c r="M916" s="1"/>
  <c r="AS916" s="1"/>
  <c r="D916"/>
  <c r="L916" s="1"/>
  <c r="AR916" s="1"/>
  <c r="C916"/>
  <c r="K916" s="1"/>
  <c r="AH915"/>
  <c r="AC915"/>
  <c r="AO915" s="1"/>
  <c r="AB915"/>
  <c r="AN915" s="1"/>
  <c r="AA915"/>
  <c r="AM915" s="1"/>
  <c r="Z915"/>
  <c r="V915"/>
  <c r="R915"/>
  <c r="M915"/>
  <c r="AS915" s="1"/>
  <c r="L915"/>
  <c r="AR915" s="1"/>
  <c r="K915"/>
  <c r="AQ915" s="1"/>
  <c r="J915"/>
  <c r="F915"/>
  <c r="AH914"/>
  <c r="AC914"/>
  <c r="AO914" s="1"/>
  <c r="AB914"/>
  <c r="AN914" s="1"/>
  <c r="AA914"/>
  <c r="AM914" s="1"/>
  <c r="Z914"/>
  <c r="V914"/>
  <c r="R914"/>
  <c r="M914"/>
  <c r="AS914" s="1"/>
  <c r="L914"/>
  <c r="AR914" s="1"/>
  <c r="K914"/>
  <c r="AQ914" s="1"/>
  <c r="J914"/>
  <c r="F914"/>
  <c r="AH913"/>
  <c r="AC913"/>
  <c r="AO913" s="1"/>
  <c r="AB913"/>
  <c r="AN913" s="1"/>
  <c r="AA913"/>
  <c r="AM913" s="1"/>
  <c r="Z913"/>
  <c r="V913"/>
  <c r="R913"/>
  <c r="M913"/>
  <c r="AS913" s="1"/>
  <c r="L913"/>
  <c r="AR913" s="1"/>
  <c r="K913"/>
  <c r="AQ913" s="1"/>
  <c r="J913"/>
  <c r="F913"/>
  <c r="AH911"/>
  <c r="AC911"/>
  <c r="AO911" s="1"/>
  <c r="AB911"/>
  <c r="AN911" s="1"/>
  <c r="AA911"/>
  <c r="AM911" s="1"/>
  <c r="Z911"/>
  <c r="V911"/>
  <c r="R911"/>
  <c r="M911"/>
  <c r="AS911" s="1"/>
  <c r="L911"/>
  <c r="AR911" s="1"/>
  <c r="K911"/>
  <c r="N911" s="1"/>
  <c r="J911"/>
  <c r="F911"/>
  <c r="AG910"/>
  <c r="AF910"/>
  <c r="AH910" s="1"/>
  <c r="AC910"/>
  <c r="AO910" s="1"/>
  <c r="AB910"/>
  <c r="AN910" s="1"/>
  <c r="AA910"/>
  <c r="AM910" s="1"/>
  <c r="Z910"/>
  <c r="V910"/>
  <c r="R910"/>
  <c r="M910"/>
  <c r="AS910" s="1"/>
  <c r="L910"/>
  <c r="AR910" s="1"/>
  <c r="K910"/>
  <c r="N910" s="1"/>
  <c r="J910"/>
  <c r="F910"/>
  <c r="AH909"/>
  <c r="AC909"/>
  <c r="AO909" s="1"/>
  <c r="AB909"/>
  <c r="AN909" s="1"/>
  <c r="AA909"/>
  <c r="AM909" s="1"/>
  <c r="Z909"/>
  <c r="V909"/>
  <c r="R909"/>
  <c r="M909"/>
  <c r="AS909" s="1"/>
  <c r="L909"/>
  <c r="AR909" s="1"/>
  <c r="K909"/>
  <c r="N909" s="1"/>
  <c r="J909"/>
  <c r="F909"/>
  <c r="AG908"/>
  <c r="AF908"/>
  <c r="AH908" s="1"/>
  <c r="AC908"/>
  <c r="AO908" s="1"/>
  <c r="AB908"/>
  <c r="AN908" s="1"/>
  <c r="AA908"/>
  <c r="AM908" s="1"/>
  <c r="Z908"/>
  <c r="V908"/>
  <c r="R908"/>
  <c r="M908"/>
  <c r="AS908" s="1"/>
  <c r="L908"/>
  <c r="AR908" s="1"/>
  <c r="K908"/>
  <c r="N908" s="1"/>
  <c r="J908"/>
  <c r="F908"/>
  <c r="AH907"/>
  <c r="AC907"/>
  <c r="AO907" s="1"/>
  <c r="AB907"/>
  <c r="AN907" s="1"/>
  <c r="AA907"/>
  <c r="AM907" s="1"/>
  <c r="Z907"/>
  <c r="V907"/>
  <c r="R907"/>
  <c r="M907"/>
  <c r="AS907" s="1"/>
  <c r="L907"/>
  <c r="AR907" s="1"/>
  <c r="K907"/>
  <c r="N907" s="1"/>
  <c r="J907"/>
  <c r="F907"/>
  <c r="AH906"/>
  <c r="AC906"/>
  <c r="AO906" s="1"/>
  <c r="AB906"/>
  <c r="AN906" s="1"/>
  <c r="AA906"/>
  <c r="AM906" s="1"/>
  <c r="Z906"/>
  <c r="V906"/>
  <c r="R906"/>
  <c r="M906"/>
  <c r="AS906" s="1"/>
  <c r="L906"/>
  <c r="AR906" s="1"/>
  <c r="K906"/>
  <c r="N906" s="1"/>
  <c r="J906"/>
  <c r="F906"/>
  <c r="AG905"/>
  <c r="AF905"/>
  <c r="AH905" s="1"/>
  <c r="AC905"/>
  <c r="AO905" s="1"/>
  <c r="AB905"/>
  <c r="AN905" s="1"/>
  <c r="AA905"/>
  <c r="AM905" s="1"/>
  <c r="Z905"/>
  <c r="V905"/>
  <c r="R905"/>
  <c r="M905"/>
  <c r="AS905" s="1"/>
  <c r="L905"/>
  <c r="AR905" s="1"/>
  <c r="K905"/>
  <c r="AQ905" s="1"/>
  <c r="AT905" s="1"/>
  <c r="J905"/>
  <c r="F905"/>
  <c r="AH904"/>
  <c r="AC904"/>
  <c r="AO904" s="1"/>
  <c r="AB904"/>
  <c r="AN904" s="1"/>
  <c r="AA904"/>
  <c r="AM904" s="1"/>
  <c r="Z904"/>
  <c r="V904"/>
  <c r="R904"/>
  <c r="M904"/>
  <c r="AS904" s="1"/>
  <c r="L904"/>
  <c r="AR904" s="1"/>
  <c r="K904"/>
  <c r="AQ904" s="1"/>
  <c r="AT904" s="1"/>
  <c r="J904"/>
  <c r="F904"/>
  <c r="AH903"/>
  <c r="AC903"/>
  <c r="AO903" s="1"/>
  <c r="AB903"/>
  <c r="AN903" s="1"/>
  <c r="AA903"/>
  <c r="AM903" s="1"/>
  <c r="Z903"/>
  <c r="V903"/>
  <c r="R903"/>
  <c r="M903"/>
  <c r="AS903" s="1"/>
  <c r="L903"/>
  <c r="AR903" s="1"/>
  <c r="K903"/>
  <c r="AQ903" s="1"/>
  <c r="AT903" s="1"/>
  <c r="J903"/>
  <c r="F903"/>
  <c r="AG902"/>
  <c r="AF902"/>
  <c r="AH902" s="1"/>
  <c r="AC902"/>
  <c r="AO902" s="1"/>
  <c r="AB902"/>
  <c r="AN902" s="1"/>
  <c r="AA902"/>
  <c r="AM902" s="1"/>
  <c r="Z902"/>
  <c r="V902"/>
  <c r="R902"/>
  <c r="M902"/>
  <c r="AS902" s="1"/>
  <c r="L902"/>
  <c r="AR902" s="1"/>
  <c r="K902"/>
  <c r="N902" s="1"/>
  <c r="J902"/>
  <c r="F902"/>
  <c r="AH901"/>
  <c r="AC901"/>
  <c r="AO901" s="1"/>
  <c r="AB901"/>
  <c r="AN901" s="1"/>
  <c r="AA901"/>
  <c r="AM901" s="1"/>
  <c r="Z901"/>
  <c r="V901"/>
  <c r="R901"/>
  <c r="M901"/>
  <c r="AS901" s="1"/>
  <c r="L901"/>
  <c r="AR901" s="1"/>
  <c r="K901"/>
  <c r="N901" s="1"/>
  <c r="J901"/>
  <c r="F901"/>
  <c r="AH900"/>
  <c r="AC900"/>
  <c r="AO900" s="1"/>
  <c r="AB900"/>
  <c r="AN900" s="1"/>
  <c r="AA900"/>
  <c r="AM900" s="1"/>
  <c r="Z900"/>
  <c r="V900"/>
  <c r="R900"/>
  <c r="M900"/>
  <c r="AS900" s="1"/>
  <c r="L900"/>
  <c r="AR900" s="1"/>
  <c r="K900"/>
  <c r="AQ900" s="1"/>
  <c r="J900"/>
  <c r="F900"/>
  <c r="AG899"/>
  <c r="AF899"/>
  <c r="AH899" s="1"/>
  <c r="AC899"/>
  <c r="AO899" s="1"/>
  <c r="AB899"/>
  <c r="AN899" s="1"/>
  <c r="AA899"/>
  <c r="AM899" s="1"/>
  <c r="Z899"/>
  <c r="V899"/>
  <c r="R899"/>
  <c r="M899"/>
  <c r="AS899" s="1"/>
  <c r="L899"/>
  <c r="AR899" s="1"/>
  <c r="K899"/>
  <c r="AQ899" s="1"/>
  <c r="AT899" s="1"/>
  <c r="J899"/>
  <c r="F899"/>
  <c r="AG898"/>
  <c r="AF898"/>
  <c r="AH898" s="1"/>
  <c r="AC898"/>
  <c r="AO898" s="1"/>
  <c r="AB898"/>
  <c r="AN898" s="1"/>
  <c r="AA898"/>
  <c r="AM898" s="1"/>
  <c r="Z898"/>
  <c r="V898"/>
  <c r="R898"/>
  <c r="M898"/>
  <c r="AS898" s="1"/>
  <c r="L898"/>
  <c r="AR898" s="1"/>
  <c r="K898"/>
  <c r="N898" s="1"/>
  <c r="J898"/>
  <c r="F898"/>
  <c r="AH897"/>
  <c r="AC897"/>
  <c r="AO897" s="1"/>
  <c r="AB897"/>
  <c r="AN897" s="1"/>
  <c r="AA897"/>
  <c r="AM897" s="1"/>
  <c r="Z897"/>
  <c r="V897"/>
  <c r="R897"/>
  <c r="M897"/>
  <c r="AS897" s="1"/>
  <c r="L897"/>
  <c r="AR897" s="1"/>
  <c r="K897"/>
  <c r="N897" s="1"/>
  <c r="J897"/>
  <c r="F897"/>
  <c r="AH896"/>
  <c r="AC896"/>
  <c r="AO896" s="1"/>
  <c r="AB896"/>
  <c r="AN896" s="1"/>
  <c r="AA896"/>
  <c r="AM896" s="1"/>
  <c r="Z896"/>
  <c r="V896"/>
  <c r="R896"/>
  <c r="M896"/>
  <c r="AS896" s="1"/>
  <c r="L896"/>
  <c r="AR896" s="1"/>
  <c r="K896"/>
  <c r="N896" s="1"/>
  <c r="J896"/>
  <c r="F896"/>
  <c r="AG895"/>
  <c r="AF895"/>
  <c r="AH895" s="1"/>
  <c r="AC895"/>
  <c r="AO895" s="1"/>
  <c r="AB895"/>
  <c r="AN895" s="1"/>
  <c r="AA895"/>
  <c r="AM895" s="1"/>
  <c r="Z895"/>
  <c r="V895"/>
  <c r="R895"/>
  <c r="M895"/>
  <c r="AS895" s="1"/>
  <c r="L895"/>
  <c r="AR895" s="1"/>
  <c r="K895"/>
  <c r="N895" s="1"/>
  <c r="J895"/>
  <c r="F895"/>
  <c r="AH894"/>
  <c r="AC894"/>
  <c r="AO894" s="1"/>
  <c r="AB894"/>
  <c r="AN894" s="1"/>
  <c r="AA894"/>
  <c r="AM894" s="1"/>
  <c r="Z894"/>
  <c r="V894"/>
  <c r="R894"/>
  <c r="M894"/>
  <c r="AS894" s="1"/>
  <c r="L894"/>
  <c r="AR894" s="1"/>
  <c r="K894"/>
  <c r="N894" s="1"/>
  <c r="J894"/>
  <c r="F894"/>
  <c r="AH893"/>
  <c r="AC893"/>
  <c r="AO893" s="1"/>
  <c r="AB893"/>
  <c r="AN893" s="1"/>
  <c r="AA893"/>
  <c r="AM893" s="1"/>
  <c r="Z893"/>
  <c r="V893"/>
  <c r="R893"/>
  <c r="M893"/>
  <c r="AS893" s="1"/>
  <c r="L893"/>
  <c r="AR893" s="1"/>
  <c r="K893"/>
  <c r="N893" s="1"/>
  <c r="J893"/>
  <c r="F893"/>
  <c r="AG892"/>
  <c r="AF892"/>
  <c r="AH892" s="1"/>
  <c r="AC892"/>
  <c r="AO892" s="1"/>
  <c r="AB892"/>
  <c r="AN892" s="1"/>
  <c r="AA892"/>
  <c r="AM892" s="1"/>
  <c r="Z892"/>
  <c r="V892"/>
  <c r="R892"/>
  <c r="M892"/>
  <c r="AS892" s="1"/>
  <c r="L892"/>
  <c r="AR892" s="1"/>
  <c r="K892"/>
  <c r="N892" s="1"/>
  <c r="J892"/>
  <c r="F892"/>
  <c r="AG891"/>
  <c r="AF891"/>
  <c r="AH891" s="1"/>
  <c r="AC891"/>
  <c r="AO891" s="1"/>
  <c r="AB891"/>
  <c r="AN891" s="1"/>
  <c r="AA891"/>
  <c r="AM891" s="1"/>
  <c r="Z891"/>
  <c r="V891"/>
  <c r="R891"/>
  <c r="M891"/>
  <c r="AS891" s="1"/>
  <c r="L891"/>
  <c r="AR891" s="1"/>
  <c r="K891"/>
  <c r="N891" s="1"/>
  <c r="J891"/>
  <c r="F891"/>
  <c r="AH890"/>
  <c r="AC890"/>
  <c r="AO890" s="1"/>
  <c r="AB890"/>
  <c r="AN890" s="1"/>
  <c r="AA890"/>
  <c r="AM890" s="1"/>
  <c r="Z890"/>
  <c r="V890"/>
  <c r="R890"/>
  <c r="M890"/>
  <c r="AS890" s="1"/>
  <c r="L890"/>
  <c r="AR890" s="1"/>
  <c r="K890"/>
  <c r="AQ890" s="1"/>
  <c r="AT890" s="1"/>
  <c r="J890"/>
  <c r="F890"/>
  <c r="AH889"/>
  <c r="AC889"/>
  <c r="AO889" s="1"/>
  <c r="AB889"/>
  <c r="AN889" s="1"/>
  <c r="AA889"/>
  <c r="AM889" s="1"/>
  <c r="Z889"/>
  <c r="V889"/>
  <c r="R889"/>
  <c r="M889"/>
  <c r="AS889" s="1"/>
  <c r="L889"/>
  <c r="AR889" s="1"/>
  <c r="K889"/>
  <c r="N889" s="1"/>
  <c r="J889"/>
  <c r="F889"/>
  <c r="AG888"/>
  <c r="AF888"/>
  <c r="AH888" s="1"/>
  <c r="AC888"/>
  <c r="AO888" s="1"/>
  <c r="AB888"/>
  <c r="AN888" s="1"/>
  <c r="AA888"/>
  <c r="AM888" s="1"/>
  <c r="Z888"/>
  <c r="V888"/>
  <c r="R888"/>
  <c r="M888"/>
  <c r="AS888" s="1"/>
  <c r="L888"/>
  <c r="AR888" s="1"/>
  <c r="K888"/>
  <c r="AQ888" s="1"/>
  <c r="J888"/>
  <c r="F888"/>
  <c r="AH887"/>
  <c r="AC887"/>
  <c r="AO887" s="1"/>
  <c r="AB887"/>
  <c r="AN887" s="1"/>
  <c r="AA887"/>
  <c r="AM887" s="1"/>
  <c r="Z887"/>
  <c r="V887"/>
  <c r="R887"/>
  <c r="M887"/>
  <c r="AS887" s="1"/>
  <c r="L887"/>
  <c r="AR887" s="1"/>
  <c r="K887"/>
  <c r="AQ887" s="1"/>
  <c r="J887"/>
  <c r="F887"/>
  <c r="AH886"/>
  <c r="AC886"/>
  <c r="AO886" s="1"/>
  <c r="AB886"/>
  <c r="AN886" s="1"/>
  <c r="AA886"/>
  <c r="AM886" s="1"/>
  <c r="Z886"/>
  <c r="V886"/>
  <c r="R886"/>
  <c r="M886"/>
  <c r="AS886" s="1"/>
  <c r="L886"/>
  <c r="AR886" s="1"/>
  <c r="K886"/>
  <c r="AQ886" s="1"/>
  <c r="J886"/>
  <c r="F886"/>
  <c r="AG885"/>
  <c r="AF885"/>
  <c r="AH885" s="1"/>
  <c r="AC885"/>
  <c r="AO885" s="1"/>
  <c r="AB885"/>
  <c r="AN885" s="1"/>
  <c r="AA885"/>
  <c r="AM885" s="1"/>
  <c r="Z885"/>
  <c r="V885"/>
  <c r="R885"/>
  <c r="M885"/>
  <c r="AS885" s="1"/>
  <c r="L885"/>
  <c r="AR885" s="1"/>
  <c r="K885"/>
  <c r="AQ885" s="1"/>
  <c r="AT885" s="1"/>
  <c r="J885"/>
  <c r="F885"/>
  <c r="AH884"/>
  <c r="AC884"/>
  <c r="AO884" s="1"/>
  <c r="AB884"/>
  <c r="AN884" s="1"/>
  <c r="AA884"/>
  <c r="AM884" s="1"/>
  <c r="Z884"/>
  <c r="V884"/>
  <c r="R884"/>
  <c r="M884"/>
  <c r="AS884" s="1"/>
  <c r="L884"/>
  <c r="AR884" s="1"/>
  <c r="K884"/>
  <c r="AQ884" s="1"/>
  <c r="AT884" s="1"/>
  <c r="J884"/>
  <c r="F884"/>
  <c r="AH883"/>
  <c r="AC883"/>
  <c r="AO883" s="1"/>
  <c r="AB883"/>
  <c r="AN883" s="1"/>
  <c r="AA883"/>
  <c r="AM883" s="1"/>
  <c r="Z883"/>
  <c r="V883"/>
  <c r="R883"/>
  <c r="M883"/>
  <c r="AS883" s="1"/>
  <c r="L883"/>
  <c r="AR883" s="1"/>
  <c r="K883"/>
  <c r="AQ883" s="1"/>
  <c r="AT883" s="1"/>
  <c r="J883"/>
  <c r="F883"/>
  <c r="AG882"/>
  <c r="AF882"/>
  <c r="AH882" s="1"/>
  <c r="AC882"/>
  <c r="AO882" s="1"/>
  <c r="AB882"/>
  <c r="AN882" s="1"/>
  <c r="AA882"/>
  <c r="AM882" s="1"/>
  <c r="Z882"/>
  <c r="V882"/>
  <c r="R882"/>
  <c r="M882"/>
  <c r="AS882" s="1"/>
  <c r="L882"/>
  <c r="AR882" s="1"/>
  <c r="K882"/>
  <c r="AQ882" s="1"/>
  <c r="J882"/>
  <c r="F882"/>
  <c r="AH881"/>
  <c r="AC881"/>
  <c r="AO881" s="1"/>
  <c r="AB881"/>
  <c r="AN881" s="1"/>
  <c r="AA881"/>
  <c r="AM881" s="1"/>
  <c r="Z881"/>
  <c r="V881"/>
  <c r="R881"/>
  <c r="M881"/>
  <c r="AS881" s="1"/>
  <c r="L881"/>
  <c r="AR881" s="1"/>
  <c r="K881"/>
  <c r="AQ881" s="1"/>
  <c r="J881"/>
  <c r="F881"/>
  <c r="AH880"/>
  <c r="AC880"/>
  <c r="AO880" s="1"/>
  <c r="AB880"/>
  <c r="AN880" s="1"/>
  <c r="AA880"/>
  <c r="AM880" s="1"/>
  <c r="Z880"/>
  <c r="V880"/>
  <c r="R880"/>
  <c r="M880"/>
  <c r="AS880" s="1"/>
  <c r="L880"/>
  <c r="AR880" s="1"/>
  <c r="K880"/>
  <c r="AQ880" s="1"/>
  <c r="J880"/>
  <c r="F880"/>
  <c r="AG879"/>
  <c r="AF879"/>
  <c r="AH879" s="1"/>
  <c r="AC879"/>
  <c r="AO879" s="1"/>
  <c r="AB879"/>
  <c r="AN879" s="1"/>
  <c r="AA879"/>
  <c r="AM879" s="1"/>
  <c r="Z879"/>
  <c r="V879"/>
  <c r="R879"/>
  <c r="M879"/>
  <c r="AS879" s="1"/>
  <c r="L879"/>
  <c r="AR879" s="1"/>
  <c r="K879"/>
  <c r="AQ879" s="1"/>
  <c r="AT879" s="1"/>
  <c r="J879"/>
  <c r="F879"/>
  <c r="AH878"/>
  <c r="AC878"/>
  <c r="AO878" s="1"/>
  <c r="AB878"/>
  <c r="AN878" s="1"/>
  <c r="AA878"/>
  <c r="AM878" s="1"/>
  <c r="Z878"/>
  <c r="V878"/>
  <c r="R878"/>
  <c r="M878"/>
  <c r="AS878" s="1"/>
  <c r="L878"/>
  <c r="AR878" s="1"/>
  <c r="K878"/>
  <c r="AQ878" s="1"/>
  <c r="AT878" s="1"/>
  <c r="J878"/>
  <c r="F878"/>
  <c r="AJ877"/>
  <c r="AH877"/>
  <c r="AC877"/>
  <c r="AO877" s="1"/>
  <c r="AB877"/>
  <c r="AN877" s="1"/>
  <c r="AA877"/>
  <c r="AM877" s="1"/>
  <c r="Z877"/>
  <c r="V877"/>
  <c r="R877"/>
  <c r="M877"/>
  <c r="AS877" s="1"/>
  <c r="L877"/>
  <c r="AR877" s="1"/>
  <c r="K877"/>
  <c r="AQ877" s="1"/>
  <c r="J877"/>
  <c r="F877"/>
  <c r="AG876"/>
  <c r="AF876"/>
  <c r="AH876" s="1"/>
  <c r="AC876"/>
  <c r="AO876" s="1"/>
  <c r="AB876"/>
  <c r="AN876" s="1"/>
  <c r="AA876"/>
  <c r="AM876" s="1"/>
  <c r="Z876"/>
  <c r="V876"/>
  <c r="R876"/>
  <c r="M876"/>
  <c r="AS876" s="1"/>
  <c r="L876"/>
  <c r="AR876" s="1"/>
  <c r="K876"/>
  <c r="AQ876" s="1"/>
  <c r="AT876" s="1"/>
  <c r="J876"/>
  <c r="F876"/>
  <c r="AG875"/>
  <c r="AF875"/>
  <c r="AH875" s="1"/>
  <c r="AC875"/>
  <c r="AO875" s="1"/>
  <c r="AB875"/>
  <c r="AN875" s="1"/>
  <c r="AA875"/>
  <c r="AM875" s="1"/>
  <c r="Z875"/>
  <c r="V875"/>
  <c r="R875"/>
  <c r="M875"/>
  <c r="AS875" s="1"/>
  <c r="L875"/>
  <c r="AR875" s="1"/>
  <c r="K875"/>
  <c r="AQ875" s="1"/>
  <c r="J875"/>
  <c r="F875"/>
  <c r="AH874"/>
  <c r="AC874"/>
  <c r="AO874" s="1"/>
  <c r="AB874"/>
  <c r="AN874" s="1"/>
  <c r="AA874"/>
  <c r="AM874" s="1"/>
  <c r="Z874"/>
  <c r="V874"/>
  <c r="R874"/>
  <c r="M874"/>
  <c r="AS874" s="1"/>
  <c r="L874"/>
  <c r="AR874" s="1"/>
  <c r="K874"/>
  <c r="AQ874" s="1"/>
  <c r="J874"/>
  <c r="F874"/>
  <c r="AU873"/>
  <c r="AG873"/>
  <c r="AG1060" s="1"/>
  <c r="AF873"/>
  <c r="AF1060" s="1"/>
  <c r="AE873"/>
  <c r="AE1060" s="1"/>
  <c r="Y873"/>
  <c r="Y1060" s="1"/>
  <c r="X873"/>
  <c r="X1060" s="1"/>
  <c r="W873"/>
  <c r="W1060" s="1"/>
  <c r="U873"/>
  <c r="U1060" s="1"/>
  <c r="T873"/>
  <c r="T1060" s="1"/>
  <c r="S873"/>
  <c r="S1060" s="1"/>
  <c r="Q873"/>
  <c r="Q1060" s="1"/>
  <c r="P873"/>
  <c r="P1060" s="1"/>
  <c r="O873"/>
  <c r="O1060" s="1"/>
  <c r="I873"/>
  <c r="I1060" s="1"/>
  <c r="H873"/>
  <c r="H1060" s="1"/>
  <c r="G873"/>
  <c r="G1060" s="1"/>
  <c r="E873"/>
  <c r="E1060" s="1"/>
  <c r="D873"/>
  <c r="D1060" s="1"/>
  <c r="C873"/>
  <c r="C1060" s="1"/>
  <c r="AK872"/>
  <c r="AI872"/>
  <c r="AH872"/>
  <c r="AC872"/>
  <c r="AO872" s="1"/>
  <c r="AB872"/>
  <c r="AN872" s="1"/>
  <c r="AA872"/>
  <c r="AM872" s="1"/>
  <c r="Z872"/>
  <c r="V872"/>
  <c r="R872"/>
  <c r="M872"/>
  <c r="AS872" s="1"/>
  <c r="L872"/>
  <c r="AR872" s="1"/>
  <c r="K872"/>
  <c r="N872" s="1"/>
  <c r="J872"/>
  <c r="F872"/>
  <c r="AG871"/>
  <c r="AF871"/>
  <c r="AH871" s="1"/>
  <c r="AA871"/>
  <c r="AM871" s="1"/>
  <c r="Y871"/>
  <c r="AC871" s="1"/>
  <c r="X871"/>
  <c r="AB871" s="1"/>
  <c r="V871"/>
  <c r="R871"/>
  <c r="K871"/>
  <c r="J871"/>
  <c r="E871"/>
  <c r="M871" s="1"/>
  <c r="AS871" s="1"/>
  <c r="D871"/>
  <c r="L871" s="1"/>
  <c r="AR871" s="1"/>
  <c r="AG870"/>
  <c r="AF870"/>
  <c r="AH870" s="1"/>
  <c r="AA870"/>
  <c r="AM870" s="1"/>
  <c r="Y870"/>
  <c r="AC870" s="1"/>
  <c r="X870"/>
  <c r="AB870" s="1"/>
  <c r="V870"/>
  <c r="R870"/>
  <c r="K870"/>
  <c r="J870"/>
  <c r="E870"/>
  <c r="M870" s="1"/>
  <c r="AS870" s="1"/>
  <c r="D870"/>
  <c r="L870" s="1"/>
  <c r="AR870" s="1"/>
  <c r="AG869"/>
  <c r="AF869"/>
  <c r="AE869"/>
  <c r="AH869" s="1"/>
  <c r="Y869"/>
  <c r="X869"/>
  <c r="W869"/>
  <c r="Z869" s="1"/>
  <c r="U869"/>
  <c r="T869"/>
  <c r="V869" s="1"/>
  <c r="S869"/>
  <c r="Q869"/>
  <c r="AC869" s="1"/>
  <c r="P869"/>
  <c r="AB869" s="1"/>
  <c r="O869"/>
  <c r="AA869" s="1"/>
  <c r="I869"/>
  <c r="H869"/>
  <c r="J869" s="1"/>
  <c r="G869"/>
  <c r="E869"/>
  <c r="M869" s="1"/>
  <c r="AS869" s="1"/>
  <c r="D869"/>
  <c r="L869" s="1"/>
  <c r="AR869" s="1"/>
  <c r="C869"/>
  <c r="K869" s="1"/>
  <c r="AH868"/>
  <c r="AC868"/>
  <c r="AO868" s="1"/>
  <c r="AB868"/>
  <c r="AN868" s="1"/>
  <c r="AA868"/>
  <c r="AM868" s="1"/>
  <c r="Z868"/>
  <c r="V868"/>
  <c r="R868"/>
  <c r="M868"/>
  <c r="AS868" s="1"/>
  <c r="L868"/>
  <c r="AR868" s="1"/>
  <c r="K868"/>
  <c r="AQ868" s="1"/>
  <c r="AT868" s="1"/>
  <c r="J868"/>
  <c r="F868"/>
  <c r="AI867"/>
  <c r="AG867"/>
  <c r="AF867"/>
  <c r="AH867" s="1"/>
  <c r="AA867"/>
  <c r="AM867" s="1"/>
  <c r="Y867"/>
  <c r="AC867" s="1"/>
  <c r="X867"/>
  <c r="AB867" s="1"/>
  <c r="V867"/>
  <c r="R867"/>
  <c r="M867"/>
  <c r="AS867" s="1"/>
  <c r="K867"/>
  <c r="AQ867" s="1"/>
  <c r="J867"/>
  <c r="E867"/>
  <c r="D867"/>
  <c r="L867" s="1"/>
  <c r="AR867" s="1"/>
  <c r="AM866"/>
  <c r="AI866"/>
  <c r="AG866"/>
  <c r="AF866"/>
  <c r="AH866" s="1"/>
  <c r="AA866"/>
  <c r="Y866"/>
  <c r="AC866" s="1"/>
  <c r="X866"/>
  <c r="X865" s="1"/>
  <c r="V866"/>
  <c r="R866"/>
  <c r="M866"/>
  <c r="AS866" s="1"/>
  <c r="K866"/>
  <c r="N866" s="1"/>
  <c r="J866"/>
  <c r="E866"/>
  <c r="D866"/>
  <c r="L866" s="1"/>
  <c r="AR866" s="1"/>
  <c r="AG865"/>
  <c r="AF865"/>
  <c r="AE865"/>
  <c r="AH865" s="1"/>
  <c r="Y865"/>
  <c r="W865"/>
  <c r="Z865" s="1"/>
  <c r="U865"/>
  <c r="T865"/>
  <c r="S865"/>
  <c r="V865" s="1"/>
  <c r="Q865"/>
  <c r="AC865" s="1"/>
  <c r="P865"/>
  <c r="AB865" s="1"/>
  <c r="O865"/>
  <c r="R865" s="1"/>
  <c r="I865"/>
  <c r="H865"/>
  <c r="G865"/>
  <c r="J865" s="1"/>
  <c r="E865"/>
  <c r="M865" s="1"/>
  <c r="AS865" s="1"/>
  <c r="C865"/>
  <c r="AO864"/>
  <c r="AM864"/>
  <c r="AK864"/>
  <c r="AI864"/>
  <c r="AH864"/>
  <c r="AC864"/>
  <c r="AB864"/>
  <c r="AN864" s="1"/>
  <c r="AA864"/>
  <c r="Z864"/>
  <c r="V864"/>
  <c r="R864"/>
  <c r="M864"/>
  <c r="AS864" s="1"/>
  <c r="L864"/>
  <c r="AR864" s="1"/>
  <c r="K864"/>
  <c r="N864" s="1"/>
  <c r="J864"/>
  <c r="F864"/>
  <c r="AM863"/>
  <c r="AI863"/>
  <c r="AG863"/>
  <c r="AF863"/>
  <c r="AH863" s="1"/>
  <c r="AA863"/>
  <c r="Y863"/>
  <c r="AC863" s="1"/>
  <c r="X863"/>
  <c r="AB863" s="1"/>
  <c r="V863"/>
  <c r="R863"/>
  <c r="M863"/>
  <c r="AS863" s="1"/>
  <c r="K863"/>
  <c r="N863" s="1"/>
  <c r="J863"/>
  <c r="E863"/>
  <c r="D863"/>
  <c r="L863" s="1"/>
  <c r="AR863" s="1"/>
  <c r="AM862"/>
  <c r="AI862"/>
  <c r="AG862"/>
  <c r="AF862"/>
  <c r="AH862" s="1"/>
  <c r="AA862"/>
  <c r="Y862"/>
  <c r="AC862" s="1"/>
  <c r="X862"/>
  <c r="X861" s="1"/>
  <c r="V862"/>
  <c r="R862"/>
  <c r="M862"/>
  <c r="AS862" s="1"/>
  <c r="K862"/>
  <c r="J862"/>
  <c r="E862"/>
  <c r="D862"/>
  <c r="L862" s="1"/>
  <c r="AR862" s="1"/>
  <c r="AG861"/>
  <c r="AF861"/>
  <c r="AE861"/>
  <c r="AH861" s="1"/>
  <c r="Y861"/>
  <c r="W861"/>
  <c r="Z861" s="1"/>
  <c r="U861"/>
  <c r="T861"/>
  <c r="S861"/>
  <c r="V861" s="1"/>
  <c r="Q861"/>
  <c r="AC861" s="1"/>
  <c r="P861"/>
  <c r="AB861" s="1"/>
  <c r="O861"/>
  <c r="R861" s="1"/>
  <c r="I861"/>
  <c r="H861"/>
  <c r="G861"/>
  <c r="J861" s="1"/>
  <c r="E861"/>
  <c r="M861" s="1"/>
  <c r="AS861" s="1"/>
  <c r="C861"/>
  <c r="AO860"/>
  <c r="AM860"/>
  <c r="AK860"/>
  <c r="AI860"/>
  <c r="AH860"/>
  <c r="AC860"/>
  <c r="AB860"/>
  <c r="AN860" s="1"/>
  <c r="AA860"/>
  <c r="Z860"/>
  <c r="V860"/>
  <c r="R860"/>
  <c r="M860"/>
  <c r="AS860" s="1"/>
  <c r="L860"/>
  <c r="AR860" s="1"/>
  <c r="K860"/>
  <c r="N860" s="1"/>
  <c r="J860"/>
  <c r="F860"/>
  <c r="AM859"/>
  <c r="AI859"/>
  <c r="AG859"/>
  <c r="AF859"/>
  <c r="AH859" s="1"/>
  <c r="AA859"/>
  <c r="Y859"/>
  <c r="AC859" s="1"/>
  <c r="X859"/>
  <c r="AB859" s="1"/>
  <c r="V859"/>
  <c r="R859"/>
  <c r="M859"/>
  <c r="AS859" s="1"/>
  <c r="K859"/>
  <c r="J859"/>
  <c r="E859"/>
  <c r="D859"/>
  <c r="L859" s="1"/>
  <c r="AR859" s="1"/>
  <c r="AM858"/>
  <c r="AI858"/>
  <c r="AG858"/>
  <c r="AF858"/>
  <c r="AH858" s="1"/>
  <c r="AA858"/>
  <c r="Y858"/>
  <c r="AC858" s="1"/>
  <c r="X858"/>
  <c r="AB858" s="1"/>
  <c r="V858"/>
  <c r="R858"/>
  <c r="M858"/>
  <c r="AS858" s="1"/>
  <c r="K858"/>
  <c r="J858"/>
  <c r="E858"/>
  <c r="D858"/>
  <c r="L858" s="1"/>
  <c r="AR858" s="1"/>
  <c r="AM857"/>
  <c r="AI857"/>
  <c r="AG857"/>
  <c r="AF857"/>
  <c r="AH857" s="1"/>
  <c r="AA857"/>
  <c r="Y857"/>
  <c r="AC857" s="1"/>
  <c r="X857"/>
  <c r="X856" s="1"/>
  <c r="V857"/>
  <c r="R857"/>
  <c r="M857"/>
  <c r="AS857" s="1"/>
  <c r="K857"/>
  <c r="J857"/>
  <c r="E857"/>
  <c r="D857"/>
  <c r="L857" s="1"/>
  <c r="AR857" s="1"/>
  <c r="AG856"/>
  <c r="AF856"/>
  <c r="AE856"/>
  <c r="AH856" s="1"/>
  <c r="Y856"/>
  <c r="W856"/>
  <c r="Z856" s="1"/>
  <c r="U856"/>
  <c r="T856"/>
  <c r="S856"/>
  <c r="V856" s="1"/>
  <c r="Q856"/>
  <c r="AC856" s="1"/>
  <c r="P856"/>
  <c r="AB856" s="1"/>
  <c r="O856"/>
  <c r="R856" s="1"/>
  <c r="I856"/>
  <c r="H856"/>
  <c r="G856"/>
  <c r="J856" s="1"/>
  <c r="E856"/>
  <c r="M856" s="1"/>
  <c r="AS856" s="1"/>
  <c r="C856"/>
  <c r="AO855"/>
  <c r="AM855"/>
  <c r="AK855"/>
  <c r="AI855"/>
  <c r="AH855"/>
  <c r="AC855"/>
  <c r="AB855"/>
  <c r="AN855" s="1"/>
  <c r="AA855"/>
  <c r="Z855"/>
  <c r="V855"/>
  <c r="R855"/>
  <c r="M855"/>
  <c r="AS855" s="1"/>
  <c r="L855"/>
  <c r="AR855" s="1"/>
  <c r="K855"/>
  <c r="N855" s="1"/>
  <c r="J855"/>
  <c r="F855"/>
  <c r="AM854"/>
  <c r="AI854"/>
  <c r="AG854"/>
  <c r="AF854"/>
  <c r="AH854" s="1"/>
  <c r="AA854"/>
  <c r="Y854"/>
  <c r="AC854" s="1"/>
  <c r="X854"/>
  <c r="AB854" s="1"/>
  <c r="V854"/>
  <c r="R854"/>
  <c r="M854"/>
  <c r="AS854" s="1"/>
  <c r="K854"/>
  <c r="J854"/>
  <c r="E854"/>
  <c r="D854"/>
  <c r="L854" s="1"/>
  <c r="AR854" s="1"/>
  <c r="AM853"/>
  <c r="AI853"/>
  <c r="AG853"/>
  <c r="AF853"/>
  <c r="AH853" s="1"/>
  <c r="AA853"/>
  <c r="Y853"/>
  <c r="AC853" s="1"/>
  <c r="X853"/>
  <c r="AB853" s="1"/>
  <c r="V853"/>
  <c r="R853"/>
  <c r="M853"/>
  <c r="AS853" s="1"/>
  <c r="K853"/>
  <c r="J853"/>
  <c r="E853"/>
  <c r="D853"/>
  <c r="L853" s="1"/>
  <c r="AR853" s="1"/>
  <c r="AM852"/>
  <c r="AI852"/>
  <c r="AG852"/>
  <c r="AF852"/>
  <c r="AH852" s="1"/>
  <c r="AA852"/>
  <c r="Y852"/>
  <c r="AC852" s="1"/>
  <c r="X852"/>
  <c r="AB852" s="1"/>
  <c r="V852"/>
  <c r="R852"/>
  <c r="M852"/>
  <c r="AS852" s="1"/>
  <c r="K852"/>
  <c r="J852"/>
  <c r="E852"/>
  <c r="D852"/>
  <c r="L852" s="1"/>
  <c r="AR852" s="1"/>
  <c r="AM851"/>
  <c r="AI851"/>
  <c r="AG851"/>
  <c r="AF851"/>
  <c r="AH851" s="1"/>
  <c r="AA851"/>
  <c r="Y851"/>
  <c r="AC851" s="1"/>
  <c r="X851"/>
  <c r="AB851" s="1"/>
  <c r="V851"/>
  <c r="R851"/>
  <c r="M851"/>
  <c r="AS851" s="1"/>
  <c r="K851"/>
  <c r="J851"/>
  <c r="E851"/>
  <c r="D851"/>
  <c r="L851" s="1"/>
  <c r="AR851" s="1"/>
  <c r="AM850"/>
  <c r="AI850"/>
  <c r="AG850"/>
  <c r="AF850"/>
  <c r="AH850" s="1"/>
  <c r="AA850"/>
  <c r="Y850"/>
  <c r="AC850" s="1"/>
  <c r="X850"/>
  <c r="AB850" s="1"/>
  <c r="V850"/>
  <c r="R850"/>
  <c r="M850"/>
  <c r="AS850" s="1"/>
  <c r="K850"/>
  <c r="J850"/>
  <c r="E850"/>
  <c r="D850"/>
  <c r="L850" s="1"/>
  <c r="AR850" s="1"/>
  <c r="AM849"/>
  <c r="AI849"/>
  <c r="AG849"/>
  <c r="AF849"/>
  <c r="AH849" s="1"/>
  <c r="AA849"/>
  <c r="Y849"/>
  <c r="AC849" s="1"/>
  <c r="X849"/>
  <c r="AB849" s="1"/>
  <c r="V849"/>
  <c r="R849"/>
  <c r="M849"/>
  <c r="AS849" s="1"/>
  <c r="K849"/>
  <c r="J849"/>
  <c r="E849"/>
  <c r="D849"/>
  <c r="L849" s="1"/>
  <c r="AR849" s="1"/>
  <c r="AM848"/>
  <c r="AI848"/>
  <c r="AG848"/>
  <c r="AF848"/>
  <c r="AH848" s="1"/>
  <c r="AA848"/>
  <c r="Y848"/>
  <c r="AC848" s="1"/>
  <c r="X848"/>
  <c r="X847" s="1"/>
  <c r="V848"/>
  <c r="R848"/>
  <c r="M848"/>
  <c r="AS848" s="1"/>
  <c r="K848"/>
  <c r="J848"/>
  <c r="E848"/>
  <c r="D848"/>
  <c r="L848" s="1"/>
  <c r="AR848" s="1"/>
  <c r="AG847"/>
  <c r="AF847"/>
  <c r="AE847"/>
  <c r="AH847" s="1"/>
  <c r="Y847"/>
  <c r="W847"/>
  <c r="Z847" s="1"/>
  <c r="U847"/>
  <c r="T847"/>
  <c r="S847"/>
  <c r="V847" s="1"/>
  <c r="Q847"/>
  <c r="AC847" s="1"/>
  <c r="P847"/>
  <c r="AB847" s="1"/>
  <c r="O847"/>
  <c r="R847" s="1"/>
  <c r="I847"/>
  <c r="H847"/>
  <c r="G847"/>
  <c r="J847" s="1"/>
  <c r="E847"/>
  <c r="M847" s="1"/>
  <c r="AS847" s="1"/>
  <c r="C847"/>
  <c r="AO846"/>
  <c r="AM846"/>
  <c r="AK846"/>
  <c r="AI846"/>
  <c r="AH846"/>
  <c r="AC846"/>
  <c r="AB846"/>
  <c r="AN846" s="1"/>
  <c r="AA846"/>
  <c r="Z846"/>
  <c r="V846"/>
  <c r="R846"/>
  <c r="M846"/>
  <c r="AS846" s="1"/>
  <c r="L846"/>
  <c r="AR846" s="1"/>
  <c r="K846"/>
  <c r="N846" s="1"/>
  <c r="J846"/>
  <c r="F846"/>
  <c r="AM845"/>
  <c r="AI845"/>
  <c r="AG845"/>
  <c r="AF845"/>
  <c r="AH845" s="1"/>
  <c r="AA845"/>
  <c r="Y845"/>
  <c r="AC845" s="1"/>
  <c r="X845"/>
  <c r="AB845" s="1"/>
  <c r="V845"/>
  <c r="R845"/>
  <c r="M845"/>
  <c r="AS845" s="1"/>
  <c r="K845"/>
  <c r="J845"/>
  <c r="E845"/>
  <c r="D845"/>
  <c r="L845" s="1"/>
  <c r="AR845" s="1"/>
  <c r="AM844"/>
  <c r="AI844"/>
  <c r="AG844"/>
  <c r="AF844"/>
  <c r="AH844" s="1"/>
  <c r="AA844"/>
  <c r="Y844"/>
  <c r="AC844" s="1"/>
  <c r="X844"/>
  <c r="X843" s="1"/>
  <c r="V844"/>
  <c r="R844"/>
  <c r="M844"/>
  <c r="AS844" s="1"/>
  <c r="K844"/>
  <c r="J844"/>
  <c r="E844"/>
  <c r="D844"/>
  <c r="L844" s="1"/>
  <c r="AR844" s="1"/>
  <c r="AG843"/>
  <c r="AF843"/>
  <c r="AE843"/>
  <c r="AE1100" s="1"/>
  <c r="Y843"/>
  <c r="W843"/>
  <c r="W1100" s="1"/>
  <c r="U843"/>
  <c r="U1100" s="1"/>
  <c r="T843"/>
  <c r="T1100" s="1"/>
  <c r="S843"/>
  <c r="S1100" s="1"/>
  <c r="Q843"/>
  <c r="Q1100" s="1"/>
  <c r="P843"/>
  <c r="P1100" s="1"/>
  <c r="O843"/>
  <c r="O1100" s="1"/>
  <c r="I843"/>
  <c r="I1100" s="1"/>
  <c r="H843"/>
  <c r="H1100" s="1"/>
  <c r="G843"/>
  <c r="G1100" s="1"/>
  <c r="E843"/>
  <c r="C843"/>
  <c r="C1100" s="1"/>
  <c r="AO842"/>
  <c r="AM842"/>
  <c r="AK842"/>
  <c r="AI842"/>
  <c r="AH842"/>
  <c r="AC842"/>
  <c r="AB842"/>
  <c r="AN842" s="1"/>
  <c r="AA842"/>
  <c r="Z842"/>
  <c r="V842"/>
  <c r="R842"/>
  <c r="M842"/>
  <c r="AS842" s="1"/>
  <c r="L842"/>
  <c r="AR842" s="1"/>
  <c r="K842"/>
  <c r="N842" s="1"/>
  <c r="J842"/>
  <c r="F842"/>
  <c r="AM841"/>
  <c r="AI841"/>
  <c r="AG841"/>
  <c r="AF841"/>
  <c r="AH841" s="1"/>
  <c r="AA841"/>
  <c r="Y841"/>
  <c r="AC841" s="1"/>
  <c r="X841"/>
  <c r="AB841" s="1"/>
  <c r="V841"/>
  <c r="R841"/>
  <c r="M841"/>
  <c r="AS841" s="1"/>
  <c r="K841"/>
  <c r="J841"/>
  <c r="E841"/>
  <c r="D841"/>
  <c r="L841" s="1"/>
  <c r="AR841" s="1"/>
  <c r="AM840"/>
  <c r="AI840"/>
  <c r="AG840"/>
  <c r="AF840"/>
  <c r="AH840" s="1"/>
  <c r="AA840"/>
  <c r="Y840"/>
  <c r="AC840" s="1"/>
  <c r="X840"/>
  <c r="AB840" s="1"/>
  <c r="V840"/>
  <c r="R840"/>
  <c r="M840"/>
  <c r="AS840" s="1"/>
  <c r="K840"/>
  <c r="J840"/>
  <c r="E840"/>
  <c r="D840"/>
  <c r="L840" s="1"/>
  <c r="AR840" s="1"/>
  <c r="AM839"/>
  <c r="AI839"/>
  <c r="AG839"/>
  <c r="AF839"/>
  <c r="AH839" s="1"/>
  <c r="AA839"/>
  <c r="Y839"/>
  <c r="AC839" s="1"/>
  <c r="X839"/>
  <c r="AB839" s="1"/>
  <c r="V839"/>
  <c r="R839"/>
  <c r="M839"/>
  <c r="AS839" s="1"/>
  <c r="K839"/>
  <c r="J839"/>
  <c r="E839"/>
  <c r="D839"/>
  <c r="L839" s="1"/>
  <c r="AR839" s="1"/>
  <c r="AM838"/>
  <c r="AI838"/>
  <c r="AG838"/>
  <c r="AF838"/>
  <c r="AH838" s="1"/>
  <c r="AA838"/>
  <c r="Y838"/>
  <c r="AC838" s="1"/>
  <c r="X838"/>
  <c r="AB838" s="1"/>
  <c r="V838"/>
  <c r="R838"/>
  <c r="M838"/>
  <c r="AS838" s="1"/>
  <c r="K838"/>
  <c r="J838"/>
  <c r="E838"/>
  <c r="D838"/>
  <c r="L838" s="1"/>
  <c r="AR838" s="1"/>
  <c r="AM837"/>
  <c r="AI837"/>
  <c r="AG837"/>
  <c r="AF837"/>
  <c r="AH837" s="1"/>
  <c r="AA837"/>
  <c r="Y837"/>
  <c r="AC837" s="1"/>
  <c r="X837"/>
  <c r="AB837" s="1"/>
  <c r="V837"/>
  <c r="R837"/>
  <c r="M837"/>
  <c r="AS837" s="1"/>
  <c r="K837"/>
  <c r="J837"/>
  <c r="E837"/>
  <c r="D837"/>
  <c r="L837" s="1"/>
  <c r="AR837" s="1"/>
  <c r="AM836"/>
  <c r="AI836"/>
  <c r="AG836"/>
  <c r="AF836"/>
  <c r="AH836" s="1"/>
  <c r="AA836"/>
  <c r="Y836"/>
  <c r="AC836" s="1"/>
  <c r="X836"/>
  <c r="X835" s="1"/>
  <c r="V836"/>
  <c r="R836"/>
  <c r="M836"/>
  <c r="AS836" s="1"/>
  <c r="K836"/>
  <c r="J836"/>
  <c r="E836"/>
  <c r="D836"/>
  <c r="L836" s="1"/>
  <c r="AR836" s="1"/>
  <c r="AG835"/>
  <c r="AF835"/>
  <c r="AE835"/>
  <c r="AH835" s="1"/>
  <c r="Y835"/>
  <c r="W835"/>
  <c r="Z835" s="1"/>
  <c r="U835"/>
  <c r="T835"/>
  <c r="S835"/>
  <c r="V835" s="1"/>
  <c r="Q835"/>
  <c r="AC835" s="1"/>
  <c r="P835"/>
  <c r="AB835" s="1"/>
  <c r="O835"/>
  <c r="R835" s="1"/>
  <c r="I835"/>
  <c r="H835"/>
  <c r="G835"/>
  <c r="J835" s="1"/>
  <c r="E835"/>
  <c r="M835" s="1"/>
  <c r="AS835" s="1"/>
  <c r="C835"/>
  <c r="AO834"/>
  <c r="AM834"/>
  <c r="AK834"/>
  <c r="AI834"/>
  <c r="AH834"/>
  <c r="AC834"/>
  <c r="AB834"/>
  <c r="AN834" s="1"/>
  <c r="AA834"/>
  <c r="Z834"/>
  <c r="V834"/>
  <c r="R834"/>
  <c r="M834"/>
  <c r="AS834" s="1"/>
  <c r="L834"/>
  <c r="AR834" s="1"/>
  <c r="K834"/>
  <c r="N834" s="1"/>
  <c r="J834"/>
  <c r="F834"/>
  <c r="AM833"/>
  <c r="AI833"/>
  <c r="AG833"/>
  <c r="AF833"/>
  <c r="AH833" s="1"/>
  <c r="AA833"/>
  <c r="Y833"/>
  <c r="AC833" s="1"/>
  <c r="X833"/>
  <c r="AB833" s="1"/>
  <c r="V833"/>
  <c r="R833"/>
  <c r="M833"/>
  <c r="AS833" s="1"/>
  <c r="K833"/>
  <c r="J833"/>
  <c r="E833"/>
  <c r="D833"/>
  <c r="L833" s="1"/>
  <c r="AR833" s="1"/>
  <c r="AM832"/>
  <c r="AI832"/>
  <c r="AG832"/>
  <c r="AF832"/>
  <c r="AH832" s="1"/>
  <c r="AA832"/>
  <c r="Y832"/>
  <c r="AC832" s="1"/>
  <c r="X832"/>
  <c r="AB832" s="1"/>
  <c r="V832"/>
  <c r="R832"/>
  <c r="M832"/>
  <c r="AS832" s="1"/>
  <c r="K832"/>
  <c r="J832"/>
  <c r="E832"/>
  <c r="D832"/>
  <c r="L832" s="1"/>
  <c r="AR832" s="1"/>
  <c r="AM831"/>
  <c r="AI831"/>
  <c r="AG831"/>
  <c r="AF831"/>
  <c r="AH831" s="1"/>
  <c r="AA831"/>
  <c r="Y831"/>
  <c r="AC831" s="1"/>
  <c r="X831"/>
  <c r="AB831" s="1"/>
  <c r="V831"/>
  <c r="R831"/>
  <c r="M831"/>
  <c r="AS831" s="1"/>
  <c r="K831"/>
  <c r="J831"/>
  <c r="E831"/>
  <c r="D831"/>
  <c r="L831" s="1"/>
  <c r="AR831" s="1"/>
  <c r="AM830"/>
  <c r="AI830"/>
  <c r="AG830"/>
  <c r="AF830"/>
  <c r="AH830" s="1"/>
  <c r="AA830"/>
  <c r="Y830"/>
  <c r="AC830" s="1"/>
  <c r="X830"/>
  <c r="X829" s="1"/>
  <c r="X786" s="1"/>
  <c r="X1062" s="1"/>
  <c r="V830"/>
  <c r="R830"/>
  <c r="M830"/>
  <c r="AS830" s="1"/>
  <c r="K830"/>
  <c r="J830"/>
  <c r="E830"/>
  <c r="D830"/>
  <c r="L830" s="1"/>
  <c r="AR830" s="1"/>
  <c r="AG829"/>
  <c r="AF829"/>
  <c r="AE829"/>
  <c r="AH829" s="1"/>
  <c r="Y829"/>
  <c r="W829"/>
  <c r="Z829" s="1"/>
  <c r="U829"/>
  <c r="T829"/>
  <c r="S829"/>
  <c r="V829" s="1"/>
  <c r="Q829"/>
  <c r="AC829" s="1"/>
  <c r="P829"/>
  <c r="AB829" s="1"/>
  <c r="O829"/>
  <c r="R829" s="1"/>
  <c r="I829"/>
  <c r="H829"/>
  <c r="G829"/>
  <c r="J829" s="1"/>
  <c r="E829"/>
  <c r="M829" s="1"/>
  <c r="AS829" s="1"/>
  <c r="D829"/>
  <c r="L829" s="1"/>
  <c r="AR829" s="1"/>
  <c r="C829"/>
  <c r="F829" s="1"/>
  <c r="AO828"/>
  <c r="AM828"/>
  <c r="AK828"/>
  <c r="AI828"/>
  <c r="AH828"/>
  <c r="AC828"/>
  <c r="AB828"/>
  <c r="AN828" s="1"/>
  <c r="AA828"/>
  <c r="Z828"/>
  <c r="V828"/>
  <c r="R828"/>
  <c r="M828"/>
  <c r="AS828" s="1"/>
  <c r="L828"/>
  <c r="AR828" s="1"/>
  <c r="K828"/>
  <c r="N828" s="1"/>
  <c r="J828"/>
  <c r="F828"/>
  <c r="AM827"/>
  <c r="AI827"/>
  <c r="AG827"/>
  <c r="AF827"/>
  <c r="AH827" s="1"/>
  <c r="AA827"/>
  <c r="Y827"/>
  <c r="AC827" s="1"/>
  <c r="X827"/>
  <c r="AB827" s="1"/>
  <c r="V827"/>
  <c r="R827"/>
  <c r="M827"/>
  <c r="AS827" s="1"/>
  <c r="K827"/>
  <c r="N827" s="1"/>
  <c r="J827"/>
  <c r="E827"/>
  <c r="D827"/>
  <c r="L827" s="1"/>
  <c r="AR827" s="1"/>
  <c r="AM826"/>
  <c r="AI826"/>
  <c r="AG826"/>
  <c r="AF826"/>
  <c r="AH826" s="1"/>
  <c r="AA826"/>
  <c r="Y826"/>
  <c r="AC826" s="1"/>
  <c r="X826"/>
  <c r="AB826" s="1"/>
  <c r="V826"/>
  <c r="R826"/>
  <c r="M826"/>
  <c r="AS826" s="1"/>
  <c r="K826"/>
  <c r="N826" s="1"/>
  <c r="J826"/>
  <c r="E826"/>
  <c r="D826"/>
  <c r="L826" s="1"/>
  <c r="AR826" s="1"/>
  <c r="AM825"/>
  <c r="AI825"/>
  <c r="AG825"/>
  <c r="AF825"/>
  <c r="AH825" s="1"/>
  <c r="AA825"/>
  <c r="Y825"/>
  <c r="AC825" s="1"/>
  <c r="X825"/>
  <c r="AB825" s="1"/>
  <c r="V825"/>
  <c r="R825"/>
  <c r="M825"/>
  <c r="AS825" s="1"/>
  <c r="K825"/>
  <c r="N825" s="1"/>
  <c r="J825"/>
  <c r="E825"/>
  <c r="D825"/>
  <c r="L825" s="1"/>
  <c r="AR825" s="1"/>
  <c r="AG824"/>
  <c r="AF824"/>
  <c r="AE824"/>
  <c r="AH824" s="1"/>
  <c r="Y824"/>
  <c r="X824"/>
  <c r="W824"/>
  <c r="Z824" s="1"/>
  <c r="U824"/>
  <c r="T824"/>
  <c r="S824"/>
  <c r="V824" s="1"/>
  <c r="Q824"/>
  <c r="AC824" s="1"/>
  <c r="P824"/>
  <c r="AB824" s="1"/>
  <c r="O824"/>
  <c r="R824" s="1"/>
  <c r="I824"/>
  <c r="H824"/>
  <c r="G824"/>
  <c r="J824" s="1"/>
  <c r="E824"/>
  <c r="M824" s="1"/>
  <c r="AS824" s="1"/>
  <c r="D824"/>
  <c r="L824" s="1"/>
  <c r="AR824" s="1"/>
  <c r="C824"/>
  <c r="F824" s="1"/>
  <c r="AO823"/>
  <c r="AM823"/>
  <c r="AK823"/>
  <c r="AI823"/>
  <c r="AH823"/>
  <c r="AC823"/>
  <c r="AB823"/>
  <c r="AN823" s="1"/>
  <c r="AA823"/>
  <c r="Z823"/>
  <c r="V823"/>
  <c r="R823"/>
  <c r="M823"/>
  <c r="AS823" s="1"/>
  <c r="L823"/>
  <c r="AR823" s="1"/>
  <c r="K823"/>
  <c r="N823" s="1"/>
  <c r="J823"/>
  <c r="F823"/>
  <c r="AM822"/>
  <c r="AI822"/>
  <c r="AG822"/>
  <c r="AF822"/>
  <c r="AH822" s="1"/>
  <c r="AA822"/>
  <c r="Y822"/>
  <c r="AC822" s="1"/>
  <c r="X822"/>
  <c r="AB822" s="1"/>
  <c r="V822"/>
  <c r="R822"/>
  <c r="M822"/>
  <c r="AS822" s="1"/>
  <c r="K822"/>
  <c r="N822" s="1"/>
  <c r="J822"/>
  <c r="E822"/>
  <c r="D822"/>
  <c r="L822" s="1"/>
  <c r="AR822" s="1"/>
  <c r="AM821"/>
  <c r="AI821"/>
  <c r="AG821"/>
  <c r="AF821"/>
  <c r="AH821" s="1"/>
  <c r="AA821"/>
  <c r="Y821"/>
  <c r="AC821" s="1"/>
  <c r="X821"/>
  <c r="AB821" s="1"/>
  <c r="V821"/>
  <c r="R821"/>
  <c r="M821"/>
  <c r="AS821" s="1"/>
  <c r="K821"/>
  <c r="N821" s="1"/>
  <c r="J821"/>
  <c r="E821"/>
  <c r="D821"/>
  <c r="L821" s="1"/>
  <c r="AR821" s="1"/>
  <c r="AG820"/>
  <c r="AF820"/>
  <c r="AE820"/>
  <c r="AH820" s="1"/>
  <c r="Y820"/>
  <c r="X820"/>
  <c r="W820"/>
  <c r="Z820" s="1"/>
  <c r="U820"/>
  <c r="T820"/>
  <c r="S820"/>
  <c r="V820" s="1"/>
  <c r="Q820"/>
  <c r="AC820" s="1"/>
  <c r="P820"/>
  <c r="AB820" s="1"/>
  <c r="O820"/>
  <c r="R820" s="1"/>
  <c r="I820"/>
  <c r="H820"/>
  <c r="G820"/>
  <c r="J820" s="1"/>
  <c r="E820"/>
  <c r="M820" s="1"/>
  <c r="AS820" s="1"/>
  <c r="D820"/>
  <c r="L820" s="1"/>
  <c r="AR820" s="1"/>
  <c r="C820"/>
  <c r="F820" s="1"/>
  <c r="AO819"/>
  <c r="AM819"/>
  <c r="AK819"/>
  <c r="AI819"/>
  <c r="AH819"/>
  <c r="AC819"/>
  <c r="AB819"/>
  <c r="AN819" s="1"/>
  <c r="AA819"/>
  <c r="Z819"/>
  <c r="V819"/>
  <c r="R819"/>
  <c r="M819"/>
  <c r="AS819" s="1"/>
  <c r="L819"/>
  <c r="AR819" s="1"/>
  <c r="K819"/>
  <c r="N819" s="1"/>
  <c r="J819"/>
  <c r="F819"/>
  <c r="AM818"/>
  <c r="AI818"/>
  <c r="AG818"/>
  <c r="AF818"/>
  <c r="AH818" s="1"/>
  <c r="AA818"/>
  <c r="Y818"/>
  <c r="AC818" s="1"/>
  <c r="X818"/>
  <c r="AB818" s="1"/>
  <c r="V818"/>
  <c r="R818"/>
  <c r="M818"/>
  <c r="AS818" s="1"/>
  <c r="K818"/>
  <c r="N818" s="1"/>
  <c r="J818"/>
  <c r="E818"/>
  <c r="D818"/>
  <c r="L818" s="1"/>
  <c r="AR818" s="1"/>
  <c r="AG817"/>
  <c r="AF817"/>
  <c r="AE817"/>
  <c r="AE1095" s="1"/>
  <c r="Y817"/>
  <c r="X817"/>
  <c r="W817"/>
  <c r="W1095" s="1"/>
  <c r="U817"/>
  <c r="U1095" s="1"/>
  <c r="T817"/>
  <c r="T1095" s="1"/>
  <c r="S817"/>
  <c r="S1095" s="1"/>
  <c r="Q817"/>
  <c r="P817"/>
  <c r="P1095" s="1"/>
  <c r="O817"/>
  <c r="O1095" s="1"/>
  <c r="I817"/>
  <c r="I1095" s="1"/>
  <c r="H817"/>
  <c r="H1095" s="1"/>
  <c r="G817"/>
  <c r="G1095" s="1"/>
  <c r="E817"/>
  <c r="D817"/>
  <c r="C817"/>
  <c r="C1095" s="1"/>
  <c r="AO816"/>
  <c r="AM816"/>
  <c r="AK816"/>
  <c r="AI816"/>
  <c r="AH816"/>
  <c r="AC816"/>
  <c r="AB816"/>
  <c r="AN816" s="1"/>
  <c r="AA816"/>
  <c r="Z816"/>
  <c r="V816"/>
  <c r="R816"/>
  <c r="M816"/>
  <c r="AS816" s="1"/>
  <c r="L816"/>
  <c r="AR816" s="1"/>
  <c r="K816"/>
  <c r="N816" s="1"/>
  <c r="J816"/>
  <c r="F816"/>
  <c r="AM815"/>
  <c r="AI815"/>
  <c r="AG815"/>
  <c r="AF815"/>
  <c r="AH815" s="1"/>
  <c r="AA815"/>
  <c r="Y815"/>
  <c r="AC815" s="1"/>
  <c r="X815"/>
  <c r="AB815" s="1"/>
  <c r="V815"/>
  <c r="R815"/>
  <c r="M815"/>
  <c r="AS815" s="1"/>
  <c r="K815"/>
  <c r="N815" s="1"/>
  <c r="J815"/>
  <c r="E815"/>
  <c r="D815"/>
  <c r="L815" s="1"/>
  <c r="AR815" s="1"/>
  <c r="AM814"/>
  <c r="AI814"/>
  <c r="AG814"/>
  <c r="AF814"/>
  <c r="AH814" s="1"/>
  <c r="AA814"/>
  <c r="Y814"/>
  <c r="AC814" s="1"/>
  <c r="X814"/>
  <c r="AB814" s="1"/>
  <c r="V814"/>
  <c r="R814"/>
  <c r="M814"/>
  <c r="AS814" s="1"/>
  <c r="K814"/>
  <c r="N814" s="1"/>
  <c r="J814"/>
  <c r="E814"/>
  <c r="D814"/>
  <c r="L814" s="1"/>
  <c r="AR814" s="1"/>
  <c r="AM813"/>
  <c r="AI813"/>
  <c r="AG813"/>
  <c r="AF813"/>
  <c r="AH813" s="1"/>
  <c r="AA813"/>
  <c r="Y813"/>
  <c r="AC813" s="1"/>
  <c r="X813"/>
  <c r="AB813" s="1"/>
  <c r="V813"/>
  <c r="R813"/>
  <c r="M813"/>
  <c r="AS813" s="1"/>
  <c r="K813"/>
  <c r="N813" s="1"/>
  <c r="J813"/>
  <c r="E813"/>
  <c r="D813"/>
  <c r="L813" s="1"/>
  <c r="AR813" s="1"/>
  <c r="AM812"/>
  <c r="AI812"/>
  <c r="AG812"/>
  <c r="AF812"/>
  <c r="AH812" s="1"/>
  <c r="AA812"/>
  <c r="Y812"/>
  <c r="AC812" s="1"/>
  <c r="X812"/>
  <c r="AB812" s="1"/>
  <c r="V812"/>
  <c r="R812"/>
  <c r="M812"/>
  <c r="AS812" s="1"/>
  <c r="K812"/>
  <c r="N812" s="1"/>
  <c r="J812"/>
  <c r="E812"/>
  <c r="D812"/>
  <c r="L812" s="1"/>
  <c r="AR812" s="1"/>
  <c r="AM811"/>
  <c r="AI811"/>
  <c r="AG811"/>
  <c r="AF811"/>
  <c r="AH811" s="1"/>
  <c r="AA811"/>
  <c r="Y811"/>
  <c r="AC811" s="1"/>
  <c r="X811"/>
  <c r="AB811" s="1"/>
  <c r="V811"/>
  <c r="R811"/>
  <c r="M811"/>
  <c r="AS811" s="1"/>
  <c r="K811"/>
  <c r="N811" s="1"/>
  <c r="J811"/>
  <c r="E811"/>
  <c r="D811"/>
  <c r="L811" s="1"/>
  <c r="AR811" s="1"/>
  <c r="AG810"/>
  <c r="AF810"/>
  <c r="AE810"/>
  <c r="AH810" s="1"/>
  <c r="Y810"/>
  <c r="X810"/>
  <c r="W810"/>
  <c r="Z810" s="1"/>
  <c r="U810"/>
  <c r="T810"/>
  <c r="S810"/>
  <c r="V810" s="1"/>
  <c r="Q810"/>
  <c r="AC810" s="1"/>
  <c r="P810"/>
  <c r="AB810" s="1"/>
  <c r="O810"/>
  <c r="R810" s="1"/>
  <c r="I810"/>
  <c r="H810"/>
  <c r="G810"/>
  <c r="J810" s="1"/>
  <c r="E810"/>
  <c r="M810" s="1"/>
  <c r="AS810" s="1"/>
  <c r="D810"/>
  <c r="L810" s="1"/>
  <c r="AR810" s="1"/>
  <c r="C810"/>
  <c r="F810" s="1"/>
  <c r="AK809"/>
  <c r="AI809"/>
  <c r="AH809"/>
  <c r="AC809"/>
  <c r="AO809" s="1"/>
  <c r="AB809"/>
  <c r="AN809" s="1"/>
  <c r="AA809"/>
  <c r="AM809" s="1"/>
  <c r="Z809"/>
  <c r="V809"/>
  <c r="R809"/>
  <c r="M809"/>
  <c r="AS809" s="1"/>
  <c r="L809"/>
  <c r="AR809" s="1"/>
  <c r="K809"/>
  <c r="N809" s="1"/>
  <c r="J809"/>
  <c r="F809"/>
  <c r="AG808"/>
  <c r="AF808"/>
  <c r="AH808" s="1"/>
  <c r="AA808"/>
  <c r="AM808" s="1"/>
  <c r="Y808"/>
  <c r="AC808" s="1"/>
  <c r="X808"/>
  <c r="AB808" s="1"/>
  <c r="V808"/>
  <c r="R808"/>
  <c r="K808"/>
  <c r="J808"/>
  <c r="E808"/>
  <c r="M808" s="1"/>
  <c r="AS808" s="1"/>
  <c r="D808"/>
  <c r="L808" s="1"/>
  <c r="AR808" s="1"/>
  <c r="AG807"/>
  <c r="AF807"/>
  <c r="AH807" s="1"/>
  <c r="AA807"/>
  <c r="AM807" s="1"/>
  <c r="Y807"/>
  <c r="AC807" s="1"/>
  <c r="X807"/>
  <c r="AB807" s="1"/>
  <c r="V807"/>
  <c r="R807"/>
  <c r="K807"/>
  <c r="J807"/>
  <c r="E807"/>
  <c r="M807" s="1"/>
  <c r="AS807" s="1"/>
  <c r="D807"/>
  <c r="L807" s="1"/>
  <c r="AR807" s="1"/>
  <c r="AG806"/>
  <c r="AF806"/>
  <c r="AH806" s="1"/>
  <c r="AA806"/>
  <c r="AM806" s="1"/>
  <c r="Y806"/>
  <c r="AC806" s="1"/>
  <c r="X806"/>
  <c r="AB806" s="1"/>
  <c r="V806"/>
  <c r="R806"/>
  <c r="K806"/>
  <c r="J806"/>
  <c r="E806"/>
  <c r="M806" s="1"/>
  <c r="AS806" s="1"/>
  <c r="D806"/>
  <c r="L806" s="1"/>
  <c r="AR806" s="1"/>
  <c r="AG805"/>
  <c r="AF805"/>
  <c r="AH805" s="1"/>
  <c r="AA805"/>
  <c r="AM805" s="1"/>
  <c r="Y805"/>
  <c r="AC805" s="1"/>
  <c r="X805"/>
  <c r="AB805" s="1"/>
  <c r="V805"/>
  <c r="R805"/>
  <c r="K805"/>
  <c r="AQ805" s="1"/>
  <c r="J805"/>
  <c r="E805"/>
  <c r="M805" s="1"/>
  <c r="AS805" s="1"/>
  <c r="D805"/>
  <c r="L805" s="1"/>
  <c r="AG804"/>
  <c r="AF804"/>
  <c r="AH804" s="1"/>
  <c r="AE804"/>
  <c r="Y804"/>
  <c r="X804"/>
  <c r="Z804" s="1"/>
  <c r="W804"/>
  <c r="U804"/>
  <c r="T804"/>
  <c r="V804" s="1"/>
  <c r="S804"/>
  <c r="Q804"/>
  <c r="AC804" s="1"/>
  <c r="P804"/>
  <c r="AB804" s="1"/>
  <c r="O804"/>
  <c r="AA804" s="1"/>
  <c r="I804"/>
  <c r="H804"/>
  <c r="J804" s="1"/>
  <c r="G804"/>
  <c r="E804"/>
  <c r="M804" s="1"/>
  <c r="AS804" s="1"/>
  <c r="D804"/>
  <c r="L804" s="1"/>
  <c r="AR804" s="1"/>
  <c r="C804"/>
  <c r="K804" s="1"/>
  <c r="AJ803"/>
  <c r="AH803"/>
  <c r="AC803"/>
  <c r="AO803" s="1"/>
  <c r="AB803"/>
  <c r="AN803" s="1"/>
  <c r="AA803"/>
  <c r="AM803" s="1"/>
  <c r="Z803"/>
  <c r="V803"/>
  <c r="R803"/>
  <c r="M803"/>
  <c r="AS803" s="1"/>
  <c r="L803"/>
  <c r="AR803" s="1"/>
  <c r="K803"/>
  <c r="AQ803" s="1"/>
  <c r="AT803" s="1"/>
  <c r="J803"/>
  <c r="F803"/>
  <c r="AG802"/>
  <c r="AF802"/>
  <c r="AH802" s="1"/>
  <c r="AA802"/>
  <c r="AM802" s="1"/>
  <c r="Y802"/>
  <c r="AC802" s="1"/>
  <c r="X802"/>
  <c r="AB802" s="1"/>
  <c r="V802"/>
  <c r="R802"/>
  <c r="L802"/>
  <c r="AR802" s="1"/>
  <c r="K802"/>
  <c r="AQ802" s="1"/>
  <c r="J802"/>
  <c r="E802"/>
  <c r="M802" s="1"/>
  <c r="AS802" s="1"/>
  <c r="D802"/>
  <c r="F802" s="1"/>
  <c r="AG801"/>
  <c r="AF801"/>
  <c r="AH801" s="1"/>
  <c r="AA801"/>
  <c r="AM801" s="1"/>
  <c r="Y801"/>
  <c r="AC801" s="1"/>
  <c r="X801"/>
  <c r="AB801" s="1"/>
  <c r="V801"/>
  <c r="R801"/>
  <c r="L801"/>
  <c r="AR801" s="1"/>
  <c r="K801"/>
  <c r="AQ801" s="1"/>
  <c r="J801"/>
  <c r="E801"/>
  <c r="M801" s="1"/>
  <c r="AS801" s="1"/>
  <c r="D801"/>
  <c r="F801" s="1"/>
  <c r="AG800"/>
  <c r="AF800"/>
  <c r="AH800" s="1"/>
  <c r="AA800"/>
  <c r="AM800" s="1"/>
  <c r="Y800"/>
  <c r="AC800" s="1"/>
  <c r="X800"/>
  <c r="AB800" s="1"/>
  <c r="V800"/>
  <c r="R800"/>
  <c r="L800"/>
  <c r="AR800" s="1"/>
  <c r="K800"/>
  <c r="AQ800" s="1"/>
  <c r="J800"/>
  <c r="E800"/>
  <c r="M800" s="1"/>
  <c r="AS800" s="1"/>
  <c r="D800"/>
  <c r="F800" s="1"/>
  <c r="AG799"/>
  <c r="AF799"/>
  <c r="AH799" s="1"/>
  <c r="AA799"/>
  <c r="AM799" s="1"/>
  <c r="Y799"/>
  <c r="AC799" s="1"/>
  <c r="X799"/>
  <c r="AB799" s="1"/>
  <c r="V799"/>
  <c r="R799"/>
  <c r="L799"/>
  <c r="AR799" s="1"/>
  <c r="K799"/>
  <c r="AQ799" s="1"/>
  <c r="J799"/>
  <c r="E799"/>
  <c r="M799" s="1"/>
  <c r="AS799" s="1"/>
  <c r="D799"/>
  <c r="F799" s="1"/>
  <c r="AG798"/>
  <c r="AF798"/>
  <c r="AH798" s="1"/>
  <c r="AE798"/>
  <c r="Y798"/>
  <c r="X798"/>
  <c r="Z798" s="1"/>
  <c r="W798"/>
  <c r="U798"/>
  <c r="T798"/>
  <c r="V798" s="1"/>
  <c r="S798"/>
  <c r="Q798"/>
  <c r="AC798" s="1"/>
  <c r="P798"/>
  <c r="AB798" s="1"/>
  <c r="O798"/>
  <c r="AA798" s="1"/>
  <c r="I798"/>
  <c r="H798"/>
  <c r="J798" s="1"/>
  <c r="G798"/>
  <c r="E798"/>
  <c r="M798" s="1"/>
  <c r="AS798" s="1"/>
  <c r="D798"/>
  <c r="L798" s="1"/>
  <c r="AR798" s="1"/>
  <c r="C798"/>
  <c r="K798" s="1"/>
  <c r="AN797"/>
  <c r="AJ797"/>
  <c r="AH797"/>
  <c r="AC797"/>
  <c r="AO797" s="1"/>
  <c r="AB797"/>
  <c r="AA797"/>
  <c r="AM797" s="1"/>
  <c r="Z797"/>
  <c r="V797"/>
  <c r="R797"/>
  <c r="M797"/>
  <c r="AS797" s="1"/>
  <c r="L797"/>
  <c r="AR797" s="1"/>
  <c r="K797"/>
  <c r="AQ797" s="1"/>
  <c r="AT797" s="1"/>
  <c r="J797"/>
  <c r="F797"/>
  <c r="AG796"/>
  <c r="AF796"/>
  <c r="AH796" s="1"/>
  <c r="AA796"/>
  <c r="AM796" s="1"/>
  <c r="Y796"/>
  <c r="AC796" s="1"/>
  <c r="X796"/>
  <c r="AB796" s="1"/>
  <c r="V796"/>
  <c r="R796"/>
  <c r="L796"/>
  <c r="AR796" s="1"/>
  <c r="K796"/>
  <c r="AQ796" s="1"/>
  <c r="J796"/>
  <c r="E796"/>
  <c r="M796" s="1"/>
  <c r="AS796" s="1"/>
  <c r="D796"/>
  <c r="F796" s="1"/>
  <c r="AG795"/>
  <c r="AF795"/>
  <c r="AH795" s="1"/>
  <c r="AA795"/>
  <c r="AM795" s="1"/>
  <c r="Y795"/>
  <c r="AC795" s="1"/>
  <c r="X795"/>
  <c r="AB795" s="1"/>
  <c r="V795"/>
  <c r="R795"/>
  <c r="L795"/>
  <c r="AR795" s="1"/>
  <c r="K795"/>
  <c r="AQ795" s="1"/>
  <c r="J795"/>
  <c r="E795"/>
  <c r="M795" s="1"/>
  <c r="AS795" s="1"/>
  <c r="D795"/>
  <c r="F795" s="1"/>
  <c r="AG794"/>
  <c r="AF794"/>
  <c r="AH794" s="1"/>
  <c r="AA794"/>
  <c r="AM794" s="1"/>
  <c r="Y794"/>
  <c r="AC794" s="1"/>
  <c r="X794"/>
  <c r="AB794" s="1"/>
  <c r="V794"/>
  <c r="R794"/>
  <c r="L794"/>
  <c r="AR794" s="1"/>
  <c r="K794"/>
  <c r="AQ794" s="1"/>
  <c r="J794"/>
  <c r="E794"/>
  <c r="M794" s="1"/>
  <c r="AS794" s="1"/>
  <c r="D794"/>
  <c r="F794" s="1"/>
  <c r="AG793"/>
  <c r="AF793"/>
  <c r="AE793"/>
  <c r="AE1091" s="1"/>
  <c r="Y793"/>
  <c r="X793"/>
  <c r="W793"/>
  <c r="W1091" s="1"/>
  <c r="U793"/>
  <c r="U1091" s="1"/>
  <c r="T793"/>
  <c r="T1091" s="1"/>
  <c r="S793"/>
  <c r="S1091" s="1"/>
  <c r="Q793"/>
  <c r="Q1091" s="1"/>
  <c r="P793"/>
  <c r="P1091" s="1"/>
  <c r="O793"/>
  <c r="O1091" s="1"/>
  <c r="I793"/>
  <c r="I1091" s="1"/>
  <c r="H793"/>
  <c r="H1091" s="1"/>
  <c r="G793"/>
  <c r="G1091" s="1"/>
  <c r="E793"/>
  <c r="D793"/>
  <c r="C793"/>
  <c r="C1091" s="1"/>
  <c r="AN792"/>
  <c r="AJ792"/>
  <c r="AH792"/>
  <c r="AC792"/>
  <c r="AO792" s="1"/>
  <c r="AB792"/>
  <c r="AA792"/>
  <c r="AM792" s="1"/>
  <c r="Z792"/>
  <c r="V792"/>
  <c r="R792"/>
  <c r="M792"/>
  <c r="AS792" s="1"/>
  <c r="L792"/>
  <c r="AR792" s="1"/>
  <c r="K792"/>
  <c r="AQ792" s="1"/>
  <c r="AT792" s="1"/>
  <c r="J792"/>
  <c r="F792"/>
  <c r="AG791"/>
  <c r="AF791"/>
  <c r="AH791" s="1"/>
  <c r="AA791"/>
  <c r="AM791" s="1"/>
  <c r="Y791"/>
  <c r="AC791" s="1"/>
  <c r="X791"/>
  <c r="AB791" s="1"/>
  <c r="V791"/>
  <c r="R791"/>
  <c r="L791"/>
  <c r="AR791" s="1"/>
  <c r="K791"/>
  <c r="AQ791" s="1"/>
  <c r="J791"/>
  <c r="E791"/>
  <c r="M791" s="1"/>
  <c r="AS791" s="1"/>
  <c r="D791"/>
  <c r="F791" s="1"/>
  <c r="AG790"/>
  <c r="AF790"/>
  <c r="AH790" s="1"/>
  <c r="AA790"/>
  <c r="AM790" s="1"/>
  <c r="Y790"/>
  <c r="AC790" s="1"/>
  <c r="X790"/>
  <c r="AB790" s="1"/>
  <c r="V790"/>
  <c r="R790"/>
  <c r="L790"/>
  <c r="AR790" s="1"/>
  <c r="K790"/>
  <c r="AQ790" s="1"/>
  <c r="J790"/>
  <c r="E790"/>
  <c r="M790" s="1"/>
  <c r="AS790" s="1"/>
  <c r="D790"/>
  <c r="F790" s="1"/>
  <c r="AG789"/>
  <c r="AF789"/>
  <c r="AH789" s="1"/>
  <c r="AA789"/>
  <c r="AM789" s="1"/>
  <c r="Y789"/>
  <c r="AC789" s="1"/>
  <c r="X789"/>
  <c r="AB789" s="1"/>
  <c r="V789"/>
  <c r="R789"/>
  <c r="L789"/>
  <c r="AR789" s="1"/>
  <c r="K789"/>
  <c r="AQ789" s="1"/>
  <c r="J789"/>
  <c r="E789"/>
  <c r="M789" s="1"/>
  <c r="AS789" s="1"/>
  <c r="D789"/>
  <c r="F789" s="1"/>
  <c r="AG788"/>
  <c r="AF788"/>
  <c r="AH788" s="1"/>
  <c r="AA788"/>
  <c r="AM788" s="1"/>
  <c r="Y788"/>
  <c r="AC788" s="1"/>
  <c r="X788"/>
  <c r="AB788" s="1"/>
  <c r="V788"/>
  <c r="R788"/>
  <c r="L788"/>
  <c r="AR788" s="1"/>
  <c r="K788"/>
  <c r="AQ788" s="1"/>
  <c r="J788"/>
  <c r="E788"/>
  <c r="M788" s="1"/>
  <c r="AS788" s="1"/>
  <c r="D788"/>
  <c r="F788" s="1"/>
  <c r="AG787"/>
  <c r="AF787"/>
  <c r="AH787" s="1"/>
  <c r="AE787"/>
  <c r="Y787"/>
  <c r="X787"/>
  <c r="Z787" s="1"/>
  <c r="W787"/>
  <c r="U787"/>
  <c r="T787"/>
  <c r="V787" s="1"/>
  <c r="S787"/>
  <c r="Q787"/>
  <c r="AC787" s="1"/>
  <c r="P787"/>
  <c r="AB787" s="1"/>
  <c r="O787"/>
  <c r="AA787" s="1"/>
  <c r="I787"/>
  <c r="H787"/>
  <c r="J787" s="1"/>
  <c r="G787"/>
  <c r="E787"/>
  <c r="M787" s="1"/>
  <c r="AS787" s="1"/>
  <c r="D787"/>
  <c r="L787" s="1"/>
  <c r="AR787" s="1"/>
  <c r="C787"/>
  <c r="K787" s="1"/>
  <c r="AG786"/>
  <c r="AG1062" s="1"/>
  <c r="AF786"/>
  <c r="AF1062" s="1"/>
  <c r="AE786"/>
  <c r="AE1062" s="1"/>
  <c r="Y786"/>
  <c r="Y1062" s="1"/>
  <c r="W786"/>
  <c r="W1062" s="1"/>
  <c r="U786"/>
  <c r="U1062" s="1"/>
  <c r="T786"/>
  <c r="T1062" s="1"/>
  <c r="S786"/>
  <c r="S1062" s="1"/>
  <c r="Q786"/>
  <c r="Q1062" s="1"/>
  <c r="P786"/>
  <c r="P1062" s="1"/>
  <c r="O786"/>
  <c r="O1062" s="1"/>
  <c r="I786"/>
  <c r="I1062" s="1"/>
  <c r="H786"/>
  <c r="H1062" s="1"/>
  <c r="G786"/>
  <c r="G1062" s="1"/>
  <c r="E786"/>
  <c r="E1062" s="1"/>
  <c r="C786"/>
  <c r="C1062" s="1"/>
  <c r="AO785"/>
  <c r="AM785"/>
  <c r="AK785"/>
  <c r="AI785"/>
  <c r="AH785"/>
  <c r="AC785"/>
  <c r="AB785"/>
  <c r="AD785" s="1"/>
  <c r="AP785" s="1"/>
  <c r="AA785"/>
  <c r="Z785"/>
  <c r="V785"/>
  <c r="R785"/>
  <c r="M785"/>
  <c r="AS785" s="1"/>
  <c r="L785"/>
  <c r="AR785" s="1"/>
  <c r="K785"/>
  <c r="AQ785" s="1"/>
  <c r="AT785" s="1"/>
  <c r="J785"/>
  <c r="F785"/>
  <c r="AG784"/>
  <c r="AH784" s="1"/>
  <c r="AB784"/>
  <c r="AN784" s="1"/>
  <c r="AA784"/>
  <c r="AM784" s="1"/>
  <c r="Y784"/>
  <c r="AC784" s="1"/>
  <c r="V784"/>
  <c r="R784"/>
  <c r="M784"/>
  <c r="AS784" s="1"/>
  <c r="L784"/>
  <c r="AR784" s="1"/>
  <c r="K784"/>
  <c r="AQ784" s="1"/>
  <c r="J784"/>
  <c r="F784"/>
  <c r="AG783"/>
  <c r="AH783" s="1"/>
  <c r="AB783"/>
  <c r="AN783" s="1"/>
  <c r="AA783"/>
  <c r="AM783" s="1"/>
  <c r="Y783"/>
  <c r="AC783" s="1"/>
  <c r="V783"/>
  <c r="R783"/>
  <c r="M783"/>
  <c r="AS783" s="1"/>
  <c r="L783"/>
  <c r="AR783" s="1"/>
  <c r="K783"/>
  <c r="AQ783" s="1"/>
  <c r="AT783" s="1"/>
  <c r="J783"/>
  <c r="F783"/>
  <c r="AM781"/>
  <c r="AI781"/>
  <c r="AG781"/>
  <c r="AO781" s="1"/>
  <c r="AF781"/>
  <c r="AH781" s="1"/>
  <c r="AC781"/>
  <c r="AB781"/>
  <c r="AD781" s="1"/>
  <c r="AP781" s="1"/>
  <c r="AA781"/>
  <c r="Z781"/>
  <c r="V781"/>
  <c r="R781"/>
  <c r="M781"/>
  <c r="AS781" s="1"/>
  <c r="L781"/>
  <c r="AR781" s="1"/>
  <c r="K781"/>
  <c r="AQ781" s="1"/>
  <c r="J781"/>
  <c r="F781"/>
  <c r="AO780"/>
  <c r="AM780"/>
  <c r="AI780"/>
  <c r="AG780"/>
  <c r="AK780" s="1"/>
  <c r="AF780"/>
  <c r="AH780" s="1"/>
  <c r="AC780"/>
  <c r="AB780"/>
  <c r="AD780" s="1"/>
  <c r="AP780" s="1"/>
  <c r="AA780"/>
  <c r="Z780"/>
  <c r="V780"/>
  <c r="R780"/>
  <c r="M780"/>
  <c r="AS780" s="1"/>
  <c r="L780"/>
  <c r="AR780" s="1"/>
  <c r="K780"/>
  <c r="AQ780" s="1"/>
  <c r="J780"/>
  <c r="F780"/>
  <c r="AO779"/>
  <c r="AM779"/>
  <c r="AI779"/>
  <c r="AG779"/>
  <c r="AK779" s="1"/>
  <c r="AF779"/>
  <c r="AH779" s="1"/>
  <c r="AC779"/>
  <c r="AB779"/>
  <c r="AD779" s="1"/>
  <c r="AP779" s="1"/>
  <c r="AA779"/>
  <c r="Z779"/>
  <c r="V779"/>
  <c r="R779"/>
  <c r="M779"/>
  <c r="AS779" s="1"/>
  <c r="L779"/>
  <c r="AR779" s="1"/>
  <c r="K779"/>
  <c r="AQ779" s="1"/>
  <c r="J779"/>
  <c r="F779"/>
  <c r="AM778"/>
  <c r="AI778"/>
  <c r="AG778"/>
  <c r="AO778" s="1"/>
  <c r="AF778"/>
  <c r="AH778" s="1"/>
  <c r="AC778"/>
  <c r="AB778"/>
  <c r="AD778" s="1"/>
  <c r="AP778" s="1"/>
  <c r="AA778"/>
  <c r="Z778"/>
  <c r="V778"/>
  <c r="R778"/>
  <c r="M778"/>
  <c r="AS778" s="1"/>
  <c r="L778"/>
  <c r="AR778" s="1"/>
  <c r="K778"/>
  <c r="AQ778" s="1"/>
  <c r="AT778" s="1"/>
  <c r="J778"/>
  <c r="F778"/>
  <c r="AO777"/>
  <c r="AM777"/>
  <c r="AI777"/>
  <c r="AG777"/>
  <c r="AK777" s="1"/>
  <c r="AF777"/>
  <c r="AH777" s="1"/>
  <c r="AC777"/>
  <c r="AB777"/>
  <c r="AD777" s="1"/>
  <c r="AP777" s="1"/>
  <c r="AA777"/>
  <c r="Z777"/>
  <c r="V777"/>
  <c r="R777"/>
  <c r="M777"/>
  <c r="AS777" s="1"/>
  <c r="L777"/>
  <c r="AR777" s="1"/>
  <c r="K777"/>
  <c r="AQ777" s="1"/>
  <c r="AT777" s="1"/>
  <c r="J777"/>
  <c r="F777"/>
  <c r="AM776"/>
  <c r="AI776"/>
  <c r="AG776"/>
  <c r="AO776" s="1"/>
  <c r="AF776"/>
  <c r="AH776" s="1"/>
  <c r="AC776"/>
  <c r="AB776"/>
  <c r="AD776" s="1"/>
  <c r="AP776" s="1"/>
  <c r="AA776"/>
  <c r="Z776"/>
  <c r="V776"/>
  <c r="R776"/>
  <c r="M776"/>
  <c r="AS776" s="1"/>
  <c r="L776"/>
  <c r="AR776" s="1"/>
  <c r="K776"/>
  <c r="AQ776" s="1"/>
  <c r="J776"/>
  <c r="F776"/>
  <c r="AO775"/>
  <c r="AM775"/>
  <c r="AI775"/>
  <c r="AG775"/>
  <c r="AK775" s="1"/>
  <c r="AF775"/>
  <c r="AH775" s="1"/>
  <c r="AC775"/>
  <c r="AB775"/>
  <c r="AD775" s="1"/>
  <c r="AP775" s="1"/>
  <c r="AA775"/>
  <c r="Z775"/>
  <c r="V775"/>
  <c r="R775"/>
  <c r="M775"/>
  <c r="AS775" s="1"/>
  <c r="L775"/>
  <c r="AR775" s="1"/>
  <c r="K775"/>
  <c r="AQ775" s="1"/>
  <c r="J775"/>
  <c r="F775"/>
  <c r="AM774"/>
  <c r="AI774"/>
  <c r="AG774"/>
  <c r="AO774" s="1"/>
  <c r="AF774"/>
  <c r="AH774" s="1"/>
  <c r="AC774"/>
  <c r="AB774"/>
  <c r="AD774" s="1"/>
  <c r="AP774" s="1"/>
  <c r="AA774"/>
  <c r="Z774"/>
  <c r="V774"/>
  <c r="R774"/>
  <c r="M774"/>
  <c r="AS774" s="1"/>
  <c r="L774"/>
  <c r="AR774" s="1"/>
  <c r="K774"/>
  <c r="AQ774" s="1"/>
  <c r="AT774" s="1"/>
  <c r="J774"/>
  <c r="F774"/>
  <c r="AO773"/>
  <c r="AM773"/>
  <c r="AI773"/>
  <c r="AG773"/>
  <c r="AK773" s="1"/>
  <c r="AF773"/>
  <c r="AH773" s="1"/>
  <c r="AC773"/>
  <c r="AB773"/>
  <c r="AD773" s="1"/>
  <c r="AP773" s="1"/>
  <c r="AA773"/>
  <c r="Z773"/>
  <c r="V773"/>
  <c r="R773"/>
  <c r="M773"/>
  <c r="AS773" s="1"/>
  <c r="L773"/>
  <c r="AR773" s="1"/>
  <c r="K773"/>
  <c r="AQ773" s="1"/>
  <c r="AT773" s="1"/>
  <c r="J773"/>
  <c r="F773"/>
  <c r="AM772"/>
  <c r="AI772"/>
  <c r="AG772"/>
  <c r="AO772" s="1"/>
  <c r="AF772"/>
  <c r="AH772" s="1"/>
  <c r="AC772"/>
  <c r="AB772"/>
  <c r="AD772" s="1"/>
  <c r="AP772" s="1"/>
  <c r="AA772"/>
  <c r="Z772"/>
  <c r="V772"/>
  <c r="R772"/>
  <c r="M772"/>
  <c r="AS772" s="1"/>
  <c r="L772"/>
  <c r="AR772" s="1"/>
  <c r="K772"/>
  <c r="AQ772" s="1"/>
  <c r="J772"/>
  <c r="F772"/>
  <c r="AM771"/>
  <c r="AI771"/>
  <c r="AG771"/>
  <c r="AO771" s="1"/>
  <c r="AF771"/>
  <c r="AH771" s="1"/>
  <c r="AC771"/>
  <c r="AB771"/>
  <c r="AD771" s="1"/>
  <c r="AP771" s="1"/>
  <c r="AA771"/>
  <c r="Z771"/>
  <c r="V771"/>
  <c r="R771"/>
  <c r="M771"/>
  <c r="AS771" s="1"/>
  <c r="L771"/>
  <c r="AR771" s="1"/>
  <c r="K771"/>
  <c r="AQ771" s="1"/>
  <c r="AT771" s="1"/>
  <c r="J771"/>
  <c r="F771"/>
  <c r="AM770"/>
  <c r="AI770"/>
  <c r="AI1059" s="1"/>
  <c r="AG770"/>
  <c r="AG1059" s="1"/>
  <c r="AF770"/>
  <c r="AF1059" s="1"/>
  <c r="AC770"/>
  <c r="AC1059" s="1"/>
  <c r="AB770"/>
  <c r="AB1059" s="1"/>
  <c r="AN1059" s="1"/>
  <c r="AA770"/>
  <c r="AA1059" s="1"/>
  <c r="AM1059" s="1"/>
  <c r="Z770"/>
  <c r="Z1059" s="1"/>
  <c r="V770"/>
  <c r="V1059" s="1"/>
  <c r="R770"/>
  <c r="R1059" s="1"/>
  <c r="M770"/>
  <c r="M1059" s="1"/>
  <c r="L770"/>
  <c r="L1059" s="1"/>
  <c r="K770"/>
  <c r="K1059" s="1"/>
  <c r="J770"/>
  <c r="J1059" s="1"/>
  <c r="F770"/>
  <c r="F1059" s="1"/>
  <c r="AM769"/>
  <c r="AI769"/>
  <c r="AG769"/>
  <c r="AG768" s="1"/>
  <c r="AF769"/>
  <c r="AH769" s="1"/>
  <c r="AA769"/>
  <c r="Y769"/>
  <c r="AC769" s="1"/>
  <c r="X769"/>
  <c r="AB769" s="1"/>
  <c r="V769"/>
  <c r="R769"/>
  <c r="M769"/>
  <c r="AS769" s="1"/>
  <c r="L769"/>
  <c r="AR769" s="1"/>
  <c r="K769"/>
  <c r="AQ769" s="1"/>
  <c r="J769"/>
  <c r="F769"/>
  <c r="AF768"/>
  <c r="AE768"/>
  <c r="AA768"/>
  <c r="AM768" s="1"/>
  <c r="Y768"/>
  <c r="X768"/>
  <c r="W768"/>
  <c r="V768"/>
  <c r="U768"/>
  <c r="T768"/>
  <c r="S768"/>
  <c r="R768"/>
  <c r="Q768"/>
  <c r="P768"/>
  <c r="O768"/>
  <c r="L768"/>
  <c r="J768"/>
  <c r="I768"/>
  <c r="H768"/>
  <c r="G768"/>
  <c r="F768"/>
  <c r="E768"/>
  <c r="D768"/>
  <c r="C768"/>
  <c r="AN767"/>
  <c r="AJ767"/>
  <c r="AH767"/>
  <c r="AC767"/>
  <c r="AO767" s="1"/>
  <c r="AB767"/>
  <c r="AA767"/>
  <c r="AM767" s="1"/>
  <c r="Z767"/>
  <c r="V767"/>
  <c r="R767"/>
  <c r="M767"/>
  <c r="AS767" s="1"/>
  <c r="L767"/>
  <c r="AR767" s="1"/>
  <c r="K767"/>
  <c r="AQ767" s="1"/>
  <c r="AT767" s="1"/>
  <c r="J767"/>
  <c r="F767"/>
  <c r="AR766"/>
  <c r="AH766"/>
  <c r="AF766"/>
  <c r="AC766"/>
  <c r="AO766" s="1"/>
  <c r="AB766"/>
  <c r="AN766" s="1"/>
  <c r="AA766"/>
  <c r="AM766" s="1"/>
  <c r="Z766"/>
  <c r="V766"/>
  <c r="R766"/>
  <c r="M766"/>
  <c r="AS766" s="1"/>
  <c r="L766"/>
  <c r="K766"/>
  <c r="AQ766" s="1"/>
  <c r="AT766" s="1"/>
  <c r="J766"/>
  <c r="F766"/>
  <c r="AS765"/>
  <c r="AQ765"/>
  <c r="AF765"/>
  <c r="AH765" s="1"/>
  <c r="AC765"/>
  <c r="AO765" s="1"/>
  <c r="AB765"/>
  <c r="AN765" s="1"/>
  <c r="AA765"/>
  <c r="AM765" s="1"/>
  <c r="Z765"/>
  <c r="V765"/>
  <c r="R765"/>
  <c r="M765"/>
  <c r="L765"/>
  <c r="N765" s="1"/>
  <c r="K765"/>
  <c r="J765"/>
  <c r="F765"/>
  <c r="AR763"/>
  <c r="AH763"/>
  <c r="AF763"/>
  <c r="AC763"/>
  <c r="AO763" s="1"/>
  <c r="AB763"/>
  <c r="AN763" s="1"/>
  <c r="AA763"/>
  <c r="AM763" s="1"/>
  <c r="Z763"/>
  <c r="V763"/>
  <c r="R763"/>
  <c r="M763"/>
  <c r="AS763" s="1"/>
  <c r="L763"/>
  <c r="K763"/>
  <c r="AQ763" s="1"/>
  <c r="AT763" s="1"/>
  <c r="J763"/>
  <c r="F763"/>
  <c r="AS762"/>
  <c r="AQ762"/>
  <c r="AF762"/>
  <c r="AH762" s="1"/>
  <c r="AC762"/>
  <c r="AO762" s="1"/>
  <c r="AB762"/>
  <c r="AN762" s="1"/>
  <c r="AA762"/>
  <c r="AM762" s="1"/>
  <c r="Z762"/>
  <c r="V762"/>
  <c r="R762"/>
  <c r="M762"/>
  <c r="L762"/>
  <c r="N762" s="1"/>
  <c r="K762"/>
  <c r="J762"/>
  <c r="F762"/>
  <c r="AR761"/>
  <c r="AH761"/>
  <c r="AF761"/>
  <c r="AC761"/>
  <c r="AO761" s="1"/>
  <c r="AB761"/>
  <c r="AN761" s="1"/>
  <c r="AA761"/>
  <c r="AM761" s="1"/>
  <c r="Z761"/>
  <c r="V761"/>
  <c r="R761"/>
  <c r="M761"/>
  <c r="AS761" s="1"/>
  <c r="L761"/>
  <c r="K761"/>
  <c r="AQ761" s="1"/>
  <c r="AT761" s="1"/>
  <c r="J761"/>
  <c r="F761"/>
  <c r="AS760"/>
  <c r="AQ760"/>
  <c r="AF760"/>
  <c r="AH760" s="1"/>
  <c r="AC760"/>
  <c r="AO760" s="1"/>
  <c r="AB760"/>
  <c r="AN760" s="1"/>
  <c r="AA760"/>
  <c r="AM760" s="1"/>
  <c r="Z760"/>
  <c r="V760"/>
  <c r="R760"/>
  <c r="M760"/>
  <c r="L760"/>
  <c r="N760" s="1"/>
  <c r="K760"/>
  <c r="J760"/>
  <c r="F760"/>
  <c r="AR759"/>
  <c r="AH759"/>
  <c r="AF759"/>
  <c r="AC759"/>
  <c r="AO759" s="1"/>
  <c r="AB759"/>
  <c r="AN759" s="1"/>
  <c r="AA759"/>
  <c r="AM759" s="1"/>
  <c r="Z759"/>
  <c r="V759"/>
  <c r="R759"/>
  <c r="M759"/>
  <c r="AS759" s="1"/>
  <c r="L759"/>
  <c r="K759"/>
  <c r="AQ759" s="1"/>
  <c r="AT759" s="1"/>
  <c r="J759"/>
  <c r="F759"/>
  <c r="AS758"/>
  <c r="AQ758"/>
  <c r="AF758"/>
  <c r="AH758" s="1"/>
  <c r="AC758"/>
  <c r="AO758" s="1"/>
  <c r="AB758"/>
  <c r="AN758" s="1"/>
  <c r="AA758"/>
  <c r="AM758" s="1"/>
  <c r="Z758"/>
  <c r="V758"/>
  <c r="R758"/>
  <c r="M758"/>
  <c r="L758"/>
  <c r="N758" s="1"/>
  <c r="K758"/>
  <c r="J758"/>
  <c r="F758"/>
  <c r="AR757"/>
  <c r="AH757"/>
  <c r="AF757"/>
  <c r="AC757"/>
  <c r="AO757" s="1"/>
  <c r="AB757"/>
  <c r="AN757" s="1"/>
  <c r="AA757"/>
  <c r="AM757" s="1"/>
  <c r="Z757"/>
  <c r="V757"/>
  <c r="R757"/>
  <c r="M757"/>
  <c r="AS757" s="1"/>
  <c r="L757"/>
  <c r="K757"/>
  <c r="AQ757" s="1"/>
  <c r="AT757" s="1"/>
  <c r="J757"/>
  <c r="F757"/>
  <c r="AS755"/>
  <c r="AQ755"/>
  <c r="AF755"/>
  <c r="AH755" s="1"/>
  <c r="AC755"/>
  <c r="AO755" s="1"/>
  <c r="AB755"/>
  <c r="AN755" s="1"/>
  <c r="AA755"/>
  <c r="AM755" s="1"/>
  <c r="Z755"/>
  <c r="V755"/>
  <c r="R755"/>
  <c r="M755"/>
  <c r="L755"/>
  <c r="N755" s="1"/>
  <c r="K755"/>
  <c r="J755"/>
  <c r="F755"/>
  <c r="AR754"/>
  <c r="AH754"/>
  <c r="AF754"/>
  <c r="AC754"/>
  <c r="AO754" s="1"/>
  <c r="AB754"/>
  <c r="AN754" s="1"/>
  <c r="AA754"/>
  <c r="AM754" s="1"/>
  <c r="Z754"/>
  <c r="V754"/>
  <c r="R754"/>
  <c r="M754"/>
  <c r="AS754" s="1"/>
  <c r="L754"/>
  <c r="K754"/>
  <c r="AQ754" s="1"/>
  <c r="AT754" s="1"/>
  <c r="J754"/>
  <c r="F754"/>
  <c r="AS753"/>
  <c r="AQ753"/>
  <c r="AF753"/>
  <c r="AH753" s="1"/>
  <c r="AC753"/>
  <c r="AO753" s="1"/>
  <c r="AB753"/>
  <c r="AN753" s="1"/>
  <c r="AA753"/>
  <c r="AM753" s="1"/>
  <c r="Z753"/>
  <c r="V753"/>
  <c r="R753"/>
  <c r="M753"/>
  <c r="L753"/>
  <c r="N753" s="1"/>
  <c r="K753"/>
  <c r="J753"/>
  <c r="F753"/>
  <c r="AR752"/>
  <c r="AH752"/>
  <c r="AF752"/>
  <c r="AC752"/>
  <c r="AO752" s="1"/>
  <c r="AB752"/>
  <c r="AN752" s="1"/>
  <c r="AA752"/>
  <c r="AM752" s="1"/>
  <c r="Z752"/>
  <c r="V752"/>
  <c r="R752"/>
  <c r="M752"/>
  <c r="AS752" s="1"/>
  <c r="L752"/>
  <c r="K752"/>
  <c r="AQ752" s="1"/>
  <c r="AT752" s="1"/>
  <c r="J752"/>
  <c r="F752"/>
  <c r="AG751"/>
  <c r="AF751"/>
  <c r="AF912" s="1"/>
  <c r="AE751"/>
  <c r="AE912" s="1"/>
  <c r="Y751"/>
  <c r="Y912" s="1"/>
  <c r="X751"/>
  <c r="W751"/>
  <c r="W912" s="1"/>
  <c r="U751"/>
  <c r="U912" s="1"/>
  <c r="T751"/>
  <c r="T912" s="1"/>
  <c r="S751"/>
  <c r="S912" s="1"/>
  <c r="Q751"/>
  <c r="Q912" s="1"/>
  <c r="AC912" s="1"/>
  <c r="P751"/>
  <c r="P912" s="1"/>
  <c r="O751"/>
  <c r="O912" s="1"/>
  <c r="I751"/>
  <c r="I912" s="1"/>
  <c r="H751"/>
  <c r="H912" s="1"/>
  <c r="G751"/>
  <c r="G912" s="1"/>
  <c r="E751"/>
  <c r="E912" s="1"/>
  <c r="M912" s="1"/>
  <c r="AS912" s="1"/>
  <c r="D751"/>
  <c r="C751"/>
  <c r="C912" s="1"/>
  <c r="AN750"/>
  <c r="AJ750"/>
  <c r="AH750"/>
  <c r="AC750"/>
  <c r="AB750"/>
  <c r="AA750"/>
  <c r="Z750"/>
  <c r="V750"/>
  <c r="R750"/>
  <c r="M750"/>
  <c r="AS750" s="1"/>
  <c r="L750"/>
  <c r="AR750" s="1"/>
  <c r="K750"/>
  <c r="AQ750" s="1"/>
  <c r="J750"/>
  <c r="F750"/>
  <c r="AN749"/>
  <c r="AJ749"/>
  <c r="AH749"/>
  <c r="AC749"/>
  <c r="AB749"/>
  <c r="AA749"/>
  <c r="Z749"/>
  <c r="V749"/>
  <c r="R749"/>
  <c r="M749"/>
  <c r="AS749" s="1"/>
  <c r="L749"/>
  <c r="AR749" s="1"/>
  <c r="K749"/>
  <c r="AQ749" s="1"/>
  <c r="AT749" s="1"/>
  <c r="J749"/>
  <c r="F749"/>
  <c r="AS747"/>
  <c r="AN747"/>
  <c r="AJ747"/>
  <c r="AH747"/>
  <c r="AC747"/>
  <c r="AO747" s="1"/>
  <c r="AB747"/>
  <c r="AA747"/>
  <c r="AM747" s="1"/>
  <c r="Z747"/>
  <c r="V747"/>
  <c r="R747"/>
  <c r="M747"/>
  <c r="L747"/>
  <c r="AR747" s="1"/>
  <c r="K747"/>
  <c r="AQ747" s="1"/>
  <c r="AT747" s="1"/>
  <c r="J747"/>
  <c r="F747"/>
  <c r="AG746"/>
  <c r="AF746"/>
  <c r="AH746" s="1"/>
  <c r="AA746"/>
  <c r="AM746" s="1"/>
  <c r="Y746"/>
  <c r="AC746" s="1"/>
  <c r="X746"/>
  <c r="AB746" s="1"/>
  <c r="V746"/>
  <c r="R746"/>
  <c r="M746"/>
  <c r="AS746" s="1"/>
  <c r="L746"/>
  <c r="AR746" s="1"/>
  <c r="K746"/>
  <c r="AQ746" s="1"/>
  <c r="AT746" s="1"/>
  <c r="J746"/>
  <c r="F746"/>
  <c r="AH745"/>
  <c r="AF745"/>
  <c r="AC745"/>
  <c r="AO745" s="1"/>
  <c r="AB745"/>
  <c r="AN745" s="1"/>
  <c r="AA745"/>
  <c r="AM745" s="1"/>
  <c r="Z745"/>
  <c r="X745"/>
  <c r="V745"/>
  <c r="R745"/>
  <c r="M745"/>
  <c r="AS745" s="1"/>
  <c r="L745"/>
  <c r="AR745" s="1"/>
  <c r="K745"/>
  <c r="AQ745" s="1"/>
  <c r="AT745" s="1"/>
  <c r="J745"/>
  <c r="F745"/>
  <c r="AG744"/>
  <c r="AF744"/>
  <c r="AH744" s="1"/>
  <c r="AA744"/>
  <c r="AM744" s="1"/>
  <c r="Y744"/>
  <c r="AC744" s="1"/>
  <c r="X744"/>
  <c r="AB744" s="1"/>
  <c r="V744"/>
  <c r="R744"/>
  <c r="L744"/>
  <c r="AR744" s="1"/>
  <c r="K744"/>
  <c r="AQ744" s="1"/>
  <c r="J744"/>
  <c r="E744"/>
  <c r="M744" s="1"/>
  <c r="AS744" s="1"/>
  <c r="D744"/>
  <c r="F744" s="1"/>
  <c r="AG743"/>
  <c r="AF743"/>
  <c r="AH743" s="1"/>
  <c r="AA743"/>
  <c r="AM743" s="1"/>
  <c r="Y743"/>
  <c r="AC743" s="1"/>
  <c r="X743"/>
  <c r="AB743" s="1"/>
  <c r="V743"/>
  <c r="R743"/>
  <c r="M743"/>
  <c r="AS743" s="1"/>
  <c r="L743"/>
  <c r="AR743" s="1"/>
  <c r="K743"/>
  <c r="AQ743" s="1"/>
  <c r="J743"/>
  <c r="F743"/>
  <c r="AG742"/>
  <c r="AF742"/>
  <c r="AH742" s="1"/>
  <c r="AA742"/>
  <c r="AM742" s="1"/>
  <c r="Y742"/>
  <c r="AC742" s="1"/>
  <c r="X742"/>
  <c r="AB742" s="1"/>
  <c r="V742"/>
  <c r="R742"/>
  <c r="M742"/>
  <c r="AS742" s="1"/>
  <c r="L742"/>
  <c r="AR742" s="1"/>
  <c r="K742"/>
  <c r="AQ742" s="1"/>
  <c r="J742"/>
  <c r="F742"/>
  <c r="AG741"/>
  <c r="AF741"/>
  <c r="AH741" s="1"/>
  <c r="AA741"/>
  <c r="AM741" s="1"/>
  <c r="Y741"/>
  <c r="AC741" s="1"/>
  <c r="X741"/>
  <c r="AB741" s="1"/>
  <c r="V741"/>
  <c r="R741"/>
  <c r="M741"/>
  <c r="AS741" s="1"/>
  <c r="L741"/>
  <c r="AR741" s="1"/>
  <c r="K741"/>
  <c r="AQ741" s="1"/>
  <c r="AT741" s="1"/>
  <c r="J741"/>
  <c r="F741"/>
  <c r="AG740"/>
  <c r="AF740"/>
  <c r="AH740" s="1"/>
  <c r="AA740"/>
  <c r="AM740" s="1"/>
  <c r="Y740"/>
  <c r="AC740" s="1"/>
  <c r="X740"/>
  <c r="AB740" s="1"/>
  <c r="V740"/>
  <c r="R740"/>
  <c r="L740"/>
  <c r="AR740" s="1"/>
  <c r="K740"/>
  <c r="AQ740" s="1"/>
  <c r="J740"/>
  <c r="E740"/>
  <c r="M740" s="1"/>
  <c r="AS740" s="1"/>
  <c r="D740"/>
  <c r="F740" s="1"/>
  <c r="AG739"/>
  <c r="AE739"/>
  <c r="Y739"/>
  <c r="X739"/>
  <c r="W739"/>
  <c r="Z739" s="1"/>
  <c r="U739"/>
  <c r="T739"/>
  <c r="S739"/>
  <c r="V739" s="1"/>
  <c r="Q739"/>
  <c r="AC739" s="1"/>
  <c r="P739"/>
  <c r="AB739" s="1"/>
  <c r="O739"/>
  <c r="AA739" s="1"/>
  <c r="I739"/>
  <c r="H739"/>
  <c r="G739"/>
  <c r="J739" s="1"/>
  <c r="E739"/>
  <c r="M739" s="1"/>
  <c r="AS739" s="1"/>
  <c r="D739"/>
  <c r="L739" s="1"/>
  <c r="AR739" s="1"/>
  <c r="C739"/>
  <c r="K739" s="1"/>
  <c r="AO738"/>
  <c r="AM738"/>
  <c r="AK738"/>
  <c r="AI738"/>
  <c r="AH738"/>
  <c r="AC738"/>
  <c r="AB738"/>
  <c r="AD738" s="1"/>
  <c r="AP738" s="1"/>
  <c r="AA738"/>
  <c r="Z738"/>
  <c r="V738"/>
  <c r="R738"/>
  <c r="M738"/>
  <c r="AS738" s="1"/>
  <c r="L738"/>
  <c r="AR738" s="1"/>
  <c r="K738"/>
  <c r="AQ738" s="1"/>
  <c r="AT738" s="1"/>
  <c r="J738"/>
  <c r="F738"/>
  <c r="AQ737"/>
  <c r="AG737"/>
  <c r="AH737" s="1"/>
  <c r="AB737"/>
  <c r="AN737" s="1"/>
  <c r="AA737"/>
  <c r="AM737" s="1"/>
  <c r="Y737"/>
  <c r="AC737" s="1"/>
  <c r="V737"/>
  <c r="R737"/>
  <c r="Q737"/>
  <c r="L737"/>
  <c r="K737"/>
  <c r="J737"/>
  <c r="E737"/>
  <c r="M737" s="1"/>
  <c r="AS737" s="1"/>
  <c r="AG736"/>
  <c r="AH736" s="1"/>
  <c r="AB736"/>
  <c r="AN736" s="1"/>
  <c r="AA736"/>
  <c r="AM736" s="1"/>
  <c r="Y736"/>
  <c r="AC736" s="1"/>
  <c r="V736"/>
  <c r="R736"/>
  <c r="M736"/>
  <c r="AS736" s="1"/>
  <c r="L736"/>
  <c r="AR736" s="1"/>
  <c r="K736"/>
  <c r="AQ736" s="1"/>
  <c r="AT736" s="1"/>
  <c r="J736"/>
  <c r="F736"/>
  <c r="E736"/>
  <c r="AH735"/>
  <c r="AG735"/>
  <c r="AB735"/>
  <c r="AN735" s="1"/>
  <c r="AA735"/>
  <c r="AM735" s="1"/>
  <c r="Z735"/>
  <c r="Y735"/>
  <c r="AC735" s="1"/>
  <c r="V735"/>
  <c r="R735"/>
  <c r="L735"/>
  <c r="AR735" s="1"/>
  <c r="K735"/>
  <c r="AQ735" s="1"/>
  <c r="J735"/>
  <c r="E735"/>
  <c r="M735" s="1"/>
  <c r="AS735" s="1"/>
  <c r="AG734"/>
  <c r="AH734" s="1"/>
  <c r="AB734"/>
  <c r="AN734" s="1"/>
  <c r="AA734"/>
  <c r="AM734" s="1"/>
  <c r="Y734"/>
  <c r="AC734" s="1"/>
  <c r="V734"/>
  <c r="R734"/>
  <c r="M734"/>
  <c r="AS734" s="1"/>
  <c r="L734"/>
  <c r="AR734" s="1"/>
  <c r="K734"/>
  <c r="AQ734" s="1"/>
  <c r="J734"/>
  <c r="F734"/>
  <c r="E734"/>
  <c r="AH733"/>
  <c r="AG733"/>
  <c r="AB733"/>
  <c r="AN733" s="1"/>
  <c r="AA733"/>
  <c r="AM733" s="1"/>
  <c r="Z733"/>
  <c r="Y733"/>
  <c r="AC733" s="1"/>
  <c r="V733"/>
  <c r="R733"/>
  <c r="L733"/>
  <c r="AR733" s="1"/>
  <c r="K733"/>
  <c r="AQ733" s="1"/>
  <c r="J733"/>
  <c r="E733"/>
  <c r="M733" s="1"/>
  <c r="AS733" s="1"/>
  <c r="AG732"/>
  <c r="AH732" s="1"/>
  <c r="AB732"/>
  <c r="AN732" s="1"/>
  <c r="AA732"/>
  <c r="AM732" s="1"/>
  <c r="Y732"/>
  <c r="AC732" s="1"/>
  <c r="V732"/>
  <c r="R732"/>
  <c r="M732"/>
  <c r="AS732" s="1"/>
  <c r="L732"/>
  <c r="AR732" s="1"/>
  <c r="K732"/>
  <c r="AQ732" s="1"/>
  <c r="J732"/>
  <c r="F732"/>
  <c r="E732"/>
  <c r="AH731"/>
  <c r="AG731"/>
  <c r="AB731"/>
  <c r="AN731" s="1"/>
  <c r="AA731"/>
  <c r="AM731" s="1"/>
  <c r="Z731"/>
  <c r="Y731"/>
  <c r="AC731" s="1"/>
  <c r="V731"/>
  <c r="R731"/>
  <c r="L731"/>
  <c r="AR731" s="1"/>
  <c r="K731"/>
  <c r="AQ731" s="1"/>
  <c r="J731"/>
  <c r="E731"/>
  <c r="M731" s="1"/>
  <c r="AS731" s="1"/>
  <c r="AG730"/>
  <c r="AH730" s="1"/>
  <c r="AB730"/>
  <c r="AN730" s="1"/>
  <c r="AA730"/>
  <c r="AM730" s="1"/>
  <c r="Y730"/>
  <c r="AC730" s="1"/>
  <c r="V730"/>
  <c r="R730"/>
  <c r="M730"/>
  <c r="AS730" s="1"/>
  <c r="L730"/>
  <c r="AR730" s="1"/>
  <c r="K730"/>
  <c r="AQ730" s="1"/>
  <c r="J730"/>
  <c r="F730"/>
  <c r="AG729"/>
  <c r="AH729" s="1"/>
  <c r="AB729"/>
  <c r="AN729" s="1"/>
  <c r="AA729"/>
  <c r="AM729" s="1"/>
  <c r="Y729"/>
  <c r="AC729" s="1"/>
  <c r="V729"/>
  <c r="R729"/>
  <c r="M729"/>
  <c r="AS729" s="1"/>
  <c r="L729"/>
  <c r="AR729" s="1"/>
  <c r="K729"/>
  <c r="AQ729" s="1"/>
  <c r="AT729" s="1"/>
  <c r="J729"/>
  <c r="F729"/>
  <c r="AG728"/>
  <c r="AH728" s="1"/>
  <c r="AB728"/>
  <c r="AN728" s="1"/>
  <c r="AA728"/>
  <c r="AM728" s="1"/>
  <c r="Y728"/>
  <c r="AC728" s="1"/>
  <c r="V728"/>
  <c r="R728"/>
  <c r="M728"/>
  <c r="AS728" s="1"/>
  <c r="L728"/>
  <c r="AR728" s="1"/>
  <c r="K728"/>
  <c r="AQ728" s="1"/>
  <c r="J728"/>
  <c r="F728"/>
  <c r="AG727"/>
  <c r="AH727" s="1"/>
  <c r="AB727"/>
  <c r="AN727" s="1"/>
  <c r="AA727"/>
  <c r="AM727" s="1"/>
  <c r="Y727"/>
  <c r="AC727" s="1"/>
  <c r="V727"/>
  <c r="R727"/>
  <c r="M727"/>
  <c r="AS727" s="1"/>
  <c r="L727"/>
  <c r="AR727" s="1"/>
  <c r="K727"/>
  <c r="AQ727" s="1"/>
  <c r="AT727" s="1"/>
  <c r="J727"/>
  <c r="F727"/>
  <c r="AG726"/>
  <c r="AH726" s="1"/>
  <c r="AB726"/>
  <c r="AN726" s="1"/>
  <c r="AA726"/>
  <c r="AM726" s="1"/>
  <c r="Y726"/>
  <c r="AC726" s="1"/>
  <c r="V726"/>
  <c r="R726"/>
  <c r="M726"/>
  <c r="AS726" s="1"/>
  <c r="L726"/>
  <c r="AR726" s="1"/>
  <c r="K726"/>
  <c r="AQ726" s="1"/>
  <c r="J726"/>
  <c r="F726"/>
  <c r="AG725"/>
  <c r="AH725" s="1"/>
  <c r="AB725"/>
  <c r="AN725" s="1"/>
  <c r="AA725"/>
  <c r="AM725" s="1"/>
  <c r="Y725"/>
  <c r="AC725" s="1"/>
  <c r="V725"/>
  <c r="R725"/>
  <c r="M725"/>
  <c r="AS725" s="1"/>
  <c r="L725"/>
  <c r="AR725" s="1"/>
  <c r="K725"/>
  <c r="AQ725" s="1"/>
  <c r="AT725" s="1"/>
  <c r="J725"/>
  <c r="F725"/>
  <c r="AG724"/>
  <c r="AH724" s="1"/>
  <c r="AB724"/>
  <c r="AN724" s="1"/>
  <c r="AA724"/>
  <c r="AM724" s="1"/>
  <c r="Y724"/>
  <c r="AC724" s="1"/>
  <c r="V724"/>
  <c r="R724"/>
  <c r="M724"/>
  <c r="AS724" s="1"/>
  <c r="L724"/>
  <c r="AR724" s="1"/>
  <c r="K724"/>
  <c r="AQ724" s="1"/>
  <c r="J724"/>
  <c r="F724"/>
  <c r="AG723"/>
  <c r="AH723" s="1"/>
  <c r="AB723"/>
  <c r="AN723" s="1"/>
  <c r="AA723"/>
  <c r="AM723" s="1"/>
  <c r="Y723"/>
  <c r="AC723" s="1"/>
  <c r="V723"/>
  <c r="R723"/>
  <c r="M723"/>
  <c r="AS723" s="1"/>
  <c r="L723"/>
  <c r="AR723" s="1"/>
  <c r="K723"/>
  <c r="AQ723" s="1"/>
  <c r="AT723" s="1"/>
  <c r="J723"/>
  <c r="F723"/>
  <c r="AG722"/>
  <c r="AH722" s="1"/>
  <c r="AB722"/>
  <c r="AN722" s="1"/>
  <c r="AA722"/>
  <c r="AM722" s="1"/>
  <c r="Y722"/>
  <c r="AC722" s="1"/>
  <c r="V722"/>
  <c r="R722"/>
  <c r="M722"/>
  <c r="AS722" s="1"/>
  <c r="L722"/>
  <c r="AR722" s="1"/>
  <c r="K722"/>
  <c r="AQ722" s="1"/>
  <c r="J722"/>
  <c r="F722"/>
  <c r="AG721"/>
  <c r="AH721" s="1"/>
  <c r="AB721"/>
  <c r="AN721" s="1"/>
  <c r="AA721"/>
  <c r="AM721" s="1"/>
  <c r="Y721"/>
  <c r="AC721" s="1"/>
  <c r="V721"/>
  <c r="R721"/>
  <c r="M721"/>
  <c r="AS721" s="1"/>
  <c r="L721"/>
  <c r="AR721" s="1"/>
  <c r="K721"/>
  <c r="AQ721" s="1"/>
  <c r="AT721" s="1"/>
  <c r="J721"/>
  <c r="F721"/>
  <c r="AG719"/>
  <c r="AH719" s="1"/>
  <c r="AB719"/>
  <c r="AN719" s="1"/>
  <c r="AA719"/>
  <c r="AM719" s="1"/>
  <c r="Z719"/>
  <c r="Y719"/>
  <c r="AC719" s="1"/>
  <c r="V719"/>
  <c r="R719"/>
  <c r="M719"/>
  <c r="AS719" s="1"/>
  <c r="L719"/>
  <c r="AR719" s="1"/>
  <c r="K719"/>
  <c r="AQ719" s="1"/>
  <c r="AT719" s="1"/>
  <c r="J719"/>
  <c r="F719"/>
  <c r="AH718"/>
  <c r="AG718"/>
  <c r="AB718"/>
  <c r="AN718" s="1"/>
  <c r="AA718"/>
  <c r="AM718" s="1"/>
  <c r="Z718"/>
  <c r="Y718"/>
  <c r="AC718" s="1"/>
  <c r="V718"/>
  <c r="R718"/>
  <c r="M718"/>
  <c r="AS718" s="1"/>
  <c r="L718"/>
  <c r="AR718" s="1"/>
  <c r="K718"/>
  <c r="AQ718" s="1"/>
  <c r="J718"/>
  <c r="F718"/>
  <c r="AH717"/>
  <c r="AG717"/>
  <c r="AB717"/>
  <c r="AN717" s="1"/>
  <c r="AA717"/>
  <c r="AM717" s="1"/>
  <c r="Z717"/>
  <c r="Y717"/>
  <c r="AC717" s="1"/>
  <c r="V717"/>
  <c r="R717"/>
  <c r="M717"/>
  <c r="AS717" s="1"/>
  <c r="L717"/>
  <c r="AR717" s="1"/>
  <c r="K717"/>
  <c r="AQ717" s="1"/>
  <c r="AT717" s="1"/>
  <c r="J717"/>
  <c r="F717"/>
  <c r="AH716"/>
  <c r="AC716"/>
  <c r="AO716" s="1"/>
  <c r="AB716"/>
  <c r="AN716" s="1"/>
  <c r="AA716"/>
  <c r="AM716" s="1"/>
  <c r="Z716"/>
  <c r="V716"/>
  <c r="R716"/>
  <c r="M716"/>
  <c r="AS716" s="1"/>
  <c r="L716"/>
  <c r="AR716" s="1"/>
  <c r="K716"/>
  <c r="AQ716" s="1"/>
  <c r="AT716" s="1"/>
  <c r="J716"/>
  <c r="F716"/>
  <c r="AH715"/>
  <c r="AG715"/>
  <c r="AB715"/>
  <c r="AN715" s="1"/>
  <c r="AA715"/>
  <c r="AM715" s="1"/>
  <c r="Z715"/>
  <c r="Y715"/>
  <c r="AC715" s="1"/>
  <c r="V715"/>
  <c r="R715"/>
  <c r="L715"/>
  <c r="AR715" s="1"/>
  <c r="K715"/>
  <c r="AQ715" s="1"/>
  <c r="J715"/>
  <c r="E715"/>
  <c r="M715" s="1"/>
  <c r="AS715" s="1"/>
  <c r="AG714"/>
  <c r="AH714" s="1"/>
  <c r="AB714"/>
  <c r="AN714" s="1"/>
  <c r="AA714"/>
  <c r="Y714"/>
  <c r="Z714" s="1"/>
  <c r="V714"/>
  <c r="R714"/>
  <c r="L714"/>
  <c r="AR714" s="1"/>
  <c r="K714"/>
  <c r="N714" s="1"/>
  <c r="J714"/>
  <c r="F714"/>
  <c r="E714"/>
  <c r="M714" s="1"/>
  <c r="AS714" s="1"/>
  <c r="AH713"/>
  <c r="AG713"/>
  <c r="AB713"/>
  <c r="AN713" s="1"/>
  <c r="AA713"/>
  <c r="AM713" s="1"/>
  <c r="Z713"/>
  <c r="Y713"/>
  <c r="AC713" s="1"/>
  <c r="V713"/>
  <c r="R713"/>
  <c r="L713"/>
  <c r="AR713" s="1"/>
  <c r="K713"/>
  <c r="AQ713" s="1"/>
  <c r="J713"/>
  <c r="E713"/>
  <c r="M713" s="1"/>
  <c r="AS713" s="1"/>
  <c r="AG712"/>
  <c r="AH712" s="1"/>
  <c r="AB712"/>
  <c r="AN712" s="1"/>
  <c r="AA712"/>
  <c r="Y712"/>
  <c r="Z712" s="1"/>
  <c r="V712"/>
  <c r="L712"/>
  <c r="AR712" s="1"/>
  <c r="K712"/>
  <c r="AQ712" s="1"/>
  <c r="J712"/>
  <c r="E712"/>
  <c r="M712" s="1"/>
  <c r="AG711"/>
  <c r="AH711" s="1"/>
  <c r="AB711"/>
  <c r="AN711" s="1"/>
  <c r="AA711"/>
  <c r="Y711"/>
  <c r="Z711" s="1"/>
  <c r="V711"/>
  <c r="R711"/>
  <c r="L711"/>
  <c r="AR711" s="1"/>
  <c r="K711"/>
  <c r="N711" s="1"/>
  <c r="J711"/>
  <c r="F711"/>
  <c r="E711"/>
  <c r="M711" s="1"/>
  <c r="AS711" s="1"/>
  <c r="AH710"/>
  <c r="AG710"/>
  <c r="AB710"/>
  <c r="AN710" s="1"/>
  <c r="AA710"/>
  <c r="AM710" s="1"/>
  <c r="Z710"/>
  <c r="Y710"/>
  <c r="AC710" s="1"/>
  <c r="V710"/>
  <c r="R710"/>
  <c r="L710"/>
  <c r="AR710" s="1"/>
  <c r="K710"/>
  <c r="AQ710" s="1"/>
  <c r="J710"/>
  <c r="E710"/>
  <c r="M710" s="1"/>
  <c r="AS710" s="1"/>
  <c r="AG709"/>
  <c r="AH709" s="1"/>
  <c r="AB709"/>
  <c r="AN709" s="1"/>
  <c r="AA709"/>
  <c r="Y709"/>
  <c r="Z709" s="1"/>
  <c r="V709"/>
  <c r="R709"/>
  <c r="M709"/>
  <c r="AS709" s="1"/>
  <c r="L709"/>
  <c r="AR709" s="1"/>
  <c r="K709"/>
  <c r="N709" s="1"/>
  <c r="J709"/>
  <c r="F709"/>
  <c r="E709"/>
  <c r="AH708"/>
  <c r="AG708"/>
  <c r="AB708"/>
  <c r="AN708" s="1"/>
  <c r="AA708"/>
  <c r="AM708" s="1"/>
  <c r="Z708"/>
  <c r="Y708"/>
  <c r="AC708" s="1"/>
  <c r="V708"/>
  <c r="R708"/>
  <c r="L708"/>
  <c r="AR708" s="1"/>
  <c r="K708"/>
  <c r="AQ708" s="1"/>
  <c r="J708"/>
  <c r="E708"/>
  <c r="M708" s="1"/>
  <c r="AS708" s="1"/>
  <c r="AG707"/>
  <c r="AH707" s="1"/>
  <c r="AB707"/>
  <c r="AN707" s="1"/>
  <c r="AA707"/>
  <c r="Y707"/>
  <c r="Z707" s="1"/>
  <c r="V707"/>
  <c r="R707"/>
  <c r="L707"/>
  <c r="AR707" s="1"/>
  <c r="K707"/>
  <c r="N707" s="1"/>
  <c r="J707"/>
  <c r="F707"/>
  <c r="E707"/>
  <c r="M707" s="1"/>
  <c r="AS707" s="1"/>
  <c r="AH706"/>
  <c r="AG706"/>
  <c r="AB706"/>
  <c r="AN706" s="1"/>
  <c r="AA706"/>
  <c r="AM706" s="1"/>
  <c r="Z706"/>
  <c r="Y706"/>
  <c r="AC706" s="1"/>
  <c r="V706"/>
  <c r="R706"/>
  <c r="L706"/>
  <c r="AR706" s="1"/>
  <c r="K706"/>
  <c r="AQ706" s="1"/>
  <c r="J706"/>
  <c r="E706"/>
  <c r="M706" s="1"/>
  <c r="AS706" s="1"/>
  <c r="AG705"/>
  <c r="AH705" s="1"/>
  <c r="AB705"/>
  <c r="AN705" s="1"/>
  <c r="AA705"/>
  <c r="Y705"/>
  <c r="Z705" s="1"/>
  <c r="V705"/>
  <c r="Q705"/>
  <c r="Q1076" s="1"/>
  <c r="L705"/>
  <c r="AR705" s="1"/>
  <c r="K705"/>
  <c r="AQ705" s="1"/>
  <c r="AT705" s="1"/>
  <c r="J705"/>
  <c r="F705"/>
  <c r="E705"/>
  <c r="M705" s="1"/>
  <c r="AS705" s="1"/>
  <c r="AH704"/>
  <c r="AG704"/>
  <c r="AB704"/>
  <c r="AN704" s="1"/>
  <c r="AA704"/>
  <c r="AM704" s="1"/>
  <c r="Z704"/>
  <c r="Y704"/>
  <c r="AC704" s="1"/>
  <c r="V704"/>
  <c r="R704"/>
  <c r="L704"/>
  <c r="AR704" s="1"/>
  <c r="K704"/>
  <c r="AQ704" s="1"/>
  <c r="J704"/>
  <c r="E704"/>
  <c r="M704" s="1"/>
  <c r="AS704" s="1"/>
  <c r="AG703"/>
  <c r="AH703" s="1"/>
  <c r="AB703"/>
  <c r="AN703" s="1"/>
  <c r="AA703"/>
  <c r="AM703" s="1"/>
  <c r="Y703"/>
  <c r="AC703" s="1"/>
  <c r="V703"/>
  <c r="R703"/>
  <c r="L703"/>
  <c r="AR703" s="1"/>
  <c r="K703"/>
  <c r="AQ703" s="1"/>
  <c r="J703"/>
  <c r="F703"/>
  <c r="E703"/>
  <c r="M703" s="1"/>
  <c r="AS703" s="1"/>
  <c r="AH702"/>
  <c r="AG702"/>
  <c r="AB702"/>
  <c r="AN702" s="1"/>
  <c r="AA702"/>
  <c r="Z702"/>
  <c r="Y702"/>
  <c r="AC702" s="1"/>
  <c r="V702"/>
  <c r="R702"/>
  <c r="L702"/>
  <c r="AR702" s="1"/>
  <c r="K702"/>
  <c r="J702"/>
  <c r="E702"/>
  <c r="M702" s="1"/>
  <c r="AS702" s="1"/>
  <c r="AG701"/>
  <c r="AH701" s="1"/>
  <c r="AB701"/>
  <c r="AN701" s="1"/>
  <c r="AA701"/>
  <c r="AM701" s="1"/>
  <c r="Y701"/>
  <c r="AC701" s="1"/>
  <c r="V701"/>
  <c r="R701"/>
  <c r="L701"/>
  <c r="AR701" s="1"/>
  <c r="K701"/>
  <c r="AQ701" s="1"/>
  <c r="J701"/>
  <c r="E701"/>
  <c r="M701" s="1"/>
  <c r="AS701" s="1"/>
  <c r="AG700"/>
  <c r="AH700" s="1"/>
  <c r="AH698" s="1"/>
  <c r="AB700"/>
  <c r="AN700" s="1"/>
  <c r="AA700"/>
  <c r="Y700"/>
  <c r="Z700" s="1"/>
  <c r="V700"/>
  <c r="R700"/>
  <c r="L700"/>
  <c r="AR700" s="1"/>
  <c r="K700"/>
  <c r="J700"/>
  <c r="E700"/>
  <c r="M700" s="1"/>
  <c r="AS700" s="1"/>
  <c r="AH699"/>
  <c r="AG699"/>
  <c r="AB699"/>
  <c r="AN699" s="1"/>
  <c r="AA699"/>
  <c r="AM699" s="1"/>
  <c r="Z699"/>
  <c r="Y699"/>
  <c r="AC699" s="1"/>
  <c r="V699"/>
  <c r="R699"/>
  <c r="L699"/>
  <c r="AR699" s="1"/>
  <c r="K699"/>
  <c r="AQ699" s="1"/>
  <c r="J699"/>
  <c r="E699"/>
  <c r="M699" s="1"/>
  <c r="AG698"/>
  <c r="AF698"/>
  <c r="AE698"/>
  <c r="AB698"/>
  <c r="AN698" s="1"/>
  <c r="AA698"/>
  <c r="AM698" s="1"/>
  <c r="Y698"/>
  <c r="X698"/>
  <c r="W698"/>
  <c r="V698"/>
  <c r="U698"/>
  <c r="T698"/>
  <c r="S698"/>
  <c r="P698"/>
  <c r="O698"/>
  <c r="L698"/>
  <c r="K698"/>
  <c r="J698"/>
  <c r="I698"/>
  <c r="H698"/>
  <c r="G698"/>
  <c r="E698"/>
  <c r="D698"/>
  <c r="C698"/>
  <c r="AH697"/>
  <c r="AC697"/>
  <c r="AO697" s="1"/>
  <c r="AB697"/>
  <c r="AN697" s="1"/>
  <c r="AA697"/>
  <c r="AM697" s="1"/>
  <c r="Z697"/>
  <c r="V697"/>
  <c r="R697"/>
  <c r="M697"/>
  <c r="AS697" s="1"/>
  <c r="L697"/>
  <c r="AR697" s="1"/>
  <c r="K697"/>
  <c r="AQ697" s="1"/>
  <c r="J697"/>
  <c r="F697"/>
  <c r="AF696"/>
  <c r="AH696" s="1"/>
  <c r="AC696"/>
  <c r="AO696" s="1"/>
  <c r="AA696"/>
  <c r="AM696" s="1"/>
  <c r="X696"/>
  <c r="AB696" s="1"/>
  <c r="V696"/>
  <c r="R696"/>
  <c r="M696"/>
  <c r="AS696" s="1"/>
  <c r="L696"/>
  <c r="AR696" s="1"/>
  <c r="K696"/>
  <c r="AQ696" s="1"/>
  <c r="AT696" s="1"/>
  <c r="J696"/>
  <c r="F696"/>
  <c r="AH695"/>
  <c r="AF695"/>
  <c r="AC695"/>
  <c r="AO695" s="1"/>
  <c r="AA695"/>
  <c r="AM695" s="1"/>
  <c r="X695"/>
  <c r="AB695" s="1"/>
  <c r="V695"/>
  <c r="R695"/>
  <c r="M695"/>
  <c r="AS695" s="1"/>
  <c r="L695"/>
  <c r="AR695" s="1"/>
  <c r="K695"/>
  <c r="AQ695" s="1"/>
  <c r="AT695" s="1"/>
  <c r="J695"/>
  <c r="F695"/>
  <c r="AH694"/>
  <c r="AF694"/>
  <c r="AC694"/>
  <c r="AO694" s="1"/>
  <c r="AA694"/>
  <c r="AM694" s="1"/>
  <c r="Z694"/>
  <c r="X694"/>
  <c r="AB694" s="1"/>
  <c r="V694"/>
  <c r="R694"/>
  <c r="M694"/>
  <c r="AS694" s="1"/>
  <c r="L694"/>
  <c r="AR694" s="1"/>
  <c r="K694"/>
  <c r="AQ694" s="1"/>
  <c r="J694"/>
  <c r="F694"/>
  <c r="AH693"/>
  <c r="AF693"/>
  <c r="AC693"/>
  <c r="AO693" s="1"/>
  <c r="AB693"/>
  <c r="AN693" s="1"/>
  <c r="AA693"/>
  <c r="AM693" s="1"/>
  <c r="Z693"/>
  <c r="X693"/>
  <c r="V693"/>
  <c r="R693"/>
  <c r="M693"/>
  <c r="AS693" s="1"/>
  <c r="L693"/>
  <c r="AR693" s="1"/>
  <c r="K693"/>
  <c r="AQ693" s="1"/>
  <c r="J693"/>
  <c r="F693"/>
  <c r="AH692"/>
  <c r="AF692"/>
  <c r="AC692"/>
  <c r="AO692" s="1"/>
  <c r="AA692"/>
  <c r="AM692" s="1"/>
  <c r="Z692"/>
  <c r="X692"/>
  <c r="AB692" s="1"/>
  <c r="V692"/>
  <c r="R692"/>
  <c r="M692"/>
  <c r="AS692" s="1"/>
  <c r="L692"/>
  <c r="AR692" s="1"/>
  <c r="K692"/>
  <c r="AQ692" s="1"/>
  <c r="AT692" s="1"/>
  <c r="J692"/>
  <c r="F692"/>
  <c r="AH691"/>
  <c r="AF691"/>
  <c r="AC691"/>
  <c r="AO691" s="1"/>
  <c r="AB691"/>
  <c r="AN691" s="1"/>
  <c r="AA691"/>
  <c r="AM691" s="1"/>
  <c r="Z691"/>
  <c r="X691"/>
  <c r="V691"/>
  <c r="R691"/>
  <c r="M691"/>
  <c r="AS691" s="1"/>
  <c r="L691"/>
  <c r="AR691" s="1"/>
  <c r="K691"/>
  <c r="AQ691" s="1"/>
  <c r="AT691" s="1"/>
  <c r="J691"/>
  <c r="F691"/>
  <c r="AH690"/>
  <c r="AF690"/>
  <c r="AC690"/>
  <c r="AO690" s="1"/>
  <c r="AB690"/>
  <c r="AN690" s="1"/>
  <c r="AA690"/>
  <c r="AM690" s="1"/>
  <c r="Z690"/>
  <c r="X690"/>
  <c r="V690"/>
  <c r="R690"/>
  <c r="M690"/>
  <c r="AS690" s="1"/>
  <c r="L690"/>
  <c r="AR690" s="1"/>
  <c r="K690"/>
  <c r="AQ690" s="1"/>
  <c r="AT690" s="1"/>
  <c r="J690"/>
  <c r="F690"/>
  <c r="AH689"/>
  <c r="AF689"/>
  <c r="AC689"/>
  <c r="AO689" s="1"/>
  <c r="AB689"/>
  <c r="AN689" s="1"/>
  <c r="AA689"/>
  <c r="AM689" s="1"/>
  <c r="Z689"/>
  <c r="X689"/>
  <c r="V689"/>
  <c r="R689"/>
  <c r="M689"/>
  <c r="AS689" s="1"/>
  <c r="L689"/>
  <c r="AR689" s="1"/>
  <c r="K689"/>
  <c r="AQ689" s="1"/>
  <c r="AT689" s="1"/>
  <c r="J689"/>
  <c r="F689"/>
  <c r="AH688"/>
  <c r="AF688"/>
  <c r="AC688"/>
  <c r="AO688" s="1"/>
  <c r="AB688"/>
  <c r="AN688" s="1"/>
  <c r="AA688"/>
  <c r="AM688" s="1"/>
  <c r="Z688"/>
  <c r="X688"/>
  <c r="V688"/>
  <c r="R688"/>
  <c r="M688"/>
  <c r="AS688" s="1"/>
  <c r="L688"/>
  <c r="AR688" s="1"/>
  <c r="K688"/>
  <c r="AQ688" s="1"/>
  <c r="J688"/>
  <c r="F688"/>
  <c r="AH687"/>
  <c r="AF687"/>
  <c r="AC687"/>
  <c r="AO687" s="1"/>
  <c r="AB687"/>
  <c r="AN687" s="1"/>
  <c r="AA687"/>
  <c r="AM687" s="1"/>
  <c r="Z687"/>
  <c r="X687"/>
  <c r="V687"/>
  <c r="R687"/>
  <c r="M687"/>
  <c r="AS687" s="1"/>
  <c r="L687"/>
  <c r="AR687" s="1"/>
  <c r="K687"/>
  <c r="AQ687" s="1"/>
  <c r="J687"/>
  <c r="F687"/>
  <c r="AH686"/>
  <c r="AF686"/>
  <c r="AC686"/>
  <c r="AO686" s="1"/>
  <c r="AB686"/>
  <c r="AN686" s="1"/>
  <c r="AA686"/>
  <c r="AM686" s="1"/>
  <c r="Z686"/>
  <c r="X686"/>
  <c r="V686"/>
  <c r="R686"/>
  <c r="M686"/>
  <c r="AS686" s="1"/>
  <c r="L686"/>
  <c r="AR686" s="1"/>
  <c r="K686"/>
  <c r="AQ686" s="1"/>
  <c r="J686"/>
  <c r="F686"/>
  <c r="AH685"/>
  <c r="AF685"/>
  <c r="AC685"/>
  <c r="AO685" s="1"/>
  <c r="AB685"/>
  <c r="AN685" s="1"/>
  <c r="AA685"/>
  <c r="AM685" s="1"/>
  <c r="Z685"/>
  <c r="X685"/>
  <c r="V685"/>
  <c r="R685"/>
  <c r="M685"/>
  <c r="AS685" s="1"/>
  <c r="L685"/>
  <c r="AR685" s="1"/>
  <c r="K685"/>
  <c r="AQ685" s="1"/>
  <c r="J685"/>
  <c r="F685"/>
  <c r="AH683"/>
  <c r="AF683"/>
  <c r="AC683"/>
  <c r="AO683" s="1"/>
  <c r="AB683"/>
  <c r="AN683" s="1"/>
  <c r="AA683"/>
  <c r="AM683" s="1"/>
  <c r="Z683"/>
  <c r="X683"/>
  <c r="V683"/>
  <c r="R683"/>
  <c r="M683"/>
  <c r="AS683" s="1"/>
  <c r="L683"/>
  <c r="AR683" s="1"/>
  <c r="K683"/>
  <c r="AQ683" s="1"/>
  <c r="J683"/>
  <c r="F683"/>
  <c r="AH681"/>
  <c r="AF681"/>
  <c r="AC681"/>
  <c r="AO681" s="1"/>
  <c r="AB681"/>
  <c r="AN681" s="1"/>
  <c r="AA681"/>
  <c r="AM681" s="1"/>
  <c r="Z681"/>
  <c r="X681"/>
  <c r="V681"/>
  <c r="R681"/>
  <c r="M681"/>
  <c r="AS681" s="1"/>
  <c r="L681"/>
  <c r="AR681" s="1"/>
  <c r="K681"/>
  <c r="AQ681" s="1"/>
  <c r="J681"/>
  <c r="F681"/>
  <c r="AH680"/>
  <c r="AF680"/>
  <c r="AC680"/>
  <c r="AO680" s="1"/>
  <c r="AB680"/>
  <c r="AN680" s="1"/>
  <c r="AA680"/>
  <c r="AM680" s="1"/>
  <c r="Z680"/>
  <c r="X680"/>
  <c r="V680"/>
  <c r="R680"/>
  <c r="M680"/>
  <c r="AS680" s="1"/>
  <c r="L680"/>
  <c r="AR680" s="1"/>
  <c r="K680"/>
  <c r="AQ680" s="1"/>
  <c r="J680"/>
  <c r="F680"/>
  <c r="AH679"/>
  <c r="AF679"/>
  <c r="AC679"/>
  <c r="AO679" s="1"/>
  <c r="AA679"/>
  <c r="AM679" s="1"/>
  <c r="Z679"/>
  <c r="X679"/>
  <c r="AB679" s="1"/>
  <c r="V679"/>
  <c r="R679"/>
  <c r="M679"/>
  <c r="AS679" s="1"/>
  <c r="L679"/>
  <c r="AR679" s="1"/>
  <c r="K679"/>
  <c r="AQ679" s="1"/>
  <c r="AT679" s="1"/>
  <c r="J679"/>
  <c r="F679"/>
  <c r="AH678"/>
  <c r="AF678"/>
  <c r="AC678"/>
  <c r="AO678" s="1"/>
  <c r="AA678"/>
  <c r="AM678" s="1"/>
  <c r="X678"/>
  <c r="AB678" s="1"/>
  <c r="V678"/>
  <c r="R678"/>
  <c r="M678"/>
  <c r="AS678" s="1"/>
  <c r="L678"/>
  <c r="AR678" s="1"/>
  <c r="K678"/>
  <c r="AQ678" s="1"/>
  <c r="AT678" s="1"/>
  <c r="J678"/>
  <c r="F678"/>
  <c r="AH677"/>
  <c r="AF677"/>
  <c r="AC677"/>
  <c r="AO677" s="1"/>
  <c r="AB677"/>
  <c r="AN677" s="1"/>
  <c r="AA677"/>
  <c r="AM677" s="1"/>
  <c r="Z677"/>
  <c r="X677"/>
  <c r="V677"/>
  <c r="R677"/>
  <c r="M677"/>
  <c r="AS677" s="1"/>
  <c r="L677"/>
  <c r="AR677" s="1"/>
  <c r="K677"/>
  <c r="AQ677" s="1"/>
  <c r="AT677" s="1"/>
  <c r="J677"/>
  <c r="F677"/>
  <c r="AH676"/>
  <c r="AF676"/>
  <c r="AC676"/>
  <c r="AO676" s="1"/>
  <c r="AA676"/>
  <c r="AM676" s="1"/>
  <c r="Z676"/>
  <c r="X676"/>
  <c r="AB676" s="1"/>
  <c r="V676"/>
  <c r="R676"/>
  <c r="M676"/>
  <c r="AS676" s="1"/>
  <c r="L676"/>
  <c r="AR676" s="1"/>
  <c r="K676"/>
  <c r="AQ676" s="1"/>
  <c r="J676"/>
  <c r="F676"/>
  <c r="AH675"/>
  <c r="AF675"/>
  <c r="AC675"/>
  <c r="AO675" s="1"/>
  <c r="AB675"/>
  <c r="AN675" s="1"/>
  <c r="AA675"/>
  <c r="AM675" s="1"/>
  <c r="Z675"/>
  <c r="X675"/>
  <c r="V675"/>
  <c r="R675"/>
  <c r="M675"/>
  <c r="AS675" s="1"/>
  <c r="L675"/>
  <c r="AR675" s="1"/>
  <c r="K675"/>
  <c r="AQ675" s="1"/>
  <c r="J675"/>
  <c r="F675"/>
  <c r="AH674"/>
  <c r="AF674"/>
  <c r="AC674"/>
  <c r="AO674" s="1"/>
  <c r="AB674"/>
  <c r="AN674" s="1"/>
  <c r="AA674"/>
  <c r="AM674" s="1"/>
  <c r="Z674"/>
  <c r="X674"/>
  <c r="V674"/>
  <c r="R674"/>
  <c r="M674"/>
  <c r="AS674" s="1"/>
  <c r="L674"/>
  <c r="AR674" s="1"/>
  <c r="K674"/>
  <c r="AQ674" s="1"/>
  <c r="J674"/>
  <c r="F674"/>
  <c r="AH673"/>
  <c r="AF673"/>
  <c r="AC673"/>
  <c r="AO673" s="1"/>
  <c r="AB673"/>
  <c r="AN673" s="1"/>
  <c r="AA673"/>
  <c r="AM673" s="1"/>
  <c r="Z673"/>
  <c r="X673"/>
  <c r="V673"/>
  <c r="R673"/>
  <c r="M673"/>
  <c r="AS673" s="1"/>
  <c r="L673"/>
  <c r="AR673" s="1"/>
  <c r="K673"/>
  <c r="AQ673" s="1"/>
  <c r="J673"/>
  <c r="F673"/>
  <c r="AH672"/>
  <c r="AF672"/>
  <c r="AC672"/>
  <c r="AO672" s="1"/>
  <c r="AB672"/>
  <c r="AN672" s="1"/>
  <c r="AA672"/>
  <c r="AM672" s="1"/>
  <c r="Z672"/>
  <c r="X672"/>
  <c r="V672"/>
  <c r="R672"/>
  <c r="M672"/>
  <c r="AS672" s="1"/>
  <c r="L672"/>
  <c r="AR672" s="1"/>
  <c r="K672"/>
  <c r="AQ672" s="1"/>
  <c r="J672"/>
  <c r="F672"/>
  <c r="AH671"/>
  <c r="AF671"/>
  <c r="AC671"/>
  <c r="AO671" s="1"/>
  <c r="AB671"/>
  <c r="AN671" s="1"/>
  <c r="AA671"/>
  <c r="AM671" s="1"/>
  <c r="Z671"/>
  <c r="X671"/>
  <c r="V671"/>
  <c r="R671"/>
  <c r="M671"/>
  <c r="AS671" s="1"/>
  <c r="L671"/>
  <c r="AR671" s="1"/>
  <c r="K671"/>
  <c r="AQ671" s="1"/>
  <c r="J671"/>
  <c r="F671"/>
  <c r="AH670"/>
  <c r="AC670"/>
  <c r="AO670" s="1"/>
  <c r="AB670"/>
  <c r="AN670" s="1"/>
  <c r="AA670"/>
  <c r="AM670" s="1"/>
  <c r="Z670"/>
  <c r="V670"/>
  <c r="R670"/>
  <c r="M670"/>
  <c r="AS670" s="1"/>
  <c r="L670"/>
  <c r="AR670" s="1"/>
  <c r="K670"/>
  <c r="AQ670" s="1"/>
  <c r="J670"/>
  <c r="F670"/>
  <c r="AH669"/>
  <c r="AC669"/>
  <c r="AO669" s="1"/>
  <c r="AB669"/>
  <c r="AN669" s="1"/>
  <c r="AA669"/>
  <c r="AM669" s="1"/>
  <c r="Z669"/>
  <c r="V669"/>
  <c r="R669"/>
  <c r="M669"/>
  <c r="AS669" s="1"/>
  <c r="L669"/>
  <c r="AR669" s="1"/>
  <c r="K669"/>
  <c r="AQ669" s="1"/>
  <c r="J669"/>
  <c r="F669"/>
  <c r="AH668"/>
  <c r="AC668"/>
  <c r="AO668" s="1"/>
  <c r="AB668"/>
  <c r="AN668" s="1"/>
  <c r="AA668"/>
  <c r="AM668" s="1"/>
  <c r="Z668"/>
  <c r="V668"/>
  <c r="R668"/>
  <c r="M668"/>
  <c r="AS668" s="1"/>
  <c r="L668"/>
  <c r="AR668" s="1"/>
  <c r="K668"/>
  <c r="AQ668" s="1"/>
  <c r="J668"/>
  <c r="F668"/>
  <c r="AH667"/>
  <c r="AF667"/>
  <c r="AC667"/>
  <c r="AO667" s="1"/>
  <c r="AB667"/>
  <c r="AN667" s="1"/>
  <c r="AA667"/>
  <c r="AM667" s="1"/>
  <c r="Z667"/>
  <c r="X667"/>
  <c r="V667"/>
  <c r="R667"/>
  <c r="M667"/>
  <c r="AS667" s="1"/>
  <c r="L667"/>
  <c r="AR667" s="1"/>
  <c r="K667"/>
  <c r="AQ667" s="1"/>
  <c r="J667"/>
  <c r="F667"/>
  <c r="AH666"/>
  <c r="AF666"/>
  <c r="AC666"/>
  <c r="AO666" s="1"/>
  <c r="AB666"/>
  <c r="AN666" s="1"/>
  <c r="AA666"/>
  <c r="AM666" s="1"/>
  <c r="Z666"/>
  <c r="X666"/>
  <c r="V666"/>
  <c r="R666"/>
  <c r="M666"/>
  <c r="AS666" s="1"/>
  <c r="L666"/>
  <c r="AR666" s="1"/>
  <c r="K666"/>
  <c r="AQ666" s="1"/>
  <c r="J666"/>
  <c r="F666"/>
  <c r="AH665"/>
  <c r="AF665"/>
  <c r="AC665"/>
  <c r="AO665" s="1"/>
  <c r="AB665"/>
  <c r="AN665" s="1"/>
  <c r="AA665"/>
  <c r="AM665" s="1"/>
  <c r="Z665"/>
  <c r="X665"/>
  <c r="V665"/>
  <c r="R665"/>
  <c r="M665"/>
  <c r="AS665" s="1"/>
  <c r="L665"/>
  <c r="AR665" s="1"/>
  <c r="K665"/>
  <c r="AQ665" s="1"/>
  <c r="J665"/>
  <c r="F665"/>
  <c r="AH664"/>
  <c r="AF664"/>
  <c r="AC664"/>
  <c r="AO664" s="1"/>
  <c r="AB664"/>
  <c r="AN664" s="1"/>
  <c r="AA664"/>
  <c r="AM664" s="1"/>
  <c r="Z664"/>
  <c r="X664"/>
  <c r="V664"/>
  <c r="R664"/>
  <c r="M664"/>
  <c r="AS664" s="1"/>
  <c r="L664"/>
  <c r="AR664" s="1"/>
  <c r="K664"/>
  <c r="AQ664" s="1"/>
  <c r="J664"/>
  <c r="F664"/>
  <c r="AH663"/>
  <c r="AF663"/>
  <c r="AC663"/>
  <c r="AO663" s="1"/>
  <c r="AB663"/>
  <c r="AN663" s="1"/>
  <c r="AA663"/>
  <c r="AM663" s="1"/>
  <c r="Z663"/>
  <c r="X663"/>
  <c r="V663"/>
  <c r="R663"/>
  <c r="M663"/>
  <c r="AS663" s="1"/>
  <c r="L663"/>
  <c r="AR663" s="1"/>
  <c r="K663"/>
  <c r="AQ663" s="1"/>
  <c r="J663"/>
  <c r="F663"/>
  <c r="AH662"/>
  <c r="AF662"/>
  <c r="AC662"/>
  <c r="AO662" s="1"/>
  <c r="AB662"/>
  <c r="AN662" s="1"/>
  <c r="AA662"/>
  <c r="AM662" s="1"/>
  <c r="Z662"/>
  <c r="X662"/>
  <c r="V662"/>
  <c r="R662"/>
  <c r="M662"/>
  <c r="AS662" s="1"/>
  <c r="L662"/>
  <c r="AR662" s="1"/>
  <c r="K662"/>
  <c r="AQ662" s="1"/>
  <c r="J662"/>
  <c r="F662"/>
  <c r="AH661"/>
  <c r="AF661"/>
  <c r="AC661"/>
  <c r="AO661" s="1"/>
  <c r="AB661"/>
  <c r="AN661" s="1"/>
  <c r="AA661"/>
  <c r="AM661" s="1"/>
  <c r="Z661"/>
  <c r="X661"/>
  <c r="V661"/>
  <c r="R661"/>
  <c r="M661"/>
  <c r="AS661" s="1"/>
  <c r="L661"/>
  <c r="AR661" s="1"/>
  <c r="K661"/>
  <c r="AQ661" s="1"/>
  <c r="J661"/>
  <c r="F661"/>
  <c r="AH660"/>
  <c r="AF660"/>
  <c r="AC660"/>
  <c r="AO660" s="1"/>
  <c r="AB660"/>
  <c r="AN660" s="1"/>
  <c r="AA660"/>
  <c r="AM660" s="1"/>
  <c r="Z660"/>
  <c r="X660"/>
  <c r="V660"/>
  <c r="R660"/>
  <c r="M660"/>
  <c r="AS660" s="1"/>
  <c r="L660"/>
  <c r="AR660" s="1"/>
  <c r="K660"/>
  <c r="AQ660" s="1"/>
  <c r="J660"/>
  <c r="F660"/>
  <c r="AH659"/>
  <c r="AF659"/>
  <c r="AC659"/>
  <c r="AO659" s="1"/>
  <c r="AB659"/>
  <c r="AN659" s="1"/>
  <c r="AA659"/>
  <c r="AM659" s="1"/>
  <c r="Z659"/>
  <c r="X659"/>
  <c r="V659"/>
  <c r="R659"/>
  <c r="M659"/>
  <c r="AS659" s="1"/>
  <c r="L659"/>
  <c r="AR659" s="1"/>
  <c r="K659"/>
  <c r="AQ659" s="1"/>
  <c r="J659"/>
  <c r="F659"/>
  <c r="AH658"/>
  <c r="AF658"/>
  <c r="AC658"/>
  <c r="AO658" s="1"/>
  <c r="AB658"/>
  <c r="AN658" s="1"/>
  <c r="AA658"/>
  <c r="AM658" s="1"/>
  <c r="Z658"/>
  <c r="X658"/>
  <c r="V658"/>
  <c r="R658"/>
  <c r="M658"/>
  <c r="AS658" s="1"/>
  <c r="L658"/>
  <c r="AR658" s="1"/>
  <c r="K658"/>
  <c r="AQ658" s="1"/>
  <c r="J658"/>
  <c r="F658"/>
  <c r="AH657"/>
  <c r="AF657"/>
  <c r="AC657"/>
  <c r="AO657" s="1"/>
  <c r="AB657"/>
  <c r="AN657" s="1"/>
  <c r="AA657"/>
  <c r="AM657" s="1"/>
  <c r="Z657"/>
  <c r="X657"/>
  <c r="V657"/>
  <c r="R657"/>
  <c r="M657"/>
  <c r="AS657" s="1"/>
  <c r="L657"/>
  <c r="AR657" s="1"/>
  <c r="K657"/>
  <c r="AQ657" s="1"/>
  <c r="J657"/>
  <c r="F657"/>
  <c r="AH656"/>
  <c r="AF656"/>
  <c r="AC656"/>
  <c r="AO656" s="1"/>
  <c r="AB656"/>
  <c r="AN656" s="1"/>
  <c r="AA656"/>
  <c r="AM656" s="1"/>
  <c r="Z656"/>
  <c r="X656"/>
  <c r="V656"/>
  <c r="R656"/>
  <c r="M656"/>
  <c r="AS656" s="1"/>
  <c r="L656"/>
  <c r="AR656" s="1"/>
  <c r="K656"/>
  <c r="AQ656" s="1"/>
  <c r="J656"/>
  <c r="F656"/>
  <c r="AH655"/>
  <c r="AF655"/>
  <c r="AC655"/>
  <c r="AO655" s="1"/>
  <c r="AB655"/>
  <c r="AN655" s="1"/>
  <c r="AA655"/>
  <c r="AM655" s="1"/>
  <c r="Z655"/>
  <c r="X655"/>
  <c r="V655"/>
  <c r="R655"/>
  <c r="M655"/>
  <c r="AS655" s="1"/>
  <c r="L655"/>
  <c r="AR655" s="1"/>
  <c r="K655"/>
  <c r="AQ655" s="1"/>
  <c r="J655"/>
  <c r="F655"/>
  <c r="AH654"/>
  <c r="AF654"/>
  <c r="AC654"/>
  <c r="AO654" s="1"/>
  <c r="AB654"/>
  <c r="AN654" s="1"/>
  <c r="AA654"/>
  <c r="AM654" s="1"/>
  <c r="Z654"/>
  <c r="X654"/>
  <c r="V654"/>
  <c r="R654"/>
  <c r="M654"/>
  <c r="AS654" s="1"/>
  <c r="L654"/>
  <c r="AR654" s="1"/>
  <c r="K654"/>
  <c r="AQ654" s="1"/>
  <c r="J654"/>
  <c r="F654"/>
  <c r="AH653"/>
  <c r="AF653"/>
  <c r="AC653"/>
  <c r="AO653" s="1"/>
  <c r="AB653"/>
  <c r="AN653" s="1"/>
  <c r="AA653"/>
  <c r="AM653" s="1"/>
  <c r="Z653"/>
  <c r="X653"/>
  <c r="V653"/>
  <c r="R653"/>
  <c r="M653"/>
  <c r="AS653" s="1"/>
  <c r="L653"/>
  <c r="AR653" s="1"/>
  <c r="K653"/>
  <c r="AQ653" s="1"/>
  <c r="J653"/>
  <c r="F653"/>
  <c r="AH652"/>
  <c r="AF652"/>
  <c r="AC652"/>
  <c r="AO652" s="1"/>
  <c r="AB652"/>
  <c r="AN652" s="1"/>
  <c r="AA652"/>
  <c r="AM652" s="1"/>
  <c r="Z652"/>
  <c r="X652"/>
  <c r="V652"/>
  <c r="R652"/>
  <c r="M652"/>
  <c r="AS652" s="1"/>
  <c r="L652"/>
  <c r="AR652" s="1"/>
  <c r="K652"/>
  <c r="AQ652" s="1"/>
  <c r="J652"/>
  <c r="F652"/>
  <c r="AH651"/>
  <c r="AF651"/>
  <c r="AC651"/>
  <c r="AO651" s="1"/>
  <c r="AB651"/>
  <c r="AN651" s="1"/>
  <c r="AA651"/>
  <c r="AM651" s="1"/>
  <c r="Z651"/>
  <c r="X651"/>
  <c r="V651"/>
  <c r="R651"/>
  <c r="M651"/>
  <c r="AS651" s="1"/>
  <c r="L651"/>
  <c r="AR651" s="1"/>
  <c r="K651"/>
  <c r="AQ651" s="1"/>
  <c r="J651"/>
  <c r="F651"/>
  <c r="AH650"/>
  <c r="AF650"/>
  <c r="AC650"/>
  <c r="AO650" s="1"/>
  <c r="AB650"/>
  <c r="AN650" s="1"/>
  <c r="AA650"/>
  <c r="AM650" s="1"/>
  <c r="Z650"/>
  <c r="X650"/>
  <c r="V650"/>
  <c r="R650"/>
  <c r="M650"/>
  <c r="AS650" s="1"/>
  <c r="L650"/>
  <c r="AR650" s="1"/>
  <c r="K650"/>
  <c r="AQ650" s="1"/>
  <c r="J650"/>
  <c r="F650"/>
  <c r="AH649"/>
  <c r="AF649"/>
  <c r="AC649"/>
  <c r="AO649" s="1"/>
  <c r="AB649"/>
  <c r="AN649" s="1"/>
  <c r="AA649"/>
  <c r="AM649" s="1"/>
  <c r="Z649"/>
  <c r="X649"/>
  <c r="V649"/>
  <c r="R649"/>
  <c r="M649"/>
  <c r="AS649" s="1"/>
  <c r="L649"/>
  <c r="AR649" s="1"/>
  <c r="K649"/>
  <c r="AQ649" s="1"/>
  <c r="J649"/>
  <c r="F649"/>
  <c r="AH648"/>
  <c r="AF648"/>
  <c r="AC648"/>
  <c r="AO648" s="1"/>
  <c r="AB648"/>
  <c r="AN648" s="1"/>
  <c r="AA648"/>
  <c r="AM648" s="1"/>
  <c r="Z648"/>
  <c r="X648"/>
  <c r="V648"/>
  <c r="R648"/>
  <c r="M648"/>
  <c r="AS648" s="1"/>
  <c r="L648"/>
  <c r="AR648" s="1"/>
  <c r="K648"/>
  <c r="AQ648" s="1"/>
  <c r="J648"/>
  <c r="F648"/>
  <c r="AJ646"/>
  <c r="AH646"/>
  <c r="AC646"/>
  <c r="AO646" s="1"/>
  <c r="AB646"/>
  <c r="AN646" s="1"/>
  <c r="AA646"/>
  <c r="AM646" s="1"/>
  <c r="Z646"/>
  <c r="V646"/>
  <c r="R646"/>
  <c r="M646"/>
  <c r="AS646" s="1"/>
  <c r="L646"/>
  <c r="AR646" s="1"/>
  <c r="K646"/>
  <c r="AQ646" s="1"/>
  <c r="AT646" s="1"/>
  <c r="J646"/>
  <c r="F646"/>
  <c r="AH645"/>
  <c r="AF645"/>
  <c r="AC645"/>
  <c r="AO645" s="1"/>
  <c r="AA645"/>
  <c r="AM645" s="1"/>
  <c r="Z645"/>
  <c r="X645"/>
  <c r="AB645" s="1"/>
  <c r="V645"/>
  <c r="R645"/>
  <c r="M645"/>
  <c r="AS645" s="1"/>
  <c r="L645"/>
  <c r="AR645" s="1"/>
  <c r="K645"/>
  <c r="AQ645" s="1"/>
  <c r="J645"/>
  <c r="F645"/>
  <c r="AH644"/>
  <c r="AF644"/>
  <c r="AC644"/>
  <c r="AO644" s="1"/>
  <c r="AA644"/>
  <c r="AM644" s="1"/>
  <c r="Z644"/>
  <c r="X644"/>
  <c r="AB644" s="1"/>
  <c r="V644"/>
  <c r="R644"/>
  <c r="M644"/>
  <c r="AS644" s="1"/>
  <c r="L644"/>
  <c r="AR644" s="1"/>
  <c r="K644"/>
  <c r="AQ644" s="1"/>
  <c r="AT644" s="1"/>
  <c r="J644"/>
  <c r="F644"/>
  <c r="AH643"/>
  <c r="AC643"/>
  <c r="AO643" s="1"/>
  <c r="AB643"/>
  <c r="AN643" s="1"/>
  <c r="AA643"/>
  <c r="AM643" s="1"/>
  <c r="Z643"/>
  <c r="V643"/>
  <c r="R643"/>
  <c r="M643"/>
  <c r="AS643" s="1"/>
  <c r="L643"/>
  <c r="AR643" s="1"/>
  <c r="K643"/>
  <c r="AQ643" s="1"/>
  <c r="AT643" s="1"/>
  <c r="J643"/>
  <c r="F643"/>
  <c r="AH642"/>
  <c r="AC642"/>
  <c r="AO642" s="1"/>
  <c r="AB642"/>
  <c r="AN642" s="1"/>
  <c r="AA642"/>
  <c r="AM642" s="1"/>
  <c r="Z642"/>
  <c r="V642"/>
  <c r="R642"/>
  <c r="M642"/>
  <c r="AS642" s="1"/>
  <c r="L642"/>
  <c r="AR642" s="1"/>
  <c r="K642"/>
  <c r="AQ642" s="1"/>
  <c r="AT642" s="1"/>
  <c r="J642"/>
  <c r="F642"/>
  <c r="AH641"/>
  <c r="AF641"/>
  <c r="AC641"/>
  <c r="AO641" s="1"/>
  <c r="AA641"/>
  <c r="AM641" s="1"/>
  <c r="X641"/>
  <c r="AB641" s="1"/>
  <c r="V641"/>
  <c r="R641"/>
  <c r="M641"/>
  <c r="AS641" s="1"/>
  <c r="L641"/>
  <c r="AR641" s="1"/>
  <c r="K641"/>
  <c r="AQ641" s="1"/>
  <c r="AT641" s="1"/>
  <c r="J641"/>
  <c r="F641"/>
  <c r="AH640"/>
  <c r="AF640"/>
  <c r="AC640"/>
  <c r="AO640" s="1"/>
  <c r="AA640"/>
  <c r="AM640" s="1"/>
  <c r="X640"/>
  <c r="AB640" s="1"/>
  <c r="V640"/>
  <c r="R640"/>
  <c r="M640"/>
  <c r="AS640" s="1"/>
  <c r="L640"/>
  <c r="AR640" s="1"/>
  <c r="K640"/>
  <c r="AQ640" s="1"/>
  <c r="AT640" s="1"/>
  <c r="J640"/>
  <c r="F640"/>
  <c r="AH639"/>
  <c r="AF639"/>
  <c r="AC639"/>
  <c r="AO639" s="1"/>
  <c r="AA639"/>
  <c r="AM639" s="1"/>
  <c r="Z639"/>
  <c r="X639"/>
  <c r="AB639" s="1"/>
  <c r="V639"/>
  <c r="R639"/>
  <c r="M639"/>
  <c r="AS639" s="1"/>
  <c r="L639"/>
  <c r="AR639" s="1"/>
  <c r="K639"/>
  <c r="AQ639" s="1"/>
  <c r="J639"/>
  <c r="F639"/>
  <c r="AH638"/>
  <c r="AF638"/>
  <c r="AC638"/>
  <c r="AO638" s="1"/>
  <c r="AA638"/>
  <c r="AM638" s="1"/>
  <c r="Z638"/>
  <c r="X638"/>
  <c r="AB638" s="1"/>
  <c r="V638"/>
  <c r="R638"/>
  <c r="M638"/>
  <c r="AS638" s="1"/>
  <c r="L638"/>
  <c r="AR638" s="1"/>
  <c r="K638"/>
  <c r="AQ638" s="1"/>
  <c r="AT638" s="1"/>
  <c r="J638"/>
  <c r="F638"/>
  <c r="AH637"/>
  <c r="AC637"/>
  <c r="AO637" s="1"/>
  <c r="AB637"/>
  <c r="AN637" s="1"/>
  <c r="AA637"/>
  <c r="AM637" s="1"/>
  <c r="Z637"/>
  <c r="V637"/>
  <c r="R637"/>
  <c r="M637"/>
  <c r="AS637" s="1"/>
  <c r="L637"/>
  <c r="AR637" s="1"/>
  <c r="K637"/>
  <c r="AQ637" s="1"/>
  <c r="AT637" s="1"/>
  <c r="J637"/>
  <c r="F637"/>
  <c r="AH636"/>
  <c r="AF636"/>
  <c r="AC636"/>
  <c r="AO636" s="1"/>
  <c r="AB636"/>
  <c r="AN636" s="1"/>
  <c r="AA636"/>
  <c r="AM636" s="1"/>
  <c r="Z636"/>
  <c r="X636"/>
  <c r="V636"/>
  <c r="R636"/>
  <c r="M636"/>
  <c r="AS636" s="1"/>
  <c r="L636"/>
  <c r="AR636" s="1"/>
  <c r="K636"/>
  <c r="AQ636" s="1"/>
  <c r="AT636" s="1"/>
  <c r="J636"/>
  <c r="F636"/>
  <c r="AH635"/>
  <c r="AF635"/>
  <c r="AC635"/>
  <c r="AO635" s="1"/>
  <c r="AA635"/>
  <c r="AM635" s="1"/>
  <c r="Z635"/>
  <c r="X635"/>
  <c r="AB635" s="1"/>
  <c r="V635"/>
  <c r="R635"/>
  <c r="M635"/>
  <c r="AS635" s="1"/>
  <c r="L635"/>
  <c r="AR635" s="1"/>
  <c r="K635"/>
  <c r="AQ635" s="1"/>
  <c r="J635"/>
  <c r="F635"/>
  <c r="AH634"/>
  <c r="AC634"/>
  <c r="AO634" s="1"/>
  <c r="AB634"/>
  <c r="AN634" s="1"/>
  <c r="AA634"/>
  <c r="AM634" s="1"/>
  <c r="Z634"/>
  <c r="V634"/>
  <c r="R634"/>
  <c r="M634"/>
  <c r="AS634" s="1"/>
  <c r="L634"/>
  <c r="AR634" s="1"/>
  <c r="K634"/>
  <c r="AQ634" s="1"/>
  <c r="J634"/>
  <c r="F634"/>
  <c r="AH633"/>
  <c r="AC633"/>
  <c r="AO633" s="1"/>
  <c r="AB633"/>
  <c r="AN633" s="1"/>
  <c r="AA633"/>
  <c r="AM633" s="1"/>
  <c r="Z633"/>
  <c r="V633"/>
  <c r="R633"/>
  <c r="M633"/>
  <c r="AS633" s="1"/>
  <c r="L633"/>
  <c r="AR633" s="1"/>
  <c r="K633"/>
  <c r="AQ633" s="1"/>
  <c r="J633"/>
  <c r="F633"/>
  <c r="AH632"/>
  <c r="AF632"/>
  <c r="AC632"/>
  <c r="AO632" s="1"/>
  <c r="AB632"/>
  <c r="AN632" s="1"/>
  <c r="AA632"/>
  <c r="AM632" s="1"/>
  <c r="Z632"/>
  <c r="X632"/>
  <c r="V632"/>
  <c r="R632"/>
  <c r="M632"/>
  <c r="AS632" s="1"/>
  <c r="L632"/>
  <c r="AR632" s="1"/>
  <c r="K632"/>
  <c r="AQ632" s="1"/>
  <c r="J632"/>
  <c r="F632"/>
  <c r="AH631"/>
  <c r="AF631"/>
  <c r="AC631"/>
  <c r="AO631" s="1"/>
  <c r="AA631"/>
  <c r="AM631" s="1"/>
  <c r="Z631"/>
  <c r="X631"/>
  <c r="AB631" s="1"/>
  <c r="V631"/>
  <c r="R631"/>
  <c r="M631"/>
  <c r="AS631" s="1"/>
  <c r="L631"/>
  <c r="AR631" s="1"/>
  <c r="K631"/>
  <c r="AQ631" s="1"/>
  <c r="AT631" s="1"/>
  <c r="J631"/>
  <c r="F631"/>
  <c r="AG630"/>
  <c r="AF630"/>
  <c r="AE630"/>
  <c r="AH630" s="1"/>
  <c r="Y630"/>
  <c r="X630"/>
  <c r="W630"/>
  <c r="Z630" s="1"/>
  <c r="U630"/>
  <c r="T630"/>
  <c r="S630"/>
  <c r="V630" s="1"/>
  <c r="Q630"/>
  <c r="AC630" s="1"/>
  <c r="P630"/>
  <c r="AB630" s="1"/>
  <c r="O630"/>
  <c r="R630" s="1"/>
  <c r="I630"/>
  <c r="H630"/>
  <c r="G630"/>
  <c r="J630" s="1"/>
  <c r="E630"/>
  <c r="M630" s="1"/>
  <c r="AS630" s="1"/>
  <c r="D630"/>
  <c r="L630" s="1"/>
  <c r="AR630" s="1"/>
  <c r="C630"/>
  <c r="F630" s="1"/>
  <c r="AH629"/>
  <c r="AC629"/>
  <c r="AO629" s="1"/>
  <c r="AB629"/>
  <c r="AN629" s="1"/>
  <c r="AA629"/>
  <c r="AM629" s="1"/>
  <c r="Z629"/>
  <c r="V629"/>
  <c r="R629"/>
  <c r="M629"/>
  <c r="AS629" s="1"/>
  <c r="L629"/>
  <c r="AR629" s="1"/>
  <c r="K629"/>
  <c r="AQ629" s="1"/>
  <c r="AT629" s="1"/>
  <c r="J629"/>
  <c r="F629"/>
  <c r="AH628"/>
  <c r="AF628"/>
  <c r="AC628"/>
  <c r="AO628" s="1"/>
  <c r="AB628"/>
  <c r="AN628" s="1"/>
  <c r="AA628"/>
  <c r="AD628" s="1"/>
  <c r="AP628" s="1"/>
  <c r="Z628"/>
  <c r="V628"/>
  <c r="R628"/>
  <c r="M628"/>
  <c r="AS628" s="1"/>
  <c r="L628"/>
  <c r="AR628" s="1"/>
  <c r="K628"/>
  <c r="AQ628" s="1"/>
  <c r="J628"/>
  <c r="F628"/>
  <c r="AF627"/>
  <c r="AH627" s="1"/>
  <c r="AC627"/>
  <c r="AO627" s="1"/>
  <c r="AB627"/>
  <c r="AN627" s="1"/>
  <c r="AA627"/>
  <c r="AM627" s="1"/>
  <c r="Z627"/>
  <c r="V627"/>
  <c r="R627"/>
  <c r="M627"/>
  <c r="AS627" s="1"/>
  <c r="L627"/>
  <c r="AR627" s="1"/>
  <c r="K627"/>
  <c r="AQ627" s="1"/>
  <c r="J627"/>
  <c r="F627"/>
  <c r="AF626"/>
  <c r="AH626" s="1"/>
  <c r="AC626"/>
  <c r="AO626" s="1"/>
  <c r="AB626"/>
  <c r="AN626" s="1"/>
  <c r="AA626"/>
  <c r="AD626" s="1"/>
  <c r="Z626"/>
  <c r="V626"/>
  <c r="R626"/>
  <c r="M626"/>
  <c r="AS626" s="1"/>
  <c r="L626"/>
  <c r="AR626" s="1"/>
  <c r="K626"/>
  <c r="AQ626" s="1"/>
  <c r="J626"/>
  <c r="F626"/>
  <c r="AH625"/>
  <c r="AF625"/>
  <c r="AC625"/>
  <c r="AO625" s="1"/>
  <c r="AB625"/>
  <c r="AN625" s="1"/>
  <c r="AA625"/>
  <c r="AM625" s="1"/>
  <c r="Z625"/>
  <c r="V625"/>
  <c r="R625"/>
  <c r="M625"/>
  <c r="AS625" s="1"/>
  <c r="L625"/>
  <c r="AR625" s="1"/>
  <c r="K625"/>
  <c r="AQ625" s="1"/>
  <c r="AT625" s="1"/>
  <c r="J625"/>
  <c r="F625"/>
  <c r="AF624"/>
  <c r="AH624" s="1"/>
  <c r="AC624"/>
  <c r="AO624" s="1"/>
  <c r="AB624"/>
  <c r="AN624" s="1"/>
  <c r="AA624"/>
  <c r="AD624" s="1"/>
  <c r="AP624" s="1"/>
  <c r="Z624"/>
  <c r="V624"/>
  <c r="R624"/>
  <c r="M624"/>
  <c r="AS624" s="1"/>
  <c r="L624"/>
  <c r="AR624" s="1"/>
  <c r="K624"/>
  <c r="AQ624" s="1"/>
  <c r="AT624" s="1"/>
  <c r="J624"/>
  <c r="F624"/>
  <c r="AF623"/>
  <c r="AH623" s="1"/>
  <c r="AC623"/>
  <c r="AO623" s="1"/>
  <c r="AB623"/>
  <c r="AN623" s="1"/>
  <c r="AA623"/>
  <c r="AM623" s="1"/>
  <c r="Z623"/>
  <c r="V623"/>
  <c r="R623"/>
  <c r="M623"/>
  <c r="AS623" s="1"/>
  <c r="L623"/>
  <c r="AR623" s="1"/>
  <c r="K623"/>
  <c r="AQ623" s="1"/>
  <c r="AT623" s="1"/>
  <c r="J623"/>
  <c r="F623"/>
  <c r="AF622"/>
  <c r="AH622" s="1"/>
  <c r="AC622"/>
  <c r="AO622" s="1"/>
  <c r="AB622"/>
  <c r="AN622" s="1"/>
  <c r="AA622"/>
  <c r="AD622" s="1"/>
  <c r="AP622" s="1"/>
  <c r="Z622"/>
  <c r="V622"/>
  <c r="R622"/>
  <c r="M622"/>
  <c r="AS622" s="1"/>
  <c r="L622"/>
  <c r="AR622" s="1"/>
  <c r="K622"/>
  <c r="AQ622" s="1"/>
  <c r="AT622" s="1"/>
  <c r="J622"/>
  <c r="F622"/>
  <c r="AG621"/>
  <c r="AF621"/>
  <c r="AE621"/>
  <c r="AH621" s="1"/>
  <c r="Y621"/>
  <c r="X621"/>
  <c r="W621"/>
  <c r="Z621" s="1"/>
  <c r="U621"/>
  <c r="T621"/>
  <c r="S621"/>
  <c r="V621" s="1"/>
  <c r="Q621"/>
  <c r="AC621" s="1"/>
  <c r="P621"/>
  <c r="AB621" s="1"/>
  <c r="O621"/>
  <c r="AA621" s="1"/>
  <c r="I621"/>
  <c r="H621"/>
  <c r="J621" s="1"/>
  <c r="G621"/>
  <c r="E621"/>
  <c r="M621" s="1"/>
  <c r="AS621" s="1"/>
  <c r="D621"/>
  <c r="L621" s="1"/>
  <c r="AR621" s="1"/>
  <c r="C621"/>
  <c r="K621" s="1"/>
  <c r="AJ620"/>
  <c r="AH620"/>
  <c r="AC620"/>
  <c r="AO620" s="1"/>
  <c r="AB620"/>
  <c r="AN620" s="1"/>
  <c r="AA620"/>
  <c r="AM620" s="1"/>
  <c r="Z620"/>
  <c r="V620"/>
  <c r="R620"/>
  <c r="M620"/>
  <c r="AS620" s="1"/>
  <c r="L620"/>
  <c r="AR620" s="1"/>
  <c r="K620"/>
  <c r="AQ620" s="1"/>
  <c r="J620"/>
  <c r="F620"/>
  <c r="AF619"/>
  <c r="AH619" s="1"/>
  <c r="AC619"/>
  <c r="AO619" s="1"/>
  <c r="AA619"/>
  <c r="AM619" s="1"/>
  <c r="X619"/>
  <c r="AB619" s="1"/>
  <c r="V619"/>
  <c r="R619"/>
  <c r="M619"/>
  <c r="AS619" s="1"/>
  <c r="K619"/>
  <c r="AQ619" s="1"/>
  <c r="J619"/>
  <c r="F619"/>
  <c r="D619"/>
  <c r="L619" s="1"/>
  <c r="AR619" s="1"/>
  <c r="AH618"/>
  <c r="AC618"/>
  <c r="AO618" s="1"/>
  <c r="AB618"/>
  <c r="AN618" s="1"/>
  <c r="AA618"/>
  <c r="AM618" s="1"/>
  <c r="Z618"/>
  <c r="V618"/>
  <c r="R618"/>
  <c r="M618"/>
  <c r="AS618" s="1"/>
  <c r="L618"/>
  <c r="AR618" s="1"/>
  <c r="K618"/>
  <c r="AQ618" s="1"/>
  <c r="AT618" s="1"/>
  <c r="J618"/>
  <c r="F618"/>
  <c r="AH617"/>
  <c r="AF617"/>
  <c r="AC617"/>
  <c r="AO617" s="1"/>
  <c r="AB617"/>
  <c r="AN617" s="1"/>
  <c r="AA617"/>
  <c r="AM617" s="1"/>
  <c r="Z617"/>
  <c r="X617"/>
  <c r="V617"/>
  <c r="R617"/>
  <c r="M617"/>
  <c r="AS617" s="1"/>
  <c r="L617"/>
  <c r="AR617" s="1"/>
  <c r="K617"/>
  <c r="AQ617" s="1"/>
  <c r="AT617" s="1"/>
  <c r="J617"/>
  <c r="F617"/>
  <c r="AH616"/>
  <c r="AF616"/>
  <c r="AC616"/>
  <c r="AO616" s="1"/>
  <c r="AA616"/>
  <c r="Z616"/>
  <c r="X616"/>
  <c r="AB616" s="1"/>
  <c r="V616"/>
  <c r="R616"/>
  <c r="M616"/>
  <c r="AS616" s="1"/>
  <c r="L616"/>
  <c r="AR616" s="1"/>
  <c r="K616"/>
  <c r="N616" s="1"/>
  <c r="J616"/>
  <c r="F616"/>
  <c r="AH615"/>
  <c r="AF615"/>
  <c r="AC615"/>
  <c r="AO615" s="1"/>
  <c r="AA615"/>
  <c r="Z615"/>
  <c r="X615"/>
  <c r="AB615" s="1"/>
  <c r="V615"/>
  <c r="R615"/>
  <c r="M615"/>
  <c r="AS615" s="1"/>
  <c r="L615"/>
  <c r="AR615" s="1"/>
  <c r="K615"/>
  <c r="N615" s="1"/>
  <c r="J615"/>
  <c r="F615"/>
  <c r="AF614"/>
  <c r="AH614" s="1"/>
  <c r="AC614"/>
  <c r="AO614" s="1"/>
  <c r="AA614"/>
  <c r="X614"/>
  <c r="AB614" s="1"/>
  <c r="V614"/>
  <c r="R614"/>
  <c r="M614"/>
  <c r="AS614" s="1"/>
  <c r="L614"/>
  <c r="AR614" s="1"/>
  <c r="K614"/>
  <c r="N614" s="1"/>
  <c r="J614"/>
  <c r="F614"/>
  <c r="AF613"/>
  <c r="AH613" s="1"/>
  <c r="AC613"/>
  <c r="AO613" s="1"/>
  <c r="AA613"/>
  <c r="AD613" s="1"/>
  <c r="AP613" s="1"/>
  <c r="X613"/>
  <c r="AB613" s="1"/>
  <c r="V613"/>
  <c r="R613"/>
  <c r="M613"/>
  <c r="AS613" s="1"/>
  <c r="L613"/>
  <c r="AR613" s="1"/>
  <c r="K613"/>
  <c r="N613" s="1"/>
  <c r="J613"/>
  <c r="F613"/>
  <c r="AH612"/>
  <c r="AF612"/>
  <c r="AC612"/>
  <c r="AO612" s="1"/>
  <c r="AA612"/>
  <c r="Z612"/>
  <c r="X612"/>
  <c r="AB612" s="1"/>
  <c r="V612"/>
  <c r="R612"/>
  <c r="M612"/>
  <c r="AS612" s="1"/>
  <c r="L612"/>
  <c r="AR612" s="1"/>
  <c r="K612"/>
  <c r="N612" s="1"/>
  <c r="J612"/>
  <c r="F612"/>
  <c r="AF611"/>
  <c r="AH611" s="1"/>
  <c r="AC611"/>
  <c r="AO611" s="1"/>
  <c r="AA611"/>
  <c r="AD611" s="1"/>
  <c r="AP611" s="1"/>
  <c r="X611"/>
  <c r="AB611" s="1"/>
  <c r="V611"/>
  <c r="R611"/>
  <c r="M611"/>
  <c r="AS611" s="1"/>
  <c r="L611"/>
  <c r="AR611" s="1"/>
  <c r="K611"/>
  <c r="N611" s="1"/>
  <c r="J611"/>
  <c r="F611"/>
  <c r="AF610"/>
  <c r="AH610" s="1"/>
  <c r="AC610"/>
  <c r="AO610" s="1"/>
  <c r="AA610"/>
  <c r="X610"/>
  <c r="AB610" s="1"/>
  <c r="V610"/>
  <c r="R610"/>
  <c r="M610"/>
  <c r="AS610" s="1"/>
  <c r="L610"/>
  <c r="AR610" s="1"/>
  <c r="K610"/>
  <c r="N610" s="1"/>
  <c r="J610"/>
  <c r="F610"/>
  <c r="AH609"/>
  <c r="AF609"/>
  <c r="AC609"/>
  <c r="AO609" s="1"/>
  <c r="AA609"/>
  <c r="Z609"/>
  <c r="X609"/>
  <c r="AB609" s="1"/>
  <c r="V609"/>
  <c r="R609"/>
  <c r="M609"/>
  <c r="AS609" s="1"/>
  <c r="L609"/>
  <c r="AR609" s="1"/>
  <c r="K609"/>
  <c r="N609" s="1"/>
  <c r="J609"/>
  <c r="F609"/>
  <c r="AH608"/>
  <c r="AF608"/>
  <c r="AC608"/>
  <c r="AO608" s="1"/>
  <c r="AA608"/>
  <c r="AD608" s="1"/>
  <c r="AP608" s="1"/>
  <c r="X608"/>
  <c r="AB608" s="1"/>
  <c r="V608"/>
  <c r="R608"/>
  <c r="M608"/>
  <c r="AS608" s="1"/>
  <c r="L608"/>
  <c r="AR608" s="1"/>
  <c r="K608"/>
  <c r="N608" s="1"/>
  <c r="J608"/>
  <c r="F608"/>
  <c r="AF607"/>
  <c r="AH607" s="1"/>
  <c r="AC607"/>
  <c r="AO607" s="1"/>
  <c r="AA607"/>
  <c r="X607"/>
  <c r="AB607" s="1"/>
  <c r="V607"/>
  <c r="R607"/>
  <c r="M607"/>
  <c r="AS607" s="1"/>
  <c r="L607"/>
  <c r="AR607" s="1"/>
  <c r="K607"/>
  <c r="N607" s="1"/>
  <c r="J607"/>
  <c r="F607"/>
  <c r="AF606"/>
  <c r="AH606" s="1"/>
  <c r="AC606"/>
  <c r="AO606" s="1"/>
  <c r="AA606"/>
  <c r="AD606" s="1"/>
  <c r="AP606" s="1"/>
  <c r="X606"/>
  <c r="AB606" s="1"/>
  <c r="V606"/>
  <c r="R606"/>
  <c r="M606"/>
  <c r="AS606" s="1"/>
  <c r="L606"/>
  <c r="AR606" s="1"/>
  <c r="K606"/>
  <c r="N606" s="1"/>
  <c r="J606"/>
  <c r="F606"/>
  <c r="AH605"/>
  <c r="AF605"/>
  <c r="AC605"/>
  <c r="AO605" s="1"/>
  <c r="AA605"/>
  <c r="Z605"/>
  <c r="X605"/>
  <c r="AB605" s="1"/>
  <c r="V605"/>
  <c r="R605"/>
  <c r="M605"/>
  <c r="AS605" s="1"/>
  <c r="L605"/>
  <c r="AR605" s="1"/>
  <c r="K605"/>
  <c r="N605" s="1"/>
  <c r="J605"/>
  <c r="F605"/>
  <c r="AH604"/>
  <c r="AF604"/>
  <c r="AC604"/>
  <c r="AO604" s="1"/>
  <c r="AA604"/>
  <c r="Z604"/>
  <c r="X604"/>
  <c r="AB604" s="1"/>
  <c r="V604"/>
  <c r="R604"/>
  <c r="M604"/>
  <c r="AS604" s="1"/>
  <c r="L604"/>
  <c r="AR604" s="1"/>
  <c r="K604"/>
  <c r="N604" s="1"/>
  <c r="J604"/>
  <c r="F604"/>
  <c r="AF603"/>
  <c r="AH603" s="1"/>
  <c r="AC603"/>
  <c r="AO603" s="1"/>
  <c r="AA603"/>
  <c r="X603"/>
  <c r="AB603" s="1"/>
  <c r="V603"/>
  <c r="R603"/>
  <c r="M603"/>
  <c r="AS603" s="1"/>
  <c r="L603"/>
  <c r="AR603" s="1"/>
  <c r="K603"/>
  <c r="N603" s="1"/>
  <c r="J603"/>
  <c r="F603"/>
  <c r="AH602"/>
  <c r="AF602"/>
  <c r="AC602"/>
  <c r="AO602" s="1"/>
  <c r="AA602"/>
  <c r="Z602"/>
  <c r="X602"/>
  <c r="AB602" s="1"/>
  <c r="V602"/>
  <c r="R602"/>
  <c r="M602"/>
  <c r="AS602" s="1"/>
  <c r="L602"/>
  <c r="AR602" s="1"/>
  <c r="K602"/>
  <c r="N602" s="1"/>
  <c r="J602"/>
  <c r="F602"/>
  <c r="AH601"/>
  <c r="AF601"/>
  <c r="AC601"/>
  <c r="AO601" s="1"/>
  <c r="AA601"/>
  <c r="AD601" s="1"/>
  <c r="AP601" s="1"/>
  <c r="X601"/>
  <c r="AB601" s="1"/>
  <c r="V601"/>
  <c r="R601"/>
  <c r="M601"/>
  <c r="AS601" s="1"/>
  <c r="L601"/>
  <c r="AR601" s="1"/>
  <c r="K601"/>
  <c r="N601" s="1"/>
  <c r="J601"/>
  <c r="F601"/>
  <c r="AF600"/>
  <c r="AH600" s="1"/>
  <c r="AC600"/>
  <c r="AO600" s="1"/>
  <c r="AA600"/>
  <c r="X600"/>
  <c r="AB600" s="1"/>
  <c r="V600"/>
  <c r="R600"/>
  <c r="M600"/>
  <c r="AS600" s="1"/>
  <c r="L600"/>
  <c r="AR600" s="1"/>
  <c r="K600"/>
  <c r="N600" s="1"/>
  <c r="J600"/>
  <c r="F600"/>
  <c r="AH599"/>
  <c r="AF599"/>
  <c r="AC599"/>
  <c r="AO599" s="1"/>
  <c r="AA599"/>
  <c r="X599"/>
  <c r="AB599" s="1"/>
  <c r="V599"/>
  <c r="R599"/>
  <c r="M599"/>
  <c r="AS599" s="1"/>
  <c r="L599"/>
  <c r="AR599" s="1"/>
  <c r="K599"/>
  <c r="N599" s="1"/>
  <c r="J599"/>
  <c r="F599"/>
  <c r="AF598"/>
  <c r="AH598" s="1"/>
  <c r="AC598"/>
  <c r="AO598" s="1"/>
  <c r="AA598"/>
  <c r="AD598" s="1"/>
  <c r="AP598" s="1"/>
  <c r="X598"/>
  <c r="AB598" s="1"/>
  <c r="V598"/>
  <c r="R598"/>
  <c r="M598"/>
  <c r="AS598" s="1"/>
  <c r="L598"/>
  <c r="AR598" s="1"/>
  <c r="K598"/>
  <c r="N598" s="1"/>
  <c r="J598"/>
  <c r="F598"/>
  <c r="AH597"/>
  <c r="AF597"/>
  <c r="AC597"/>
  <c r="AO597" s="1"/>
  <c r="AA597"/>
  <c r="Z597"/>
  <c r="X597"/>
  <c r="AB597" s="1"/>
  <c r="V597"/>
  <c r="R597"/>
  <c r="M597"/>
  <c r="AS597" s="1"/>
  <c r="L597"/>
  <c r="AR597" s="1"/>
  <c r="K597"/>
  <c r="AQ597" s="1"/>
  <c r="J597"/>
  <c r="F597"/>
  <c r="AH596"/>
  <c r="AF596"/>
  <c r="AC596"/>
  <c r="AO596" s="1"/>
  <c r="AB596"/>
  <c r="AN596" s="1"/>
  <c r="AA596"/>
  <c r="AM596" s="1"/>
  <c r="Z596"/>
  <c r="X596"/>
  <c r="V596"/>
  <c r="R596"/>
  <c r="M596"/>
  <c r="AS596" s="1"/>
  <c r="L596"/>
  <c r="AR596" s="1"/>
  <c r="K596"/>
  <c r="AQ596" s="1"/>
  <c r="J596"/>
  <c r="F596"/>
  <c r="AH595"/>
  <c r="AF595"/>
  <c r="AC595"/>
  <c r="AO595" s="1"/>
  <c r="AB595"/>
  <c r="AN595" s="1"/>
  <c r="AA595"/>
  <c r="AM595" s="1"/>
  <c r="Z595"/>
  <c r="X595"/>
  <c r="V595"/>
  <c r="R595"/>
  <c r="M595"/>
  <c r="AS595" s="1"/>
  <c r="L595"/>
  <c r="AR595" s="1"/>
  <c r="K595"/>
  <c r="AQ595" s="1"/>
  <c r="J595"/>
  <c r="F595"/>
  <c r="AH594"/>
  <c r="AF594"/>
  <c r="AC594"/>
  <c r="AO594" s="1"/>
  <c r="AB594"/>
  <c r="AN594" s="1"/>
  <c r="AA594"/>
  <c r="AM594" s="1"/>
  <c r="Z594"/>
  <c r="X594"/>
  <c r="V594"/>
  <c r="R594"/>
  <c r="M594"/>
  <c r="AS594" s="1"/>
  <c r="L594"/>
  <c r="AR594" s="1"/>
  <c r="K594"/>
  <c r="AQ594" s="1"/>
  <c r="J594"/>
  <c r="F594"/>
  <c r="AH593"/>
  <c r="AF593"/>
  <c r="AC593"/>
  <c r="AO593" s="1"/>
  <c r="AB593"/>
  <c r="AN593" s="1"/>
  <c r="AA593"/>
  <c r="AM593" s="1"/>
  <c r="Z593"/>
  <c r="X593"/>
  <c r="V593"/>
  <c r="R593"/>
  <c r="M593"/>
  <c r="AS593" s="1"/>
  <c r="L593"/>
  <c r="AR593" s="1"/>
  <c r="K593"/>
  <c r="AQ593" s="1"/>
  <c r="J593"/>
  <c r="F593"/>
  <c r="AH592"/>
  <c r="AF592"/>
  <c r="AC592"/>
  <c r="AO592" s="1"/>
  <c r="AA592"/>
  <c r="Z592"/>
  <c r="X592"/>
  <c r="AB592" s="1"/>
  <c r="V592"/>
  <c r="R592"/>
  <c r="M592"/>
  <c r="AS592" s="1"/>
  <c r="L592"/>
  <c r="AR592" s="1"/>
  <c r="K592"/>
  <c r="AQ592" s="1"/>
  <c r="AT592" s="1"/>
  <c r="J592"/>
  <c r="F592"/>
  <c r="AH591"/>
  <c r="AF591"/>
  <c r="AC591"/>
  <c r="AO591" s="1"/>
  <c r="AA591"/>
  <c r="Z591"/>
  <c r="X591"/>
  <c r="AB591" s="1"/>
  <c r="V591"/>
  <c r="R591"/>
  <c r="M591"/>
  <c r="AS591" s="1"/>
  <c r="L591"/>
  <c r="AR591" s="1"/>
  <c r="K591"/>
  <c r="AQ591" s="1"/>
  <c r="J591"/>
  <c r="F591"/>
  <c r="AH590"/>
  <c r="AF590"/>
  <c r="AC590"/>
  <c r="AO590" s="1"/>
  <c r="AA590"/>
  <c r="Z590"/>
  <c r="X590"/>
  <c r="AB590" s="1"/>
  <c r="V590"/>
  <c r="R590"/>
  <c r="M590"/>
  <c r="AS590" s="1"/>
  <c r="L590"/>
  <c r="AR590" s="1"/>
  <c r="K590"/>
  <c r="AQ590" s="1"/>
  <c r="AT590" s="1"/>
  <c r="J590"/>
  <c r="F590"/>
  <c r="AH589"/>
  <c r="AF589"/>
  <c r="AC589"/>
  <c r="AO589" s="1"/>
  <c r="AB589"/>
  <c r="AN589" s="1"/>
  <c r="AA589"/>
  <c r="AM589" s="1"/>
  <c r="Z589"/>
  <c r="X589"/>
  <c r="V589"/>
  <c r="R589"/>
  <c r="M589"/>
  <c r="AS589" s="1"/>
  <c r="L589"/>
  <c r="AR589" s="1"/>
  <c r="K589"/>
  <c r="AQ589" s="1"/>
  <c r="AT589" s="1"/>
  <c r="J589"/>
  <c r="F589"/>
  <c r="AH588"/>
  <c r="AF588"/>
  <c r="AC588"/>
  <c r="AO588" s="1"/>
  <c r="AB588"/>
  <c r="AN588" s="1"/>
  <c r="AA588"/>
  <c r="AM588" s="1"/>
  <c r="Z588"/>
  <c r="X588"/>
  <c r="V588"/>
  <c r="R588"/>
  <c r="M588"/>
  <c r="AS588" s="1"/>
  <c r="L588"/>
  <c r="AR588" s="1"/>
  <c r="K588"/>
  <c r="AQ588" s="1"/>
  <c r="AT588" s="1"/>
  <c r="J588"/>
  <c r="F588"/>
  <c r="AH587"/>
  <c r="AF587"/>
  <c r="AC587"/>
  <c r="AO587" s="1"/>
  <c r="AB587"/>
  <c r="AN587" s="1"/>
  <c r="AA587"/>
  <c r="AD587" s="1"/>
  <c r="AP587" s="1"/>
  <c r="Z587"/>
  <c r="X587"/>
  <c r="V587"/>
  <c r="R587"/>
  <c r="M587"/>
  <c r="AS587" s="1"/>
  <c r="L587"/>
  <c r="AR587" s="1"/>
  <c r="K587"/>
  <c r="AQ587" s="1"/>
  <c r="AT587" s="1"/>
  <c r="J587"/>
  <c r="F587"/>
  <c r="AH586"/>
  <c r="AF586"/>
  <c r="AC586"/>
  <c r="AO586" s="1"/>
  <c r="AB586"/>
  <c r="AN586" s="1"/>
  <c r="AA586"/>
  <c r="AD586" s="1"/>
  <c r="AP586" s="1"/>
  <c r="Z586"/>
  <c r="X586"/>
  <c r="V586"/>
  <c r="R586"/>
  <c r="M586"/>
  <c r="AS586" s="1"/>
  <c r="L586"/>
  <c r="AR586" s="1"/>
  <c r="K586"/>
  <c r="AQ586" s="1"/>
  <c r="AT586" s="1"/>
  <c r="J586"/>
  <c r="F586"/>
  <c r="AH585"/>
  <c r="AF585"/>
  <c r="AC585"/>
  <c r="AO585" s="1"/>
  <c r="AB585"/>
  <c r="AN585" s="1"/>
  <c r="AA585"/>
  <c r="AD585" s="1"/>
  <c r="AP585" s="1"/>
  <c r="Z585"/>
  <c r="X585"/>
  <c r="V585"/>
  <c r="R585"/>
  <c r="M585"/>
  <c r="AS585" s="1"/>
  <c r="L585"/>
  <c r="AR585" s="1"/>
  <c r="K585"/>
  <c r="AQ585" s="1"/>
  <c r="AT585" s="1"/>
  <c r="J585"/>
  <c r="F585"/>
  <c r="AH584"/>
  <c r="AF584"/>
  <c r="AC584"/>
  <c r="AO584" s="1"/>
  <c r="AB584"/>
  <c r="AN584" s="1"/>
  <c r="AA584"/>
  <c r="AM584" s="1"/>
  <c r="Z584"/>
  <c r="X584"/>
  <c r="V584"/>
  <c r="R584"/>
  <c r="M584"/>
  <c r="AS584" s="1"/>
  <c r="L584"/>
  <c r="AR584" s="1"/>
  <c r="K584"/>
  <c r="AQ584" s="1"/>
  <c r="AT584" s="1"/>
  <c r="J584"/>
  <c r="F584"/>
  <c r="AH583"/>
  <c r="AF583"/>
  <c r="AC583"/>
  <c r="AO583" s="1"/>
  <c r="AA583"/>
  <c r="Z583"/>
  <c r="X583"/>
  <c r="AB583" s="1"/>
  <c r="V583"/>
  <c r="R583"/>
  <c r="M583"/>
  <c r="AS583" s="1"/>
  <c r="L583"/>
  <c r="AR583" s="1"/>
  <c r="K583"/>
  <c r="N583" s="1"/>
  <c r="J583"/>
  <c r="F583"/>
  <c r="AH582"/>
  <c r="AF582"/>
  <c r="AC582"/>
  <c r="AO582" s="1"/>
  <c r="AA582"/>
  <c r="Z582"/>
  <c r="X582"/>
  <c r="AB582" s="1"/>
  <c r="V582"/>
  <c r="R582"/>
  <c r="M582"/>
  <c r="AS582" s="1"/>
  <c r="L582"/>
  <c r="AR582" s="1"/>
  <c r="K582"/>
  <c r="AQ582" s="1"/>
  <c r="AT582" s="1"/>
  <c r="J582"/>
  <c r="F582"/>
  <c r="AH581"/>
  <c r="AF581"/>
  <c r="AC581"/>
  <c r="AO581" s="1"/>
  <c r="AA581"/>
  <c r="Z581"/>
  <c r="X581"/>
  <c r="AB581" s="1"/>
  <c r="V581"/>
  <c r="R581"/>
  <c r="M581"/>
  <c r="AS581" s="1"/>
  <c r="L581"/>
  <c r="AR581" s="1"/>
  <c r="K581"/>
  <c r="N581" s="1"/>
  <c r="J581"/>
  <c r="F581"/>
  <c r="AH580"/>
  <c r="AF580"/>
  <c r="AC580"/>
  <c r="AO580" s="1"/>
  <c r="AA580"/>
  <c r="Z580"/>
  <c r="X580"/>
  <c r="AB580" s="1"/>
  <c r="V580"/>
  <c r="R580"/>
  <c r="M580"/>
  <c r="AS580" s="1"/>
  <c r="L580"/>
  <c r="AR580" s="1"/>
  <c r="K580"/>
  <c r="N580" s="1"/>
  <c r="J580"/>
  <c r="F580"/>
  <c r="AH579"/>
  <c r="AF579"/>
  <c r="AC579"/>
  <c r="AO579" s="1"/>
  <c r="AA579"/>
  <c r="Z579"/>
  <c r="X579"/>
  <c r="AB579" s="1"/>
  <c r="V579"/>
  <c r="R579"/>
  <c r="M579"/>
  <c r="AS579" s="1"/>
  <c r="L579"/>
  <c r="AR579" s="1"/>
  <c r="K579"/>
  <c r="N579" s="1"/>
  <c r="J579"/>
  <c r="F579"/>
  <c r="AH578"/>
  <c r="AF578"/>
  <c r="AC578"/>
  <c r="AO578" s="1"/>
  <c r="AA578"/>
  <c r="Z578"/>
  <c r="X578"/>
  <c r="AB578" s="1"/>
  <c r="V578"/>
  <c r="R578"/>
  <c r="M578"/>
  <c r="AS578" s="1"/>
  <c r="L578"/>
  <c r="AR578" s="1"/>
  <c r="K578"/>
  <c r="N578" s="1"/>
  <c r="J578"/>
  <c r="F578"/>
  <c r="AH577"/>
  <c r="AF577"/>
  <c r="AC577"/>
  <c r="AO577" s="1"/>
  <c r="AA577"/>
  <c r="Z577"/>
  <c r="X577"/>
  <c r="AB577" s="1"/>
  <c r="V577"/>
  <c r="R577"/>
  <c r="M577"/>
  <c r="AS577" s="1"/>
  <c r="L577"/>
  <c r="AR577" s="1"/>
  <c r="K577"/>
  <c r="N577" s="1"/>
  <c r="J577"/>
  <c r="F577"/>
  <c r="AH576"/>
  <c r="AF576"/>
  <c r="AC576"/>
  <c r="AO576" s="1"/>
  <c r="AA576"/>
  <c r="Z576"/>
  <c r="X576"/>
  <c r="AB576" s="1"/>
  <c r="V576"/>
  <c r="R576"/>
  <c r="M576"/>
  <c r="AS576" s="1"/>
  <c r="L576"/>
  <c r="AR576" s="1"/>
  <c r="K576"/>
  <c r="N576" s="1"/>
  <c r="J576"/>
  <c r="F576"/>
  <c r="AH575"/>
  <c r="AF575"/>
  <c r="AC575"/>
  <c r="AO575" s="1"/>
  <c r="AA575"/>
  <c r="Z575"/>
  <c r="X575"/>
  <c r="AB575" s="1"/>
  <c r="V575"/>
  <c r="R575"/>
  <c r="M575"/>
  <c r="AS575" s="1"/>
  <c r="L575"/>
  <c r="AR575" s="1"/>
  <c r="K575"/>
  <c r="N575" s="1"/>
  <c r="J575"/>
  <c r="F575"/>
  <c r="AF574"/>
  <c r="AH574" s="1"/>
  <c r="AC574"/>
  <c r="AO574" s="1"/>
  <c r="AA574"/>
  <c r="Z574"/>
  <c r="X574"/>
  <c r="AB574" s="1"/>
  <c r="V574"/>
  <c r="R574"/>
  <c r="M574"/>
  <c r="AS574" s="1"/>
  <c r="L574"/>
  <c r="AR574" s="1"/>
  <c r="K574"/>
  <c r="N574" s="1"/>
  <c r="J574"/>
  <c r="F574"/>
  <c r="AF573"/>
  <c r="AH573" s="1"/>
  <c r="AC573"/>
  <c r="AO573" s="1"/>
  <c r="AA573"/>
  <c r="Z573"/>
  <c r="X573"/>
  <c r="AB573" s="1"/>
  <c r="V573"/>
  <c r="R573"/>
  <c r="M573"/>
  <c r="AS573" s="1"/>
  <c r="L573"/>
  <c r="AR573" s="1"/>
  <c r="K573"/>
  <c r="N573" s="1"/>
  <c r="J573"/>
  <c r="F573"/>
  <c r="AH572"/>
  <c r="AF572"/>
  <c r="AC572"/>
  <c r="AO572" s="1"/>
  <c r="AA572"/>
  <c r="Z572"/>
  <c r="X572"/>
  <c r="AB572" s="1"/>
  <c r="V572"/>
  <c r="R572"/>
  <c r="M572"/>
  <c r="AS572" s="1"/>
  <c r="L572"/>
  <c r="AR572" s="1"/>
  <c r="K572"/>
  <c r="AQ572" s="1"/>
  <c r="AT572" s="1"/>
  <c r="J572"/>
  <c r="F572"/>
  <c r="AH571"/>
  <c r="AF571"/>
  <c r="AC571"/>
  <c r="AO571" s="1"/>
  <c r="AA571"/>
  <c r="AD571" s="1"/>
  <c r="AP571" s="1"/>
  <c r="X571"/>
  <c r="AB571" s="1"/>
  <c r="V571"/>
  <c r="R571"/>
  <c r="M571"/>
  <c r="AS571" s="1"/>
  <c r="L571"/>
  <c r="AR571" s="1"/>
  <c r="K571"/>
  <c r="N571" s="1"/>
  <c r="J571"/>
  <c r="F571"/>
  <c r="AH570"/>
  <c r="AF570"/>
  <c r="AC570"/>
  <c r="AO570" s="1"/>
  <c r="AA570"/>
  <c r="Z570"/>
  <c r="X570"/>
  <c r="AB570" s="1"/>
  <c r="V570"/>
  <c r="R570"/>
  <c r="M570"/>
  <c r="AS570" s="1"/>
  <c r="L570"/>
  <c r="AR570" s="1"/>
  <c r="K570"/>
  <c r="AQ570" s="1"/>
  <c r="J570"/>
  <c r="F570"/>
  <c r="AH569"/>
  <c r="AF569"/>
  <c r="AC569"/>
  <c r="AO569" s="1"/>
  <c r="AB569"/>
  <c r="AN569" s="1"/>
  <c r="AA569"/>
  <c r="AM569" s="1"/>
  <c r="Z569"/>
  <c r="X569"/>
  <c r="V569"/>
  <c r="R569"/>
  <c r="M569"/>
  <c r="AS569" s="1"/>
  <c r="L569"/>
  <c r="AR569" s="1"/>
  <c r="K569"/>
  <c r="AQ569" s="1"/>
  <c r="J569"/>
  <c r="F569"/>
  <c r="AH568"/>
  <c r="AF568"/>
  <c r="AC568"/>
  <c r="AO568" s="1"/>
  <c r="AB568"/>
  <c r="AN568" s="1"/>
  <c r="AA568"/>
  <c r="AM568" s="1"/>
  <c r="Z568"/>
  <c r="X568"/>
  <c r="V568"/>
  <c r="R568"/>
  <c r="M568"/>
  <c r="AS568" s="1"/>
  <c r="L568"/>
  <c r="AR568" s="1"/>
  <c r="K568"/>
  <c r="AQ568" s="1"/>
  <c r="J568"/>
  <c r="F568"/>
  <c r="AH567"/>
  <c r="AF567"/>
  <c r="AC567"/>
  <c r="AO567" s="1"/>
  <c r="AB567"/>
  <c r="AN567" s="1"/>
  <c r="AA567"/>
  <c r="AM567" s="1"/>
  <c r="Z567"/>
  <c r="X567"/>
  <c r="V567"/>
  <c r="R567"/>
  <c r="M567"/>
  <c r="AS567" s="1"/>
  <c r="L567"/>
  <c r="AR567" s="1"/>
  <c r="K567"/>
  <c r="AQ567" s="1"/>
  <c r="J567"/>
  <c r="F567"/>
  <c r="AH566"/>
  <c r="AF566"/>
  <c r="AC566"/>
  <c r="AO566" s="1"/>
  <c r="AA566"/>
  <c r="AM566" s="1"/>
  <c r="Z566"/>
  <c r="X566"/>
  <c r="AB566" s="1"/>
  <c r="V566"/>
  <c r="R566"/>
  <c r="M566"/>
  <c r="AS566" s="1"/>
  <c r="L566"/>
  <c r="AR566" s="1"/>
  <c r="K566"/>
  <c r="AQ566" s="1"/>
  <c r="AT566" s="1"/>
  <c r="J566"/>
  <c r="F566"/>
  <c r="AH565"/>
  <c r="AF565"/>
  <c r="AC565"/>
  <c r="AO565" s="1"/>
  <c r="AA565"/>
  <c r="Z565"/>
  <c r="X565"/>
  <c r="AB565" s="1"/>
  <c r="V565"/>
  <c r="R565"/>
  <c r="M565"/>
  <c r="AS565" s="1"/>
  <c r="L565"/>
  <c r="AR565" s="1"/>
  <c r="K565"/>
  <c r="N565" s="1"/>
  <c r="J565"/>
  <c r="F565"/>
  <c r="AH564"/>
  <c r="AF564"/>
  <c r="AC564"/>
  <c r="AO564" s="1"/>
  <c r="AA564"/>
  <c r="Z564"/>
  <c r="X564"/>
  <c r="AB564" s="1"/>
  <c r="V564"/>
  <c r="R564"/>
  <c r="M564"/>
  <c r="AS564" s="1"/>
  <c r="L564"/>
  <c r="AR564" s="1"/>
  <c r="K564"/>
  <c r="AQ564" s="1"/>
  <c r="AT564" s="1"/>
  <c r="J564"/>
  <c r="F564"/>
  <c r="AH563"/>
  <c r="AC563"/>
  <c r="AO563" s="1"/>
  <c r="AB563"/>
  <c r="AN563" s="1"/>
  <c r="AA563"/>
  <c r="AM563" s="1"/>
  <c r="Z563"/>
  <c r="V563"/>
  <c r="R563"/>
  <c r="M563"/>
  <c r="AS563" s="1"/>
  <c r="L563"/>
  <c r="AR563" s="1"/>
  <c r="K563"/>
  <c r="AQ563" s="1"/>
  <c r="AT563" s="1"/>
  <c r="J563"/>
  <c r="F563"/>
  <c r="AH562"/>
  <c r="AF562"/>
  <c r="AC562"/>
  <c r="AO562" s="1"/>
  <c r="AB562"/>
  <c r="AN562" s="1"/>
  <c r="AA562"/>
  <c r="AD562" s="1"/>
  <c r="AP562" s="1"/>
  <c r="Z562"/>
  <c r="X562"/>
  <c r="V562"/>
  <c r="R562"/>
  <c r="M562"/>
  <c r="AS562" s="1"/>
  <c r="L562"/>
  <c r="AR562" s="1"/>
  <c r="K562"/>
  <c r="AQ562" s="1"/>
  <c r="AT562" s="1"/>
  <c r="J562"/>
  <c r="F562"/>
  <c r="AH561"/>
  <c r="AF561"/>
  <c r="AC561"/>
  <c r="AO561" s="1"/>
  <c r="AB561"/>
  <c r="AN561" s="1"/>
  <c r="AA561"/>
  <c r="AM561" s="1"/>
  <c r="Z561"/>
  <c r="X561"/>
  <c r="V561"/>
  <c r="R561"/>
  <c r="M561"/>
  <c r="AS561" s="1"/>
  <c r="L561"/>
  <c r="AR561" s="1"/>
  <c r="K561"/>
  <c r="AQ561" s="1"/>
  <c r="AT561" s="1"/>
  <c r="J561"/>
  <c r="F561"/>
  <c r="AH560"/>
  <c r="AF560"/>
  <c r="AC560"/>
  <c r="AO560" s="1"/>
  <c r="AB560"/>
  <c r="AN560" s="1"/>
  <c r="AA560"/>
  <c r="AM560" s="1"/>
  <c r="Z560"/>
  <c r="X560"/>
  <c r="V560"/>
  <c r="R560"/>
  <c r="M560"/>
  <c r="AS560" s="1"/>
  <c r="L560"/>
  <c r="AR560" s="1"/>
  <c r="K560"/>
  <c r="AQ560" s="1"/>
  <c r="AT560" s="1"/>
  <c r="J560"/>
  <c r="F560"/>
  <c r="AH559"/>
  <c r="AF559"/>
  <c r="AC559"/>
  <c r="AO559" s="1"/>
  <c r="AB559"/>
  <c r="AN559" s="1"/>
  <c r="AA559"/>
  <c r="AM559" s="1"/>
  <c r="Z559"/>
  <c r="X559"/>
  <c r="V559"/>
  <c r="R559"/>
  <c r="M559"/>
  <c r="AS559" s="1"/>
  <c r="L559"/>
  <c r="AR559" s="1"/>
  <c r="K559"/>
  <c r="AQ559" s="1"/>
  <c r="AT559" s="1"/>
  <c r="J559"/>
  <c r="F559"/>
  <c r="AH558"/>
  <c r="AF558"/>
  <c r="AC558"/>
  <c r="AO558" s="1"/>
  <c r="AA558"/>
  <c r="Z558"/>
  <c r="X558"/>
  <c r="AB558" s="1"/>
  <c r="V558"/>
  <c r="R558"/>
  <c r="M558"/>
  <c r="AS558" s="1"/>
  <c r="L558"/>
  <c r="AR558" s="1"/>
  <c r="K558"/>
  <c r="AQ558" s="1"/>
  <c r="J558"/>
  <c r="F558"/>
  <c r="AH557"/>
  <c r="AF557"/>
  <c r="AC557"/>
  <c r="AO557" s="1"/>
  <c r="AA557"/>
  <c r="Z557"/>
  <c r="X557"/>
  <c r="AB557" s="1"/>
  <c r="V557"/>
  <c r="R557"/>
  <c r="M557"/>
  <c r="AS557" s="1"/>
  <c r="L557"/>
  <c r="AR557" s="1"/>
  <c r="K557"/>
  <c r="N557" s="1"/>
  <c r="J557"/>
  <c r="F557"/>
  <c r="AH556"/>
  <c r="AF556"/>
  <c r="AC556"/>
  <c r="AO556" s="1"/>
  <c r="AA556"/>
  <c r="Z556"/>
  <c r="X556"/>
  <c r="AB556" s="1"/>
  <c r="V556"/>
  <c r="R556"/>
  <c r="M556"/>
  <c r="AS556" s="1"/>
  <c r="L556"/>
  <c r="AR556" s="1"/>
  <c r="K556"/>
  <c r="N556" s="1"/>
  <c r="J556"/>
  <c r="F556"/>
  <c r="AH555"/>
  <c r="AF555"/>
  <c r="AC555"/>
  <c r="AO555" s="1"/>
  <c r="AA555"/>
  <c r="Z555"/>
  <c r="X555"/>
  <c r="AB555" s="1"/>
  <c r="V555"/>
  <c r="R555"/>
  <c r="M555"/>
  <c r="AS555" s="1"/>
  <c r="L555"/>
  <c r="AR555" s="1"/>
  <c r="K555"/>
  <c r="N555" s="1"/>
  <c r="J555"/>
  <c r="F555"/>
  <c r="AH554"/>
  <c r="AF554"/>
  <c r="AC554"/>
  <c r="AO554" s="1"/>
  <c r="AA554"/>
  <c r="AD554" s="1"/>
  <c r="AP554" s="1"/>
  <c r="X554"/>
  <c r="AB554" s="1"/>
  <c r="V554"/>
  <c r="R554"/>
  <c r="M554"/>
  <c r="AS554" s="1"/>
  <c r="L554"/>
  <c r="AR554" s="1"/>
  <c r="K554"/>
  <c r="N554" s="1"/>
  <c r="J554"/>
  <c r="F554"/>
  <c r="AH553"/>
  <c r="AF553"/>
  <c r="AC553"/>
  <c r="AO553" s="1"/>
  <c r="AA553"/>
  <c r="Z553"/>
  <c r="X553"/>
  <c r="AB553" s="1"/>
  <c r="V553"/>
  <c r="R553"/>
  <c r="M553"/>
  <c r="AS553" s="1"/>
  <c r="L553"/>
  <c r="AR553" s="1"/>
  <c r="K553"/>
  <c r="N553" s="1"/>
  <c r="J553"/>
  <c r="F553"/>
  <c r="AH552"/>
  <c r="AF552"/>
  <c r="AC552"/>
  <c r="AO552" s="1"/>
  <c r="AB552"/>
  <c r="AN552" s="1"/>
  <c r="AA552"/>
  <c r="AD552" s="1"/>
  <c r="AP552" s="1"/>
  <c r="Z552"/>
  <c r="X552"/>
  <c r="V552"/>
  <c r="R552"/>
  <c r="M552"/>
  <c r="AS552" s="1"/>
  <c r="L552"/>
  <c r="AR552" s="1"/>
  <c r="K552"/>
  <c r="AQ552" s="1"/>
  <c r="J552"/>
  <c r="F552"/>
  <c r="AH551"/>
  <c r="AF551"/>
  <c r="AC551"/>
  <c r="AO551" s="1"/>
  <c r="AA551"/>
  <c r="Z551"/>
  <c r="X551"/>
  <c r="AB551" s="1"/>
  <c r="V551"/>
  <c r="R551"/>
  <c r="M551"/>
  <c r="AS551" s="1"/>
  <c r="L551"/>
  <c r="AR551" s="1"/>
  <c r="K551"/>
  <c r="N551" s="1"/>
  <c r="J551"/>
  <c r="F551"/>
  <c r="AF549"/>
  <c r="AH549" s="1"/>
  <c r="AC549"/>
  <c r="AO549" s="1"/>
  <c r="AA549"/>
  <c r="X549"/>
  <c r="AB549" s="1"/>
  <c r="V549"/>
  <c r="R549"/>
  <c r="M549"/>
  <c r="AS549" s="1"/>
  <c r="L549"/>
  <c r="AR549" s="1"/>
  <c r="K549"/>
  <c r="N549" s="1"/>
  <c r="J549"/>
  <c r="F549"/>
  <c r="AH548"/>
  <c r="AF548"/>
  <c r="AC548"/>
  <c r="AO548" s="1"/>
  <c r="AA548"/>
  <c r="Z548"/>
  <c r="X548"/>
  <c r="AB548" s="1"/>
  <c r="V548"/>
  <c r="R548"/>
  <c r="M548"/>
  <c r="AS548" s="1"/>
  <c r="L548"/>
  <c r="AR548" s="1"/>
  <c r="K548"/>
  <c r="N548" s="1"/>
  <c r="J548"/>
  <c r="F548"/>
  <c r="AH547"/>
  <c r="AF547"/>
  <c r="AC547"/>
  <c r="AO547" s="1"/>
  <c r="AB547"/>
  <c r="AN547" s="1"/>
  <c r="AA547"/>
  <c r="AM547" s="1"/>
  <c r="Z547"/>
  <c r="X547"/>
  <c r="V547"/>
  <c r="R547"/>
  <c r="M547"/>
  <c r="AS547" s="1"/>
  <c r="L547"/>
  <c r="AR547" s="1"/>
  <c r="K547"/>
  <c r="AQ547" s="1"/>
  <c r="AT547" s="1"/>
  <c r="J547"/>
  <c r="F547"/>
  <c r="AH546"/>
  <c r="AF546"/>
  <c r="AC546"/>
  <c r="AO546" s="1"/>
  <c r="AA546"/>
  <c r="Z546"/>
  <c r="X546"/>
  <c r="AB546" s="1"/>
  <c r="V546"/>
  <c r="R546"/>
  <c r="M546"/>
  <c r="AS546" s="1"/>
  <c r="L546"/>
  <c r="AR546" s="1"/>
  <c r="K546"/>
  <c r="N546" s="1"/>
  <c r="J546"/>
  <c r="F546"/>
  <c r="AH545"/>
  <c r="AF545"/>
  <c r="AC545"/>
  <c r="AO545" s="1"/>
  <c r="AB545"/>
  <c r="AN545" s="1"/>
  <c r="AA545"/>
  <c r="AM545" s="1"/>
  <c r="Z545"/>
  <c r="X545"/>
  <c r="V545"/>
  <c r="R545"/>
  <c r="M545"/>
  <c r="AS545" s="1"/>
  <c r="L545"/>
  <c r="AR545" s="1"/>
  <c r="K545"/>
  <c r="AQ545" s="1"/>
  <c r="J545"/>
  <c r="F545"/>
  <c r="AH544"/>
  <c r="AF544"/>
  <c r="AC544"/>
  <c r="AO544" s="1"/>
  <c r="AB544"/>
  <c r="AN544" s="1"/>
  <c r="AA544"/>
  <c r="AM544" s="1"/>
  <c r="Z544"/>
  <c r="X544"/>
  <c r="V544"/>
  <c r="R544"/>
  <c r="M544"/>
  <c r="AS544" s="1"/>
  <c r="L544"/>
  <c r="AR544" s="1"/>
  <c r="K544"/>
  <c r="AQ544" s="1"/>
  <c r="J544"/>
  <c r="F544"/>
  <c r="AH543"/>
  <c r="AF543"/>
  <c r="AC543"/>
  <c r="AO543" s="1"/>
  <c r="AB543"/>
  <c r="AN543" s="1"/>
  <c r="AA543"/>
  <c r="AM543" s="1"/>
  <c r="Z543"/>
  <c r="X543"/>
  <c r="V543"/>
  <c r="R543"/>
  <c r="M543"/>
  <c r="AS543" s="1"/>
  <c r="L543"/>
  <c r="AR543" s="1"/>
  <c r="K543"/>
  <c r="AQ543" s="1"/>
  <c r="J543"/>
  <c r="F543"/>
  <c r="AH542"/>
  <c r="AF542"/>
  <c r="AC542"/>
  <c r="AO542" s="1"/>
  <c r="AB542"/>
  <c r="AN542" s="1"/>
  <c r="AA542"/>
  <c r="AM542" s="1"/>
  <c r="Z542"/>
  <c r="X542"/>
  <c r="V542"/>
  <c r="R542"/>
  <c r="M542"/>
  <c r="AS542" s="1"/>
  <c r="L542"/>
  <c r="AR542" s="1"/>
  <c r="K542"/>
  <c r="AQ542" s="1"/>
  <c r="J542"/>
  <c r="F542"/>
  <c r="AH541"/>
  <c r="AF541"/>
  <c r="AC541"/>
  <c r="AO541" s="1"/>
  <c r="AB541"/>
  <c r="AN541" s="1"/>
  <c r="AA541"/>
  <c r="AM541" s="1"/>
  <c r="Z541"/>
  <c r="X541"/>
  <c r="V541"/>
  <c r="R541"/>
  <c r="M541"/>
  <c r="AS541" s="1"/>
  <c r="L541"/>
  <c r="AR541" s="1"/>
  <c r="K541"/>
  <c r="AQ541" s="1"/>
  <c r="J541"/>
  <c r="F541"/>
  <c r="AH540"/>
  <c r="AF540"/>
  <c r="AC540"/>
  <c r="AO540" s="1"/>
  <c r="AB540"/>
  <c r="AN540" s="1"/>
  <c r="AA540"/>
  <c r="AM540" s="1"/>
  <c r="Z540"/>
  <c r="X540"/>
  <c r="V540"/>
  <c r="R540"/>
  <c r="M540"/>
  <c r="AS540" s="1"/>
  <c r="L540"/>
  <c r="AR540" s="1"/>
  <c r="K540"/>
  <c r="AQ540" s="1"/>
  <c r="J540"/>
  <c r="F540"/>
  <c r="AH539"/>
  <c r="AF539"/>
  <c r="AC539"/>
  <c r="AO539" s="1"/>
  <c r="AB539"/>
  <c r="AN539" s="1"/>
  <c r="AA539"/>
  <c r="AM539" s="1"/>
  <c r="Z539"/>
  <c r="X539"/>
  <c r="V539"/>
  <c r="R539"/>
  <c r="M539"/>
  <c r="AS539" s="1"/>
  <c r="L539"/>
  <c r="AR539" s="1"/>
  <c r="K539"/>
  <c r="AQ539" s="1"/>
  <c r="J539"/>
  <c r="F539"/>
  <c r="AH538"/>
  <c r="AF538"/>
  <c r="AC538"/>
  <c r="AO538" s="1"/>
  <c r="AB538"/>
  <c r="AN538" s="1"/>
  <c r="AA538"/>
  <c r="AM538" s="1"/>
  <c r="Z538"/>
  <c r="X538"/>
  <c r="V538"/>
  <c r="R538"/>
  <c r="M538"/>
  <c r="AS538" s="1"/>
  <c r="L538"/>
  <c r="AR538" s="1"/>
  <c r="K538"/>
  <c r="AQ538" s="1"/>
  <c r="J538"/>
  <c r="F538"/>
  <c r="AH537"/>
  <c r="AF537"/>
  <c r="AC537"/>
  <c r="AO537" s="1"/>
  <c r="AB537"/>
  <c r="AN537" s="1"/>
  <c r="AA537"/>
  <c r="AM537" s="1"/>
  <c r="Z537"/>
  <c r="X537"/>
  <c r="V537"/>
  <c r="R537"/>
  <c r="M537"/>
  <c r="AS537" s="1"/>
  <c r="L537"/>
  <c r="AR537" s="1"/>
  <c r="K537"/>
  <c r="AQ537" s="1"/>
  <c r="J537"/>
  <c r="F537"/>
  <c r="AH536"/>
  <c r="AF536"/>
  <c r="AC536"/>
  <c r="AO536" s="1"/>
  <c r="AB536"/>
  <c r="AN536" s="1"/>
  <c r="AA536"/>
  <c r="AM536" s="1"/>
  <c r="Z536"/>
  <c r="X536"/>
  <c r="V536"/>
  <c r="R536"/>
  <c r="M536"/>
  <c r="AS536" s="1"/>
  <c r="L536"/>
  <c r="AR536" s="1"/>
  <c r="K536"/>
  <c r="AQ536" s="1"/>
  <c r="J536"/>
  <c r="F536"/>
  <c r="AH535"/>
  <c r="AF535"/>
  <c r="AC535"/>
  <c r="AO535" s="1"/>
  <c r="AB535"/>
  <c r="AN535" s="1"/>
  <c r="AA535"/>
  <c r="AM535" s="1"/>
  <c r="Z535"/>
  <c r="X535"/>
  <c r="V535"/>
  <c r="R535"/>
  <c r="M535"/>
  <c r="AS535" s="1"/>
  <c r="L535"/>
  <c r="AR535" s="1"/>
  <c r="K535"/>
  <c r="AQ535" s="1"/>
  <c r="J535"/>
  <c r="F535"/>
  <c r="AH534"/>
  <c r="AF534"/>
  <c r="AC534"/>
  <c r="AO534" s="1"/>
  <c r="AB534"/>
  <c r="AN534" s="1"/>
  <c r="AA534"/>
  <c r="AM534" s="1"/>
  <c r="Z534"/>
  <c r="X534"/>
  <c r="V534"/>
  <c r="R534"/>
  <c r="M534"/>
  <c r="AS534" s="1"/>
  <c r="L534"/>
  <c r="AR534" s="1"/>
  <c r="K534"/>
  <c r="AQ534" s="1"/>
  <c r="J534"/>
  <c r="F534"/>
  <c r="AH533"/>
  <c r="AF533"/>
  <c r="AC533"/>
  <c r="AO533" s="1"/>
  <c r="AB533"/>
  <c r="AN533" s="1"/>
  <c r="AA533"/>
  <c r="AM533" s="1"/>
  <c r="Z533"/>
  <c r="X533"/>
  <c r="V533"/>
  <c r="R533"/>
  <c r="M533"/>
  <c r="AS533" s="1"/>
  <c r="L533"/>
  <c r="AR533" s="1"/>
  <c r="K533"/>
  <c r="AQ533" s="1"/>
  <c r="J533"/>
  <c r="F533"/>
  <c r="AG532"/>
  <c r="AF532"/>
  <c r="AE532"/>
  <c r="AH532" s="1"/>
  <c r="Y532"/>
  <c r="X532"/>
  <c r="W532"/>
  <c r="Z532" s="1"/>
  <c r="U532"/>
  <c r="T532"/>
  <c r="S532"/>
  <c r="V532" s="1"/>
  <c r="Q532"/>
  <c r="AC532" s="1"/>
  <c r="P532"/>
  <c r="AB532" s="1"/>
  <c r="O532"/>
  <c r="AA532" s="1"/>
  <c r="I532"/>
  <c r="H532"/>
  <c r="G532"/>
  <c r="J532" s="1"/>
  <c r="E532"/>
  <c r="M532" s="1"/>
  <c r="AS532" s="1"/>
  <c r="D532"/>
  <c r="L532" s="1"/>
  <c r="AR532" s="1"/>
  <c r="C532"/>
  <c r="K532" s="1"/>
  <c r="AP531"/>
  <c r="AO531"/>
  <c r="AN531"/>
  <c r="AM531"/>
  <c r="AK531"/>
  <c r="AJ531"/>
  <c r="AI531"/>
  <c r="AL531" s="1"/>
  <c r="AH530"/>
  <c r="AC530"/>
  <c r="AO530" s="1"/>
  <c r="AB530"/>
  <c r="AN530" s="1"/>
  <c r="AA530"/>
  <c r="AM530" s="1"/>
  <c r="Z530"/>
  <c r="V530"/>
  <c r="R530"/>
  <c r="M530"/>
  <c r="AS530" s="1"/>
  <c r="L530"/>
  <c r="AR530" s="1"/>
  <c r="K530"/>
  <c r="AQ530" s="1"/>
  <c r="AT530" s="1"/>
  <c r="J530"/>
  <c r="F530"/>
  <c r="AF529"/>
  <c r="AH529" s="1"/>
  <c r="AC529"/>
  <c r="AO529" s="1"/>
  <c r="AB529"/>
  <c r="AN529" s="1"/>
  <c r="AA529"/>
  <c r="AM529" s="1"/>
  <c r="Z529"/>
  <c r="V529"/>
  <c r="R529"/>
  <c r="M529"/>
  <c r="AS529" s="1"/>
  <c r="L529"/>
  <c r="AR529" s="1"/>
  <c r="K529"/>
  <c r="AQ529" s="1"/>
  <c r="AT529" s="1"/>
  <c r="J529"/>
  <c r="F529"/>
  <c r="AF528"/>
  <c r="AH528" s="1"/>
  <c r="AC528"/>
  <c r="AO528" s="1"/>
  <c r="AA528"/>
  <c r="X528"/>
  <c r="AB528" s="1"/>
  <c r="V528"/>
  <c r="R528"/>
  <c r="M528"/>
  <c r="AS528" s="1"/>
  <c r="L528"/>
  <c r="AR528" s="1"/>
  <c r="K528"/>
  <c r="N528" s="1"/>
  <c r="J528"/>
  <c r="F528"/>
  <c r="AH526"/>
  <c r="AF526"/>
  <c r="AC526"/>
  <c r="AO526" s="1"/>
  <c r="AB526"/>
  <c r="AN526" s="1"/>
  <c r="AA526"/>
  <c r="AD526" s="1"/>
  <c r="AP526" s="1"/>
  <c r="Z526"/>
  <c r="V526"/>
  <c r="R526"/>
  <c r="M526"/>
  <c r="AS526" s="1"/>
  <c r="L526"/>
  <c r="AR526" s="1"/>
  <c r="K526"/>
  <c r="AQ526" s="1"/>
  <c r="AT526" s="1"/>
  <c r="J526"/>
  <c r="F526"/>
  <c r="AF525"/>
  <c r="AH525" s="1"/>
  <c r="AC525"/>
  <c r="AO525" s="1"/>
  <c r="AB525"/>
  <c r="AN525" s="1"/>
  <c r="AA525"/>
  <c r="AM525" s="1"/>
  <c r="Z525"/>
  <c r="V525"/>
  <c r="R525"/>
  <c r="M525"/>
  <c r="AS525" s="1"/>
  <c r="L525"/>
  <c r="AR525" s="1"/>
  <c r="K525"/>
  <c r="AQ525" s="1"/>
  <c r="AT525" s="1"/>
  <c r="J525"/>
  <c r="F525"/>
  <c r="AH524"/>
  <c r="AF524"/>
  <c r="AC524"/>
  <c r="AO524" s="1"/>
  <c r="AB524"/>
  <c r="AN524" s="1"/>
  <c r="AA524"/>
  <c r="AD524" s="1"/>
  <c r="AP524" s="1"/>
  <c r="Z524"/>
  <c r="V524"/>
  <c r="R524"/>
  <c r="M524"/>
  <c r="AS524" s="1"/>
  <c r="L524"/>
  <c r="AR524" s="1"/>
  <c r="K524"/>
  <c r="AQ524" s="1"/>
  <c r="J524"/>
  <c r="F524"/>
  <c r="AF523"/>
  <c r="AH523" s="1"/>
  <c r="AC523"/>
  <c r="AO523" s="1"/>
  <c r="AB523"/>
  <c r="AN523" s="1"/>
  <c r="AA523"/>
  <c r="AM523" s="1"/>
  <c r="Z523"/>
  <c r="V523"/>
  <c r="R523"/>
  <c r="M523"/>
  <c r="AS523" s="1"/>
  <c r="L523"/>
  <c r="AR523" s="1"/>
  <c r="K523"/>
  <c r="AQ523" s="1"/>
  <c r="J523"/>
  <c r="F523"/>
  <c r="AF522"/>
  <c r="AH522" s="1"/>
  <c r="AC522"/>
  <c r="AO522" s="1"/>
  <c r="AB522"/>
  <c r="AN522" s="1"/>
  <c r="AA522"/>
  <c r="AD522" s="1"/>
  <c r="AP522" s="1"/>
  <c r="Z522"/>
  <c r="V522"/>
  <c r="R522"/>
  <c r="M522"/>
  <c r="AS522" s="1"/>
  <c r="L522"/>
  <c r="AR522" s="1"/>
  <c r="K522"/>
  <c r="AQ522" s="1"/>
  <c r="J522"/>
  <c r="F522"/>
  <c r="AH520"/>
  <c r="AF520"/>
  <c r="AC520"/>
  <c r="AO520" s="1"/>
  <c r="AB520"/>
  <c r="AN520" s="1"/>
  <c r="AA520"/>
  <c r="AM520" s="1"/>
  <c r="Z520"/>
  <c r="V520"/>
  <c r="R520"/>
  <c r="M520"/>
  <c r="AS520" s="1"/>
  <c r="L520"/>
  <c r="AR520" s="1"/>
  <c r="K520"/>
  <c r="AQ520" s="1"/>
  <c r="AT520" s="1"/>
  <c r="J520"/>
  <c r="F520"/>
  <c r="AF519"/>
  <c r="AH519" s="1"/>
  <c r="AC519"/>
  <c r="AO519" s="1"/>
  <c r="AB519"/>
  <c r="AN519" s="1"/>
  <c r="AA519"/>
  <c r="AD519" s="1"/>
  <c r="AP519" s="1"/>
  <c r="Z519"/>
  <c r="V519"/>
  <c r="R519"/>
  <c r="M519"/>
  <c r="AS519" s="1"/>
  <c r="L519"/>
  <c r="AR519" s="1"/>
  <c r="K519"/>
  <c r="AQ519" s="1"/>
  <c r="AT519" s="1"/>
  <c r="J519"/>
  <c r="F519"/>
  <c r="AH518"/>
  <c r="AF518"/>
  <c r="AC518"/>
  <c r="AO518" s="1"/>
  <c r="AB518"/>
  <c r="AN518" s="1"/>
  <c r="AA518"/>
  <c r="AM518" s="1"/>
  <c r="Z518"/>
  <c r="V518"/>
  <c r="R518"/>
  <c r="M518"/>
  <c r="AS518" s="1"/>
  <c r="L518"/>
  <c r="AR518" s="1"/>
  <c r="K518"/>
  <c r="AQ518" s="1"/>
  <c r="J518"/>
  <c r="F518"/>
  <c r="AF517"/>
  <c r="AH517" s="1"/>
  <c r="AC517"/>
  <c r="AO517" s="1"/>
  <c r="AB517"/>
  <c r="AN517" s="1"/>
  <c r="AA517"/>
  <c r="AD517" s="1"/>
  <c r="Z517"/>
  <c r="V517"/>
  <c r="R517"/>
  <c r="M517"/>
  <c r="AS517" s="1"/>
  <c r="L517"/>
  <c r="AR517" s="1"/>
  <c r="K517"/>
  <c r="AQ517" s="1"/>
  <c r="J517"/>
  <c r="F517"/>
  <c r="AF516"/>
  <c r="AH516" s="1"/>
  <c r="AC516"/>
  <c r="AO516" s="1"/>
  <c r="AB516"/>
  <c r="AN516" s="1"/>
  <c r="AA516"/>
  <c r="AM516" s="1"/>
  <c r="Z516"/>
  <c r="V516"/>
  <c r="R516"/>
  <c r="M516"/>
  <c r="AS516" s="1"/>
  <c r="L516"/>
  <c r="AR516" s="1"/>
  <c r="K516"/>
  <c r="AQ516" s="1"/>
  <c r="J516"/>
  <c r="F516"/>
  <c r="AF515"/>
  <c r="AH515" s="1"/>
  <c r="AC515"/>
  <c r="AO515" s="1"/>
  <c r="AB515"/>
  <c r="AN515" s="1"/>
  <c r="AA515"/>
  <c r="AD515" s="1"/>
  <c r="Z515"/>
  <c r="V515"/>
  <c r="R515"/>
  <c r="M515"/>
  <c r="AS515" s="1"/>
  <c r="L515"/>
  <c r="AR515" s="1"/>
  <c r="K515"/>
  <c r="AQ515" s="1"/>
  <c r="J515"/>
  <c r="F515"/>
  <c r="AF514"/>
  <c r="AH514" s="1"/>
  <c r="AC514"/>
  <c r="AO514" s="1"/>
  <c r="AB514"/>
  <c r="AN514" s="1"/>
  <c r="AA514"/>
  <c r="AM514" s="1"/>
  <c r="Z514"/>
  <c r="V514"/>
  <c r="R514"/>
  <c r="M514"/>
  <c r="AS514" s="1"/>
  <c r="L514"/>
  <c r="AR514" s="1"/>
  <c r="K514"/>
  <c r="AQ514" s="1"/>
  <c r="J514"/>
  <c r="F514"/>
  <c r="AF513"/>
  <c r="AH513" s="1"/>
  <c r="AC513"/>
  <c r="AO513" s="1"/>
  <c r="AB513"/>
  <c r="AN513" s="1"/>
  <c r="AA513"/>
  <c r="AD513" s="1"/>
  <c r="Z513"/>
  <c r="V513"/>
  <c r="R513"/>
  <c r="M513"/>
  <c r="AS513" s="1"/>
  <c r="L513"/>
  <c r="AR513" s="1"/>
  <c r="K513"/>
  <c r="AQ513" s="1"/>
  <c r="J513"/>
  <c r="F513"/>
  <c r="AF512"/>
  <c r="AH512" s="1"/>
  <c r="AC512"/>
  <c r="AO512" s="1"/>
  <c r="AB512"/>
  <c r="AN512" s="1"/>
  <c r="AA512"/>
  <c r="AM512" s="1"/>
  <c r="Z512"/>
  <c r="V512"/>
  <c r="R512"/>
  <c r="M512"/>
  <c r="AS512" s="1"/>
  <c r="L512"/>
  <c r="AR512" s="1"/>
  <c r="K512"/>
  <c r="AQ512" s="1"/>
  <c r="J512"/>
  <c r="F512"/>
  <c r="AF511"/>
  <c r="AH511" s="1"/>
  <c r="AC511"/>
  <c r="AO511" s="1"/>
  <c r="AB511"/>
  <c r="AN511" s="1"/>
  <c r="AA511"/>
  <c r="AD511" s="1"/>
  <c r="AP511" s="1"/>
  <c r="Z511"/>
  <c r="V511"/>
  <c r="R511"/>
  <c r="M511"/>
  <c r="AS511" s="1"/>
  <c r="L511"/>
  <c r="AR511" s="1"/>
  <c r="K511"/>
  <c r="AQ511" s="1"/>
  <c r="J511"/>
  <c r="F511"/>
  <c r="AH510"/>
  <c r="AF510"/>
  <c r="AC510"/>
  <c r="AO510" s="1"/>
  <c r="AB510"/>
  <c r="AN510" s="1"/>
  <c r="AA510"/>
  <c r="AM510" s="1"/>
  <c r="Z510"/>
  <c r="V510"/>
  <c r="R510"/>
  <c r="M510"/>
  <c r="AS510" s="1"/>
  <c r="L510"/>
  <c r="AR510" s="1"/>
  <c r="K510"/>
  <c r="AQ510" s="1"/>
  <c r="AT510" s="1"/>
  <c r="J510"/>
  <c r="F510"/>
  <c r="AF509"/>
  <c r="AH509" s="1"/>
  <c r="AC509"/>
  <c r="AO509" s="1"/>
  <c r="AB509"/>
  <c r="AN509" s="1"/>
  <c r="AA509"/>
  <c r="AD509" s="1"/>
  <c r="AP509" s="1"/>
  <c r="Z509"/>
  <c r="V509"/>
  <c r="R509"/>
  <c r="M509"/>
  <c r="AS509" s="1"/>
  <c r="L509"/>
  <c r="AR509" s="1"/>
  <c r="K509"/>
  <c r="AQ509" s="1"/>
  <c r="AT509" s="1"/>
  <c r="J509"/>
  <c r="F509"/>
  <c r="AF508"/>
  <c r="AH508" s="1"/>
  <c r="AC508"/>
  <c r="AO508" s="1"/>
  <c r="AB508"/>
  <c r="AN508" s="1"/>
  <c r="AA508"/>
  <c r="AM508" s="1"/>
  <c r="Z508"/>
  <c r="V508"/>
  <c r="R508"/>
  <c r="M508"/>
  <c r="AS508" s="1"/>
  <c r="L508"/>
  <c r="AR508" s="1"/>
  <c r="K508"/>
  <c r="AQ508" s="1"/>
  <c r="AT508" s="1"/>
  <c r="J508"/>
  <c r="F508"/>
  <c r="AF507"/>
  <c r="AH507" s="1"/>
  <c r="AC507"/>
  <c r="AO507" s="1"/>
  <c r="AB507"/>
  <c r="AN507" s="1"/>
  <c r="AA507"/>
  <c r="AD507" s="1"/>
  <c r="AP507" s="1"/>
  <c r="Z507"/>
  <c r="V507"/>
  <c r="R507"/>
  <c r="M507"/>
  <c r="AS507" s="1"/>
  <c r="L507"/>
  <c r="AR507" s="1"/>
  <c r="K507"/>
  <c r="AQ507" s="1"/>
  <c r="AT507" s="1"/>
  <c r="J507"/>
  <c r="F507"/>
  <c r="AF506"/>
  <c r="AH506" s="1"/>
  <c r="AC506"/>
  <c r="AO506" s="1"/>
  <c r="AB506"/>
  <c r="AN506" s="1"/>
  <c r="AA506"/>
  <c r="AM506" s="1"/>
  <c r="Z506"/>
  <c r="V506"/>
  <c r="R506"/>
  <c r="M506"/>
  <c r="AS506" s="1"/>
  <c r="L506"/>
  <c r="N506" s="1"/>
  <c r="K506"/>
  <c r="AQ506" s="1"/>
  <c r="J506"/>
  <c r="F506"/>
  <c r="AH505"/>
  <c r="AF505"/>
  <c r="AC505"/>
  <c r="AO505" s="1"/>
  <c r="AB505"/>
  <c r="AN505" s="1"/>
  <c r="AA505"/>
  <c r="AD505" s="1"/>
  <c r="AP505" s="1"/>
  <c r="Z505"/>
  <c r="V505"/>
  <c r="R505"/>
  <c r="M505"/>
  <c r="AS505" s="1"/>
  <c r="L505"/>
  <c r="AR505" s="1"/>
  <c r="K505"/>
  <c r="AQ505" s="1"/>
  <c r="J505"/>
  <c r="F505"/>
  <c r="AF504"/>
  <c r="AH504" s="1"/>
  <c r="AH503" s="1"/>
  <c r="AC504"/>
  <c r="AO504" s="1"/>
  <c r="AA504"/>
  <c r="AM504" s="1"/>
  <c r="X504"/>
  <c r="AB504" s="1"/>
  <c r="V504"/>
  <c r="R504"/>
  <c r="M504"/>
  <c r="AS504" s="1"/>
  <c r="AS503" s="1"/>
  <c r="L504"/>
  <c r="AR504" s="1"/>
  <c r="K504"/>
  <c r="AQ504" s="1"/>
  <c r="J504"/>
  <c r="F504"/>
  <c r="AG503"/>
  <c r="AF503"/>
  <c r="AE503"/>
  <c r="AC503"/>
  <c r="AO503" s="1"/>
  <c r="AA503"/>
  <c r="AM503" s="1"/>
  <c r="Y503"/>
  <c r="X503"/>
  <c r="W503"/>
  <c r="V503"/>
  <c r="U503"/>
  <c r="T503"/>
  <c r="S503"/>
  <c r="R503"/>
  <c r="Q503"/>
  <c r="P503"/>
  <c r="O503"/>
  <c r="M503"/>
  <c r="L503"/>
  <c r="K503"/>
  <c r="J503"/>
  <c r="I503"/>
  <c r="H503"/>
  <c r="G503"/>
  <c r="F503"/>
  <c r="E503"/>
  <c r="D503"/>
  <c r="C503"/>
  <c r="AH502"/>
  <c r="AC502"/>
  <c r="AO502" s="1"/>
  <c r="AB502"/>
  <c r="AN502" s="1"/>
  <c r="AA502"/>
  <c r="AM502" s="1"/>
  <c r="Z502"/>
  <c r="V502"/>
  <c r="R502"/>
  <c r="M502"/>
  <c r="AS502" s="1"/>
  <c r="L502"/>
  <c r="AR502" s="1"/>
  <c r="K502"/>
  <c r="AQ502" s="1"/>
  <c r="J502"/>
  <c r="F502"/>
  <c r="AH501"/>
  <c r="AF501"/>
  <c r="AC501"/>
  <c r="AO501" s="1"/>
  <c r="AA501"/>
  <c r="Z501"/>
  <c r="X501"/>
  <c r="AB501" s="1"/>
  <c r="V501"/>
  <c r="R501"/>
  <c r="M501"/>
  <c r="AS501" s="1"/>
  <c r="K501"/>
  <c r="J501"/>
  <c r="D501"/>
  <c r="L501" s="1"/>
  <c r="AR501" s="1"/>
  <c r="AF500"/>
  <c r="AH500" s="1"/>
  <c r="AC500"/>
  <c r="AO500" s="1"/>
  <c r="AA500"/>
  <c r="AM500" s="1"/>
  <c r="X500"/>
  <c r="AB500" s="1"/>
  <c r="V500"/>
  <c r="R500"/>
  <c r="M500"/>
  <c r="AS500" s="1"/>
  <c r="K500"/>
  <c r="AQ500" s="1"/>
  <c r="J500"/>
  <c r="F500"/>
  <c r="D500"/>
  <c r="L500" s="1"/>
  <c r="AR500" s="1"/>
  <c r="AF498"/>
  <c r="AH498" s="1"/>
  <c r="AC498"/>
  <c r="AO498" s="1"/>
  <c r="AA498"/>
  <c r="X498"/>
  <c r="AB498" s="1"/>
  <c r="V498"/>
  <c r="R498"/>
  <c r="M498"/>
  <c r="AS498" s="1"/>
  <c r="K498"/>
  <c r="J498"/>
  <c r="D498"/>
  <c r="L498" s="1"/>
  <c r="AR498" s="1"/>
  <c r="AF496"/>
  <c r="AH496" s="1"/>
  <c r="AC496"/>
  <c r="AO496" s="1"/>
  <c r="AA496"/>
  <c r="AM496" s="1"/>
  <c r="X496"/>
  <c r="AB496" s="1"/>
  <c r="V496"/>
  <c r="R496"/>
  <c r="M496"/>
  <c r="AS496" s="1"/>
  <c r="K496"/>
  <c r="AQ496" s="1"/>
  <c r="J496"/>
  <c r="D496"/>
  <c r="F496" s="1"/>
  <c r="AF495"/>
  <c r="AH495" s="1"/>
  <c r="AC495"/>
  <c r="AO495" s="1"/>
  <c r="AA495"/>
  <c r="X495"/>
  <c r="AB495" s="1"/>
  <c r="V495"/>
  <c r="R495"/>
  <c r="M495"/>
  <c r="AS495" s="1"/>
  <c r="K495"/>
  <c r="J495"/>
  <c r="D495"/>
  <c r="L495" s="1"/>
  <c r="AR495" s="1"/>
  <c r="AF494"/>
  <c r="AH494" s="1"/>
  <c r="AC494"/>
  <c r="AO494" s="1"/>
  <c r="AA494"/>
  <c r="AM494" s="1"/>
  <c r="X494"/>
  <c r="AB494" s="1"/>
  <c r="V494"/>
  <c r="R494"/>
  <c r="M494"/>
  <c r="AS494" s="1"/>
  <c r="K494"/>
  <c r="AQ494" s="1"/>
  <c r="AT494" s="1"/>
  <c r="J494"/>
  <c r="F494"/>
  <c r="D494"/>
  <c r="L494" s="1"/>
  <c r="AR494" s="1"/>
  <c r="AH493"/>
  <c r="AF493"/>
  <c r="AC493"/>
  <c r="AO493" s="1"/>
  <c r="AA493"/>
  <c r="Z493"/>
  <c r="X493"/>
  <c r="AB493" s="1"/>
  <c r="V493"/>
  <c r="R493"/>
  <c r="M493"/>
  <c r="AS493" s="1"/>
  <c r="K493"/>
  <c r="J493"/>
  <c r="D493"/>
  <c r="L493" s="1"/>
  <c r="AR493" s="1"/>
  <c r="AF492"/>
  <c r="AH492" s="1"/>
  <c r="AC492"/>
  <c r="AO492" s="1"/>
  <c r="AA492"/>
  <c r="AM492" s="1"/>
  <c r="X492"/>
  <c r="AB492" s="1"/>
  <c r="V492"/>
  <c r="R492"/>
  <c r="M492"/>
  <c r="AS492" s="1"/>
  <c r="K492"/>
  <c r="AQ492" s="1"/>
  <c r="J492"/>
  <c r="F492"/>
  <c r="D492"/>
  <c r="L492" s="1"/>
  <c r="AR492" s="1"/>
  <c r="AH491"/>
  <c r="AF491"/>
  <c r="AC491"/>
  <c r="AO491" s="1"/>
  <c r="AA491"/>
  <c r="AD491" s="1"/>
  <c r="AP491" s="1"/>
  <c r="X491"/>
  <c r="AB491" s="1"/>
  <c r="V491"/>
  <c r="R491"/>
  <c r="M491"/>
  <c r="AS491" s="1"/>
  <c r="K491"/>
  <c r="J491"/>
  <c r="D491"/>
  <c r="L491" s="1"/>
  <c r="AR491" s="1"/>
  <c r="AH490"/>
  <c r="AF490"/>
  <c r="AC490"/>
  <c r="AO490" s="1"/>
  <c r="AA490"/>
  <c r="AM490" s="1"/>
  <c r="X490"/>
  <c r="AB490" s="1"/>
  <c r="V490"/>
  <c r="R490"/>
  <c r="M490"/>
  <c r="AS490" s="1"/>
  <c r="K490"/>
  <c r="AQ490" s="1"/>
  <c r="J490"/>
  <c r="D490"/>
  <c r="F490" s="1"/>
  <c r="AH489"/>
  <c r="AF489"/>
  <c r="AC489"/>
  <c r="AO489" s="1"/>
  <c r="AA489"/>
  <c r="AD489" s="1"/>
  <c r="AP489" s="1"/>
  <c r="X489"/>
  <c r="AB489" s="1"/>
  <c r="V489"/>
  <c r="R489"/>
  <c r="M489"/>
  <c r="AS489" s="1"/>
  <c r="K489"/>
  <c r="J489"/>
  <c r="D489"/>
  <c r="L489" s="1"/>
  <c r="AR489" s="1"/>
  <c r="AF488"/>
  <c r="AH488" s="1"/>
  <c r="AC488"/>
  <c r="AO488" s="1"/>
  <c r="AA488"/>
  <c r="AM488" s="1"/>
  <c r="X488"/>
  <c r="AB488" s="1"/>
  <c r="V488"/>
  <c r="R488"/>
  <c r="M488"/>
  <c r="AS488" s="1"/>
  <c r="K488"/>
  <c r="AQ488" s="1"/>
  <c r="J488"/>
  <c r="F488"/>
  <c r="D488"/>
  <c r="L488" s="1"/>
  <c r="AR488" s="1"/>
  <c r="AH487"/>
  <c r="AF487"/>
  <c r="AC487"/>
  <c r="AO487" s="1"/>
  <c r="AA487"/>
  <c r="AD487" s="1"/>
  <c r="AP487" s="1"/>
  <c r="X487"/>
  <c r="AB487" s="1"/>
  <c r="V487"/>
  <c r="R487"/>
  <c r="M487"/>
  <c r="AS487" s="1"/>
  <c r="K487"/>
  <c r="J487"/>
  <c r="D487"/>
  <c r="F487" s="1"/>
  <c r="AF486"/>
  <c r="AH486" s="1"/>
  <c r="AC486"/>
  <c r="AO486" s="1"/>
  <c r="AA486"/>
  <c r="X486"/>
  <c r="AB486" s="1"/>
  <c r="V486"/>
  <c r="R486"/>
  <c r="M486"/>
  <c r="AS486" s="1"/>
  <c r="K486"/>
  <c r="J486"/>
  <c r="F486"/>
  <c r="D486"/>
  <c r="L486" s="1"/>
  <c r="AR486" s="1"/>
  <c r="AH485"/>
  <c r="AF485"/>
  <c r="AC485"/>
  <c r="AO485" s="1"/>
  <c r="AB485"/>
  <c r="AN485" s="1"/>
  <c r="AA485"/>
  <c r="AM485" s="1"/>
  <c r="Z485"/>
  <c r="X485"/>
  <c r="V485"/>
  <c r="R485"/>
  <c r="M485"/>
  <c r="AS485" s="1"/>
  <c r="K485"/>
  <c r="AQ485" s="1"/>
  <c r="J485"/>
  <c r="D485"/>
  <c r="F485" s="1"/>
  <c r="AF484"/>
  <c r="AH484" s="1"/>
  <c r="AC484"/>
  <c r="AO484" s="1"/>
  <c r="AA484"/>
  <c r="AD484" s="1"/>
  <c r="AP484" s="1"/>
  <c r="X484"/>
  <c r="AB484" s="1"/>
  <c r="V484"/>
  <c r="R484"/>
  <c r="M484"/>
  <c r="AS484" s="1"/>
  <c r="K484"/>
  <c r="J484"/>
  <c r="F484"/>
  <c r="D484"/>
  <c r="L484" s="1"/>
  <c r="AR484" s="1"/>
  <c r="AH483"/>
  <c r="AF483"/>
  <c r="AC483"/>
  <c r="AO483" s="1"/>
  <c r="AB483"/>
  <c r="AN483" s="1"/>
  <c r="AA483"/>
  <c r="AM483" s="1"/>
  <c r="Z483"/>
  <c r="X483"/>
  <c r="V483"/>
  <c r="R483"/>
  <c r="M483"/>
  <c r="AS483" s="1"/>
  <c r="K483"/>
  <c r="AQ483" s="1"/>
  <c r="J483"/>
  <c r="D483"/>
  <c r="F483" s="1"/>
  <c r="AF482"/>
  <c r="AH482" s="1"/>
  <c r="AC482"/>
  <c r="AO482" s="1"/>
  <c r="AA482"/>
  <c r="AD482" s="1"/>
  <c r="AP482" s="1"/>
  <c r="X482"/>
  <c r="AB482" s="1"/>
  <c r="V482"/>
  <c r="R482"/>
  <c r="M482"/>
  <c r="AS482" s="1"/>
  <c r="K482"/>
  <c r="J482"/>
  <c r="F482"/>
  <c r="D482"/>
  <c r="L482" s="1"/>
  <c r="AR482" s="1"/>
  <c r="AH481"/>
  <c r="AF481"/>
  <c r="AC481"/>
  <c r="AO481" s="1"/>
  <c r="AB481"/>
  <c r="AN481" s="1"/>
  <c r="AA481"/>
  <c r="AM481" s="1"/>
  <c r="Z481"/>
  <c r="X481"/>
  <c r="V481"/>
  <c r="R481"/>
  <c r="M481"/>
  <c r="AS481" s="1"/>
  <c r="K481"/>
  <c r="AQ481" s="1"/>
  <c r="J481"/>
  <c r="D481"/>
  <c r="F481" s="1"/>
  <c r="AF480"/>
  <c r="AH480" s="1"/>
  <c r="AC480"/>
  <c r="AO480" s="1"/>
  <c r="AA480"/>
  <c r="AD480" s="1"/>
  <c r="AP480" s="1"/>
  <c r="X480"/>
  <c r="AB480" s="1"/>
  <c r="V480"/>
  <c r="R480"/>
  <c r="M480"/>
  <c r="AS480" s="1"/>
  <c r="K480"/>
  <c r="J480"/>
  <c r="F480"/>
  <c r="D480"/>
  <c r="L480" s="1"/>
  <c r="AR480" s="1"/>
  <c r="AG479"/>
  <c r="AE479"/>
  <c r="Y479"/>
  <c r="W479"/>
  <c r="U479"/>
  <c r="T479"/>
  <c r="S479"/>
  <c r="V479" s="1"/>
  <c r="Q479"/>
  <c r="AC479" s="1"/>
  <c r="P479"/>
  <c r="O479"/>
  <c r="R479" s="1"/>
  <c r="I479"/>
  <c r="H479"/>
  <c r="G479"/>
  <c r="J479" s="1"/>
  <c r="E479"/>
  <c r="M479" s="1"/>
  <c r="AS479" s="1"/>
  <c r="C479"/>
  <c r="K479" s="1"/>
  <c r="AO478"/>
  <c r="AM478"/>
  <c r="AK478"/>
  <c r="AI478"/>
  <c r="AH478"/>
  <c r="AC478"/>
  <c r="AB478"/>
  <c r="AN478" s="1"/>
  <c r="AA478"/>
  <c r="Z478"/>
  <c r="V478"/>
  <c r="R478"/>
  <c r="M478"/>
  <c r="AS478" s="1"/>
  <c r="L478"/>
  <c r="AR478" s="1"/>
  <c r="K478"/>
  <c r="N478" s="1"/>
  <c r="J478"/>
  <c r="F478"/>
  <c r="AS477"/>
  <c r="AQ477"/>
  <c r="AF477"/>
  <c r="AH477" s="1"/>
  <c r="AC477"/>
  <c r="AO477" s="1"/>
  <c r="AB477"/>
  <c r="AN477" s="1"/>
  <c r="AA477"/>
  <c r="AD477" s="1"/>
  <c r="Z477"/>
  <c r="V477"/>
  <c r="R477"/>
  <c r="M477"/>
  <c r="L477"/>
  <c r="AR477" s="1"/>
  <c r="K477"/>
  <c r="J477"/>
  <c r="F477"/>
  <c r="AR475"/>
  <c r="AH475"/>
  <c r="AF475"/>
  <c r="AC475"/>
  <c r="AO475" s="1"/>
  <c r="AB475"/>
  <c r="AN475" s="1"/>
  <c r="AA475"/>
  <c r="AM475" s="1"/>
  <c r="Z475"/>
  <c r="V475"/>
  <c r="R475"/>
  <c r="M475"/>
  <c r="AS475" s="1"/>
  <c r="L475"/>
  <c r="K475"/>
  <c r="AQ475" s="1"/>
  <c r="AT475" s="1"/>
  <c r="J475"/>
  <c r="F475"/>
  <c r="AS474"/>
  <c r="AQ474"/>
  <c r="AF474"/>
  <c r="AH474" s="1"/>
  <c r="AC474"/>
  <c r="AO474" s="1"/>
  <c r="AB474"/>
  <c r="AN474" s="1"/>
  <c r="AA474"/>
  <c r="AD474" s="1"/>
  <c r="Z474"/>
  <c r="V474"/>
  <c r="R474"/>
  <c r="M474"/>
  <c r="L474"/>
  <c r="AR474" s="1"/>
  <c r="K474"/>
  <c r="J474"/>
  <c r="F474"/>
  <c r="AR472"/>
  <c r="AH472"/>
  <c r="AF472"/>
  <c r="AC472"/>
  <c r="AO472" s="1"/>
  <c r="AB472"/>
  <c r="AN472" s="1"/>
  <c r="AA472"/>
  <c r="AM472" s="1"/>
  <c r="Z472"/>
  <c r="V472"/>
  <c r="R472"/>
  <c r="M472"/>
  <c r="AS472" s="1"/>
  <c r="L472"/>
  <c r="K472"/>
  <c r="AQ472" s="1"/>
  <c r="AT472" s="1"/>
  <c r="J472"/>
  <c r="F472"/>
  <c r="AS471"/>
  <c r="AQ471"/>
  <c r="AF471"/>
  <c r="AH471" s="1"/>
  <c r="AC471"/>
  <c r="AO471" s="1"/>
  <c r="AB471"/>
  <c r="AN471" s="1"/>
  <c r="AA471"/>
  <c r="AD471" s="1"/>
  <c r="Z471"/>
  <c r="V471"/>
  <c r="R471"/>
  <c r="M471"/>
  <c r="L471"/>
  <c r="AR471" s="1"/>
  <c r="K471"/>
  <c r="J471"/>
  <c r="F471"/>
  <c r="AR470"/>
  <c r="AH470"/>
  <c r="AF470"/>
  <c r="AC470"/>
  <c r="AO470" s="1"/>
  <c r="AB470"/>
  <c r="AN470" s="1"/>
  <c r="AA470"/>
  <c r="AM470" s="1"/>
  <c r="Z470"/>
  <c r="V470"/>
  <c r="R470"/>
  <c r="M470"/>
  <c r="AS470" s="1"/>
  <c r="L470"/>
  <c r="K470"/>
  <c r="AQ470" s="1"/>
  <c r="AT470" s="1"/>
  <c r="J470"/>
  <c r="F470"/>
  <c r="AS469"/>
  <c r="AQ469"/>
  <c r="AF469"/>
  <c r="AH469" s="1"/>
  <c r="AC469"/>
  <c r="AO469" s="1"/>
  <c r="AB469"/>
  <c r="AN469" s="1"/>
  <c r="AA469"/>
  <c r="AD469" s="1"/>
  <c r="AP469" s="1"/>
  <c r="Z469"/>
  <c r="V469"/>
  <c r="R469"/>
  <c r="M469"/>
  <c r="L469"/>
  <c r="AR469" s="1"/>
  <c r="K469"/>
  <c r="J469"/>
  <c r="F469"/>
  <c r="AR468"/>
  <c r="AH468"/>
  <c r="AF468"/>
  <c r="AC468"/>
  <c r="AO468" s="1"/>
  <c r="AB468"/>
  <c r="AN468" s="1"/>
  <c r="AA468"/>
  <c r="AM468" s="1"/>
  <c r="Z468"/>
  <c r="V468"/>
  <c r="R468"/>
  <c r="M468"/>
  <c r="AS468" s="1"/>
  <c r="L468"/>
  <c r="K468"/>
  <c r="AQ468" s="1"/>
  <c r="AT468" s="1"/>
  <c r="J468"/>
  <c r="F468"/>
  <c r="AS467"/>
  <c r="AQ467"/>
  <c r="AT467" s="1"/>
  <c r="AF467"/>
  <c r="AH467" s="1"/>
  <c r="AC467"/>
  <c r="AO467" s="1"/>
  <c r="AB467"/>
  <c r="AN467" s="1"/>
  <c r="AA467"/>
  <c r="AD467" s="1"/>
  <c r="AP467" s="1"/>
  <c r="Z467"/>
  <c r="V467"/>
  <c r="R467"/>
  <c r="M467"/>
  <c r="L467"/>
  <c r="AR467" s="1"/>
  <c r="K467"/>
  <c r="J467"/>
  <c r="F467"/>
  <c r="AR466"/>
  <c r="AH466"/>
  <c r="AF466"/>
  <c r="AC466"/>
  <c r="AO466" s="1"/>
  <c r="AB466"/>
  <c r="AN466" s="1"/>
  <c r="AA466"/>
  <c r="AM466" s="1"/>
  <c r="Z466"/>
  <c r="V466"/>
  <c r="R466"/>
  <c r="M466"/>
  <c r="AS466" s="1"/>
  <c r="L466"/>
  <c r="K466"/>
  <c r="AQ466" s="1"/>
  <c r="AT466" s="1"/>
  <c r="J466"/>
  <c r="F466"/>
  <c r="AS465"/>
  <c r="AQ465"/>
  <c r="AT465" s="1"/>
  <c r="AF465"/>
  <c r="AH465" s="1"/>
  <c r="AC465"/>
  <c r="AO465" s="1"/>
  <c r="AB465"/>
  <c r="AN465" s="1"/>
  <c r="AA465"/>
  <c r="AD465" s="1"/>
  <c r="AP465" s="1"/>
  <c r="Z465"/>
  <c r="V465"/>
  <c r="R465"/>
  <c r="M465"/>
  <c r="L465"/>
  <c r="AR465" s="1"/>
  <c r="K465"/>
  <c r="J465"/>
  <c r="F465"/>
  <c r="AR464"/>
  <c r="AH464"/>
  <c r="AF464"/>
  <c r="AC464"/>
  <c r="AO464" s="1"/>
  <c r="AB464"/>
  <c r="AN464" s="1"/>
  <c r="AA464"/>
  <c r="AM464" s="1"/>
  <c r="Z464"/>
  <c r="V464"/>
  <c r="R464"/>
  <c r="M464"/>
  <c r="AS464" s="1"/>
  <c r="L464"/>
  <c r="K464"/>
  <c r="AQ464" s="1"/>
  <c r="AT464" s="1"/>
  <c r="J464"/>
  <c r="F464"/>
  <c r="AS463"/>
  <c r="AQ463"/>
  <c r="AT463" s="1"/>
  <c r="AF463"/>
  <c r="AH463" s="1"/>
  <c r="AC463"/>
  <c r="AO463" s="1"/>
  <c r="AB463"/>
  <c r="AN463" s="1"/>
  <c r="AA463"/>
  <c r="AD463" s="1"/>
  <c r="AP463" s="1"/>
  <c r="Z463"/>
  <c r="V463"/>
  <c r="R463"/>
  <c r="M463"/>
  <c r="L463"/>
  <c r="AR463" s="1"/>
  <c r="K463"/>
  <c r="J463"/>
  <c r="F463"/>
  <c r="AR462"/>
  <c r="AH462"/>
  <c r="AF462"/>
  <c r="AC462"/>
  <c r="AO462" s="1"/>
  <c r="AB462"/>
  <c r="AN462" s="1"/>
  <c r="AA462"/>
  <c r="AM462" s="1"/>
  <c r="Z462"/>
  <c r="V462"/>
  <c r="R462"/>
  <c r="M462"/>
  <c r="AS462" s="1"/>
  <c r="L462"/>
  <c r="K462"/>
  <c r="AQ462" s="1"/>
  <c r="AT462" s="1"/>
  <c r="J462"/>
  <c r="F462"/>
  <c r="AS461"/>
  <c r="AQ461"/>
  <c r="AT461" s="1"/>
  <c r="AF461"/>
  <c r="AH461" s="1"/>
  <c r="AC461"/>
  <c r="AO461" s="1"/>
  <c r="AB461"/>
  <c r="AN461" s="1"/>
  <c r="AA461"/>
  <c r="AD461" s="1"/>
  <c r="AP461" s="1"/>
  <c r="Z461"/>
  <c r="V461"/>
  <c r="R461"/>
  <c r="M461"/>
  <c r="L461"/>
  <c r="AR461" s="1"/>
  <c r="K461"/>
  <c r="J461"/>
  <c r="F461"/>
  <c r="AR460"/>
  <c r="AH460"/>
  <c r="AF460"/>
  <c r="AC460"/>
  <c r="AO460" s="1"/>
  <c r="AB460"/>
  <c r="AN460" s="1"/>
  <c r="AA460"/>
  <c r="AM460" s="1"/>
  <c r="Z460"/>
  <c r="V460"/>
  <c r="R460"/>
  <c r="M460"/>
  <c r="AS460" s="1"/>
  <c r="L460"/>
  <c r="K460"/>
  <c r="AQ460" s="1"/>
  <c r="AT460" s="1"/>
  <c r="J460"/>
  <c r="F460"/>
  <c r="AS459"/>
  <c r="AQ459"/>
  <c r="AT459" s="1"/>
  <c r="AF459"/>
  <c r="AH459" s="1"/>
  <c r="AC459"/>
  <c r="AO459" s="1"/>
  <c r="AB459"/>
  <c r="AN459" s="1"/>
  <c r="AA459"/>
  <c r="AD459" s="1"/>
  <c r="AP459" s="1"/>
  <c r="Z459"/>
  <c r="V459"/>
  <c r="R459"/>
  <c r="M459"/>
  <c r="L459"/>
  <c r="AR459" s="1"/>
  <c r="K459"/>
  <c r="J459"/>
  <c r="F459"/>
  <c r="AR458"/>
  <c r="AH458"/>
  <c r="AF458"/>
  <c r="AC458"/>
  <c r="AO458" s="1"/>
  <c r="AB458"/>
  <c r="AN458" s="1"/>
  <c r="AA458"/>
  <c r="AM458" s="1"/>
  <c r="Z458"/>
  <c r="V458"/>
  <c r="R458"/>
  <c r="M458"/>
  <c r="AS458" s="1"/>
  <c r="L458"/>
  <c r="K458"/>
  <c r="AQ458" s="1"/>
  <c r="AT458" s="1"/>
  <c r="J458"/>
  <c r="F458"/>
  <c r="AS457"/>
  <c r="AQ457"/>
  <c r="AT457" s="1"/>
  <c r="AF457"/>
  <c r="AH457" s="1"/>
  <c r="AC457"/>
  <c r="AO457" s="1"/>
  <c r="AB457"/>
  <c r="AN457" s="1"/>
  <c r="AA457"/>
  <c r="AD457" s="1"/>
  <c r="AP457" s="1"/>
  <c r="Z457"/>
  <c r="V457"/>
  <c r="R457"/>
  <c r="M457"/>
  <c r="L457"/>
  <c r="AR457" s="1"/>
  <c r="K457"/>
  <c r="J457"/>
  <c r="F457"/>
  <c r="AR456"/>
  <c r="AH456"/>
  <c r="AF456"/>
  <c r="AC456"/>
  <c r="AO456" s="1"/>
  <c r="AB456"/>
  <c r="AN456" s="1"/>
  <c r="AA456"/>
  <c r="AM456" s="1"/>
  <c r="Z456"/>
  <c r="V456"/>
  <c r="R456"/>
  <c r="M456"/>
  <c r="AS456" s="1"/>
  <c r="L456"/>
  <c r="K456"/>
  <c r="AQ456" s="1"/>
  <c r="AT456" s="1"/>
  <c r="J456"/>
  <c r="F456"/>
  <c r="AG455"/>
  <c r="AF455"/>
  <c r="AH455" s="1"/>
  <c r="AE455"/>
  <c r="Y455"/>
  <c r="X455"/>
  <c r="Z455" s="1"/>
  <c r="W455"/>
  <c r="U455"/>
  <c r="T455"/>
  <c r="V455" s="1"/>
  <c r="S455"/>
  <c r="Q455"/>
  <c r="AC455" s="1"/>
  <c r="P455"/>
  <c r="AB455" s="1"/>
  <c r="O455"/>
  <c r="AA455" s="1"/>
  <c r="I455"/>
  <c r="H455"/>
  <c r="J455" s="1"/>
  <c r="G455"/>
  <c r="E455"/>
  <c r="M455" s="1"/>
  <c r="AS455" s="1"/>
  <c r="D455"/>
  <c r="L455" s="1"/>
  <c r="AR455" s="1"/>
  <c r="C455"/>
  <c r="K455" s="1"/>
  <c r="AN454"/>
  <c r="AJ454"/>
  <c r="AH454"/>
  <c r="AC454"/>
  <c r="AO454" s="1"/>
  <c r="AB454"/>
  <c r="AA454"/>
  <c r="AM454" s="1"/>
  <c r="Z454"/>
  <c r="V454"/>
  <c r="R454"/>
  <c r="M454"/>
  <c r="AS454" s="1"/>
  <c r="L454"/>
  <c r="AR454" s="1"/>
  <c r="K454"/>
  <c r="AQ454" s="1"/>
  <c r="AT454" s="1"/>
  <c r="J454"/>
  <c r="F454"/>
  <c r="AN453"/>
  <c r="AJ453"/>
  <c r="AH453"/>
  <c r="AC453"/>
  <c r="AO453" s="1"/>
  <c r="AB453"/>
  <c r="AA453"/>
  <c r="AM453" s="1"/>
  <c r="Z453"/>
  <c r="V453"/>
  <c r="R453"/>
  <c r="M453"/>
  <c r="AS453" s="1"/>
  <c r="L453"/>
  <c r="AR453" s="1"/>
  <c r="K453"/>
  <c r="AQ453" s="1"/>
  <c r="AT453" s="1"/>
  <c r="J453"/>
  <c r="F453"/>
  <c r="AR452"/>
  <c r="AH452"/>
  <c r="AF452"/>
  <c r="AC452"/>
  <c r="AO452" s="1"/>
  <c r="AB452"/>
  <c r="AN452" s="1"/>
  <c r="AA452"/>
  <c r="AM452" s="1"/>
  <c r="Z452"/>
  <c r="V452"/>
  <c r="R452"/>
  <c r="M452"/>
  <c r="AS452" s="1"/>
  <c r="L452"/>
  <c r="K452"/>
  <c r="AQ452" s="1"/>
  <c r="AT452" s="1"/>
  <c r="J452"/>
  <c r="F452"/>
  <c r="AO451"/>
  <c r="AM451"/>
  <c r="AK451"/>
  <c r="AI451"/>
  <c r="AH451"/>
  <c r="AC451"/>
  <c r="AB451"/>
  <c r="AN451" s="1"/>
  <c r="AA451"/>
  <c r="Z451"/>
  <c r="V451"/>
  <c r="R451"/>
  <c r="M451"/>
  <c r="AS451" s="1"/>
  <c r="L451"/>
  <c r="AR451" s="1"/>
  <c r="K451"/>
  <c r="N451" s="1"/>
  <c r="J451"/>
  <c r="F451"/>
  <c r="AS450"/>
  <c r="AQ450"/>
  <c r="AT450" s="1"/>
  <c r="AF450"/>
  <c r="AH450" s="1"/>
  <c r="AC450"/>
  <c r="AO450" s="1"/>
  <c r="AB450"/>
  <c r="AN450" s="1"/>
  <c r="AA450"/>
  <c r="AD450" s="1"/>
  <c r="AP450" s="1"/>
  <c r="Z450"/>
  <c r="V450"/>
  <c r="R450"/>
  <c r="M450"/>
  <c r="L450"/>
  <c r="AR450" s="1"/>
  <c r="K450"/>
  <c r="J450"/>
  <c r="F450"/>
  <c r="AR449"/>
  <c r="AH449"/>
  <c r="AF449"/>
  <c r="AC449"/>
  <c r="AO449" s="1"/>
  <c r="AB449"/>
  <c r="AN449" s="1"/>
  <c r="AA449"/>
  <c r="AM449" s="1"/>
  <c r="Z449"/>
  <c r="V449"/>
  <c r="R449"/>
  <c r="M449"/>
  <c r="AS449" s="1"/>
  <c r="L449"/>
  <c r="K449"/>
  <c r="AQ449" s="1"/>
  <c r="AT449" s="1"/>
  <c r="J449"/>
  <c r="F449"/>
  <c r="AS448"/>
  <c r="AQ448"/>
  <c r="AT448" s="1"/>
  <c r="AF448"/>
  <c r="AH448" s="1"/>
  <c r="AC448"/>
  <c r="AO448" s="1"/>
  <c r="AB448"/>
  <c r="AN448" s="1"/>
  <c r="AA448"/>
  <c r="AD448" s="1"/>
  <c r="AP448" s="1"/>
  <c r="Z448"/>
  <c r="V448"/>
  <c r="R448"/>
  <c r="M448"/>
  <c r="L448"/>
  <c r="AR448" s="1"/>
  <c r="K448"/>
  <c r="J448"/>
  <c r="F448"/>
  <c r="AR447"/>
  <c r="AH447"/>
  <c r="AF447"/>
  <c r="AC447"/>
  <c r="AO447" s="1"/>
  <c r="AB447"/>
  <c r="AN447" s="1"/>
  <c r="AA447"/>
  <c r="AM447" s="1"/>
  <c r="Z447"/>
  <c r="V447"/>
  <c r="R447"/>
  <c r="M447"/>
  <c r="AS447" s="1"/>
  <c r="L447"/>
  <c r="K447"/>
  <c r="AQ447" s="1"/>
  <c r="AT447" s="1"/>
  <c r="J447"/>
  <c r="F447"/>
  <c r="AS446"/>
  <c r="AQ446"/>
  <c r="AT446" s="1"/>
  <c r="AF446"/>
  <c r="AH446" s="1"/>
  <c r="AC446"/>
  <c r="AO446" s="1"/>
  <c r="AB446"/>
  <c r="AN446" s="1"/>
  <c r="AA446"/>
  <c r="AD446" s="1"/>
  <c r="AP446" s="1"/>
  <c r="Z446"/>
  <c r="V446"/>
  <c r="R446"/>
  <c r="M446"/>
  <c r="L446"/>
  <c r="AR446" s="1"/>
  <c r="K446"/>
  <c r="J446"/>
  <c r="F446"/>
  <c r="AR445"/>
  <c r="AH445"/>
  <c r="AF445"/>
  <c r="AC445"/>
  <c r="AO445" s="1"/>
  <c r="AB445"/>
  <c r="AN445" s="1"/>
  <c r="AA445"/>
  <c r="AM445" s="1"/>
  <c r="Z445"/>
  <c r="V445"/>
  <c r="R445"/>
  <c r="M445"/>
  <c r="AS445" s="1"/>
  <c r="L445"/>
  <c r="K445"/>
  <c r="AQ445" s="1"/>
  <c r="AT445" s="1"/>
  <c r="J445"/>
  <c r="F445"/>
  <c r="AS444"/>
  <c r="AQ444"/>
  <c r="AT444" s="1"/>
  <c r="AF444"/>
  <c r="AH444" s="1"/>
  <c r="AC444"/>
  <c r="AO444" s="1"/>
  <c r="AB444"/>
  <c r="AN444" s="1"/>
  <c r="AA444"/>
  <c r="AD444" s="1"/>
  <c r="AP444" s="1"/>
  <c r="Z444"/>
  <c r="V444"/>
  <c r="R444"/>
  <c r="M444"/>
  <c r="L444"/>
  <c r="AR444" s="1"/>
  <c r="K444"/>
  <c r="J444"/>
  <c r="F444"/>
  <c r="AR443"/>
  <c r="AH443"/>
  <c r="AF443"/>
  <c r="AC443"/>
  <c r="AO443" s="1"/>
  <c r="AB443"/>
  <c r="AN443" s="1"/>
  <c r="AA443"/>
  <c r="AM443" s="1"/>
  <c r="Z443"/>
  <c r="V443"/>
  <c r="R443"/>
  <c r="M443"/>
  <c r="AS443" s="1"/>
  <c r="L443"/>
  <c r="K443"/>
  <c r="AQ443" s="1"/>
  <c r="AT443" s="1"/>
  <c r="J443"/>
  <c r="F443"/>
  <c r="AS442"/>
  <c r="AR442"/>
  <c r="AF442"/>
  <c r="AH442" s="1"/>
  <c r="AC442"/>
  <c r="AO442" s="1"/>
  <c r="AB442"/>
  <c r="AN442" s="1"/>
  <c r="AA442"/>
  <c r="AD442" s="1"/>
  <c r="AP442" s="1"/>
  <c r="Z442"/>
  <c r="V442"/>
  <c r="R442"/>
  <c r="M442"/>
  <c r="K442"/>
  <c r="AQ442" s="1"/>
  <c r="AT442" s="1"/>
  <c r="J442"/>
  <c r="F442"/>
  <c r="AS441"/>
  <c r="AQ441"/>
  <c r="AF441"/>
  <c r="AH441" s="1"/>
  <c r="AC441"/>
  <c r="AO441" s="1"/>
  <c r="AB441"/>
  <c r="AN441" s="1"/>
  <c r="AA441"/>
  <c r="AD441" s="1"/>
  <c r="Z441"/>
  <c r="V441"/>
  <c r="R441"/>
  <c r="M441"/>
  <c r="L441"/>
  <c r="AR441" s="1"/>
  <c r="K441"/>
  <c r="J441"/>
  <c r="F441"/>
  <c r="AR440"/>
  <c r="AH440"/>
  <c r="AF440"/>
  <c r="AC440"/>
  <c r="AO440" s="1"/>
  <c r="AB440"/>
  <c r="AN440" s="1"/>
  <c r="AA440"/>
  <c r="AM440" s="1"/>
  <c r="Z440"/>
  <c r="V440"/>
  <c r="R440"/>
  <c r="M440"/>
  <c r="AS440" s="1"/>
  <c r="L440"/>
  <c r="K440"/>
  <c r="AQ440" s="1"/>
  <c r="AT440" s="1"/>
  <c r="J440"/>
  <c r="F440"/>
  <c r="AO439"/>
  <c r="AM439"/>
  <c r="AK439"/>
  <c r="AI439"/>
  <c r="AH439"/>
  <c r="AC439"/>
  <c r="AB439"/>
  <c r="AN439" s="1"/>
  <c r="AA439"/>
  <c r="Z439"/>
  <c r="V439"/>
  <c r="R439"/>
  <c r="M439"/>
  <c r="AS439" s="1"/>
  <c r="L439"/>
  <c r="AR439" s="1"/>
  <c r="K439"/>
  <c r="N439" s="1"/>
  <c r="J439"/>
  <c r="F439"/>
  <c r="AS438"/>
  <c r="AQ438"/>
  <c r="AF438"/>
  <c r="AH438" s="1"/>
  <c r="AC438"/>
  <c r="AO438" s="1"/>
  <c r="AB438"/>
  <c r="AN438" s="1"/>
  <c r="AA438"/>
  <c r="AD438" s="1"/>
  <c r="Z438"/>
  <c r="V438"/>
  <c r="R438"/>
  <c r="M438"/>
  <c r="L438"/>
  <c r="AR438" s="1"/>
  <c r="K438"/>
  <c r="J438"/>
  <c r="F438"/>
  <c r="AR437"/>
  <c r="AH437"/>
  <c r="AF437"/>
  <c r="AC437"/>
  <c r="AO437" s="1"/>
  <c r="AB437"/>
  <c r="AN437" s="1"/>
  <c r="AA437"/>
  <c r="AM437" s="1"/>
  <c r="Z437"/>
  <c r="V437"/>
  <c r="R437"/>
  <c r="M437"/>
  <c r="AS437" s="1"/>
  <c r="L437"/>
  <c r="K437"/>
  <c r="AQ437" s="1"/>
  <c r="AT437" s="1"/>
  <c r="J437"/>
  <c r="F437"/>
  <c r="AS436"/>
  <c r="AQ436"/>
  <c r="AF436"/>
  <c r="AH436" s="1"/>
  <c r="AC436"/>
  <c r="AO436" s="1"/>
  <c r="AB436"/>
  <c r="AN436" s="1"/>
  <c r="AA436"/>
  <c r="AD436" s="1"/>
  <c r="AP436" s="1"/>
  <c r="Z436"/>
  <c r="V436"/>
  <c r="R436"/>
  <c r="M436"/>
  <c r="L436"/>
  <c r="AR436" s="1"/>
  <c r="K436"/>
  <c r="J436"/>
  <c r="F436"/>
  <c r="AR435"/>
  <c r="AH435"/>
  <c r="AF435"/>
  <c r="AC435"/>
  <c r="AO435" s="1"/>
  <c r="AB435"/>
  <c r="AN435" s="1"/>
  <c r="AA435"/>
  <c r="AM435" s="1"/>
  <c r="Z435"/>
  <c r="V435"/>
  <c r="R435"/>
  <c r="M435"/>
  <c r="AS435" s="1"/>
  <c r="L435"/>
  <c r="K435"/>
  <c r="AQ435" s="1"/>
  <c r="AT435" s="1"/>
  <c r="J435"/>
  <c r="F435"/>
  <c r="AS433"/>
  <c r="AQ433"/>
  <c r="AF433"/>
  <c r="AH433" s="1"/>
  <c r="AC433"/>
  <c r="AO433" s="1"/>
  <c r="AB433"/>
  <c r="AN433" s="1"/>
  <c r="AA433"/>
  <c r="AD433" s="1"/>
  <c r="Z433"/>
  <c r="V433"/>
  <c r="R433"/>
  <c r="M433"/>
  <c r="L433"/>
  <c r="AR433" s="1"/>
  <c r="K433"/>
  <c r="J433"/>
  <c r="F433"/>
  <c r="AR432"/>
  <c r="AH432"/>
  <c r="AF432"/>
  <c r="AC432"/>
  <c r="AO432" s="1"/>
  <c r="AB432"/>
  <c r="AN432" s="1"/>
  <c r="AA432"/>
  <c r="AM432" s="1"/>
  <c r="Z432"/>
  <c r="V432"/>
  <c r="R432"/>
  <c r="M432"/>
  <c r="AS432" s="1"/>
  <c r="L432"/>
  <c r="K432"/>
  <c r="AQ432" s="1"/>
  <c r="AT432" s="1"/>
  <c r="J432"/>
  <c r="F432"/>
  <c r="AS431"/>
  <c r="AQ431"/>
  <c r="AF431"/>
  <c r="AH431" s="1"/>
  <c r="AC431"/>
  <c r="AO431" s="1"/>
  <c r="AB431"/>
  <c r="AN431" s="1"/>
  <c r="AA431"/>
  <c r="AD431" s="1"/>
  <c r="Z431"/>
  <c r="V431"/>
  <c r="R431"/>
  <c r="M431"/>
  <c r="L431"/>
  <c r="AR431" s="1"/>
  <c r="K431"/>
  <c r="J431"/>
  <c r="F431"/>
  <c r="AR430"/>
  <c r="AH430"/>
  <c r="AF430"/>
  <c r="AC430"/>
  <c r="AO430" s="1"/>
  <c r="AB430"/>
  <c r="AN430" s="1"/>
  <c r="AA430"/>
  <c r="AM430" s="1"/>
  <c r="Z430"/>
  <c r="V430"/>
  <c r="R430"/>
  <c r="M430"/>
  <c r="AS430" s="1"/>
  <c r="L430"/>
  <c r="K430"/>
  <c r="AQ430" s="1"/>
  <c r="AT430" s="1"/>
  <c r="J430"/>
  <c r="F430"/>
  <c r="AS429"/>
  <c r="AQ429"/>
  <c r="AF429"/>
  <c r="AH429" s="1"/>
  <c r="AC429"/>
  <c r="AO429" s="1"/>
  <c r="AB429"/>
  <c r="AN429" s="1"/>
  <c r="AA429"/>
  <c r="AD429" s="1"/>
  <c r="Z429"/>
  <c r="V429"/>
  <c r="R429"/>
  <c r="M429"/>
  <c r="L429"/>
  <c r="AR429" s="1"/>
  <c r="K429"/>
  <c r="J429"/>
  <c r="F429"/>
  <c r="AR428"/>
  <c r="AH428"/>
  <c r="AF428"/>
  <c r="AC428"/>
  <c r="AO428" s="1"/>
  <c r="AB428"/>
  <c r="AN428" s="1"/>
  <c r="AA428"/>
  <c r="AM428" s="1"/>
  <c r="Z428"/>
  <c r="V428"/>
  <c r="R428"/>
  <c r="M428"/>
  <c r="AS428" s="1"/>
  <c r="L428"/>
  <c r="K428"/>
  <c r="AQ428" s="1"/>
  <c r="AT428" s="1"/>
  <c r="J428"/>
  <c r="F428"/>
  <c r="AS427"/>
  <c r="AQ427"/>
  <c r="AF427"/>
  <c r="AH427" s="1"/>
  <c r="AC427"/>
  <c r="AO427" s="1"/>
  <c r="AB427"/>
  <c r="AN427" s="1"/>
  <c r="AA427"/>
  <c r="AD427" s="1"/>
  <c r="Z427"/>
  <c r="V427"/>
  <c r="R427"/>
  <c r="M427"/>
  <c r="L427"/>
  <c r="AR427" s="1"/>
  <c r="K427"/>
  <c r="J427"/>
  <c r="F427"/>
  <c r="AR426"/>
  <c r="AH426"/>
  <c r="AF426"/>
  <c r="AC426"/>
  <c r="AO426" s="1"/>
  <c r="AB426"/>
  <c r="AN426" s="1"/>
  <c r="AA426"/>
  <c r="AM426" s="1"/>
  <c r="Z426"/>
  <c r="V426"/>
  <c r="R426"/>
  <c r="M426"/>
  <c r="AS426" s="1"/>
  <c r="L426"/>
  <c r="K426"/>
  <c r="AQ426" s="1"/>
  <c r="AT426" s="1"/>
  <c r="J426"/>
  <c r="F426"/>
  <c r="AS425"/>
  <c r="AQ425"/>
  <c r="AF425"/>
  <c r="AH425" s="1"/>
  <c r="AC425"/>
  <c r="AO425" s="1"/>
  <c r="AB425"/>
  <c r="AN425" s="1"/>
  <c r="AA425"/>
  <c r="AD425" s="1"/>
  <c r="Z425"/>
  <c r="V425"/>
  <c r="R425"/>
  <c r="M425"/>
  <c r="L425"/>
  <c r="AR425" s="1"/>
  <c r="K425"/>
  <c r="J425"/>
  <c r="F425"/>
  <c r="AR424"/>
  <c r="AH424"/>
  <c r="AF424"/>
  <c r="AC424"/>
  <c r="AO424" s="1"/>
  <c r="AB424"/>
  <c r="AN424" s="1"/>
  <c r="AA424"/>
  <c r="AM424" s="1"/>
  <c r="Z424"/>
  <c r="V424"/>
  <c r="R424"/>
  <c r="M424"/>
  <c r="AS424" s="1"/>
  <c r="L424"/>
  <c r="K424"/>
  <c r="AQ424" s="1"/>
  <c r="AT424" s="1"/>
  <c r="J424"/>
  <c r="F424"/>
  <c r="AS423"/>
  <c r="AQ423"/>
  <c r="AF423"/>
  <c r="AH423" s="1"/>
  <c r="AC423"/>
  <c r="AO423" s="1"/>
  <c r="AB423"/>
  <c r="AN423" s="1"/>
  <c r="AA423"/>
  <c r="AD423" s="1"/>
  <c r="AP423" s="1"/>
  <c r="Z423"/>
  <c r="V423"/>
  <c r="R423"/>
  <c r="M423"/>
  <c r="L423"/>
  <c r="AR423" s="1"/>
  <c r="K423"/>
  <c r="J423"/>
  <c r="F423"/>
  <c r="AR422"/>
  <c r="AH422"/>
  <c r="AF422"/>
  <c r="AC422"/>
  <c r="AO422" s="1"/>
  <c r="AB422"/>
  <c r="AN422" s="1"/>
  <c r="AA422"/>
  <c r="AM422" s="1"/>
  <c r="Z422"/>
  <c r="V422"/>
  <c r="R422"/>
  <c r="M422"/>
  <c r="AS422" s="1"/>
  <c r="L422"/>
  <c r="K422"/>
  <c r="AQ422" s="1"/>
  <c r="AT422" s="1"/>
  <c r="J422"/>
  <c r="F422"/>
  <c r="AS421"/>
  <c r="AQ421"/>
  <c r="AF421"/>
  <c r="AH421" s="1"/>
  <c r="AC421"/>
  <c r="AO421" s="1"/>
  <c r="AB421"/>
  <c r="AN421" s="1"/>
  <c r="AA421"/>
  <c r="AD421" s="1"/>
  <c r="Z421"/>
  <c r="V421"/>
  <c r="R421"/>
  <c r="M421"/>
  <c r="L421"/>
  <c r="AR421" s="1"/>
  <c r="K421"/>
  <c r="J421"/>
  <c r="F421"/>
  <c r="AR420"/>
  <c r="AH420"/>
  <c r="AF420"/>
  <c r="AC420"/>
  <c r="AO420" s="1"/>
  <c r="AB420"/>
  <c r="AN420" s="1"/>
  <c r="AA420"/>
  <c r="AM420" s="1"/>
  <c r="Z420"/>
  <c r="V420"/>
  <c r="R420"/>
  <c r="M420"/>
  <c r="AS420" s="1"/>
  <c r="L420"/>
  <c r="K420"/>
  <c r="AQ420" s="1"/>
  <c r="AT420" s="1"/>
  <c r="J420"/>
  <c r="F420"/>
  <c r="AS419"/>
  <c r="AQ419"/>
  <c r="AF419"/>
  <c r="AH419" s="1"/>
  <c r="AC419"/>
  <c r="AO419" s="1"/>
  <c r="AB419"/>
  <c r="AN419" s="1"/>
  <c r="AA419"/>
  <c r="AD419" s="1"/>
  <c r="Z419"/>
  <c r="V419"/>
  <c r="R419"/>
  <c r="M419"/>
  <c r="L419"/>
  <c r="AR419" s="1"/>
  <c r="K419"/>
  <c r="J419"/>
  <c r="F419"/>
  <c r="AR418"/>
  <c r="AH418"/>
  <c r="AF418"/>
  <c r="AC418"/>
  <c r="AO418" s="1"/>
  <c r="AB418"/>
  <c r="AB416" s="1"/>
  <c r="AA418"/>
  <c r="AM418" s="1"/>
  <c r="Z418"/>
  <c r="Z416" s="1"/>
  <c r="V418"/>
  <c r="R418"/>
  <c r="M418"/>
  <c r="AS418" s="1"/>
  <c r="AS416" s="1"/>
  <c r="L418"/>
  <c r="K418"/>
  <c r="AQ418" s="1"/>
  <c r="J418"/>
  <c r="F418"/>
  <c r="AS417"/>
  <c r="AQ417"/>
  <c r="AF417"/>
  <c r="AH417" s="1"/>
  <c r="AH416" s="1"/>
  <c r="AC417"/>
  <c r="AO417" s="1"/>
  <c r="AB417"/>
  <c r="AN417" s="1"/>
  <c r="AA417"/>
  <c r="AD417" s="1"/>
  <c r="Z417"/>
  <c r="V417"/>
  <c r="V416" s="1"/>
  <c r="R417"/>
  <c r="M417"/>
  <c r="L417"/>
  <c r="AR417" s="1"/>
  <c r="AR416" s="1"/>
  <c r="K417"/>
  <c r="J417"/>
  <c r="J416" s="1"/>
  <c r="F417"/>
  <c r="AG416"/>
  <c r="AE416"/>
  <c r="AC416"/>
  <c r="AO416" s="1"/>
  <c r="AA416"/>
  <c r="AM416" s="1"/>
  <c r="Y416"/>
  <c r="X416"/>
  <c r="W416"/>
  <c r="U416"/>
  <c r="T416"/>
  <c r="S416"/>
  <c r="R416"/>
  <c r="Q416"/>
  <c r="P416"/>
  <c r="O416"/>
  <c r="M416"/>
  <c r="K416"/>
  <c r="I416"/>
  <c r="H416"/>
  <c r="G416"/>
  <c r="F416"/>
  <c r="E416"/>
  <c r="D416"/>
  <c r="C416"/>
  <c r="AO415"/>
  <c r="AM415"/>
  <c r="AK415"/>
  <c r="AI415"/>
  <c r="AH415"/>
  <c r="AC415"/>
  <c r="AB415"/>
  <c r="AN415" s="1"/>
  <c r="AA415"/>
  <c r="Z415"/>
  <c r="V415"/>
  <c r="R415"/>
  <c r="M415"/>
  <c r="AS415" s="1"/>
  <c r="L415"/>
  <c r="AR415" s="1"/>
  <c r="K415"/>
  <c r="N415" s="1"/>
  <c r="J415"/>
  <c r="F415"/>
  <c r="AS414"/>
  <c r="AQ414"/>
  <c r="AM414"/>
  <c r="AI414"/>
  <c r="AG414"/>
  <c r="AF414"/>
  <c r="AH414" s="1"/>
  <c r="AB414"/>
  <c r="AN414" s="1"/>
  <c r="AA414"/>
  <c r="Z414"/>
  <c r="Y414"/>
  <c r="AC414" s="1"/>
  <c r="V414"/>
  <c r="R414"/>
  <c r="M414"/>
  <c r="L414"/>
  <c r="AR414" s="1"/>
  <c r="K414"/>
  <c r="J414"/>
  <c r="F414"/>
  <c r="AR412"/>
  <c r="AG412"/>
  <c r="AF412"/>
  <c r="AN412" s="1"/>
  <c r="AB412"/>
  <c r="AA412"/>
  <c r="AM412" s="1"/>
  <c r="Y412"/>
  <c r="V412"/>
  <c r="R412"/>
  <c r="M412"/>
  <c r="AS412" s="1"/>
  <c r="L412"/>
  <c r="K412"/>
  <c r="AQ412" s="1"/>
  <c r="AT412" s="1"/>
  <c r="J412"/>
  <c r="F412"/>
  <c r="AS411"/>
  <c r="AQ411"/>
  <c r="AM411"/>
  <c r="AI411"/>
  <c r="AG411"/>
  <c r="AF411"/>
  <c r="AH411" s="1"/>
  <c r="AB411"/>
  <c r="AN411" s="1"/>
  <c r="AA411"/>
  <c r="Z411"/>
  <c r="Y411"/>
  <c r="V411"/>
  <c r="R411"/>
  <c r="M411"/>
  <c r="L411"/>
  <c r="AR411" s="1"/>
  <c r="K411"/>
  <c r="J411"/>
  <c r="F411"/>
  <c r="AR410"/>
  <c r="AG410"/>
  <c r="AF410"/>
  <c r="AN410" s="1"/>
  <c r="AB410"/>
  <c r="AA410"/>
  <c r="AM410" s="1"/>
  <c r="Y410"/>
  <c r="V410"/>
  <c r="R410"/>
  <c r="M410"/>
  <c r="AS410" s="1"/>
  <c r="L410"/>
  <c r="K410"/>
  <c r="AQ410" s="1"/>
  <c r="AT410" s="1"/>
  <c r="J410"/>
  <c r="F410"/>
  <c r="AS409"/>
  <c r="AQ409"/>
  <c r="AM409"/>
  <c r="AI409"/>
  <c r="AG409"/>
  <c r="AF409"/>
  <c r="AH409" s="1"/>
  <c r="AB409"/>
  <c r="AN409" s="1"/>
  <c r="AA409"/>
  <c r="Z409"/>
  <c r="Y409"/>
  <c r="V409"/>
  <c r="R409"/>
  <c r="M409"/>
  <c r="L409"/>
  <c r="AR409" s="1"/>
  <c r="K409"/>
  <c r="J409"/>
  <c r="F409"/>
  <c r="AR408"/>
  <c r="AG408"/>
  <c r="AF408"/>
  <c r="AN408" s="1"/>
  <c r="AB408"/>
  <c r="AA408"/>
  <c r="AM408" s="1"/>
  <c r="Y408"/>
  <c r="V408"/>
  <c r="R408"/>
  <c r="M408"/>
  <c r="AS408" s="1"/>
  <c r="L408"/>
  <c r="K408"/>
  <c r="AQ408" s="1"/>
  <c r="AT408" s="1"/>
  <c r="J408"/>
  <c r="F408"/>
  <c r="AS407"/>
  <c r="AQ407"/>
  <c r="AM407"/>
  <c r="AI407"/>
  <c r="AG407"/>
  <c r="AF407"/>
  <c r="AH407" s="1"/>
  <c r="AB407"/>
  <c r="AN407" s="1"/>
  <c r="AA407"/>
  <c r="Z407"/>
  <c r="Y407"/>
  <c r="V407"/>
  <c r="R407"/>
  <c r="M407"/>
  <c r="L407"/>
  <c r="AR407" s="1"/>
  <c r="K407"/>
  <c r="J407"/>
  <c r="F407"/>
  <c r="AR406"/>
  <c r="AG406"/>
  <c r="AF406"/>
  <c r="AN406" s="1"/>
  <c r="AB406"/>
  <c r="AA406"/>
  <c r="AM406" s="1"/>
  <c r="Y406"/>
  <c r="V406"/>
  <c r="R406"/>
  <c r="M406"/>
  <c r="AS406" s="1"/>
  <c r="L406"/>
  <c r="K406"/>
  <c r="AQ406" s="1"/>
  <c r="AT406" s="1"/>
  <c r="J406"/>
  <c r="F406"/>
  <c r="AS405"/>
  <c r="AQ405"/>
  <c r="AM405"/>
  <c r="AI405"/>
  <c r="AG405"/>
  <c r="AF405"/>
  <c r="AH405" s="1"/>
  <c r="AB405"/>
  <c r="AN405" s="1"/>
  <c r="AA405"/>
  <c r="Z405"/>
  <c r="Y405"/>
  <c r="V405"/>
  <c r="R405"/>
  <c r="M405"/>
  <c r="L405"/>
  <c r="AR405" s="1"/>
  <c r="K405"/>
  <c r="J405"/>
  <c r="F405"/>
  <c r="AR404"/>
  <c r="AG404"/>
  <c r="AF404"/>
  <c r="AN404" s="1"/>
  <c r="AB404"/>
  <c r="AA404"/>
  <c r="AM404" s="1"/>
  <c r="Y404"/>
  <c r="V404"/>
  <c r="R404"/>
  <c r="M404"/>
  <c r="AS404" s="1"/>
  <c r="L404"/>
  <c r="K404"/>
  <c r="AQ404" s="1"/>
  <c r="AT404" s="1"/>
  <c r="J404"/>
  <c r="F404"/>
  <c r="AS403"/>
  <c r="AQ403"/>
  <c r="AM403"/>
  <c r="AI403"/>
  <c r="AG403"/>
  <c r="AF403"/>
  <c r="AH403" s="1"/>
  <c r="AB403"/>
  <c r="AN403" s="1"/>
  <c r="AA403"/>
  <c r="Z403"/>
  <c r="Y403"/>
  <c r="V403"/>
  <c r="R403"/>
  <c r="M403"/>
  <c r="L403"/>
  <c r="AR403" s="1"/>
  <c r="K403"/>
  <c r="J403"/>
  <c r="F403"/>
  <c r="AR402"/>
  <c r="AG402"/>
  <c r="AF402"/>
  <c r="AN402" s="1"/>
  <c r="AB402"/>
  <c r="AA402"/>
  <c r="AM402" s="1"/>
  <c r="Y402"/>
  <c r="V402"/>
  <c r="R402"/>
  <c r="M402"/>
  <c r="AS402" s="1"/>
  <c r="L402"/>
  <c r="K402"/>
  <c r="AQ402" s="1"/>
  <c r="AT402" s="1"/>
  <c r="J402"/>
  <c r="F402"/>
  <c r="AS401"/>
  <c r="AQ401"/>
  <c r="AM401"/>
  <c r="AI401"/>
  <c r="AG401"/>
  <c r="AF401"/>
  <c r="AH401" s="1"/>
  <c r="AB401"/>
  <c r="AN401" s="1"/>
  <c r="AA401"/>
  <c r="Z401"/>
  <c r="Y401"/>
  <c r="V401"/>
  <c r="R401"/>
  <c r="M401"/>
  <c r="L401"/>
  <c r="AR401" s="1"/>
  <c r="K401"/>
  <c r="J401"/>
  <c r="F401"/>
  <c r="AR400"/>
  <c r="AG400"/>
  <c r="AF400"/>
  <c r="AN400" s="1"/>
  <c r="AB400"/>
  <c r="AA400"/>
  <c r="AM400" s="1"/>
  <c r="Y400"/>
  <c r="V400"/>
  <c r="R400"/>
  <c r="M400"/>
  <c r="AS400" s="1"/>
  <c r="L400"/>
  <c r="K400"/>
  <c r="AQ400" s="1"/>
  <c r="AT400" s="1"/>
  <c r="J400"/>
  <c r="F400"/>
  <c r="AS399"/>
  <c r="AQ399"/>
  <c r="AM399"/>
  <c r="AI399"/>
  <c r="AG399"/>
  <c r="AF399"/>
  <c r="AH399" s="1"/>
  <c r="AB399"/>
  <c r="AN399" s="1"/>
  <c r="AA399"/>
  <c r="Z399"/>
  <c r="Y399"/>
  <c r="V399"/>
  <c r="R399"/>
  <c r="M399"/>
  <c r="L399"/>
  <c r="AR399" s="1"/>
  <c r="K399"/>
  <c r="J399"/>
  <c r="F399"/>
  <c r="AR398"/>
  <c r="AN398"/>
  <c r="AG398"/>
  <c r="AF398"/>
  <c r="AJ398" s="1"/>
  <c r="AB398"/>
  <c r="AA398"/>
  <c r="AM398" s="1"/>
  <c r="Y398"/>
  <c r="V398"/>
  <c r="R398"/>
  <c r="M398"/>
  <c r="AS398" s="1"/>
  <c r="L398"/>
  <c r="K398"/>
  <c r="AQ398" s="1"/>
  <c r="AT398" s="1"/>
  <c r="J398"/>
  <c r="F398"/>
  <c r="AS397"/>
  <c r="AQ397"/>
  <c r="AM397"/>
  <c r="AI397"/>
  <c r="AG397"/>
  <c r="AG395" s="1"/>
  <c r="AF397"/>
  <c r="AH397" s="1"/>
  <c r="AB397"/>
  <c r="AN397" s="1"/>
  <c r="AA397"/>
  <c r="Z397"/>
  <c r="Y397"/>
  <c r="V397"/>
  <c r="R397"/>
  <c r="M397"/>
  <c r="L397"/>
  <c r="AR397" s="1"/>
  <c r="K397"/>
  <c r="J397"/>
  <c r="F397"/>
  <c r="AR396"/>
  <c r="AG396"/>
  <c r="AF396"/>
  <c r="AN396" s="1"/>
  <c r="AB396"/>
  <c r="AA396"/>
  <c r="AM396" s="1"/>
  <c r="Y396"/>
  <c r="Z396" s="1"/>
  <c r="V396"/>
  <c r="R396"/>
  <c r="M396"/>
  <c r="AS396" s="1"/>
  <c r="L396"/>
  <c r="K396"/>
  <c r="AQ396" s="1"/>
  <c r="AT396" s="1"/>
  <c r="J396"/>
  <c r="F396"/>
  <c r="AF395"/>
  <c r="AH395" s="1"/>
  <c r="AE395"/>
  <c r="X395"/>
  <c r="W395"/>
  <c r="U395"/>
  <c r="T395"/>
  <c r="V395" s="1"/>
  <c r="S395"/>
  <c r="Q395"/>
  <c r="P395"/>
  <c r="AB395" s="1"/>
  <c r="O395"/>
  <c r="AA395" s="1"/>
  <c r="I395"/>
  <c r="H395"/>
  <c r="J395" s="1"/>
  <c r="G395"/>
  <c r="E395"/>
  <c r="M395" s="1"/>
  <c r="AS395" s="1"/>
  <c r="D395"/>
  <c r="L395" s="1"/>
  <c r="AR395" s="1"/>
  <c r="C395"/>
  <c r="K395" s="1"/>
  <c r="AN394"/>
  <c r="AJ394"/>
  <c r="AH394"/>
  <c r="AC394"/>
  <c r="AO394" s="1"/>
  <c r="AB394"/>
  <c r="AA394"/>
  <c r="AM394" s="1"/>
  <c r="Z394"/>
  <c r="V394"/>
  <c r="R394"/>
  <c r="M394"/>
  <c r="AS394" s="1"/>
  <c r="L394"/>
  <c r="AR394" s="1"/>
  <c r="K394"/>
  <c r="AQ394" s="1"/>
  <c r="J394"/>
  <c r="F394"/>
  <c r="AR393"/>
  <c r="AH393"/>
  <c r="AF393"/>
  <c r="AC393"/>
  <c r="AO393" s="1"/>
  <c r="AB393"/>
  <c r="AN393" s="1"/>
  <c r="AA393"/>
  <c r="AM393" s="1"/>
  <c r="Z393"/>
  <c r="V393"/>
  <c r="R393"/>
  <c r="M393"/>
  <c r="AS393" s="1"/>
  <c r="L393"/>
  <c r="K393"/>
  <c r="AQ393" s="1"/>
  <c r="AT393" s="1"/>
  <c r="J393"/>
  <c r="F393"/>
  <c r="AS392"/>
  <c r="AQ392"/>
  <c r="AF392"/>
  <c r="AH392" s="1"/>
  <c r="AC392"/>
  <c r="AO392" s="1"/>
  <c r="AB392"/>
  <c r="AN392" s="1"/>
  <c r="AA392"/>
  <c r="AD392" s="1"/>
  <c r="Z392"/>
  <c r="V392"/>
  <c r="R392"/>
  <c r="M392"/>
  <c r="L392"/>
  <c r="AR392" s="1"/>
  <c r="K392"/>
  <c r="J392"/>
  <c r="F392"/>
  <c r="AR391"/>
  <c r="AH391"/>
  <c r="AF391"/>
  <c r="AC391"/>
  <c r="AO391" s="1"/>
  <c r="AB391"/>
  <c r="AN391" s="1"/>
  <c r="AA391"/>
  <c r="AM391" s="1"/>
  <c r="Z391"/>
  <c r="V391"/>
  <c r="R391"/>
  <c r="M391"/>
  <c r="AS391" s="1"/>
  <c r="L391"/>
  <c r="K391"/>
  <c r="AQ391" s="1"/>
  <c r="AT391" s="1"/>
  <c r="J391"/>
  <c r="F391"/>
  <c r="AS390"/>
  <c r="AQ390"/>
  <c r="AF390"/>
  <c r="AH390" s="1"/>
  <c r="AC390"/>
  <c r="AO390" s="1"/>
  <c r="AB390"/>
  <c r="AN390" s="1"/>
  <c r="AA390"/>
  <c r="AD390" s="1"/>
  <c r="Z390"/>
  <c r="V390"/>
  <c r="R390"/>
  <c r="M390"/>
  <c r="L390"/>
  <c r="AR390" s="1"/>
  <c r="K390"/>
  <c r="J390"/>
  <c r="F390"/>
  <c r="AR389"/>
  <c r="AH389"/>
  <c r="AF389"/>
  <c r="AC389"/>
  <c r="AO389" s="1"/>
  <c r="AB389"/>
  <c r="AN389" s="1"/>
  <c r="AA389"/>
  <c r="AM389" s="1"/>
  <c r="Z389"/>
  <c r="V389"/>
  <c r="R389"/>
  <c r="M389"/>
  <c r="AS389" s="1"/>
  <c r="L389"/>
  <c r="K389"/>
  <c r="AQ389" s="1"/>
  <c r="AT389" s="1"/>
  <c r="J389"/>
  <c r="F389"/>
  <c r="AS388"/>
  <c r="AQ388"/>
  <c r="AF388"/>
  <c r="AH388" s="1"/>
  <c r="AC388"/>
  <c r="AO388" s="1"/>
  <c r="AB388"/>
  <c r="AN388" s="1"/>
  <c r="AA388"/>
  <c r="AD388" s="1"/>
  <c r="Z388"/>
  <c r="V388"/>
  <c r="R388"/>
  <c r="M388"/>
  <c r="L388"/>
  <c r="AR388" s="1"/>
  <c r="K388"/>
  <c r="J388"/>
  <c r="F388"/>
  <c r="AR387"/>
  <c r="AH387"/>
  <c r="AF387"/>
  <c r="AC387"/>
  <c r="AO387" s="1"/>
  <c r="AB387"/>
  <c r="AN387" s="1"/>
  <c r="AA387"/>
  <c r="AM387" s="1"/>
  <c r="Z387"/>
  <c r="V387"/>
  <c r="R387"/>
  <c r="M387"/>
  <c r="AS387" s="1"/>
  <c r="L387"/>
  <c r="K387"/>
  <c r="AQ387" s="1"/>
  <c r="AT387" s="1"/>
  <c r="J387"/>
  <c r="F387"/>
  <c r="AS386"/>
  <c r="AQ386"/>
  <c r="AF386"/>
  <c r="AH386" s="1"/>
  <c r="AC386"/>
  <c r="AO386" s="1"/>
  <c r="AB386"/>
  <c r="AN386" s="1"/>
  <c r="AA386"/>
  <c r="AD386" s="1"/>
  <c r="Z386"/>
  <c r="V386"/>
  <c r="R386"/>
  <c r="M386"/>
  <c r="L386"/>
  <c r="AR386" s="1"/>
  <c r="K386"/>
  <c r="J386"/>
  <c r="F386"/>
  <c r="AR385"/>
  <c r="AH385"/>
  <c r="AF385"/>
  <c r="AC385"/>
  <c r="AO385" s="1"/>
  <c r="AB385"/>
  <c r="AN385" s="1"/>
  <c r="AA385"/>
  <c r="AM385" s="1"/>
  <c r="Z385"/>
  <c r="V385"/>
  <c r="R385"/>
  <c r="M385"/>
  <c r="AS385" s="1"/>
  <c r="L385"/>
  <c r="K385"/>
  <c r="AQ385" s="1"/>
  <c r="AT385" s="1"/>
  <c r="J385"/>
  <c r="F385"/>
  <c r="AS384"/>
  <c r="AQ384"/>
  <c r="AF384"/>
  <c r="AH384" s="1"/>
  <c r="AC384"/>
  <c r="AO384" s="1"/>
  <c r="AB384"/>
  <c r="AN384" s="1"/>
  <c r="AA384"/>
  <c r="AD384" s="1"/>
  <c r="AP384" s="1"/>
  <c r="Z384"/>
  <c r="V384"/>
  <c r="R384"/>
  <c r="M384"/>
  <c r="L384"/>
  <c r="AR384" s="1"/>
  <c r="K384"/>
  <c r="J384"/>
  <c r="F384"/>
  <c r="AR383"/>
  <c r="AH383"/>
  <c r="AF383"/>
  <c r="AC383"/>
  <c r="AO383" s="1"/>
  <c r="AB383"/>
  <c r="AN383" s="1"/>
  <c r="AA383"/>
  <c r="AM383" s="1"/>
  <c r="Z383"/>
  <c r="V383"/>
  <c r="R383"/>
  <c r="M383"/>
  <c r="AS383" s="1"/>
  <c r="L383"/>
  <c r="K383"/>
  <c r="AQ383" s="1"/>
  <c r="AT383" s="1"/>
  <c r="J383"/>
  <c r="F383"/>
  <c r="AS382"/>
  <c r="AQ382"/>
  <c r="AF382"/>
  <c r="AH382" s="1"/>
  <c r="AC382"/>
  <c r="AO382" s="1"/>
  <c r="AB382"/>
  <c r="AN382" s="1"/>
  <c r="AA382"/>
  <c r="AD382" s="1"/>
  <c r="Z382"/>
  <c r="V382"/>
  <c r="R382"/>
  <c r="M382"/>
  <c r="L382"/>
  <c r="AR382" s="1"/>
  <c r="K382"/>
  <c r="J382"/>
  <c r="F382"/>
  <c r="AR381"/>
  <c r="AH381"/>
  <c r="AF381"/>
  <c r="AC381"/>
  <c r="AO381" s="1"/>
  <c r="AB381"/>
  <c r="AN381" s="1"/>
  <c r="AA381"/>
  <c r="AM381" s="1"/>
  <c r="Z381"/>
  <c r="V381"/>
  <c r="R381"/>
  <c r="M381"/>
  <c r="AS381" s="1"/>
  <c r="L381"/>
  <c r="K381"/>
  <c r="AQ381" s="1"/>
  <c r="AT381" s="1"/>
  <c r="J381"/>
  <c r="F381"/>
  <c r="AS380"/>
  <c r="AQ380"/>
  <c r="AF380"/>
  <c r="AH380" s="1"/>
  <c r="AC380"/>
  <c r="AO380" s="1"/>
  <c r="AB380"/>
  <c r="AN380" s="1"/>
  <c r="AA380"/>
  <c r="AD380" s="1"/>
  <c r="Z380"/>
  <c r="V380"/>
  <c r="R380"/>
  <c r="M380"/>
  <c r="L380"/>
  <c r="AR380" s="1"/>
  <c r="K380"/>
  <c r="J380"/>
  <c r="F380"/>
  <c r="AR379"/>
  <c r="AH379"/>
  <c r="AF379"/>
  <c r="AC379"/>
  <c r="AO379" s="1"/>
  <c r="AB379"/>
  <c r="AN379" s="1"/>
  <c r="AA379"/>
  <c r="AM379" s="1"/>
  <c r="Z379"/>
  <c r="V379"/>
  <c r="R379"/>
  <c r="M379"/>
  <c r="AS379" s="1"/>
  <c r="L379"/>
  <c r="K379"/>
  <c r="AQ379" s="1"/>
  <c r="AT379" s="1"/>
  <c r="J379"/>
  <c r="F379"/>
  <c r="AS378"/>
  <c r="AQ378"/>
  <c r="AF378"/>
  <c r="AH378" s="1"/>
  <c r="AC378"/>
  <c r="AO378" s="1"/>
  <c r="AB378"/>
  <c r="AN378" s="1"/>
  <c r="AA378"/>
  <c r="AD378" s="1"/>
  <c r="AP378" s="1"/>
  <c r="Z378"/>
  <c r="V378"/>
  <c r="R378"/>
  <c r="M378"/>
  <c r="L378"/>
  <c r="AR378" s="1"/>
  <c r="K378"/>
  <c r="J378"/>
  <c r="F378"/>
  <c r="AR377"/>
  <c r="AH377"/>
  <c r="AF377"/>
  <c r="AC377"/>
  <c r="AO377" s="1"/>
  <c r="AB377"/>
  <c r="AN377" s="1"/>
  <c r="AA377"/>
  <c r="AM377" s="1"/>
  <c r="Z377"/>
  <c r="V377"/>
  <c r="R377"/>
  <c r="M377"/>
  <c r="AS377" s="1"/>
  <c r="L377"/>
  <c r="K377"/>
  <c r="AQ377" s="1"/>
  <c r="AT377" s="1"/>
  <c r="J377"/>
  <c r="F377"/>
  <c r="AG376"/>
  <c r="AF376"/>
  <c r="AH376" s="1"/>
  <c r="AE376"/>
  <c r="Y376"/>
  <c r="X376"/>
  <c r="Z376" s="1"/>
  <c r="W376"/>
  <c r="U376"/>
  <c r="T376"/>
  <c r="V376" s="1"/>
  <c r="S376"/>
  <c r="Q376"/>
  <c r="AC376" s="1"/>
  <c r="P376"/>
  <c r="AB376" s="1"/>
  <c r="O376"/>
  <c r="AA376" s="1"/>
  <c r="I376"/>
  <c r="H376"/>
  <c r="J376" s="1"/>
  <c r="G376"/>
  <c r="E376"/>
  <c r="M376" s="1"/>
  <c r="AS376" s="1"/>
  <c r="D376"/>
  <c r="L376" s="1"/>
  <c r="AR376" s="1"/>
  <c r="C376"/>
  <c r="K376" s="1"/>
  <c r="AN375"/>
  <c r="AJ375"/>
  <c r="AH375"/>
  <c r="AC375"/>
  <c r="AO375" s="1"/>
  <c r="AB375"/>
  <c r="AA375"/>
  <c r="AM375" s="1"/>
  <c r="Z375"/>
  <c r="V375"/>
  <c r="R375"/>
  <c r="M375"/>
  <c r="AS375" s="1"/>
  <c r="L375"/>
  <c r="AR375" s="1"/>
  <c r="K375"/>
  <c r="AQ375" s="1"/>
  <c r="AT375" s="1"/>
  <c r="J375"/>
  <c r="F375"/>
  <c r="AH374"/>
  <c r="AF374"/>
  <c r="AC374"/>
  <c r="AO374" s="1"/>
  <c r="AB374"/>
  <c r="AN374" s="1"/>
  <c r="AA374"/>
  <c r="AM374" s="1"/>
  <c r="Z374"/>
  <c r="X374"/>
  <c r="V374"/>
  <c r="R374"/>
  <c r="M374"/>
  <c r="AS374" s="1"/>
  <c r="L374"/>
  <c r="AR374" s="1"/>
  <c r="K374"/>
  <c r="AQ374" s="1"/>
  <c r="AT374" s="1"/>
  <c r="J374"/>
  <c r="F374"/>
  <c r="AH373"/>
  <c r="AF373"/>
  <c r="AC373"/>
  <c r="AO373" s="1"/>
  <c r="AB373"/>
  <c r="AN373" s="1"/>
  <c r="AA373"/>
  <c r="AM373" s="1"/>
  <c r="Z373"/>
  <c r="X373"/>
  <c r="V373"/>
  <c r="R373"/>
  <c r="M373"/>
  <c r="AS373" s="1"/>
  <c r="L373"/>
  <c r="AR373" s="1"/>
  <c r="K373"/>
  <c r="AQ373" s="1"/>
  <c r="AT373" s="1"/>
  <c r="J373"/>
  <c r="F373"/>
  <c r="AH372"/>
  <c r="AF372"/>
  <c r="AC372"/>
  <c r="AO372" s="1"/>
  <c r="AB372"/>
  <c r="AN372" s="1"/>
  <c r="AA372"/>
  <c r="AM372" s="1"/>
  <c r="Z372"/>
  <c r="X372"/>
  <c r="V372"/>
  <c r="R372"/>
  <c r="M372"/>
  <c r="AS372" s="1"/>
  <c r="L372"/>
  <c r="AR372" s="1"/>
  <c r="K372"/>
  <c r="AQ372" s="1"/>
  <c r="AT372" s="1"/>
  <c r="J372"/>
  <c r="F372"/>
  <c r="AH371"/>
  <c r="AF371"/>
  <c r="AC371"/>
  <c r="AO371" s="1"/>
  <c r="AB371"/>
  <c r="AN371" s="1"/>
  <c r="AA371"/>
  <c r="AM371" s="1"/>
  <c r="Z371"/>
  <c r="X371"/>
  <c r="V371"/>
  <c r="R371"/>
  <c r="M371"/>
  <c r="AS371" s="1"/>
  <c r="L371"/>
  <c r="AR371" s="1"/>
  <c r="K371"/>
  <c r="AQ371" s="1"/>
  <c r="AT371" s="1"/>
  <c r="J371"/>
  <c r="F371"/>
  <c r="AH370"/>
  <c r="AF370"/>
  <c r="AC370"/>
  <c r="AO370" s="1"/>
  <c r="AB370"/>
  <c r="AN370" s="1"/>
  <c r="AA370"/>
  <c r="AM370" s="1"/>
  <c r="Z370"/>
  <c r="X370"/>
  <c r="V370"/>
  <c r="R370"/>
  <c r="M370"/>
  <c r="AS370" s="1"/>
  <c r="L370"/>
  <c r="AR370" s="1"/>
  <c r="K370"/>
  <c r="AQ370" s="1"/>
  <c r="AT370" s="1"/>
  <c r="J370"/>
  <c r="F370"/>
  <c r="AH369"/>
  <c r="AF369"/>
  <c r="AC369"/>
  <c r="AO369" s="1"/>
  <c r="AB369"/>
  <c r="AN369" s="1"/>
  <c r="AA369"/>
  <c r="AM369" s="1"/>
  <c r="Z369"/>
  <c r="X369"/>
  <c r="V369"/>
  <c r="R369"/>
  <c r="M369"/>
  <c r="AS369" s="1"/>
  <c r="L369"/>
  <c r="AR369" s="1"/>
  <c r="K369"/>
  <c r="AQ369" s="1"/>
  <c r="AT369" s="1"/>
  <c r="J369"/>
  <c r="F369"/>
  <c r="AH368"/>
  <c r="AF368"/>
  <c r="AC368"/>
  <c r="AO368" s="1"/>
  <c r="AB368"/>
  <c r="AN368" s="1"/>
  <c r="AA368"/>
  <c r="AM368" s="1"/>
  <c r="Z368"/>
  <c r="X368"/>
  <c r="V368"/>
  <c r="R368"/>
  <c r="M368"/>
  <c r="AS368" s="1"/>
  <c r="L368"/>
  <c r="AR368" s="1"/>
  <c r="K368"/>
  <c r="AQ368" s="1"/>
  <c r="AT368" s="1"/>
  <c r="J368"/>
  <c r="F368"/>
  <c r="AH367"/>
  <c r="AF367"/>
  <c r="AC367"/>
  <c r="AO367" s="1"/>
  <c r="AB367"/>
  <c r="AN367" s="1"/>
  <c r="AA367"/>
  <c r="AM367" s="1"/>
  <c r="Z367"/>
  <c r="X367"/>
  <c r="V367"/>
  <c r="R367"/>
  <c r="M367"/>
  <c r="AS367" s="1"/>
  <c r="L367"/>
  <c r="AR367" s="1"/>
  <c r="K367"/>
  <c r="AQ367" s="1"/>
  <c r="AT367" s="1"/>
  <c r="J367"/>
  <c r="F367"/>
  <c r="AH366"/>
  <c r="AF366"/>
  <c r="AC366"/>
  <c r="AO366" s="1"/>
  <c r="AB366"/>
  <c r="AN366" s="1"/>
  <c r="AA366"/>
  <c r="AM366" s="1"/>
  <c r="Z366"/>
  <c r="X366"/>
  <c r="V366"/>
  <c r="R366"/>
  <c r="M366"/>
  <c r="AS366" s="1"/>
  <c r="L366"/>
  <c r="AR366" s="1"/>
  <c r="K366"/>
  <c r="AQ366" s="1"/>
  <c r="AT366" s="1"/>
  <c r="J366"/>
  <c r="F366"/>
  <c r="AH365"/>
  <c r="AF365"/>
  <c r="AC365"/>
  <c r="AO365" s="1"/>
  <c r="AB365"/>
  <c r="AN365" s="1"/>
  <c r="AA365"/>
  <c r="AM365" s="1"/>
  <c r="Z365"/>
  <c r="X365"/>
  <c r="V365"/>
  <c r="R365"/>
  <c r="M365"/>
  <c r="AS365" s="1"/>
  <c r="L365"/>
  <c r="AR365" s="1"/>
  <c r="K365"/>
  <c r="AQ365" s="1"/>
  <c r="AT365" s="1"/>
  <c r="J365"/>
  <c r="F365"/>
  <c r="AH364"/>
  <c r="AF364"/>
  <c r="AC364"/>
  <c r="AO364" s="1"/>
  <c r="AB364"/>
  <c r="AN364" s="1"/>
  <c r="AA364"/>
  <c r="AM364" s="1"/>
  <c r="Z364"/>
  <c r="X364"/>
  <c r="V364"/>
  <c r="R364"/>
  <c r="M364"/>
  <c r="AS364" s="1"/>
  <c r="L364"/>
  <c r="AR364" s="1"/>
  <c r="K364"/>
  <c r="AQ364" s="1"/>
  <c r="AT364" s="1"/>
  <c r="J364"/>
  <c r="F364"/>
  <c r="AH362"/>
  <c r="AF362"/>
  <c r="AC362"/>
  <c r="AO362" s="1"/>
  <c r="AB362"/>
  <c r="AN362" s="1"/>
  <c r="AA362"/>
  <c r="AM362" s="1"/>
  <c r="Z362"/>
  <c r="X362"/>
  <c r="V362"/>
  <c r="R362"/>
  <c r="M362"/>
  <c r="AS362" s="1"/>
  <c r="L362"/>
  <c r="AR362" s="1"/>
  <c r="K362"/>
  <c r="AQ362" s="1"/>
  <c r="J362"/>
  <c r="F362"/>
  <c r="AH361"/>
  <c r="AF361"/>
  <c r="AC361"/>
  <c r="AO361" s="1"/>
  <c r="AB361"/>
  <c r="AN361" s="1"/>
  <c r="AA361"/>
  <c r="AM361" s="1"/>
  <c r="Z361"/>
  <c r="X361"/>
  <c r="V361"/>
  <c r="R361"/>
  <c r="M361"/>
  <c r="AS361" s="1"/>
  <c r="L361"/>
  <c r="AR361" s="1"/>
  <c r="K361"/>
  <c r="AQ361" s="1"/>
  <c r="J361"/>
  <c r="F361"/>
  <c r="AH360"/>
  <c r="AF360"/>
  <c r="AC360"/>
  <c r="AO360" s="1"/>
  <c r="AB360"/>
  <c r="AN360" s="1"/>
  <c r="AA360"/>
  <c r="AM360" s="1"/>
  <c r="Z360"/>
  <c r="X360"/>
  <c r="V360"/>
  <c r="R360"/>
  <c r="M360"/>
  <c r="AS360" s="1"/>
  <c r="L360"/>
  <c r="AR360" s="1"/>
  <c r="K360"/>
  <c r="AQ360" s="1"/>
  <c r="J360"/>
  <c r="F360"/>
  <c r="AH359"/>
  <c r="AF359"/>
  <c r="AC359"/>
  <c r="AO359" s="1"/>
  <c r="AB359"/>
  <c r="AN359" s="1"/>
  <c r="AA359"/>
  <c r="AM359" s="1"/>
  <c r="Z359"/>
  <c r="X359"/>
  <c r="V359"/>
  <c r="R359"/>
  <c r="M359"/>
  <c r="AS359" s="1"/>
  <c r="L359"/>
  <c r="AR359" s="1"/>
  <c r="K359"/>
  <c r="AQ359" s="1"/>
  <c r="J359"/>
  <c r="F359"/>
  <c r="AH358"/>
  <c r="AF358"/>
  <c r="AC358"/>
  <c r="AO358" s="1"/>
  <c r="AB358"/>
  <c r="AN358" s="1"/>
  <c r="AA358"/>
  <c r="AM358" s="1"/>
  <c r="Z358"/>
  <c r="X358"/>
  <c r="V358"/>
  <c r="R358"/>
  <c r="M358"/>
  <c r="AS358" s="1"/>
  <c r="L358"/>
  <c r="AR358" s="1"/>
  <c r="K358"/>
  <c r="AQ358" s="1"/>
  <c r="J358"/>
  <c r="F358"/>
  <c r="AH357"/>
  <c r="AF357"/>
  <c r="AC357"/>
  <c r="AO357" s="1"/>
  <c r="AB357"/>
  <c r="AN357" s="1"/>
  <c r="AA357"/>
  <c r="AM357" s="1"/>
  <c r="Z357"/>
  <c r="X357"/>
  <c r="V357"/>
  <c r="R357"/>
  <c r="M357"/>
  <c r="AS357" s="1"/>
  <c r="L357"/>
  <c r="AR357" s="1"/>
  <c r="K357"/>
  <c r="AQ357" s="1"/>
  <c r="J357"/>
  <c r="F357"/>
  <c r="AH356"/>
  <c r="AF356"/>
  <c r="AC356"/>
  <c r="AO356" s="1"/>
  <c r="AB356"/>
  <c r="AN356" s="1"/>
  <c r="AA356"/>
  <c r="AM356" s="1"/>
  <c r="Z356"/>
  <c r="X356"/>
  <c r="V356"/>
  <c r="R356"/>
  <c r="M356"/>
  <c r="AS356" s="1"/>
  <c r="L356"/>
  <c r="AR356" s="1"/>
  <c r="K356"/>
  <c r="AQ356" s="1"/>
  <c r="J356"/>
  <c r="F356"/>
  <c r="AH355"/>
  <c r="AF355"/>
  <c r="AC355"/>
  <c r="AO355" s="1"/>
  <c r="AB355"/>
  <c r="AN355" s="1"/>
  <c r="AA355"/>
  <c r="AM355" s="1"/>
  <c r="Z355"/>
  <c r="X355"/>
  <c r="V355"/>
  <c r="R355"/>
  <c r="M355"/>
  <c r="AS355" s="1"/>
  <c r="L355"/>
  <c r="AR355" s="1"/>
  <c r="K355"/>
  <c r="AQ355" s="1"/>
  <c r="J355"/>
  <c r="F355"/>
  <c r="AH354"/>
  <c r="AF354"/>
  <c r="AC354"/>
  <c r="AO354" s="1"/>
  <c r="AB354"/>
  <c r="AN354" s="1"/>
  <c r="AA354"/>
  <c r="AM354" s="1"/>
  <c r="Z354"/>
  <c r="X354"/>
  <c r="V354"/>
  <c r="R354"/>
  <c r="M354"/>
  <c r="AS354" s="1"/>
  <c r="L354"/>
  <c r="AR354" s="1"/>
  <c r="K354"/>
  <c r="AQ354" s="1"/>
  <c r="J354"/>
  <c r="F354"/>
  <c r="AH352"/>
  <c r="AF352"/>
  <c r="AC352"/>
  <c r="AO352" s="1"/>
  <c r="AB352"/>
  <c r="AN352" s="1"/>
  <c r="AA352"/>
  <c r="AM352" s="1"/>
  <c r="Z352"/>
  <c r="X352"/>
  <c r="V352"/>
  <c r="R352"/>
  <c r="M352"/>
  <c r="AS352" s="1"/>
  <c r="L352"/>
  <c r="AR352" s="1"/>
  <c r="K352"/>
  <c r="AQ352" s="1"/>
  <c r="J352"/>
  <c r="F352"/>
  <c r="AH351"/>
  <c r="AF351"/>
  <c r="AC351"/>
  <c r="AO351" s="1"/>
  <c r="AB351"/>
  <c r="AN351" s="1"/>
  <c r="AA351"/>
  <c r="AM351" s="1"/>
  <c r="Z351"/>
  <c r="X351"/>
  <c r="V351"/>
  <c r="R351"/>
  <c r="M351"/>
  <c r="AS351" s="1"/>
  <c r="L351"/>
  <c r="AR351" s="1"/>
  <c r="K351"/>
  <c r="AQ351" s="1"/>
  <c r="J351"/>
  <c r="F351"/>
  <c r="AH350"/>
  <c r="AF350"/>
  <c r="AC350"/>
  <c r="AO350" s="1"/>
  <c r="AB350"/>
  <c r="AN350" s="1"/>
  <c r="AA350"/>
  <c r="AM350" s="1"/>
  <c r="Z350"/>
  <c r="X350"/>
  <c r="V350"/>
  <c r="R350"/>
  <c r="M350"/>
  <c r="AS350" s="1"/>
  <c r="L350"/>
  <c r="AR350" s="1"/>
  <c r="K350"/>
  <c r="AQ350" s="1"/>
  <c r="J350"/>
  <c r="F350"/>
  <c r="AH349"/>
  <c r="AF349"/>
  <c r="AC349"/>
  <c r="AO349" s="1"/>
  <c r="AB349"/>
  <c r="AN349" s="1"/>
  <c r="AA349"/>
  <c r="AM349" s="1"/>
  <c r="Z349"/>
  <c r="X349"/>
  <c r="V349"/>
  <c r="R349"/>
  <c r="M349"/>
  <c r="AS349" s="1"/>
  <c r="L349"/>
  <c r="AR349" s="1"/>
  <c r="K349"/>
  <c r="AQ349" s="1"/>
  <c r="J349"/>
  <c r="F349"/>
  <c r="AH348"/>
  <c r="AF348"/>
  <c r="AC348"/>
  <c r="AO348" s="1"/>
  <c r="AB348"/>
  <c r="AN348" s="1"/>
  <c r="AA348"/>
  <c r="AM348" s="1"/>
  <c r="Z348"/>
  <c r="X348"/>
  <c r="V348"/>
  <c r="R348"/>
  <c r="M348"/>
  <c r="AS348" s="1"/>
  <c r="L348"/>
  <c r="AR348" s="1"/>
  <c r="K348"/>
  <c r="AQ348" s="1"/>
  <c r="J348"/>
  <c r="F348"/>
  <c r="AH347"/>
  <c r="AF347"/>
  <c r="AC347"/>
  <c r="AO347" s="1"/>
  <c r="AB347"/>
  <c r="AN347" s="1"/>
  <c r="AA347"/>
  <c r="AM347" s="1"/>
  <c r="Z347"/>
  <c r="X347"/>
  <c r="V347"/>
  <c r="R347"/>
  <c r="M347"/>
  <c r="AS347" s="1"/>
  <c r="L347"/>
  <c r="AR347" s="1"/>
  <c r="K347"/>
  <c r="AQ347" s="1"/>
  <c r="J347"/>
  <c r="F347"/>
  <c r="AH346"/>
  <c r="AF346"/>
  <c r="AC346"/>
  <c r="AO346" s="1"/>
  <c r="AB346"/>
  <c r="AN346" s="1"/>
  <c r="AA346"/>
  <c r="AM346" s="1"/>
  <c r="Z346"/>
  <c r="X346"/>
  <c r="V346"/>
  <c r="R346"/>
  <c r="M346"/>
  <c r="AS346" s="1"/>
  <c r="L346"/>
  <c r="AR346" s="1"/>
  <c r="K346"/>
  <c r="AQ346" s="1"/>
  <c r="J346"/>
  <c r="F346"/>
  <c r="AH345"/>
  <c r="AF345"/>
  <c r="AC345"/>
  <c r="AO345" s="1"/>
  <c r="AB345"/>
  <c r="AN345" s="1"/>
  <c r="AA345"/>
  <c r="AM345" s="1"/>
  <c r="Z345"/>
  <c r="X345"/>
  <c r="V345"/>
  <c r="R345"/>
  <c r="M345"/>
  <c r="AS345" s="1"/>
  <c r="L345"/>
  <c r="AR345" s="1"/>
  <c r="K345"/>
  <c r="AQ345" s="1"/>
  <c r="J345"/>
  <c r="F345"/>
  <c r="AH344"/>
  <c r="AF344"/>
  <c r="AC344"/>
  <c r="AO344" s="1"/>
  <c r="AB344"/>
  <c r="AN344" s="1"/>
  <c r="AA344"/>
  <c r="AM344" s="1"/>
  <c r="Z344"/>
  <c r="X344"/>
  <c r="V344"/>
  <c r="R344"/>
  <c r="M344"/>
  <c r="AS344" s="1"/>
  <c r="L344"/>
  <c r="AR344" s="1"/>
  <c r="K344"/>
  <c r="AQ344" s="1"/>
  <c r="J344"/>
  <c r="F344"/>
  <c r="AH343"/>
  <c r="AF343"/>
  <c r="AC343"/>
  <c r="AO343" s="1"/>
  <c r="AB343"/>
  <c r="AN343" s="1"/>
  <c r="AA343"/>
  <c r="AM343" s="1"/>
  <c r="Z343"/>
  <c r="X343"/>
  <c r="V343"/>
  <c r="R343"/>
  <c r="M343"/>
  <c r="AS343" s="1"/>
  <c r="L343"/>
  <c r="AR343" s="1"/>
  <c r="K343"/>
  <c r="AQ343" s="1"/>
  <c r="J343"/>
  <c r="F343"/>
  <c r="AH342"/>
  <c r="AF342"/>
  <c r="AC342"/>
  <c r="AO342" s="1"/>
  <c r="AB342"/>
  <c r="AN342" s="1"/>
  <c r="AA342"/>
  <c r="AM342" s="1"/>
  <c r="Z342"/>
  <c r="X342"/>
  <c r="V342"/>
  <c r="R342"/>
  <c r="M342"/>
  <c r="AS342" s="1"/>
  <c r="L342"/>
  <c r="AR342" s="1"/>
  <c r="K342"/>
  <c r="AQ342" s="1"/>
  <c r="J342"/>
  <c r="F342"/>
  <c r="AH341"/>
  <c r="AF341"/>
  <c r="AC341"/>
  <c r="AO341" s="1"/>
  <c r="AB341"/>
  <c r="AN341" s="1"/>
  <c r="AA341"/>
  <c r="AM341" s="1"/>
  <c r="Z341"/>
  <c r="X341"/>
  <c r="V341"/>
  <c r="R341"/>
  <c r="M341"/>
  <c r="AS341" s="1"/>
  <c r="L341"/>
  <c r="AR341" s="1"/>
  <c r="K341"/>
  <c r="AQ341" s="1"/>
  <c r="J341"/>
  <c r="F341"/>
  <c r="AH340"/>
  <c r="AF340"/>
  <c r="AC340"/>
  <c r="AO340" s="1"/>
  <c r="AB340"/>
  <c r="AN340" s="1"/>
  <c r="AA340"/>
  <c r="AM340" s="1"/>
  <c r="Z340"/>
  <c r="X340"/>
  <c r="V340"/>
  <c r="R340"/>
  <c r="M340"/>
  <c r="AS340" s="1"/>
  <c r="L340"/>
  <c r="AR340" s="1"/>
  <c r="K340"/>
  <c r="AQ340" s="1"/>
  <c r="J340"/>
  <c r="F340"/>
  <c r="AH339"/>
  <c r="AF339"/>
  <c r="AC339"/>
  <c r="AO339" s="1"/>
  <c r="AB339"/>
  <c r="AN339" s="1"/>
  <c r="AA339"/>
  <c r="AM339" s="1"/>
  <c r="Z339"/>
  <c r="X339"/>
  <c r="V339"/>
  <c r="R339"/>
  <c r="M339"/>
  <c r="AS339" s="1"/>
  <c r="L339"/>
  <c r="AR339" s="1"/>
  <c r="K339"/>
  <c r="AQ339" s="1"/>
  <c r="J339"/>
  <c r="F339"/>
  <c r="AH338"/>
  <c r="AF338"/>
  <c r="AC338"/>
  <c r="AO338" s="1"/>
  <c r="AB338"/>
  <c r="AN338" s="1"/>
  <c r="AA338"/>
  <c r="AM338" s="1"/>
  <c r="Z338"/>
  <c r="X338"/>
  <c r="V338"/>
  <c r="R338"/>
  <c r="M338"/>
  <c r="AS338" s="1"/>
  <c r="L338"/>
  <c r="AR338" s="1"/>
  <c r="K338"/>
  <c r="AQ338" s="1"/>
  <c r="J338"/>
  <c r="F338"/>
  <c r="AH337"/>
  <c r="AF337"/>
  <c r="AC337"/>
  <c r="AO337" s="1"/>
  <c r="AB337"/>
  <c r="AN337" s="1"/>
  <c r="AA337"/>
  <c r="AM337" s="1"/>
  <c r="Z337"/>
  <c r="X337"/>
  <c r="V337"/>
  <c r="R337"/>
  <c r="M337"/>
  <c r="AS337" s="1"/>
  <c r="L337"/>
  <c r="AR337" s="1"/>
  <c r="K337"/>
  <c r="AQ337" s="1"/>
  <c r="J337"/>
  <c r="F337"/>
  <c r="AH336"/>
  <c r="AH335" s="1"/>
  <c r="AF336"/>
  <c r="AC336"/>
  <c r="AO336" s="1"/>
  <c r="AB336"/>
  <c r="AB335" s="1"/>
  <c r="AN335" s="1"/>
  <c r="AA336"/>
  <c r="AM336" s="1"/>
  <c r="Z336"/>
  <c r="Z335" s="1"/>
  <c r="X336"/>
  <c r="V336"/>
  <c r="V335" s="1"/>
  <c r="R336"/>
  <c r="M336"/>
  <c r="AS336" s="1"/>
  <c r="AS335" s="1"/>
  <c r="L336"/>
  <c r="L335" s="1"/>
  <c r="K336"/>
  <c r="AQ336" s="1"/>
  <c r="J336"/>
  <c r="J335" s="1"/>
  <c r="F336"/>
  <c r="AG335"/>
  <c r="AF335"/>
  <c r="AE335"/>
  <c r="AC335"/>
  <c r="AO335" s="1"/>
  <c r="AA335"/>
  <c r="AM335" s="1"/>
  <c r="Y335"/>
  <c r="X335"/>
  <c r="W335"/>
  <c r="U335"/>
  <c r="T335"/>
  <c r="S335"/>
  <c r="R335"/>
  <c r="Q335"/>
  <c r="P335"/>
  <c r="O335"/>
  <c r="M335"/>
  <c r="K335"/>
  <c r="I335"/>
  <c r="H335"/>
  <c r="G335"/>
  <c r="F335"/>
  <c r="E335"/>
  <c r="D335"/>
  <c r="C335"/>
  <c r="AO334"/>
  <c r="AM334"/>
  <c r="AK334"/>
  <c r="AI334"/>
  <c r="AH334"/>
  <c r="AC334"/>
  <c r="AB334"/>
  <c r="AN334" s="1"/>
  <c r="AA334"/>
  <c r="Z334"/>
  <c r="V334"/>
  <c r="R334"/>
  <c r="M334"/>
  <c r="AS334" s="1"/>
  <c r="L334"/>
  <c r="AR334" s="1"/>
  <c r="K334"/>
  <c r="N334" s="1"/>
  <c r="J334"/>
  <c r="F334"/>
  <c r="AF333"/>
  <c r="AH333" s="1"/>
  <c r="AC333"/>
  <c r="AO333" s="1"/>
  <c r="AA333"/>
  <c r="AD333" s="1"/>
  <c r="AP333" s="1"/>
  <c r="X333"/>
  <c r="AB333" s="1"/>
  <c r="V333"/>
  <c r="R333"/>
  <c r="M333"/>
  <c r="AS333" s="1"/>
  <c r="L333"/>
  <c r="AR333" s="1"/>
  <c r="K333"/>
  <c r="N333" s="1"/>
  <c r="J333"/>
  <c r="F333"/>
  <c r="AF332"/>
  <c r="AH332" s="1"/>
  <c r="AC332"/>
  <c r="AO332" s="1"/>
  <c r="AA332"/>
  <c r="X332"/>
  <c r="AB332" s="1"/>
  <c r="V332"/>
  <c r="R332"/>
  <c r="M332"/>
  <c r="AS332" s="1"/>
  <c r="L332"/>
  <c r="AR332" s="1"/>
  <c r="K332"/>
  <c r="N332" s="1"/>
  <c r="J332"/>
  <c r="F332"/>
  <c r="AF330"/>
  <c r="AH330" s="1"/>
  <c r="AC330"/>
  <c r="AO330" s="1"/>
  <c r="AA330"/>
  <c r="AD330" s="1"/>
  <c r="AP330" s="1"/>
  <c r="X330"/>
  <c r="AB330" s="1"/>
  <c r="V330"/>
  <c r="R330"/>
  <c r="M330"/>
  <c r="AS330" s="1"/>
  <c r="L330"/>
  <c r="AR330" s="1"/>
  <c r="K330"/>
  <c r="N330" s="1"/>
  <c r="J330"/>
  <c r="F330"/>
  <c r="AF328"/>
  <c r="AH328" s="1"/>
  <c r="AC328"/>
  <c r="AO328" s="1"/>
  <c r="AA328"/>
  <c r="X328"/>
  <c r="AB328" s="1"/>
  <c r="V328"/>
  <c r="R328"/>
  <c r="M328"/>
  <c r="AS328" s="1"/>
  <c r="L328"/>
  <c r="AR328" s="1"/>
  <c r="K328"/>
  <c r="N328" s="1"/>
  <c r="J328"/>
  <c r="F328"/>
  <c r="AF327"/>
  <c r="AH327" s="1"/>
  <c r="AC327"/>
  <c r="AO327" s="1"/>
  <c r="AA327"/>
  <c r="AD327" s="1"/>
  <c r="AP327" s="1"/>
  <c r="X327"/>
  <c r="AB327" s="1"/>
  <c r="V327"/>
  <c r="R327"/>
  <c r="M327"/>
  <c r="AS327" s="1"/>
  <c r="L327"/>
  <c r="AR327" s="1"/>
  <c r="K327"/>
  <c r="N327" s="1"/>
  <c r="J327"/>
  <c r="F327"/>
  <c r="AF326"/>
  <c r="AH326" s="1"/>
  <c r="AC326"/>
  <c r="AO326" s="1"/>
  <c r="AA326"/>
  <c r="X326"/>
  <c r="AB326" s="1"/>
  <c r="V326"/>
  <c r="R326"/>
  <c r="M326"/>
  <c r="AS326" s="1"/>
  <c r="L326"/>
  <c r="AR326" s="1"/>
  <c r="K326"/>
  <c r="N326" s="1"/>
  <c r="J326"/>
  <c r="F326"/>
  <c r="AF325"/>
  <c r="AH325" s="1"/>
  <c r="AC325"/>
  <c r="AO325" s="1"/>
  <c r="AA325"/>
  <c r="AD325" s="1"/>
  <c r="AP325" s="1"/>
  <c r="X325"/>
  <c r="AB325" s="1"/>
  <c r="V325"/>
  <c r="R325"/>
  <c r="M325"/>
  <c r="AS325" s="1"/>
  <c r="L325"/>
  <c r="AR325" s="1"/>
  <c r="K325"/>
  <c r="N325" s="1"/>
  <c r="J325"/>
  <c r="F325"/>
  <c r="AF324"/>
  <c r="AH324" s="1"/>
  <c r="AC324"/>
  <c r="AO324" s="1"/>
  <c r="AA324"/>
  <c r="X324"/>
  <c r="AB324" s="1"/>
  <c r="V324"/>
  <c r="R324"/>
  <c r="M324"/>
  <c r="AS324" s="1"/>
  <c r="L324"/>
  <c r="AR324" s="1"/>
  <c r="K324"/>
  <c r="N324" s="1"/>
  <c r="J324"/>
  <c r="F324"/>
  <c r="AF323"/>
  <c r="AH323" s="1"/>
  <c r="AC323"/>
  <c r="AO323" s="1"/>
  <c r="AA323"/>
  <c r="AD323" s="1"/>
  <c r="AP323" s="1"/>
  <c r="X323"/>
  <c r="AB323" s="1"/>
  <c r="V323"/>
  <c r="R323"/>
  <c r="M323"/>
  <c r="AS323" s="1"/>
  <c r="L323"/>
  <c r="AR323" s="1"/>
  <c r="K323"/>
  <c r="N323" s="1"/>
  <c r="J323"/>
  <c r="F323"/>
  <c r="AF322"/>
  <c r="AH322" s="1"/>
  <c r="AC322"/>
  <c r="AO322" s="1"/>
  <c r="AA322"/>
  <c r="X322"/>
  <c r="AB322" s="1"/>
  <c r="V322"/>
  <c r="R322"/>
  <c r="M322"/>
  <c r="AS322" s="1"/>
  <c r="L322"/>
  <c r="AR322" s="1"/>
  <c r="K322"/>
  <c r="N322" s="1"/>
  <c r="J322"/>
  <c r="F322"/>
  <c r="AF321"/>
  <c r="AH321" s="1"/>
  <c r="AC321"/>
  <c r="AO321" s="1"/>
  <c r="AA321"/>
  <c r="AD321" s="1"/>
  <c r="AP321" s="1"/>
  <c r="X321"/>
  <c r="AB321" s="1"/>
  <c r="V321"/>
  <c r="R321"/>
  <c r="M321"/>
  <c r="AS321" s="1"/>
  <c r="L321"/>
  <c r="AR321" s="1"/>
  <c r="K321"/>
  <c r="N321" s="1"/>
  <c r="J321"/>
  <c r="F321"/>
  <c r="AF320"/>
  <c r="AH320" s="1"/>
  <c r="AC320"/>
  <c r="AO320" s="1"/>
  <c r="AA320"/>
  <c r="X320"/>
  <c r="AB320" s="1"/>
  <c r="V320"/>
  <c r="R320"/>
  <c r="M320"/>
  <c r="AS320" s="1"/>
  <c r="L320"/>
  <c r="AR320" s="1"/>
  <c r="K320"/>
  <c r="N320" s="1"/>
  <c r="J320"/>
  <c r="F320"/>
  <c r="AF319"/>
  <c r="AH319" s="1"/>
  <c r="AC319"/>
  <c r="AO319" s="1"/>
  <c r="AA319"/>
  <c r="X319"/>
  <c r="AB319" s="1"/>
  <c r="V319"/>
  <c r="R319"/>
  <c r="M319"/>
  <c r="AS319" s="1"/>
  <c r="L319"/>
  <c r="AR319" s="1"/>
  <c r="K319"/>
  <c r="N319" s="1"/>
  <c r="J319"/>
  <c r="F319"/>
  <c r="AF318"/>
  <c r="AH318" s="1"/>
  <c r="AC318"/>
  <c r="AO318" s="1"/>
  <c r="AA318"/>
  <c r="AD318" s="1"/>
  <c r="AP318" s="1"/>
  <c r="X318"/>
  <c r="AB318" s="1"/>
  <c r="V318"/>
  <c r="R318"/>
  <c r="M318"/>
  <c r="AS318" s="1"/>
  <c r="L318"/>
  <c r="AR318" s="1"/>
  <c r="K318"/>
  <c r="N318" s="1"/>
  <c r="J318"/>
  <c r="F318"/>
  <c r="AF317"/>
  <c r="AH317" s="1"/>
  <c r="AC317"/>
  <c r="AO317" s="1"/>
  <c r="AA317"/>
  <c r="X317"/>
  <c r="AB317" s="1"/>
  <c r="V317"/>
  <c r="R317"/>
  <c r="M317"/>
  <c r="AS317" s="1"/>
  <c r="L317"/>
  <c r="AR317" s="1"/>
  <c r="K317"/>
  <c r="N317" s="1"/>
  <c r="J317"/>
  <c r="F317"/>
  <c r="AF316"/>
  <c r="AH316" s="1"/>
  <c r="AC316"/>
  <c r="AO316" s="1"/>
  <c r="AA316"/>
  <c r="AD316" s="1"/>
  <c r="AP316" s="1"/>
  <c r="X316"/>
  <c r="AB316" s="1"/>
  <c r="V316"/>
  <c r="R316"/>
  <c r="M316"/>
  <c r="AS316" s="1"/>
  <c r="L316"/>
  <c r="AR316" s="1"/>
  <c r="K316"/>
  <c r="N316" s="1"/>
  <c r="J316"/>
  <c r="F316"/>
  <c r="AF315"/>
  <c r="AH315" s="1"/>
  <c r="AC315"/>
  <c r="AO315" s="1"/>
  <c r="AA315"/>
  <c r="X315"/>
  <c r="AB315" s="1"/>
  <c r="V315"/>
  <c r="R315"/>
  <c r="M315"/>
  <c r="AS315" s="1"/>
  <c r="L315"/>
  <c r="AR315" s="1"/>
  <c r="K315"/>
  <c r="N315" s="1"/>
  <c r="J315"/>
  <c r="F315"/>
  <c r="AF314"/>
  <c r="AH314" s="1"/>
  <c r="AH311" s="1"/>
  <c r="AC314"/>
  <c r="AO314" s="1"/>
  <c r="AA314"/>
  <c r="AD314" s="1"/>
  <c r="AP314" s="1"/>
  <c r="X314"/>
  <c r="AB314" s="1"/>
  <c r="V314"/>
  <c r="R314"/>
  <c r="M314"/>
  <c r="AS314" s="1"/>
  <c r="L314"/>
  <c r="AR314" s="1"/>
  <c r="K314"/>
  <c r="N314" s="1"/>
  <c r="J314"/>
  <c r="F314"/>
  <c r="AH313"/>
  <c r="AF313"/>
  <c r="AC313"/>
  <c r="AO313" s="1"/>
  <c r="AA313"/>
  <c r="AD313" s="1"/>
  <c r="AP313" s="1"/>
  <c r="X313"/>
  <c r="AB313" s="1"/>
  <c r="V313"/>
  <c r="R313"/>
  <c r="M313"/>
  <c r="AS313" s="1"/>
  <c r="L313"/>
  <c r="AR313" s="1"/>
  <c r="K313"/>
  <c r="N313" s="1"/>
  <c r="J313"/>
  <c r="F313"/>
  <c r="AH312"/>
  <c r="AF312"/>
  <c r="AC312"/>
  <c r="AO312" s="1"/>
  <c r="AA312"/>
  <c r="Z312"/>
  <c r="X312"/>
  <c r="AB312" s="1"/>
  <c r="V312"/>
  <c r="R312"/>
  <c r="M312"/>
  <c r="AS312" s="1"/>
  <c r="L312"/>
  <c r="AR312" s="1"/>
  <c r="K312"/>
  <c r="N312" s="1"/>
  <c r="J312"/>
  <c r="F312"/>
  <c r="AG311"/>
  <c r="AF311"/>
  <c r="AE311"/>
  <c r="AC311"/>
  <c r="AO311" s="1"/>
  <c r="AA311"/>
  <c r="AM311" s="1"/>
  <c r="Y311"/>
  <c r="X311"/>
  <c r="W311"/>
  <c r="V311"/>
  <c r="U311"/>
  <c r="T311"/>
  <c r="S311"/>
  <c r="R311"/>
  <c r="Q311"/>
  <c r="P311"/>
  <c r="O311"/>
  <c r="M311"/>
  <c r="AS311" s="1"/>
  <c r="L311"/>
  <c r="AR311" s="1"/>
  <c r="K311"/>
  <c r="AQ311" s="1"/>
  <c r="AT311" s="1"/>
  <c r="J311"/>
  <c r="I311"/>
  <c r="H311"/>
  <c r="G311"/>
  <c r="F311"/>
  <c r="E311"/>
  <c r="D311"/>
  <c r="C311"/>
  <c r="AH310"/>
  <c r="AC310"/>
  <c r="AO310" s="1"/>
  <c r="AB310"/>
  <c r="AN310" s="1"/>
  <c r="AA310"/>
  <c r="AM310" s="1"/>
  <c r="Z310"/>
  <c r="V310"/>
  <c r="R310"/>
  <c r="M310"/>
  <c r="AS310" s="1"/>
  <c r="K310"/>
  <c r="AQ310" s="1"/>
  <c r="J310"/>
  <c r="D310"/>
  <c r="F310" s="1"/>
  <c r="AH309"/>
  <c r="AC309"/>
  <c r="AO309" s="1"/>
  <c r="AB309"/>
  <c r="AN309" s="1"/>
  <c r="AA309"/>
  <c r="AM309" s="1"/>
  <c r="Z309"/>
  <c r="V309"/>
  <c r="R309"/>
  <c r="M309"/>
  <c r="AS309" s="1"/>
  <c r="K309"/>
  <c r="J309"/>
  <c r="D309"/>
  <c r="L309" s="1"/>
  <c r="AR309" s="1"/>
  <c r="AH308"/>
  <c r="AC308"/>
  <c r="AO308" s="1"/>
  <c r="AB308"/>
  <c r="AN308" s="1"/>
  <c r="AA308"/>
  <c r="AM308" s="1"/>
  <c r="Z308"/>
  <c r="V308"/>
  <c r="R308"/>
  <c r="M308"/>
  <c r="AS308" s="1"/>
  <c r="K308"/>
  <c r="AQ308" s="1"/>
  <c r="J308"/>
  <c r="D308"/>
  <c r="F308" s="1"/>
  <c r="AH307"/>
  <c r="AC307"/>
  <c r="AO307" s="1"/>
  <c r="AB307"/>
  <c r="AN307" s="1"/>
  <c r="AA307"/>
  <c r="AM307" s="1"/>
  <c r="Z307"/>
  <c r="V307"/>
  <c r="R307"/>
  <c r="M307"/>
  <c r="AS307" s="1"/>
  <c r="K307"/>
  <c r="J307"/>
  <c r="D307"/>
  <c r="L307" s="1"/>
  <c r="AR307" s="1"/>
  <c r="AH306"/>
  <c r="AF306"/>
  <c r="AC306"/>
  <c r="AO306" s="1"/>
  <c r="AA306"/>
  <c r="AM306" s="1"/>
  <c r="Z306"/>
  <c r="X306"/>
  <c r="V306"/>
  <c r="T306"/>
  <c r="R306"/>
  <c r="P306"/>
  <c r="AB306" s="1"/>
  <c r="M306"/>
  <c r="AS306" s="1"/>
  <c r="K306"/>
  <c r="AQ306" s="1"/>
  <c r="J306"/>
  <c r="H306"/>
  <c r="F306"/>
  <c r="D306"/>
  <c r="L306" s="1"/>
  <c r="AR306" s="1"/>
  <c r="AH305"/>
  <c r="AC305"/>
  <c r="AO305" s="1"/>
  <c r="AB305"/>
  <c r="AN305" s="1"/>
  <c r="AA305"/>
  <c r="AM305" s="1"/>
  <c r="Z305"/>
  <c r="V305"/>
  <c r="R305"/>
  <c r="M305"/>
  <c r="AS305" s="1"/>
  <c r="K305"/>
  <c r="AQ305" s="1"/>
  <c r="J305"/>
  <c r="D305"/>
  <c r="F305" s="1"/>
  <c r="AH304"/>
  <c r="AC304"/>
  <c r="AO304" s="1"/>
  <c r="AB304"/>
  <c r="AN304" s="1"/>
  <c r="AA304"/>
  <c r="AM304" s="1"/>
  <c r="Z304"/>
  <c r="V304"/>
  <c r="R304"/>
  <c r="M304"/>
  <c r="AS304" s="1"/>
  <c r="K304"/>
  <c r="J304"/>
  <c r="D304"/>
  <c r="L304" s="1"/>
  <c r="AR304" s="1"/>
  <c r="AH303"/>
  <c r="AC303"/>
  <c r="AO303" s="1"/>
  <c r="AB303"/>
  <c r="AN303" s="1"/>
  <c r="AA303"/>
  <c r="AM303" s="1"/>
  <c r="Z303"/>
  <c r="V303"/>
  <c r="R303"/>
  <c r="M303"/>
  <c r="AS303" s="1"/>
  <c r="K303"/>
  <c r="AQ303" s="1"/>
  <c r="J303"/>
  <c r="D303"/>
  <c r="F303" s="1"/>
  <c r="AG302"/>
  <c r="AF302"/>
  <c r="AH302" s="1"/>
  <c r="AC302"/>
  <c r="AO302" s="1"/>
  <c r="AA302"/>
  <c r="AM302" s="1"/>
  <c r="X302"/>
  <c r="AB302" s="1"/>
  <c r="V302"/>
  <c r="R302"/>
  <c r="K302"/>
  <c r="AQ302" s="1"/>
  <c r="J302"/>
  <c r="E302"/>
  <c r="M302" s="1"/>
  <c r="AS302" s="1"/>
  <c r="D302"/>
  <c r="F302" s="1"/>
  <c r="AG301"/>
  <c r="AF301"/>
  <c r="AH301" s="1"/>
  <c r="AC301"/>
  <c r="AO301" s="1"/>
  <c r="AA301"/>
  <c r="AM301" s="1"/>
  <c r="X301"/>
  <c r="AB301" s="1"/>
  <c r="V301"/>
  <c r="R301"/>
  <c r="K301"/>
  <c r="AQ301" s="1"/>
  <c r="J301"/>
  <c r="E301"/>
  <c r="M301" s="1"/>
  <c r="AS301" s="1"/>
  <c r="D301"/>
  <c r="L301" s="1"/>
  <c r="AR301" s="1"/>
  <c r="AG300"/>
  <c r="AF300"/>
  <c r="AH300" s="1"/>
  <c r="AC300"/>
  <c r="AO300" s="1"/>
  <c r="AA300"/>
  <c r="AM300" s="1"/>
  <c r="X300"/>
  <c r="AB300" s="1"/>
  <c r="V300"/>
  <c r="R300"/>
  <c r="K300"/>
  <c r="AQ300" s="1"/>
  <c r="J300"/>
  <c r="E300"/>
  <c r="M300" s="1"/>
  <c r="AS300" s="1"/>
  <c r="D300"/>
  <c r="F300" s="1"/>
  <c r="AG299"/>
  <c r="AF299"/>
  <c r="AH299" s="1"/>
  <c r="AC299"/>
  <c r="AO299" s="1"/>
  <c r="AA299"/>
  <c r="AM299" s="1"/>
  <c r="X299"/>
  <c r="AB299" s="1"/>
  <c r="V299"/>
  <c r="R299"/>
  <c r="K299"/>
  <c r="AQ299" s="1"/>
  <c r="J299"/>
  <c r="E299"/>
  <c r="M299" s="1"/>
  <c r="AS299" s="1"/>
  <c r="D299"/>
  <c r="L299" s="1"/>
  <c r="AR299" s="1"/>
  <c r="AG298"/>
  <c r="AF298"/>
  <c r="AH298" s="1"/>
  <c r="AC298"/>
  <c r="AO298" s="1"/>
  <c r="AA298"/>
  <c r="AM298" s="1"/>
  <c r="X298"/>
  <c r="AB298" s="1"/>
  <c r="V298"/>
  <c r="R298"/>
  <c r="K298"/>
  <c r="AQ298" s="1"/>
  <c r="J298"/>
  <c r="E298"/>
  <c r="M298" s="1"/>
  <c r="AS298" s="1"/>
  <c r="D298"/>
  <c r="F298" s="1"/>
  <c r="AG297"/>
  <c r="AF297"/>
  <c r="AH297" s="1"/>
  <c r="AC297"/>
  <c r="AO297" s="1"/>
  <c r="AA297"/>
  <c r="AM297" s="1"/>
  <c r="X297"/>
  <c r="AB297" s="1"/>
  <c r="V297"/>
  <c r="R297"/>
  <c r="K297"/>
  <c r="AQ297" s="1"/>
  <c r="J297"/>
  <c r="E297"/>
  <c r="M297" s="1"/>
  <c r="AS297" s="1"/>
  <c r="D297"/>
  <c r="L297" s="1"/>
  <c r="AR297" s="1"/>
  <c r="AG296"/>
  <c r="AF296"/>
  <c r="AH296" s="1"/>
  <c r="AC296"/>
  <c r="AO296" s="1"/>
  <c r="AA296"/>
  <c r="AM296" s="1"/>
  <c r="X296"/>
  <c r="AB296" s="1"/>
  <c r="V296"/>
  <c r="R296"/>
  <c r="K296"/>
  <c r="AQ296" s="1"/>
  <c r="J296"/>
  <c r="E296"/>
  <c r="M296" s="1"/>
  <c r="AS296" s="1"/>
  <c r="D296"/>
  <c r="F296" s="1"/>
  <c r="AG295"/>
  <c r="AF295"/>
  <c r="AH295" s="1"/>
  <c r="AC295"/>
  <c r="AO295" s="1"/>
  <c r="AA295"/>
  <c r="AM295" s="1"/>
  <c r="X295"/>
  <c r="AB295" s="1"/>
  <c r="V295"/>
  <c r="R295"/>
  <c r="K295"/>
  <c r="AQ295" s="1"/>
  <c r="J295"/>
  <c r="E295"/>
  <c r="M295" s="1"/>
  <c r="AS295" s="1"/>
  <c r="D295"/>
  <c r="L295" s="1"/>
  <c r="AR295" s="1"/>
  <c r="AG294"/>
  <c r="AG1086" s="1"/>
  <c r="AG1105" s="1"/>
  <c r="AF294"/>
  <c r="AH294" s="1"/>
  <c r="AC294"/>
  <c r="AO294" s="1"/>
  <c r="AB294"/>
  <c r="AN294" s="1"/>
  <c r="AA294"/>
  <c r="AM294" s="1"/>
  <c r="Z294"/>
  <c r="X294"/>
  <c r="V294"/>
  <c r="R294"/>
  <c r="L294"/>
  <c r="AR294" s="1"/>
  <c r="K294"/>
  <c r="AQ294" s="1"/>
  <c r="J294"/>
  <c r="E294"/>
  <c r="E1086" s="1"/>
  <c r="E1105" s="1"/>
  <c r="D294"/>
  <c r="F294" s="1"/>
  <c r="AG293"/>
  <c r="AF293"/>
  <c r="AH293" s="1"/>
  <c r="AC293"/>
  <c r="AO293" s="1"/>
  <c r="AA293"/>
  <c r="AM293" s="1"/>
  <c r="X293"/>
  <c r="AB293" s="1"/>
  <c r="V293"/>
  <c r="R293"/>
  <c r="M293"/>
  <c r="AS293" s="1"/>
  <c r="K293"/>
  <c r="AQ293" s="1"/>
  <c r="AT293" s="1"/>
  <c r="J293"/>
  <c r="E293"/>
  <c r="D293"/>
  <c r="L293" s="1"/>
  <c r="AR293" s="1"/>
  <c r="AO292"/>
  <c r="AM292"/>
  <c r="AI292"/>
  <c r="AG292"/>
  <c r="AK292" s="1"/>
  <c r="AF292"/>
  <c r="AH292" s="1"/>
  <c r="AC292"/>
  <c r="AB292"/>
  <c r="AN292" s="1"/>
  <c r="AA292"/>
  <c r="Z292"/>
  <c r="X292"/>
  <c r="V292"/>
  <c r="R292"/>
  <c r="M292"/>
  <c r="AS292" s="1"/>
  <c r="K292"/>
  <c r="AQ292" s="1"/>
  <c r="J292"/>
  <c r="D292"/>
  <c r="F292" s="1"/>
  <c r="AQ291"/>
  <c r="AO291"/>
  <c r="AM291"/>
  <c r="AI291"/>
  <c r="AG291"/>
  <c r="AK291" s="1"/>
  <c r="AF291"/>
  <c r="AH291" s="1"/>
  <c r="AC291"/>
  <c r="AB291"/>
  <c r="AN291" s="1"/>
  <c r="AA291"/>
  <c r="Z291"/>
  <c r="X291"/>
  <c r="V291"/>
  <c r="R291"/>
  <c r="L291"/>
  <c r="AR291" s="1"/>
  <c r="K291"/>
  <c r="J291"/>
  <c r="E291"/>
  <c r="M291" s="1"/>
  <c r="AS291" s="1"/>
  <c r="D291"/>
  <c r="F291" s="1"/>
  <c r="AG290"/>
  <c r="AF290"/>
  <c r="AH290" s="1"/>
  <c r="AC290"/>
  <c r="AO290" s="1"/>
  <c r="AA290"/>
  <c r="AM290" s="1"/>
  <c r="X290"/>
  <c r="AB290" s="1"/>
  <c r="V290"/>
  <c r="R290"/>
  <c r="M290"/>
  <c r="AS290" s="1"/>
  <c r="K290"/>
  <c r="AQ290" s="1"/>
  <c r="AT290" s="1"/>
  <c r="J290"/>
  <c r="E290"/>
  <c r="D290"/>
  <c r="L290" s="1"/>
  <c r="AR290" s="1"/>
  <c r="AQ289"/>
  <c r="AO289"/>
  <c r="AM289"/>
  <c r="AI289"/>
  <c r="AG289"/>
  <c r="AK289" s="1"/>
  <c r="AF289"/>
  <c r="AH289" s="1"/>
  <c r="AC289"/>
  <c r="AB289"/>
  <c r="AN289" s="1"/>
  <c r="AA289"/>
  <c r="Z289"/>
  <c r="X289"/>
  <c r="V289"/>
  <c r="R289"/>
  <c r="L289"/>
  <c r="AR289" s="1"/>
  <c r="K289"/>
  <c r="J289"/>
  <c r="E289"/>
  <c r="M289" s="1"/>
  <c r="AS289" s="1"/>
  <c r="D289"/>
  <c r="F289" s="1"/>
  <c r="AG288"/>
  <c r="AF288"/>
  <c r="AH288" s="1"/>
  <c r="AC288"/>
  <c r="AO288" s="1"/>
  <c r="AA288"/>
  <c r="AM288" s="1"/>
  <c r="X288"/>
  <c r="AB288" s="1"/>
  <c r="V288"/>
  <c r="R288"/>
  <c r="M288"/>
  <c r="AS288" s="1"/>
  <c r="K288"/>
  <c r="AQ288" s="1"/>
  <c r="AT288" s="1"/>
  <c r="J288"/>
  <c r="E288"/>
  <c r="D288"/>
  <c r="L288" s="1"/>
  <c r="AR288" s="1"/>
  <c r="AQ286"/>
  <c r="AO286"/>
  <c r="AM286"/>
  <c r="AI286"/>
  <c r="AG286"/>
  <c r="AG1085" s="1"/>
  <c r="AG1104" s="1"/>
  <c r="AF286"/>
  <c r="AH286" s="1"/>
  <c r="AC286"/>
  <c r="AB286"/>
  <c r="AN286" s="1"/>
  <c r="AA286"/>
  <c r="Z286"/>
  <c r="X286"/>
  <c r="V286"/>
  <c r="R286"/>
  <c r="L286"/>
  <c r="AR286" s="1"/>
  <c r="K286"/>
  <c r="J286"/>
  <c r="E286"/>
  <c r="E1085" s="1"/>
  <c r="E1104" s="1"/>
  <c r="D286"/>
  <c r="F286" s="1"/>
  <c r="AG285"/>
  <c r="AG1084" s="1"/>
  <c r="AG1103" s="1"/>
  <c r="AF285"/>
  <c r="AC285"/>
  <c r="AO285" s="1"/>
  <c r="AA285"/>
  <c r="AM285" s="1"/>
  <c r="X285"/>
  <c r="V285"/>
  <c r="R285"/>
  <c r="M285"/>
  <c r="AS285" s="1"/>
  <c r="K285"/>
  <c r="AQ285" s="1"/>
  <c r="J285"/>
  <c r="E285"/>
  <c r="E1084" s="1"/>
  <c r="E1103" s="1"/>
  <c r="D285"/>
  <c r="D1084" s="1"/>
  <c r="AQ284"/>
  <c r="AO284"/>
  <c r="AM284"/>
  <c r="AI284"/>
  <c r="AG284"/>
  <c r="AG1083" s="1"/>
  <c r="AG1102" s="1"/>
  <c r="AF284"/>
  <c r="AH284" s="1"/>
  <c r="AC284"/>
  <c r="AB284"/>
  <c r="AN284" s="1"/>
  <c r="AA284"/>
  <c r="Z284"/>
  <c r="X284"/>
  <c r="V284"/>
  <c r="R284"/>
  <c r="L284"/>
  <c r="AR284" s="1"/>
  <c r="K284"/>
  <c r="J284"/>
  <c r="E284"/>
  <c r="E1083" s="1"/>
  <c r="E1102" s="1"/>
  <c r="D284"/>
  <c r="F284" s="1"/>
  <c r="AG283"/>
  <c r="AG1082" s="1"/>
  <c r="AG1101" s="1"/>
  <c r="AF283"/>
  <c r="AH283" s="1"/>
  <c r="AC283"/>
  <c r="AO283" s="1"/>
  <c r="AA283"/>
  <c r="AM283" s="1"/>
  <c r="X283"/>
  <c r="AB283" s="1"/>
  <c r="V283"/>
  <c r="R283"/>
  <c r="M283"/>
  <c r="AS283" s="1"/>
  <c r="K283"/>
  <c r="AQ283" s="1"/>
  <c r="AT283" s="1"/>
  <c r="J283"/>
  <c r="E283"/>
  <c r="E1082" s="1"/>
  <c r="E1101" s="1"/>
  <c r="D283"/>
  <c r="L283" s="1"/>
  <c r="AR283" s="1"/>
  <c r="AQ282"/>
  <c r="AO282"/>
  <c r="AM282"/>
  <c r="AI282"/>
  <c r="AG282"/>
  <c r="AG1081" s="1"/>
  <c r="AF282"/>
  <c r="AH282" s="1"/>
  <c r="AC282"/>
  <c r="AB282"/>
  <c r="AN282" s="1"/>
  <c r="AA282"/>
  <c r="Z282"/>
  <c r="X282"/>
  <c r="V282"/>
  <c r="R282"/>
  <c r="L282"/>
  <c r="AR282" s="1"/>
  <c r="K282"/>
  <c r="J282"/>
  <c r="E282"/>
  <c r="E1081" s="1"/>
  <c r="D282"/>
  <c r="F282" s="1"/>
  <c r="AG281"/>
  <c r="AG1080" s="1"/>
  <c r="AG1099" s="1"/>
  <c r="AF281"/>
  <c r="AH281" s="1"/>
  <c r="AC281"/>
  <c r="AO281" s="1"/>
  <c r="AA281"/>
  <c r="AM281" s="1"/>
  <c r="X281"/>
  <c r="AB281" s="1"/>
  <c r="V281"/>
  <c r="R281"/>
  <c r="M281"/>
  <c r="AS281" s="1"/>
  <c r="K281"/>
  <c r="AQ281" s="1"/>
  <c r="AT281" s="1"/>
  <c r="J281"/>
  <c r="E281"/>
  <c r="E1080" s="1"/>
  <c r="E1099" s="1"/>
  <c r="D281"/>
  <c r="L281" s="1"/>
  <c r="AR281" s="1"/>
  <c r="AQ280"/>
  <c r="AO280"/>
  <c r="AM280"/>
  <c r="AI280"/>
  <c r="AG280"/>
  <c r="AG1079" s="1"/>
  <c r="AG1098" s="1"/>
  <c r="AF280"/>
  <c r="AH280" s="1"/>
  <c r="AC280"/>
  <c r="AB280"/>
  <c r="AN280" s="1"/>
  <c r="AA280"/>
  <c r="Z280"/>
  <c r="X280"/>
  <c r="V280"/>
  <c r="R280"/>
  <c r="L280"/>
  <c r="AR280" s="1"/>
  <c r="K280"/>
  <c r="J280"/>
  <c r="E280"/>
  <c r="E1079" s="1"/>
  <c r="E1098" s="1"/>
  <c r="D280"/>
  <c r="F280" s="1"/>
  <c r="AG279"/>
  <c r="AG1078" s="1"/>
  <c r="AG1097" s="1"/>
  <c r="AF279"/>
  <c r="AC279"/>
  <c r="AO279" s="1"/>
  <c r="AA279"/>
  <c r="AM279" s="1"/>
  <c r="X279"/>
  <c r="V279"/>
  <c r="R279"/>
  <c r="M279"/>
  <c r="AS279" s="1"/>
  <c r="K279"/>
  <c r="AQ279" s="1"/>
  <c r="J279"/>
  <c r="E279"/>
  <c r="E1078" s="1"/>
  <c r="E1097" s="1"/>
  <c r="D279"/>
  <c r="D1078" s="1"/>
  <c r="D1097" s="1"/>
  <c r="AQ278"/>
  <c r="AO278"/>
  <c r="AM278"/>
  <c r="AI278"/>
  <c r="AG278"/>
  <c r="AG1077" s="1"/>
  <c r="AG1096" s="1"/>
  <c r="AF278"/>
  <c r="AC278"/>
  <c r="AB278"/>
  <c r="AN278" s="1"/>
  <c r="AA278"/>
  <c r="Z278"/>
  <c r="X278"/>
  <c r="V278"/>
  <c r="R278"/>
  <c r="L278"/>
  <c r="AR278" s="1"/>
  <c r="K278"/>
  <c r="J278"/>
  <c r="E278"/>
  <c r="E1077" s="1"/>
  <c r="E1096" s="1"/>
  <c r="D278"/>
  <c r="D1077" s="1"/>
  <c r="D1096" s="1"/>
  <c r="AG277"/>
  <c r="AG1076" s="1"/>
  <c r="AF277"/>
  <c r="AC277"/>
  <c r="AO277" s="1"/>
  <c r="AA277"/>
  <c r="AM277" s="1"/>
  <c r="X277"/>
  <c r="V277"/>
  <c r="R277"/>
  <c r="M277"/>
  <c r="AS277" s="1"/>
  <c r="K277"/>
  <c r="AQ277" s="1"/>
  <c r="J277"/>
  <c r="E277"/>
  <c r="E1076" s="1"/>
  <c r="D277"/>
  <c r="D1076" s="1"/>
  <c r="AQ276"/>
  <c r="AO276"/>
  <c r="AM276"/>
  <c r="AI276"/>
  <c r="AG276"/>
  <c r="AG1075" s="1"/>
  <c r="AG1094" s="1"/>
  <c r="AF276"/>
  <c r="AC276"/>
  <c r="AB276"/>
  <c r="AN276" s="1"/>
  <c r="AA276"/>
  <c r="Z276"/>
  <c r="X276"/>
  <c r="V276"/>
  <c r="R276"/>
  <c r="L276"/>
  <c r="AR276" s="1"/>
  <c r="K276"/>
  <c r="J276"/>
  <c r="E276"/>
  <c r="E1075" s="1"/>
  <c r="E1094" s="1"/>
  <c r="D276"/>
  <c r="D1075" s="1"/>
  <c r="D1094" s="1"/>
  <c r="AG275"/>
  <c r="AG1074" s="1"/>
  <c r="AG1093" s="1"/>
  <c r="AF275"/>
  <c r="AC275"/>
  <c r="AO275" s="1"/>
  <c r="AA275"/>
  <c r="AM275" s="1"/>
  <c r="X275"/>
  <c r="V275"/>
  <c r="R275"/>
  <c r="M275"/>
  <c r="AS275" s="1"/>
  <c r="K275"/>
  <c r="AQ275" s="1"/>
  <c r="J275"/>
  <c r="E275"/>
  <c r="E1074" s="1"/>
  <c r="E1093" s="1"/>
  <c r="D275"/>
  <c r="D1074" s="1"/>
  <c r="D1093" s="1"/>
  <c r="AQ274"/>
  <c r="AO274"/>
  <c r="AM274"/>
  <c r="AI274"/>
  <c r="AG274"/>
  <c r="AG1072" s="1"/>
  <c r="AF274"/>
  <c r="AC274"/>
  <c r="AB274"/>
  <c r="AN274" s="1"/>
  <c r="AA274"/>
  <c r="Z274"/>
  <c r="X274"/>
  <c r="V274"/>
  <c r="R274"/>
  <c r="L274"/>
  <c r="AR274" s="1"/>
  <c r="K274"/>
  <c r="J274"/>
  <c r="E274"/>
  <c r="E1072" s="1"/>
  <c r="D274"/>
  <c r="D1072" s="1"/>
  <c r="AG273"/>
  <c r="AG1071" s="1"/>
  <c r="AF273"/>
  <c r="AH273" s="1"/>
  <c r="AC273"/>
  <c r="AO273" s="1"/>
  <c r="AA273"/>
  <c r="AM273" s="1"/>
  <c r="X273"/>
  <c r="AB273" s="1"/>
  <c r="V273"/>
  <c r="R273"/>
  <c r="M273"/>
  <c r="AS273" s="1"/>
  <c r="K273"/>
  <c r="AQ273" s="1"/>
  <c r="AT273" s="1"/>
  <c r="J273"/>
  <c r="E273"/>
  <c r="E1071" s="1"/>
  <c r="D273"/>
  <c r="L273" s="1"/>
  <c r="AR273" s="1"/>
  <c r="AQ272"/>
  <c r="AO272"/>
  <c r="AM272"/>
  <c r="AI272"/>
  <c r="AG272"/>
  <c r="AG1073" s="1"/>
  <c r="AG1092" s="1"/>
  <c r="AF272"/>
  <c r="AH272" s="1"/>
  <c r="AC272"/>
  <c r="AB272"/>
  <c r="AN272" s="1"/>
  <c r="AA272"/>
  <c r="Z272"/>
  <c r="X272"/>
  <c r="V272"/>
  <c r="R272"/>
  <c r="L272"/>
  <c r="AR272" s="1"/>
  <c r="K272"/>
  <c r="J272"/>
  <c r="E272"/>
  <c r="E1073" s="1"/>
  <c r="E1092" s="1"/>
  <c r="D272"/>
  <c r="F272" s="1"/>
  <c r="AG271"/>
  <c r="AF271"/>
  <c r="AH271" s="1"/>
  <c r="AC271"/>
  <c r="AO271" s="1"/>
  <c r="AA271"/>
  <c r="AM271" s="1"/>
  <c r="X271"/>
  <c r="AB271" s="1"/>
  <c r="V271"/>
  <c r="R271"/>
  <c r="M271"/>
  <c r="AS271" s="1"/>
  <c r="K271"/>
  <c r="AQ271" s="1"/>
  <c r="J271"/>
  <c r="E271"/>
  <c r="D271"/>
  <c r="L271" s="1"/>
  <c r="AO270"/>
  <c r="AM270"/>
  <c r="AK270"/>
  <c r="AI270"/>
  <c r="AH270"/>
  <c r="AC270"/>
  <c r="AB270"/>
  <c r="AN270" s="1"/>
  <c r="AA270"/>
  <c r="Z270"/>
  <c r="V270"/>
  <c r="R270"/>
  <c r="M270"/>
  <c r="L270"/>
  <c r="AR270" s="1"/>
  <c r="K270"/>
  <c r="N270" s="1"/>
  <c r="J270"/>
  <c r="F270"/>
  <c r="AG269"/>
  <c r="AF269"/>
  <c r="AE269"/>
  <c r="AC269"/>
  <c r="AO269" s="1"/>
  <c r="AA269"/>
  <c r="AM269" s="1"/>
  <c r="Y269"/>
  <c r="X269"/>
  <c r="W269"/>
  <c r="V269"/>
  <c r="U269"/>
  <c r="T269"/>
  <c r="S269"/>
  <c r="R269"/>
  <c r="Q269"/>
  <c r="P269"/>
  <c r="O269"/>
  <c r="J269"/>
  <c r="I269"/>
  <c r="H269"/>
  <c r="G269"/>
  <c r="E269"/>
  <c r="D269"/>
  <c r="C269"/>
  <c r="AN268"/>
  <c r="AJ268"/>
  <c r="AH268"/>
  <c r="AC268"/>
  <c r="AO268" s="1"/>
  <c r="AB268"/>
  <c r="AA268"/>
  <c r="AM268" s="1"/>
  <c r="Z268"/>
  <c r="V268"/>
  <c r="R268"/>
  <c r="M268"/>
  <c r="AS268" s="1"/>
  <c r="K268"/>
  <c r="AQ268" s="1"/>
  <c r="J268"/>
  <c r="D268"/>
  <c r="F268" s="1"/>
  <c r="AF267"/>
  <c r="AH267" s="1"/>
  <c r="AC267"/>
  <c r="AO267" s="1"/>
  <c r="AA267"/>
  <c r="AD267" s="1"/>
  <c r="AP267" s="1"/>
  <c r="X267"/>
  <c r="AB267" s="1"/>
  <c r="V267"/>
  <c r="R267"/>
  <c r="M267"/>
  <c r="AS267" s="1"/>
  <c r="L267"/>
  <c r="AR267" s="1"/>
  <c r="K267"/>
  <c r="N267" s="1"/>
  <c r="J267"/>
  <c r="F267"/>
  <c r="AF266"/>
  <c r="AH266" s="1"/>
  <c r="AC266"/>
  <c r="AO266" s="1"/>
  <c r="AA266"/>
  <c r="X266"/>
  <c r="AB266" s="1"/>
  <c r="V266"/>
  <c r="R266"/>
  <c r="M266"/>
  <c r="AS266" s="1"/>
  <c r="L266"/>
  <c r="AR266" s="1"/>
  <c r="K266"/>
  <c r="N266" s="1"/>
  <c r="J266"/>
  <c r="F266"/>
  <c r="AF265"/>
  <c r="AH265" s="1"/>
  <c r="AC265"/>
  <c r="AO265" s="1"/>
  <c r="AA265"/>
  <c r="AD265" s="1"/>
  <c r="AP265" s="1"/>
  <c r="X265"/>
  <c r="AB265" s="1"/>
  <c r="V265"/>
  <c r="R265"/>
  <c r="M265"/>
  <c r="AS265" s="1"/>
  <c r="L265"/>
  <c r="AR265" s="1"/>
  <c r="K265"/>
  <c r="N265" s="1"/>
  <c r="J265"/>
  <c r="F265"/>
  <c r="AF264"/>
  <c r="AH264" s="1"/>
  <c r="AC264"/>
  <c r="AO264" s="1"/>
  <c r="AA264"/>
  <c r="X264"/>
  <c r="AB264" s="1"/>
  <c r="V264"/>
  <c r="R264"/>
  <c r="M264"/>
  <c r="AS264" s="1"/>
  <c r="L264"/>
  <c r="AR264" s="1"/>
  <c r="K264"/>
  <c r="N264" s="1"/>
  <c r="J264"/>
  <c r="F264"/>
  <c r="AF263"/>
  <c r="AH263" s="1"/>
  <c r="AC263"/>
  <c r="AO263" s="1"/>
  <c r="AA263"/>
  <c r="AD263" s="1"/>
  <c r="AP263" s="1"/>
  <c r="X263"/>
  <c r="AB263" s="1"/>
  <c r="V263"/>
  <c r="R263"/>
  <c r="M263"/>
  <c r="AS263" s="1"/>
  <c r="L263"/>
  <c r="AR263" s="1"/>
  <c r="K263"/>
  <c r="N263" s="1"/>
  <c r="J263"/>
  <c r="F263"/>
  <c r="AF262"/>
  <c r="AH262" s="1"/>
  <c r="AC262"/>
  <c r="AO262" s="1"/>
  <c r="AA262"/>
  <c r="X262"/>
  <c r="AB262" s="1"/>
  <c r="V262"/>
  <c r="R262"/>
  <c r="M262"/>
  <c r="AS262" s="1"/>
  <c r="L262"/>
  <c r="AR262" s="1"/>
  <c r="K262"/>
  <c r="N262" s="1"/>
  <c r="J262"/>
  <c r="F262"/>
  <c r="AF261"/>
  <c r="AH261" s="1"/>
  <c r="AC261"/>
  <c r="AO261" s="1"/>
  <c r="AA261"/>
  <c r="AD261" s="1"/>
  <c r="AP261" s="1"/>
  <c r="X261"/>
  <c r="AB261" s="1"/>
  <c r="V261"/>
  <c r="R261"/>
  <c r="M261"/>
  <c r="AS261" s="1"/>
  <c r="L261"/>
  <c r="AR261" s="1"/>
  <c r="K261"/>
  <c r="N261" s="1"/>
  <c r="J261"/>
  <c r="F261"/>
  <c r="AF260"/>
  <c r="AH260" s="1"/>
  <c r="AC260"/>
  <c r="AO260" s="1"/>
  <c r="AA260"/>
  <c r="X260"/>
  <c r="AB260" s="1"/>
  <c r="V260"/>
  <c r="R260"/>
  <c r="M260"/>
  <c r="AS260" s="1"/>
  <c r="L260"/>
  <c r="AR260" s="1"/>
  <c r="K260"/>
  <c r="N260" s="1"/>
  <c r="J260"/>
  <c r="F260"/>
  <c r="AF259"/>
  <c r="AH259" s="1"/>
  <c r="AC259"/>
  <c r="AO259" s="1"/>
  <c r="AA259"/>
  <c r="AD259" s="1"/>
  <c r="AP259" s="1"/>
  <c r="X259"/>
  <c r="AB259" s="1"/>
  <c r="V259"/>
  <c r="R259"/>
  <c r="M259"/>
  <c r="AS259" s="1"/>
  <c r="L259"/>
  <c r="AR259" s="1"/>
  <c r="K259"/>
  <c r="N259" s="1"/>
  <c r="J259"/>
  <c r="F259"/>
  <c r="AF258"/>
  <c r="AH258" s="1"/>
  <c r="AC258"/>
  <c r="AO258" s="1"/>
  <c r="AA258"/>
  <c r="X258"/>
  <c r="AB258" s="1"/>
  <c r="V258"/>
  <c r="R258"/>
  <c r="M258"/>
  <c r="AS258" s="1"/>
  <c r="L258"/>
  <c r="AR258" s="1"/>
  <c r="K258"/>
  <c r="N258" s="1"/>
  <c r="J258"/>
  <c r="F258"/>
  <c r="AF257"/>
  <c r="AH257" s="1"/>
  <c r="AC257"/>
  <c r="AO257" s="1"/>
  <c r="AA257"/>
  <c r="AD257" s="1"/>
  <c r="AP257" s="1"/>
  <c r="X257"/>
  <c r="AB257" s="1"/>
  <c r="V257"/>
  <c r="R257"/>
  <c r="M257"/>
  <c r="AS257" s="1"/>
  <c r="L257"/>
  <c r="AR257" s="1"/>
  <c r="K257"/>
  <c r="N257" s="1"/>
  <c r="J257"/>
  <c r="F257"/>
  <c r="AF256"/>
  <c r="AH256" s="1"/>
  <c r="AC256"/>
  <c r="AO256" s="1"/>
  <c r="AA256"/>
  <c r="X256"/>
  <c r="AB256" s="1"/>
  <c r="V256"/>
  <c r="R256"/>
  <c r="M256"/>
  <c r="AS256" s="1"/>
  <c r="L256"/>
  <c r="AR256" s="1"/>
  <c r="K256"/>
  <c r="N256" s="1"/>
  <c r="J256"/>
  <c r="F256"/>
  <c r="AF255"/>
  <c r="AH255" s="1"/>
  <c r="AC255"/>
  <c r="AO255" s="1"/>
  <c r="AA255"/>
  <c r="AD255" s="1"/>
  <c r="AP255" s="1"/>
  <c r="X255"/>
  <c r="AB255" s="1"/>
  <c r="V255"/>
  <c r="R255"/>
  <c r="M255"/>
  <c r="AS255" s="1"/>
  <c r="L255"/>
  <c r="AR255" s="1"/>
  <c r="K255"/>
  <c r="N255" s="1"/>
  <c r="J255"/>
  <c r="F255"/>
  <c r="AF254"/>
  <c r="AH254" s="1"/>
  <c r="AC254"/>
  <c r="AO254" s="1"/>
  <c r="AA254"/>
  <c r="X254"/>
  <c r="AB254" s="1"/>
  <c r="V254"/>
  <c r="R254"/>
  <c r="M254"/>
  <c r="AS254" s="1"/>
  <c r="L254"/>
  <c r="AR254" s="1"/>
  <c r="K254"/>
  <c r="N254" s="1"/>
  <c r="J254"/>
  <c r="F254"/>
  <c r="AF253"/>
  <c r="AH253" s="1"/>
  <c r="AC253"/>
  <c r="AO253" s="1"/>
  <c r="AA253"/>
  <c r="AD253" s="1"/>
  <c r="AP253" s="1"/>
  <c r="X253"/>
  <c r="AB253" s="1"/>
  <c r="V253"/>
  <c r="R253"/>
  <c r="M253"/>
  <c r="AS253" s="1"/>
  <c r="L253"/>
  <c r="AR253" s="1"/>
  <c r="K253"/>
  <c r="N253" s="1"/>
  <c r="J253"/>
  <c r="F253"/>
  <c r="AF252"/>
  <c r="AH252" s="1"/>
  <c r="AC252"/>
  <c r="AO252" s="1"/>
  <c r="AA252"/>
  <c r="X252"/>
  <c r="AB252" s="1"/>
  <c r="V252"/>
  <c r="R252"/>
  <c r="M252"/>
  <c r="AS252" s="1"/>
  <c r="L252"/>
  <c r="AR252" s="1"/>
  <c r="K252"/>
  <c r="N252" s="1"/>
  <c r="J252"/>
  <c r="F252"/>
  <c r="AF251"/>
  <c r="AH251" s="1"/>
  <c r="AC251"/>
  <c r="AO251" s="1"/>
  <c r="AA251"/>
  <c r="AD251" s="1"/>
  <c r="AP251" s="1"/>
  <c r="X251"/>
  <c r="AB251" s="1"/>
  <c r="V251"/>
  <c r="R251"/>
  <c r="M251"/>
  <c r="AS251" s="1"/>
  <c r="L251"/>
  <c r="AR251" s="1"/>
  <c r="K251"/>
  <c r="N251" s="1"/>
  <c r="J251"/>
  <c r="F251"/>
  <c r="AG250"/>
  <c r="AF250"/>
  <c r="AH250" s="1"/>
  <c r="AE250"/>
  <c r="Y250"/>
  <c r="X250"/>
  <c r="Z250" s="1"/>
  <c r="W250"/>
  <c r="U250"/>
  <c r="T250"/>
  <c r="V250" s="1"/>
  <c r="S250"/>
  <c r="Q250"/>
  <c r="AC250" s="1"/>
  <c r="P250"/>
  <c r="AB250" s="1"/>
  <c r="O250"/>
  <c r="AA250" s="1"/>
  <c r="I250"/>
  <c r="H250"/>
  <c r="J250" s="1"/>
  <c r="G250"/>
  <c r="E250"/>
  <c r="M250" s="1"/>
  <c r="AS250" s="1"/>
  <c r="D250"/>
  <c r="L250" s="1"/>
  <c r="AR250" s="1"/>
  <c r="C250"/>
  <c r="K250" s="1"/>
  <c r="AN249"/>
  <c r="AJ249"/>
  <c r="AH249"/>
  <c r="AC249"/>
  <c r="AO249" s="1"/>
  <c r="AB249"/>
  <c r="AA249"/>
  <c r="AM249" s="1"/>
  <c r="Z249"/>
  <c r="V249"/>
  <c r="R249"/>
  <c r="M249"/>
  <c r="AS249" s="1"/>
  <c r="AS1124" s="1"/>
  <c r="L249"/>
  <c r="AR249" s="1"/>
  <c r="K249"/>
  <c r="AQ249" s="1"/>
  <c r="J249"/>
  <c r="F249"/>
  <c r="AN248"/>
  <c r="AJ248"/>
  <c r="AH248"/>
  <c r="AC248"/>
  <c r="AO248" s="1"/>
  <c r="AB248"/>
  <c r="AA248"/>
  <c r="AM248" s="1"/>
  <c r="Z248"/>
  <c r="V248"/>
  <c r="R248"/>
  <c r="M248"/>
  <c r="AS248" s="1"/>
  <c r="L248"/>
  <c r="AR248" s="1"/>
  <c r="K248"/>
  <c r="AQ248" s="1"/>
  <c r="AT248" s="1"/>
  <c r="J248"/>
  <c r="F248"/>
  <c r="AH247"/>
  <c r="AF247"/>
  <c r="AC247"/>
  <c r="AO247" s="1"/>
  <c r="AB247"/>
  <c r="AN247" s="1"/>
  <c r="AA247"/>
  <c r="AM247" s="1"/>
  <c r="Z247"/>
  <c r="X247"/>
  <c r="V247"/>
  <c r="R247"/>
  <c r="M247"/>
  <c r="AS247" s="1"/>
  <c r="K247"/>
  <c r="AQ247" s="1"/>
  <c r="J247"/>
  <c r="D247"/>
  <c r="F247" s="1"/>
  <c r="AF246"/>
  <c r="AH246" s="1"/>
  <c r="AC246"/>
  <c r="AO246" s="1"/>
  <c r="AA246"/>
  <c r="AD246" s="1"/>
  <c r="AP246" s="1"/>
  <c r="X246"/>
  <c r="AB246" s="1"/>
  <c r="V246"/>
  <c r="R246"/>
  <c r="M246"/>
  <c r="AS246" s="1"/>
  <c r="K246"/>
  <c r="J246"/>
  <c r="F246"/>
  <c r="D246"/>
  <c r="L246" s="1"/>
  <c r="AR246" s="1"/>
  <c r="AH245"/>
  <c r="AF245"/>
  <c r="AC245"/>
  <c r="AO245" s="1"/>
  <c r="AB245"/>
  <c r="AN245" s="1"/>
  <c r="AA245"/>
  <c r="AM245" s="1"/>
  <c r="Z245"/>
  <c r="X245"/>
  <c r="V245"/>
  <c r="R245"/>
  <c r="M245"/>
  <c r="AS245" s="1"/>
  <c r="K245"/>
  <c r="AQ245" s="1"/>
  <c r="J245"/>
  <c r="D245"/>
  <c r="F245" s="1"/>
  <c r="AF244"/>
  <c r="AH244" s="1"/>
  <c r="AC244"/>
  <c r="AO244" s="1"/>
  <c r="AA244"/>
  <c r="AD244" s="1"/>
  <c r="AP244" s="1"/>
  <c r="X244"/>
  <c r="AB244" s="1"/>
  <c r="V244"/>
  <c r="R244"/>
  <c r="M244"/>
  <c r="AS244" s="1"/>
  <c r="K244"/>
  <c r="J244"/>
  <c r="F244"/>
  <c r="D244"/>
  <c r="L244" s="1"/>
  <c r="AR244" s="1"/>
  <c r="AH243"/>
  <c r="AF243"/>
  <c r="AC243"/>
  <c r="AO243" s="1"/>
  <c r="AB243"/>
  <c r="AN243" s="1"/>
  <c r="AA243"/>
  <c r="AM243" s="1"/>
  <c r="Z243"/>
  <c r="X243"/>
  <c r="V243"/>
  <c r="R243"/>
  <c r="M243"/>
  <c r="AS243" s="1"/>
  <c r="K243"/>
  <c r="AQ243" s="1"/>
  <c r="J243"/>
  <c r="D243"/>
  <c r="F243" s="1"/>
  <c r="AF242"/>
  <c r="AH242" s="1"/>
  <c r="AC242"/>
  <c r="AO242" s="1"/>
  <c r="AA242"/>
  <c r="AD242" s="1"/>
  <c r="AP242" s="1"/>
  <c r="X242"/>
  <c r="AB242" s="1"/>
  <c r="V242"/>
  <c r="R242"/>
  <c r="M242"/>
  <c r="AS242" s="1"/>
  <c r="K242"/>
  <c r="J242"/>
  <c r="F242"/>
  <c r="D242"/>
  <c r="L242" s="1"/>
  <c r="AR242" s="1"/>
  <c r="AH241"/>
  <c r="AF241"/>
  <c r="AC241"/>
  <c r="AO241" s="1"/>
  <c r="AB241"/>
  <c r="AN241" s="1"/>
  <c r="AA241"/>
  <c r="AM241" s="1"/>
  <c r="Z241"/>
  <c r="X241"/>
  <c r="V241"/>
  <c r="R241"/>
  <c r="M241"/>
  <c r="AS241" s="1"/>
  <c r="K241"/>
  <c r="AQ241" s="1"/>
  <c r="J241"/>
  <c r="D241"/>
  <c r="F241" s="1"/>
  <c r="AF240"/>
  <c r="AH240" s="1"/>
  <c r="AC240"/>
  <c r="AO240" s="1"/>
  <c r="AA240"/>
  <c r="AD240" s="1"/>
  <c r="AP240" s="1"/>
  <c r="X240"/>
  <c r="AB240" s="1"/>
  <c r="V240"/>
  <c r="R240"/>
  <c r="M240"/>
  <c r="AS240" s="1"/>
  <c r="K240"/>
  <c r="J240"/>
  <c r="F240"/>
  <c r="D240"/>
  <c r="L240" s="1"/>
  <c r="AR240" s="1"/>
  <c r="AH239"/>
  <c r="AF239"/>
  <c r="AC239"/>
  <c r="AO239" s="1"/>
  <c r="AB239"/>
  <c r="AN239" s="1"/>
  <c r="AA239"/>
  <c r="AM239" s="1"/>
  <c r="Z239"/>
  <c r="X239"/>
  <c r="V239"/>
  <c r="R239"/>
  <c r="M239"/>
  <c r="AS239" s="1"/>
  <c r="K239"/>
  <c r="AQ239" s="1"/>
  <c r="J239"/>
  <c r="D239"/>
  <c r="F239" s="1"/>
  <c r="AF238"/>
  <c r="AH238" s="1"/>
  <c r="AC238"/>
  <c r="AO238" s="1"/>
  <c r="AA238"/>
  <c r="AD238" s="1"/>
  <c r="AP238" s="1"/>
  <c r="X238"/>
  <c r="AB238" s="1"/>
  <c r="V238"/>
  <c r="R238"/>
  <c r="M238"/>
  <c r="AS238" s="1"/>
  <c r="K238"/>
  <c r="J238"/>
  <c r="D238"/>
  <c r="L238" s="1"/>
  <c r="AR238" s="1"/>
  <c r="AF237"/>
  <c r="AH237" s="1"/>
  <c r="AC237"/>
  <c r="AO237" s="1"/>
  <c r="AA237"/>
  <c r="AM237" s="1"/>
  <c r="X237"/>
  <c r="AB237" s="1"/>
  <c r="V237"/>
  <c r="R237"/>
  <c r="M237"/>
  <c r="AS237" s="1"/>
  <c r="K237"/>
  <c r="AQ237" s="1"/>
  <c r="J237"/>
  <c r="D237"/>
  <c r="F237" s="1"/>
  <c r="AF236"/>
  <c r="AH236" s="1"/>
  <c r="AC236"/>
  <c r="AO236" s="1"/>
  <c r="AA236"/>
  <c r="AD236" s="1"/>
  <c r="AP236" s="1"/>
  <c r="X236"/>
  <c r="AB236" s="1"/>
  <c r="V236"/>
  <c r="R236"/>
  <c r="M236"/>
  <c r="AS236" s="1"/>
  <c r="K236"/>
  <c r="J236"/>
  <c r="D236"/>
  <c r="L236" s="1"/>
  <c r="AR236" s="1"/>
  <c r="AF235"/>
  <c r="AH235" s="1"/>
  <c r="AC235"/>
  <c r="AO235" s="1"/>
  <c r="AA235"/>
  <c r="AM235" s="1"/>
  <c r="X235"/>
  <c r="AB235" s="1"/>
  <c r="V235"/>
  <c r="R235"/>
  <c r="M235"/>
  <c r="AS235" s="1"/>
  <c r="K235"/>
  <c r="AQ235" s="1"/>
  <c r="J235"/>
  <c r="D235"/>
  <c r="F235" s="1"/>
  <c r="AH234"/>
  <c r="AF234"/>
  <c r="AC234"/>
  <c r="AO234" s="1"/>
  <c r="AA234"/>
  <c r="Z234"/>
  <c r="X234"/>
  <c r="AB234" s="1"/>
  <c r="V234"/>
  <c r="R234"/>
  <c r="M234"/>
  <c r="AS234" s="1"/>
  <c r="K234"/>
  <c r="J234"/>
  <c r="D234"/>
  <c r="L234" s="1"/>
  <c r="AR234" s="1"/>
  <c r="AF233"/>
  <c r="AH233" s="1"/>
  <c r="AC233"/>
  <c r="AO233" s="1"/>
  <c r="AA233"/>
  <c r="AM233" s="1"/>
  <c r="X233"/>
  <c r="AB233" s="1"/>
  <c r="V233"/>
  <c r="R233"/>
  <c r="M233"/>
  <c r="AS233" s="1"/>
  <c r="K233"/>
  <c r="AQ233" s="1"/>
  <c r="J233"/>
  <c r="D233"/>
  <c r="F233" s="1"/>
  <c r="AH232"/>
  <c r="AF232"/>
  <c r="AC232"/>
  <c r="AO232" s="1"/>
  <c r="AA232"/>
  <c r="Z232"/>
  <c r="X232"/>
  <c r="AB232" s="1"/>
  <c r="V232"/>
  <c r="R232"/>
  <c r="M232"/>
  <c r="AS232" s="1"/>
  <c r="K232"/>
  <c r="J232"/>
  <c r="D232"/>
  <c r="L232" s="1"/>
  <c r="AR232" s="1"/>
  <c r="AH231"/>
  <c r="AF231"/>
  <c r="AC231"/>
  <c r="AO231" s="1"/>
  <c r="AA231"/>
  <c r="AM231" s="1"/>
  <c r="X231"/>
  <c r="AB231" s="1"/>
  <c r="V231"/>
  <c r="R231"/>
  <c r="M231"/>
  <c r="AS231" s="1"/>
  <c r="K231"/>
  <c r="AQ231" s="1"/>
  <c r="J231"/>
  <c r="D231"/>
  <c r="F231" s="1"/>
  <c r="AG230"/>
  <c r="AF230"/>
  <c r="AE230"/>
  <c r="AE748" s="1"/>
  <c r="Y230"/>
  <c r="X230"/>
  <c r="W230"/>
  <c r="W748" s="1"/>
  <c r="U230"/>
  <c r="U748" s="1"/>
  <c r="T230"/>
  <c r="T748" s="1"/>
  <c r="S230"/>
  <c r="S748" s="1"/>
  <c r="Q230"/>
  <c r="P230"/>
  <c r="P748" s="1"/>
  <c r="O230"/>
  <c r="O748" s="1"/>
  <c r="I230"/>
  <c r="I748" s="1"/>
  <c r="H230"/>
  <c r="H748" s="1"/>
  <c r="G230"/>
  <c r="G748" s="1"/>
  <c r="E230"/>
  <c r="E748" s="1"/>
  <c r="D230"/>
  <c r="C230"/>
  <c r="C748" s="1"/>
  <c r="AO229"/>
  <c r="AM229"/>
  <c r="AK229"/>
  <c r="AI229"/>
  <c r="AH229"/>
  <c r="AC229"/>
  <c r="AB229"/>
  <c r="AD229" s="1"/>
  <c r="AP229" s="1"/>
  <c r="AA229"/>
  <c r="Z229"/>
  <c r="V229"/>
  <c r="R229"/>
  <c r="M229"/>
  <c r="AS229" s="1"/>
  <c r="L229"/>
  <c r="AR229" s="1"/>
  <c r="K229"/>
  <c r="AQ229" s="1"/>
  <c r="J229"/>
  <c r="F229"/>
  <c r="AO228"/>
  <c r="AM228"/>
  <c r="AK228"/>
  <c r="AI228"/>
  <c r="AH228"/>
  <c r="AC228"/>
  <c r="AB228"/>
  <c r="AD228" s="1"/>
  <c r="AP228" s="1"/>
  <c r="AA228"/>
  <c r="Z228"/>
  <c r="V228"/>
  <c r="R228"/>
  <c r="M228"/>
  <c r="AS228" s="1"/>
  <c r="L228"/>
  <c r="AR228" s="1"/>
  <c r="K228"/>
  <c r="AQ228" s="1"/>
  <c r="J228"/>
  <c r="F228"/>
  <c r="AO227"/>
  <c r="AM227"/>
  <c r="AK227"/>
  <c r="AI227"/>
  <c r="AH227"/>
  <c r="AC227"/>
  <c r="AB227"/>
  <c r="AD227" s="1"/>
  <c r="AP227" s="1"/>
  <c r="AA227"/>
  <c r="Z227"/>
  <c r="V227"/>
  <c r="R227"/>
  <c r="M227"/>
  <c r="AS227" s="1"/>
  <c r="L227"/>
  <c r="AR227" s="1"/>
  <c r="K227"/>
  <c r="AQ227" s="1"/>
  <c r="J227"/>
  <c r="F227"/>
  <c r="AH225"/>
  <c r="AF225"/>
  <c r="AC225"/>
  <c r="AO225" s="1"/>
  <c r="AB225"/>
  <c r="AN225" s="1"/>
  <c r="AA225"/>
  <c r="AM225" s="1"/>
  <c r="Z225"/>
  <c r="X225"/>
  <c r="V225"/>
  <c r="R225"/>
  <c r="M225"/>
  <c r="AS225" s="1"/>
  <c r="K225"/>
  <c r="AQ225" s="1"/>
  <c r="J225"/>
  <c r="D225"/>
  <c r="L225" s="1"/>
  <c r="AF224"/>
  <c r="AH224" s="1"/>
  <c r="AC224"/>
  <c r="AO224" s="1"/>
  <c r="AA224"/>
  <c r="AM224" s="1"/>
  <c r="X224"/>
  <c r="AB224" s="1"/>
  <c r="V224"/>
  <c r="R224"/>
  <c r="M224"/>
  <c r="AS224" s="1"/>
  <c r="K224"/>
  <c r="AQ224" s="1"/>
  <c r="J224"/>
  <c r="F224"/>
  <c r="D224"/>
  <c r="L224" s="1"/>
  <c r="AR224" s="1"/>
  <c r="AH223"/>
  <c r="AF223"/>
  <c r="AC223"/>
  <c r="AO223" s="1"/>
  <c r="AB223"/>
  <c r="AN223" s="1"/>
  <c r="AA223"/>
  <c r="AM223" s="1"/>
  <c r="Z223"/>
  <c r="X223"/>
  <c r="V223"/>
  <c r="R223"/>
  <c r="M223"/>
  <c r="AS223" s="1"/>
  <c r="K223"/>
  <c r="AQ223" s="1"/>
  <c r="J223"/>
  <c r="D223"/>
  <c r="L223" s="1"/>
  <c r="AG222"/>
  <c r="AF222"/>
  <c r="AH222" s="1"/>
  <c r="AE222"/>
  <c r="Y222"/>
  <c r="X222"/>
  <c r="Z222" s="1"/>
  <c r="W222"/>
  <c r="U222"/>
  <c r="T222"/>
  <c r="V222" s="1"/>
  <c r="S222"/>
  <c r="Q222"/>
  <c r="AC222" s="1"/>
  <c r="P222"/>
  <c r="AB222" s="1"/>
  <c r="O222"/>
  <c r="AA222" s="1"/>
  <c r="I222"/>
  <c r="H222"/>
  <c r="J222" s="1"/>
  <c r="G222"/>
  <c r="E222"/>
  <c r="M222" s="1"/>
  <c r="AS222" s="1"/>
  <c r="D222"/>
  <c r="L222" s="1"/>
  <c r="AR222" s="1"/>
  <c r="C222"/>
  <c r="K222" s="1"/>
  <c r="AN221"/>
  <c r="AJ221"/>
  <c r="AH221"/>
  <c r="AC221"/>
  <c r="AO221" s="1"/>
  <c r="AB221"/>
  <c r="AA221"/>
  <c r="AM221" s="1"/>
  <c r="Z221"/>
  <c r="V221"/>
  <c r="R221"/>
  <c r="M221"/>
  <c r="AS221" s="1"/>
  <c r="L221"/>
  <c r="AR221" s="1"/>
  <c r="K221"/>
  <c r="AQ221" s="1"/>
  <c r="J221"/>
  <c r="F221"/>
  <c r="AH220"/>
  <c r="AF220"/>
  <c r="AC220"/>
  <c r="AO220" s="1"/>
  <c r="AB220"/>
  <c r="AN220" s="1"/>
  <c r="AA220"/>
  <c r="AM220" s="1"/>
  <c r="Z220"/>
  <c r="X220"/>
  <c r="V220"/>
  <c r="R220"/>
  <c r="M220"/>
  <c r="AS220" s="1"/>
  <c r="K220"/>
  <c r="AQ220" s="1"/>
  <c r="J220"/>
  <c r="D220"/>
  <c r="L220" s="1"/>
  <c r="AF219"/>
  <c r="AH219" s="1"/>
  <c r="AC219"/>
  <c r="AO219" s="1"/>
  <c r="AA219"/>
  <c r="AM219" s="1"/>
  <c r="X219"/>
  <c r="AB219" s="1"/>
  <c r="V219"/>
  <c r="R219"/>
  <c r="M219"/>
  <c r="AS219" s="1"/>
  <c r="K219"/>
  <c r="AQ219" s="1"/>
  <c r="AT219" s="1"/>
  <c r="J219"/>
  <c r="F219"/>
  <c r="D219"/>
  <c r="L219" s="1"/>
  <c r="AR219" s="1"/>
  <c r="AH217"/>
  <c r="AF217"/>
  <c r="AC217"/>
  <c r="AO217" s="1"/>
  <c r="AB217"/>
  <c r="AN217" s="1"/>
  <c r="AA217"/>
  <c r="AM217" s="1"/>
  <c r="Z217"/>
  <c r="X217"/>
  <c r="V217"/>
  <c r="R217"/>
  <c r="M217"/>
  <c r="AS217" s="1"/>
  <c r="K217"/>
  <c r="AQ217" s="1"/>
  <c r="J217"/>
  <c r="D217"/>
  <c r="L217" s="1"/>
  <c r="AF216"/>
  <c r="AH216" s="1"/>
  <c r="AC216"/>
  <c r="AO216" s="1"/>
  <c r="AA216"/>
  <c r="AM216" s="1"/>
  <c r="X216"/>
  <c r="AB216" s="1"/>
  <c r="V216"/>
  <c r="R216"/>
  <c r="M216"/>
  <c r="AS216" s="1"/>
  <c r="K216"/>
  <c r="AQ216" s="1"/>
  <c r="AT216" s="1"/>
  <c r="J216"/>
  <c r="F216"/>
  <c r="D216"/>
  <c r="L216" s="1"/>
  <c r="AR216" s="1"/>
  <c r="AH215"/>
  <c r="AF215"/>
  <c r="AC215"/>
  <c r="AO215" s="1"/>
  <c r="AB215"/>
  <c r="AN215" s="1"/>
  <c r="AA215"/>
  <c r="AM215" s="1"/>
  <c r="Z215"/>
  <c r="X215"/>
  <c r="V215"/>
  <c r="R215"/>
  <c r="M215"/>
  <c r="AS215" s="1"/>
  <c r="K215"/>
  <c r="AQ215" s="1"/>
  <c r="J215"/>
  <c r="D215"/>
  <c r="L215" s="1"/>
  <c r="AF214"/>
  <c r="AH214" s="1"/>
  <c r="AC214"/>
  <c r="AO214" s="1"/>
  <c r="AA214"/>
  <c r="AM214" s="1"/>
  <c r="X214"/>
  <c r="AB214" s="1"/>
  <c r="V214"/>
  <c r="R214"/>
  <c r="M214"/>
  <c r="AS214" s="1"/>
  <c r="K214"/>
  <c r="AQ214" s="1"/>
  <c r="AT214" s="1"/>
  <c r="J214"/>
  <c r="F214"/>
  <c r="D214"/>
  <c r="L214" s="1"/>
  <c r="AR214" s="1"/>
  <c r="AH213"/>
  <c r="AF213"/>
  <c r="AC213"/>
  <c r="AO213" s="1"/>
  <c r="AB213"/>
  <c r="AN213" s="1"/>
  <c r="AA213"/>
  <c r="AM213" s="1"/>
  <c r="Z213"/>
  <c r="X213"/>
  <c r="V213"/>
  <c r="R213"/>
  <c r="M213"/>
  <c r="AS213" s="1"/>
  <c r="K213"/>
  <c r="AQ213" s="1"/>
  <c r="J213"/>
  <c r="D213"/>
  <c r="L213" s="1"/>
  <c r="AF212"/>
  <c r="AH212" s="1"/>
  <c r="AC212"/>
  <c r="AO212" s="1"/>
  <c r="AA212"/>
  <c r="AM212" s="1"/>
  <c r="X212"/>
  <c r="AB212" s="1"/>
  <c r="V212"/>
  <c r="R212"/>
  <c r="M212"/>
  <c r="AS212" s="1"/>
  <c r="K212"/>
  <c r="AQ212" s="1"/>
  <c r="AT212" s="1"/>
  <c r="J212"/>
  <c r="F212"/>
  <c r="D212"/>
  <c r="L212" s="1"/>
  <c r="AR212" s="1"/>
  <c r="AH211"/>
  <c r="AF211"/>
  <c r="AC211"/>
  <c r="AO211" s="1"/>
  <c r="AB211"/>
  <c r="AN211" s="1"/>
  <c r="AA211"/>
  <c r="AM211" s="1"/>
  <c r="Z211"/>
  <c r="X211"/>
  <c r="V211"/>
  <c r="R211"/>
  <c r="M211"/>
  <c r="AS211" s="1"/>
  <c r="K211"/>
  <c r="AQ211" s="1"/>
  <c r="J211"/>
  <c r="D211"/>
  <c r="L211" s="1"/>
  <c r="AF210"/>
  <c r="AH210" s="1"/>
  <c r="AC210"/>
  <c r="AO210" s="1"/>
  <c r="AA210"/>
  <c r="AM210" s="1"/>
  <c r="X210"/>
  <c r="AB210" s="1"/>
  <c r="V210"/>
  <c r="R210"/>
  <c r="M210"/>
  <c r="AS210" s="1"/>
  <c r="K210"/>
  <c r="AQ210" s="1"/>
  <c r="AT210" s="1"/>
  <c r="J210"/>
  <c r="F210"/>
  <c r="D210"/>
  <c r="L210" s="1"/>
  <c r="AR210" s="1"/>
  <c r="AH209"/>
  <c r="AF209"/>
  <c r="AC209"/>
  <c r="AO209" s="1"/>
  <c r="AB209"/>
  <c r="AN209" s="1"/>
  <c r="AA209"/>
  <c r="AM209" s="1"/>
  <c r="Z209"/>
  <c r="X209"/>
  <c r="V209"/>
  <c r="R209"/>
  <c r="M209"/>
  <c r="AS209" s="1"/>
  <c r="K209"/>
  <c r="AQ209" s="1"/>
  <c r="J209"/>
  <c r="D209"/>
  <c r="L209" s="1"/>
  <c r="AF208"/>
  <c r="AH208" s="1"/>
  <c r="AC208"/>
  <c r="AO208" s="1"/>
  <c r="AA208"/>
  <c r="AM208" s="1"/>
  <c r="X208"/>
  <c r="AB208" s="1"/>
  <c r="V208"/>
  <c r="R208"/>
  <c r="M208"/>
  <c r="AS208" s="1"/>
  <c r="K208"/>
  <c r="AQ208" s="1"/>
  <c r="AT208" s="1"/>
  <c r="J208"/>
  <c r="F208"/>
  <c r="D208"/>
  <c r="L208" s="1"/>
  <c r="AR208" s="1"/>
  <c r="AH207"/>
  <c r="AF207"/>
  <c r="AC207"/>
  <c r="AO207" s="1"/>
  <c r="AA207"/>
  <c r="Z207"/>
  <c r="X207"/>
  <c r="AB207" s="1"/>
  <c r="V207"/>
  <c r="R207"/>
  <c r="M207"/>
  <c r="AS207" s="1"/>
  <c r="K207"/>
  <c r="J207"/>
  <c r="D207"/>
  <c r="L207" s="1"/>
  <c r="AR207" s="1"/>
  <c r="AF206"/>
  <c r="AH206" s="1"/>
  <c r="AC206"/>
  <c r="AO206" s="1"/>
  <c r="AA206"/>
  <c r="AM206" s="1"/>
  <c r="X206"/>
  <c r="AB206" s="1"/>
  <c r="V206"/>
  <c r="R206"/>
  <c r="M206"/>
  <c r="AS206" s="1"/>
  <c r="K206"/>
  <c r="AQ206" s="1"/>
  <c r="J206"/>
  <c r="D206"/>
  <c r="F206" s="1"/>
  <c r="AH205"/>
  <c r="AF205"/>
  <c r="AC205"/>
  <c r="AO205" s="1"/>
  <c r="AA205"/>
  <c r="Z205"/>
  <c r="X205"/>
  <c r="AB205" s="1"/>
  <c r="V205"/>
  <c r="R205"/>
  <c r="M205"/>
  <c r="AS205" s="1"/>
  <c r="K205"/>
  <c r="J205"/>
  <c r="D205"/>
  <c r="L205" s="1"/>
  <c r="AR205" s="1"/>
  <c r="AF204"/>
  <c r="AH204" s="1"/>
  <c r="AC204"/>
  <c r="AO204" s="1"/>
  <c r="AA204"/>
  <c r="AM204" s="1"/>
  <c r="Z204"/>
  <c r="X204"/>
  <c r="AB204" s="1"/>
  <c r="V204"/>
  <c r="R204"/>
  <c r="M204"/>
  <c r="AS204" s="1"/>
  <c r="K204"/>
  <c r="AQ204" s="1"/>
  <c r="J204"/>
  <c r="D204"/>
  <c r="F204" s="1"/>
  <c r="AH203"/>
  <c r="AF203"/>
  <c r="AC203"/>
  <c r="AO203" s="1"/>
  <c r="AA203"/>
  <c r="AD203" s="1"/>
  <c r="AP203" s="1"/>
  <c r="X203"/>
  <c r="AB203" s="1"/>
  <c r="V203"/>
  <c r="R203"/>
  <c r="M203"/>
  <c r="AS203" s="1"/>
  <c r="K203"/>
  <c r="J203"/>
  <c r="D203"/>
  <c r="L203" s="1"/>
  <c r="AR203" s="1"/>
  <c r="AH202"/>
  <c r="AF202"/>
  <c r="AC202"/>
  <c r="AO202" s="1"/>
  <c r="AA202"/>
  <c r="AM202" s="1"/>
  <c r="Z202"/>
  <c r="X202"/>
  <c r="AB202" s="1"/>
  <c r="V202"/>
  <c r="R202"/>
  <c r="M202"/>
  <c r="AS202" s="1"/>
  <c r="K202"/>
  <c r="AQ202" s="1"/>
  <c r="J202"/>
  <c r="D202"/>
  <c r="F202" s="1"/>
  <c r="AF201"/>
  <c r="AH201" s="1"/>
  <c r="AH200" s="1"/>
  <c r="AC201"/>
  <c r="AO201" s="1"/>
  <c r="AA201"/>
  <c r="AD201" s="1"/>
  <c r="X201"/>
  <c r="AB201" s="1"/>
  <c r="V201"/>
  <c r="R201"/>
  <c r="M201"/>
  <c r="AS201" s="1"/>
  <c r="K201"/>
  <c r="J201"/>
  <c r="F201"/>
  <c r="D201"/>
  <c r="L201" s="1"/>
  <c r="AG200"/>
  <c r="AF200"/>
  <c r="AE200"/>
  <c r="AC200"/>
  <c r="AO200" s="1"/>
  <c r="AA200"/>
  <c r="AM200" s="1"/>
  <c r="Y200"/>
  <c r="X200"/>
  <c r="W200"/>
  <c r="V200"/>
  <c r="U200"/>
  <c r="T200"/>
  <c r="S200"/>
  <c r="R200"/>
  <c r="Q200"/>
  <c r="P200"/>
  <c r="O200"/>
  <c r="M200"/>
  <c r="K200"/>
  <c r="J200"/>
  <c r="I200"/>
  <c r="H200"/>
  <c r="G200"/>
  <c r="E200"/>
  <c r="D200"/>
  <c r="C200"/>
  <c r="AH199"/>
  <c r="AC199"/>
  <c r="AO199" s="1"/>
  <c r="AB199"/>
  <c r="AN199" s="1"/>
  <c r="AA199"/>
  <c r="AM199" s="1"/>
  <c r="Z199"/>
  <c r="V199"/>
  <c r="R199"/>
  <c r="M199"/>
  <c r="AS199" s="1"/>
  <c r="L199"/>
  <c r="AR199" s="1"/>
  <c r="K199"/>
  <c r="N199" s="1"/>
  <c r="J199"/>
  <c r="F199"/>
  <c r="AH198"/>
  <c r="AF198"/>
  <c r="AC198"/>
  <c r="AO198" s="1"/>
  <c r="AA198"/>
  <c r="X198"/>
  <c r="AB198" s="1"/>
  <c r="V198"/>
  <c r="R198"/>
  <c r="M198"/>
  <c r="AS198" s="1"/>
  <c r="L198"/>
  <c r="AR198" s="1"/>
  <c r="K198"/>
  <c r="N198" s="1"/>
  <c r="J198"/>
  <c r="F198"/>
  <c r="AF197"/>
  <c r="AH197" s="1"/>
  <c r="AC197"/>
  <c r="AO197" s="1"/>
  <c r="AA197"/>
  <c r="Z197"/>
  <c r="X197"/>
  <c r="AB197" s="1"/>
  <c r="V197"/>
  <c r="R197"/>
  <c r="M197"/>
  <c r="AS197" s="1"/>
  <c r="L197"/>
  <c r="AR197" s="1"/>
  <c r="K197"/>
  <c r="N197" s="1"/>
  <c r="J197"/>
  <c r="F197"/>
  <c r="AH195"/>
  <c r="AF195"/>
  <c r="AF1125" s="1"/>
  <c r="AC195"/>
  <c r="AO195" s="1"/>
  <c r="AA195"/>
  <c r="X195"/>
  <c r="X1125" s="1"/>
  <c r="V195"/>
  <c r="R195"/>
  <c r="M195"/>
  <c r="AS195" s="1"/>
  <c r="L195"/>
  <c r="L1125" s="1"/>
  <c r="K195"/>
  <c r="N195" s="1"/>
  <c r="J195"/>
  <c r="F195"/>
  <c r="AF194"/>
  <c r="AF1124" s="1"/>
  <c r="AC194"/>
  <c r="AO194" s="1"/>
  <c r="AA194"/>
  <c r="X194"/>
  <c r="X1124" s="1"/>
  <c r="V194"/>
  <c r="R194"/>
  <c r="M194"/>
  <c r="AS194" s="1"/>
  <c r="AS1114" s="1"/>
  <c r="L194"/>
  <c r="L1124" s="1"/>
  <c r="K194"/>
  <c r="N194" s="1"/>
  <c r="J194"/>
  <c r="F194"/>
  <c r="AF193"/>
  <c r="AF1123" s="1"/>
  <c r="AC193"/>
  <c r="AO193" s="1"/>
  <c r="AA193"/>
  <c r="X193"/>
  <c r="X1123" s="1"/>
  <c r="V193"/>
  <c r="R193"/>
  <c r="M193"/>
  <c r="AS193" s="1"/>
  <c r="L193"/>
  <c r="L1123" s="1"/>
  <c r="K193"/>
  <c r="N193" s="1"/>
  <c r="J193"/>
  <c r="F193"/>
  <c r="AF192"/>
  <c r="AF1122" s="1"/>
  <c r="AC192"/>
  <c r="AO192" s="1"/>
  <c r="AA192"/>
  <c r="X192"/>
  <c r="X1122" s="1"/>
  <c r="V192"/>
  <c r="R192"/>
  <c r="M192"/>
  <c r="AS192" s="1"/>
  <c r="L192"/>
  <c r="L1122" s="1"/>
  <c r="K192"/>
  <c r="N192" s="1"/>
  <c r="J192"/>
  <c r="F192"/>
  <c r="AF191"/>
  <c r="AC191"/>
  <c r="AA191"/>
  <c r="X191"/>
  <c r="X1121" s="1"/>
  <c r="V191"/>
  <c r="R191"/>
  <c r="M191"/>
  <c r="AS191" s="1"/>
  <c r="L191"/>
  <c r="K191"/>
  <c r="AQ191" s="1"/>
  <c r="J191"/>
  <c r="F191"/>
  <c r="AF190"/>
  <c r="AF1120" s="1"/>
  <c r="AC190"/>
  <c r="AO190" s="1"/>
  <c r="AA190"/>
  <c r="X190"/>
  <c r="X1120" s="1"/>
  <c r="V190"/>
  <c r="R190"/>
  <c r="M190"/>
  <c r="AS190" s="1"/>
  <c r="AS1110" s="1"/>
  <c r="AS1126" s="1"/>
  <c r="L190"/>
  <c r="L1120" s="1"/>
  <c r="K190"/>
  <c r="N190" s="1"/>
  <c r="J190"/>
  <c r="F190"/>
  <c r="AF189"/>
  <c r="AF1119" s="1"/>
  <c r="AC189"/>
  <c r="AO189" s="1"/>
  <c r="AA189"/>
  <c r="X189"/>
  <c r="X1119" s="1"/>
  <c r="V189"/>
  <c r="R189"/>
  <c r="M189"/>
  <c r="AS189" s="1"/>
  <c r="L189"/>
  <c r="L1119" s="1"/>
  <c r="K189"/>
  <c r="N189" s="1"/>
  <c r="J189"/>
  <c r="F189"/>
  <c r="AF188"/>
  <c r="AF1118" s="1"/>
  <c r="AC188"/>
  <c r="AO188" s="1"/>
  <c r="AA188"/>
  <c r="X188"/>
  <c r="X1118" s="1"/>
  <c r="V188"/>
  <c r="R188"/>
  <c r="M188"/>
  <c r="AS188" s="1"/>
  <c r="L188"/>
  <c r="L1118" s="1"/>
  <c r="K188"/>
  <c r="N188" s="1"/>
  <c r="J188"/>
  <c r="F188"/>
  <c r="AF187"/>
  <c r="AF1117" s="1"/>
  <c r="AC187"/>
  <c r="AO187" s="1"/>
  <c r="AA187"/>
  <c r="X187"/>
  <c r="X1117" s="1"/>
  <c r="V187"/>
  <c r="R187"/>
  <c r="M187"/>
  <c r="AS187" s="1"/>
  <c r="L187"/>
  <c r="L1117" s="1"/>
  <c r="K187"/>
  <c r="N187" s="1"/>
  <c r="J187"/>
  <c r="F187"/>
  <c r="AF186"/>
  <c r="AF1116" s="1"/>
  <c r="AC186"/>
  <c r="AO186" s="1"/>
  <c r="AA186"/>
  <c r="X186"/>
  <c r="X1116" s="1"/>
  <c r="V186"/>
  <c r="R186"/>
  <c r="M186"/>
  <c r="AS186" s="1"/>
  <c r="L186"/>
  <c r="L1116" s="1"/>
  <c r="K186"/>
  <c r="N186" s="1"/>
  <c r="J186"/>
  <c r="F186"/>
  <c r="AF185"/>
  <c r="AF1115" s="1"/>
  <c r="AC185"/>
  <c r="AO185" s="1"/>
  <c r="AA185"/>
  <c r="X185"/>
  <c r="X1115" s="1"/>
  <c r="V185"/>
  <c r="R185"/>
  <c r="M185"/>
  <c r="AS185" s="1"/>
  <c r="L185"/>
  <c r="L1115" s="1"/>
  <c r="K185"/>
  <c r="N185" s="1"/>
  <c r="J185"/>
  <c r="F185"/>
  <c r="AF184"/>
  <c r="AF1114" s="1"/>
  <c r="AC184"/>
  <c r="AO184" s="1"/>
  <c r="AA184"/>
  <c r="X184"/>
  <c r="X1114" s="1"/>
  <c r="V184"/>
  <c r="R184"/>
  <c r="M184"/>
  <c r="AS184" s="1"/>
  <c r="L184"/>
  <c r="L1114" s="1"/>
  <c r="K184"/>
  <c r="N184" s="1"/>
  <c r="J184"/>
  <c r="F184"/>
  <c r="AF183"/>
  <c r="AF1112" s="1"/>
  <c r="AC183"/>
  <c r="AO183" s="1"/>
  <c r="AA183"/>
  <c r="X183"/>
  <c r="X1112" s="1"/>
  <c r="V183"/>
  <c r="R183"/>
  <c r="M183"/>
  <c r="AS183" s="1"/>
  <c r="L183"/>
  <c r="L1112" s="1"/>
  <c r="K183"/>
  <c r="N183" s="1"/>
  <c r="J183"/>
  <c r="F183"/>
  <c r="AF182"/>
  <c r="AF1111" s="1"/>
  <c r="AC182"/>
  <c r="AO182" s="1"/>
  <c r="AA182"/>
  <c r="X182"/>
  <c r="X1111" s="1"/>
  <c r="V182"/>
  <c r="R182"/>
  <c r="M182"/>
  <c r="AS182" s="1"/>
  <c r="L182"/>
  <c r="L1111" s="1"/>
  <c r="K182"/>
  <c r="N182" s="1"/>
  <c r="J182"/>
  <c r="F182"/>
  <c r="AF181"/>
  <c r="AF1113" s="1"/>
  <c r="AC181"/>
  <c r="AO181" s="1"/>
  <c r="AA181"/>
  <c r="X181"/>
  <c r="X1113" s="1"/>
  <c r="V181"/>
  <c r="R181"/>
  <c r="M181"/>
  <c r="AS181" s="1"/>
  <c r="L181"/>
  <c r="L1113" s="1"/>
  <c r="K181"/>
  <c r="N181" s="1"/>
  <c r="J181"/>
  <c r="F181"/>
  <c r="AF180"/>
  <c r="AF1110" s="1"/>
  <c r="AC180"/>
  <c r="AO180" s="1"/>
  <c r="AA180"/>
  <c r="X180"/>
  <c r="X1110" s="1"/>
  <c r="X1126" s="1"/>
  <c r="V180"/>
  <c r="R180"/>
  <c r="R178" s="1"/>
  <c r="M180"/>
  <c r="AS180" s="1"/>
  <c r="AS178" s="1"/>
  <c r="L180"/>
  <c r="L1110" s="1"/>
  <c r="K180"/>
  <c r="N180" s="1"/>
  <c r="J180"/>
  <c r="F180"/>
  <c r="F178" s="1"/>
  <c r="AS179"/>
  <c r="AQ179"/>
  <c r="AF179"/>
  <c r="AH179" s="1"/>
  <c r="AC179"/>
  <c r="AO179" s="1"/>
  <c r="AB179"/>
  <c r="AN179" s="1"/>
  <c r="AA179"/>
  <c r="AD179" s="1"/>
  <c r="Z179"/>
  <c r="V179"/>
  <c r="V178" s="1"/>
  <c r="R179"/>
  <c r="M179"/>
  <c r="L179"/>
  <c r="AR179" s="1"/>
  <c r="K179"/>
  <c r="J179"/>
  <c r="J178" s="1"/>
  <c r="F179"/>
  <c r="AG178"/>
  <c r="AE178"/>
  <c r="AC178"/>
  <c r="AO178" s="1"/>
  <c r="AA178"/>
  <c r="AM178" s="1"/>
  <c r="Y178"/>
  <c r="W178"/>
  <c r="U178"/>
  <c r="T178"/>
  <c r="S178"/>
  <c r="Q178"/>
  <c r="P178"/>
  <c r="O178"/>
  <c r="M178"/>
  <c r="K178"/>
  <c r="I178"/>
  <c r="H178"/>
  <c r="G178"/>
  <c r="E178"/>
  <c r="D178"/>
  <c r="C178"/>
  <c r="AO177"/>
  <c r="AM177"/>
  <c r="AK177"/>
  <c r="AI177"/>
  <c r="AH177"/>
  <c r="AC177"/>
  <c r="AB177"/>
  <c r="AN177" s="1"/>
  <c r="AA177"/>
  <c r="Z177"/>
  <c r="V177"/>
  <c r="R177"/>
  <c r="M177"/>
  <c r="AS177" s="1"/>
  <c r="L177"/>
  <c r="AR177" s="1"/>
  <c r="K177"/>
  <c r="N177" s="1"/>
  <c r="J177"/>
  <c r="F177"/>
  <c r="AF176"/>
  <c r="AH176" s="1"/>
  <c r="AC176"/>
  <c r="AO176" s="1"/>
  <c r="AA176"/>
  <c r="X176"/>
  <c r="AB176" s="1"/>
  <c r="V176"/>
  <c r="R176"/>
  <c r="M176"/>
  <c r="AS176" s="1"/>
  <c r="K176"/>
  <c r="J176"/>
  <c r="F176"/>
  <c r="D176"/>
  <c r="L176" s="1"/>
  <c r="AR176" s="1"/>
  <c r="AH175"/>
  <c r="AF175"/>
  <c r="AC175"/>
  <c r="AO175" s="1"/>
  <c r="AB175"/>
  <c r="AN175" s="1"/>
  <c r="AA175"/>
  <c r="AM175" s="1"/>
  <c r="Z175"/>
  <c r="X175"/>
  <c r="V175"/>
  <c r="R175"/>
  <c r="M175"/>
  <c r="AS175" s="1"/>
  <c r="K175"/>
  <c r="AQ175" s="1"/>
  <c r="J175"/>
  <c r="D175"/>
  <c r="F175" s="1"/>
  <c r="AF173"/>
  <c r="AH173" s="1"/>
  <c r="AC173"/>
  <c r="AO173" s="1"/>
  <c r="AA173"/>
  <c r="X173"/>
  <c r="AB173" s="1"/>
  <c r="V173"/>
  <c r="R173"/>
  <c r="M173"/>
  <c r="AS173" s="1"/>
  <c r="K173"/>
  <c r="N173" s="1"/>
  <c r="J173"/>
  <c r="F173"/>
  <c r="D173"/>
  <c r="L173" s="1"/>
  <c r="AR173" s="1"/>
  <c r="AH171"/>
  <c r="AF171"/>
  <c r="AC171"/>
  <c r="AO171" s="1"/>
  <c r="AB171"/>
  <c r="AN171" s="1"/>
  <c r="AA171"/>
  <c r="AM171" s="1"/>
  <c r="Z171"/>
  <c r="X171"/>
  <c r="V171"/>
  <c r="R171"/>
  <c r="M171"/>
  <c r="AS171" s="1"/>
  <c r="K171"/>
  <c r="AQ171" s="1"/>
  <c r="J171"/>
  <c r="D171"/>
  <c r="F171" s="1"/>
  <c r="AF170"/>
  <c r="AH170" s="1"/>
  <c r="AC170"/>
  <c r="AO170" s="1"/>
  <c r="AA170"/>
  <c r="X170"/>
  <c r="AB170" s="1"/>
  <c r="V170"/>
  <c r="R170"/>
  <c r="M170"/>
  <c r="AS170" s="1"/>
  <c r="K170"/>
  <c r="N170" s="1"/>
  <c r="J170"/>
  <c r="F170"/>
  <c r="D170"/>
  <c r="L170" s="1"/>
  <c r="AR170" s="1"/>
  <c r="AH168"/>
  <c r="AF168"/>
  <c r="AC168"/>
  <c r="AO168" s="1"/>
  <c r="AB168"/>
  <c r="AN168" s="1"/>
  <c r="AA168"/>
  <c r="AM168" s="1"/>
  <c r="Z168"/>
  <c r="X168"/>
  <c r="V168"/>
  <c r="R168"/>
  <c r="M168"/>
  <c r="AS168" s="1"/>
  <c r="K168"/>
  <c r="AQ168" s="1"/>
  <c r="J168"/>
  <c r="D168"/>
  <c r="F168" s="1"/>
  <c r="AF167"/>
  <c r="AH167" s="1"/>
  <c r="AC167"/>
  <c r="AO167" s="1"/>
  <c r="AA167"/>
  <c r="X167"/>
  <c r="AB167" s="1"/>
  <c r="V167"/>
  <c r="R167"/>
  <c r="M167"/>
  <c r="AS167" s="1"/>
  <c r="K167"/>
  <c r="N167" s="1"/>
  <c r="J167"/>
  <c r="F167"/>
  <c r="D167"/>
  <c r="L167" s="1"/>
  <c r="AR167" s="1"/>
  <c r="AH166"/>
  <c r="AF166"/>
  <c r="AC166"/>
  <c r="AO166" s="1"/>
  <c r="AB166"/>
  <c r="AN166" s="1"/>
  <c r="AA166"/>
  <c r="AM166" s="1"/>
  <c r="Z166"/>
  <c r="X166"/>
  <c r="V166"/>
  <c r="R166"/>
  <c r="M166"/>
  <c r="AS166" s="1"/>
  <c r="K166"/>
  <c r="AQ166" s="1"/>
  <c r="J166"/>
  <c r="D166"/>
  <c r="F166" s="1"/>
  <c r="AF164"/>
  <c r="AH164" s="1"/>
  <c r="AC164"/>
  <c r="AO164" s="1"/>
  <c r="AA164"/>
  <c r="X164"/>
  <c r="AB164" s="1"/>
  <c r="V164"/>
  <c r="R164"/>
  <c r="M164"/>
  <c r="AS164" s="1"/>
  <c r="K164"/>
  <c r="N164" s="1"/>
  <c r="J164"/>
  <c r="F164"/>
  <c r="D164"/>
  <c r="L164" s="1"/>
  <c r="AR164" s="1"/>
  <c r="AH163"/>
  <c r="AF163"/>
  <c r="AC163"/>
  <c r="AO163" s="1"/>
  <c r="AB163"/>
  <c r="AN163" s="1"/>
  <c r="AA163"/>
  <c r="AM163" s="1"/>
  <c r="Z163"/>
  <c r="X163"/>
  <c r="V163"/>
  <c r="R163"/>
  <c r="M163"/>
  <c r="AS163" s="1"/>
  <c r="K163"/>
  <c r="AQ163" s="1"/>
  <c r="J163"/>
  <c r="D163"/>
  <c r="F163" s="1"/>
  <c r="AF162"/>
  <c r="AH162" s="1"/>
  <c r="AC162"/>
  <c r="AO162" s="1"/>
  <c r="AA162"/>
  <c r="X162"/>
  <c r="AB162" s="1"/>
  <c r="V162"/>
  <c r="R162"/>
  <c r="M162"/>
  <c r="AS162" s="1"/>
  <c r="K162"/>
  <c r="N162" s="1"/>
  <c r="J162"/>
  <c r="F162"/>
  <c r="D162"/>
  <c r="L162" s="1"/>
  <c r="AR162" s="1"/>
  <c r="AH161"/>
  <c r="AF161"/>
  <c r="AC161"/>
  <c r="AO161" s="1"/>
  <c r="AB161"/>
  <c r="AN161" s="1"/>
  <c r="AA161"/>
  <c r="AM161" s="1"/>
  <c r="Z161"/>
  <c r="X161"/>
  <c r="V161"/>
  <c r="R161"/>
  <c r="M161"/>
  <c r="AS161" s="1"/>
  <c r="K161"/>
  <c r="AQ161" s="1"/>
  <c r="J161"/>
  <c r="D161"/>
  <c r="F161" s="1"/>
  <c r="AF159"/>
  <c r="AH159" s="1"/>
  <c r="AC159"/>
  <c r="AO159" s="1"/>
  <c r="AA159"/>
  <c r="X159"/>
  <c r="AB159" s="1"/>
  <c r="V159"/>
  <c r="R159"/>
  <c r="M159"/>
  <c r="AS159" s="1"/>
  <c r="K159"/>
  <c r="N159" s="1"/>
  <c r="J159"/>
  <c r="F159"/>
  <c r="D159"/>
  <c r="L159" s="1"/>
  <c r="AR159" s="1"/>
  <c r="AH157"/>
  <c r="AF157"/>
  <c r="AC157"/>
  <c r="AO157" s="1"/>
  <c r="AB157"/>
  <c r="AN157" s="1"/>
  <c r="AA157"/>
  <c r="AM157" s="1"/>
  <c r="Z157"/>
  <c r="X157"/>
  <c r="V157"/>
  <c r="R157"/>
  <c r="M157"/>
  <c r="AS157" s="1"/>
  <c r="K157"/>
  <c r="AQ157" s="1"/>
  <c r="J157"/>
  <c r="D157"/>
  <c r="F157" s="1"/>
  <c r="AF156"/>
  <c r="AH156" s="1"/>
  <c r="AC156"/>
  <c r="AO156" s="1"/>
  <c r="AA156"/>
  <c r="X156"/>
  <c r="AB156" s="1"/>
  <c r="V156"/>
  <c r="R156"/>
  <c r="M156"/>
  <c r="AS156" s="1"/>
  <c r="K156"/>
  <c r="N156" s="1"/>
  <c r="J156"/>
  <c r="F156"/>
  <c r="D156"/>
  <c r="L156" s="1"/>
  <c r="AR156" s="1"/>
  <c r="AH154"/>
  <c r="AF154"/>
  <c r="AC154"/>
  <c r="AO154" s="1"/>
  <c r="AB154"/>
  <c r="AN154" s="1"/>
  <c r="AA154"/>
  <c r="AM154" s="1"/>
  <c r="Z154"/>
  <c r="X154"/>
  <c r="V154"/>
  <c r="R154"/>
  <c r="M154"/>
  <c r="AS154" s="1"/>
  <c r="K154"/>
  <c r="AQ154" s="1"/>
  <c r="J154"/>
  <c r="D154"/>
  <c r="F154" s="1"/>
  <c r="AF153"/>
  <c r="AH153" s="1"/>
  <c r="AC153"/>
  <c r="AO153" s="1"/>
  <c r="AA153"/>
  <c r="X153"/>
  <c r="AB153" s="1"/>
  <c r="V153"/>
  <c r="R153"/>
  <c r="M153"/>
  <c r="AS153" s="1"/>
  <c r="K153"/>
  <c r="N153" s="1"/>
  <c r="J153"/>
  <c r="F153"/>
  <c r="D153"/>
  <c r="L153" s="1"/>
  <c r="AR153" s="1"/>
  <c r="AH151"/>
  <c r="AF151"/>
  <c r="AC151"/>
  <c r="AO151" s="1"/>
  <c r="AB151"/>
  <c r="AN151" s="1"/>
  <c r="AA151"/>
  <c r="AM151" s="1"/>
  <c r="Z151"/>
  <c r="X151"/>
  <c r="V151"/>
  <c r="R151"/>
  <c r="M151"/>
  <c r="AS151" s="1"/>
  <c r="K151"/>
  <c r="AQ151" s="1"/>
  <c r="J151"/>
  <c r="D151"/>
  <c r="F151" s="1"/>
  <c r="AF150"/>
  <c r="AH150" s="1"/>
  <c r="AC150"/>
  <c r="AO150" s="1"/>
  <c r="AA150"/>
  <c r="X150"/>
  <c r="AB150" s="1"/>
  <c r="V150"/>
  <c r="R150"/>
  <c r="M150"/>
  <c r="AS150" s="1"/>
  <c r="K150"/>
  <c r="N150" s="1"/>
  <c r="J150"/>
  <c r="F150"/>
  <c r="D150"/>
  <c r="L150" s="1"/>
  <c r="AR150" s="1"/>
  <c r="AH148"/>
  <c r="AF148"/>
  <c r="AC148"/>
  <c r="AO148" s="1"/>
  <c r="AB148"/>
  <c r="AN148" s="1"/>
  <c r="AA148"/>
  <c r="AM148" s="1"/>
  <c r="Z148"/>
  <c r="X148"/>
  <c r="V148"/>
  <c r="R148"/>
  <c r="M148"/>
  <c r="AS148" s="1"/>
  <c r="K148"/>
  <c r="AQ148" s="1"/>
  <c r="J148"/>
  <c r="D148"/>
  <c r="F148" s="1"/>
  <c r="AF146"/>
  <c r="AH146" s="1"/>
  <c r="AC146"/>
  <c r="AO146" s="1"/>
  <c r="AA146"/>
  <c r="X146"/>
  <c r="AB146" s="1"/>
  <c r="V146"/>
  <c r="R146"/>
  <c r="M146"/>
  <c r="AS146" s="1"/>
  <c r="K146"/>
  <c r="N146" s="1"/>
  <c r="J146"/>
  <c r="F146"/>
  <c r="D146"/>
  <c r="L146" s="1"/>
  <c r="AR146" s="1"/>
  <c r="AH145"/>
  <c r="AF145"/>
  <c r="AC145"/>
  <c r="AO145" s="1"/>
  <c r="AB145"/>
  <c r="AN145" s="1"/>
  <c r="AA145"/>
  <c r="AM145" s="1"/>
  <c r="Z145"/>
  <c r="X145"/>
  <c r="V145"/>
  <c r="R145"/>
  <c r="M145"/>
  <c r="AS145" s="1"/>
  <c r="K145"/>
  <c r="AQ145" s="1"/>
  <c r="J145"/>
  <c r="D145"/>
  <c r="F145" s="1"/>
  <c r="AF144"/>
  <c r="AH144" s="1"/>
  <c r="AC144"/>
  <c r="AO144" s="1"/>
  <c r="AA144"/>
  <c r="X144"/>
  <c r="AB144" s="1"/>
  <c r="V144"/>
  <c r="R144"/>
  <c r="M144"/>
  <c r="AS144" s="1"/>
  <c r="K144"/>
  <c r="N144" s="1"/>
  <c r="J144"/>
  <c r="F144"/>
  <c r="D144"/>
  <c r="L144" s="1"/>
  <c r="AR144" s="1"/>
  <c r="AH142"/>
  <c r="AF142"/>
  <c r="AC142"/>
  <c r="AO142" s="1"/>
  <c r="AB142"/>
  <c r="AN142" s="1"/>
  <c r="AA142"/>
  <c r="AM142" s="1"/>
  <c r="Z142"/>
  <c r="X142"/>
  <c r="V142"/>
  <c r="R142"/>
  <c r="M142"/>
  <c r="AS142" s="1"/>
  <c r="K142"/>
  <c r="AQ142" s="1"/>
  <c r="J142"/>
  <c r="D142"/>
  <c r="F142" s="1"/>
  <c r="AF141"/>
  <c r="AH141" s="1"/>
  <c r="AC141"/>
  <c r="AO141" s="1"/>
  <c r="AA141"/>
  <c r="X141"/>
  <c r="AB141" s="1"/>
  <c r="V141"/>
  <c r="R141"/>
  <c r="M141"/>
  <c r="AS141" s="1"/>
  <c r="K141"/>
  <c r="N141" s="1"/>
  <c r="J141"/>
  <c r="F141"/>
  <c r="D141"/>
  <c r="L141" s="1"/>
  <c r="AR141" s="1"/>
  <c r="AH140"/>
  <c r="AF140"/>
  <c r="AC140"/>
  <c r="AO140" s="1"/>
  <c r="AB140"/>
  <c r="AN140" s="1"/>
  <c r="AA140"/>
  <c r="AM140" s="1"/>
  <c r="Z140"/>
  <c r="X140"/>
  <c r="V140"/>
  <c r="R140"/>
  <c r="M140"/>
  <c r="AS140" s="1"/>
  <c r="K140"/>
  <c r="AQ140" s="1"/>
  <c r="J140"/>
  <c r="D140"/>
  <c r="F140" s="1"/>
  <c r="AF139"/>
  <c r="AH139" s="1"/>
  <c r="AC139"/>
  <c r="AO139" s="1"/>
  <c r="AA139"/>
  <c r="X139"/>
  <c r="AB139" s="1"/>
  <c r="V139"/>
  <c r="R139"/>
  <c r="M139"/>
  <c r="AS139" s="1"/>
  <c r="K139"/>
  <c r="N139" s="1"/>
  <c r="J139"/>
  <c r="F139"/>
  <c r="D139"/>
  <c r="L139" s="1"/>
  <c r="AR139" s="1"/>
  <c r="AH137"/>
  <c r="AF137"/>
  <c r="AC137"/>
  <c r="AO137" s="1"/>
  <c r="AB137"/>
  <c r="AN137" s="1"/>
  <c r="AA137"/>
  <c r="AM137" s="1"/>
  <c r="Z137"/>
  <c r="X137"/>
  <c r="V137"/>
  <c r="R137"/>
  <c r="M137"/>
  <c r="AS137" s="1"/>
  <c r="K137"/>
  <c r="AQ137" s="1"/>
  <c r="J137"/>
  <c r="D137"/>
  <c r="F137" s="1"/>
  <c r="AF136"/>
  <c r="AH136" s="1"/>
  <c r="AC136"/>
  <c r="AO136" s="1"/>
  <c r="AA136"/>
  <c r="X136"/>
  <c r="AB136" s="1"/>
  <c r="V136"/>
  <c r="R136"/>
  <c r="M136"/>
  <c r="AS136" s="1"/>
  <c r="K136"/>
  <c r="N136" s="1"/>
  <c r="J136"/>
  <c r="F136"/>
  <c r="D136"/>
  <c r="L136" s="1"/>
  <c r="AR136" s="1"/>
  <c r="AH135"/>
  <c r="AF135"/>
  <c r="AC135"/>
  <c r="AO135" s="1"/>
  <c r="AB135"/>
  <c r="AN135" s="1"/>
  <c r="AA135"/>
  <c r="AM135" s="1"/>
  <c r="Z135"/>
  <c r="X135"/>
  <c r="V135"/>
  <c r="R135"/>
  <c r="M135"/>
  <c r="AS135" s="1"/>
  <c r="K135"/>
  <c r="AQ135" s="1"/>
  <c r="J135"/>
  <c r="D135"/>
  <c r="F135" s="1"/>
  <c r="AF133"/>
  <c r="AH133" s="1"/>
  <c r="AC133"/>
  <c r="AO133" s="1"/>
  <c r="AA133"/>
  <c r="X133"/>
  <c r="AB133" s="1"/>
  <c r="V133"/>
  <c r="R133"/>
  <c r="M133"/>
  <c r="AS133" s="1"/>
  <c r="K133"/>
  <c r="N133" s="1"/>
  <c r="J133"/>
  <c r="F133"/>
  <c r="D133"/>
  <c r="L133" s="1"/>
  <c r="AR133" s="1"/>
  <c r="AH132"/>
  <c r="AF132"/>
  <c r="AC132"/>
  <c r="AO132" s="1"/>
  <c r="AB132"/>
  <c r="AN132" s="1"/>
  <c r="AA132"/>
  <c r="AM132" s="1"/>
  <c r="Z132"/>
  <c r="X132"/>
  <c r="V132"/>
  <c r="R132"/>
  <c r="M132"/>
  <c r="AS132" s="1"/>
  <c r="K132"/>
  <c r="AQ132" s="1"/>
  <c r="J132"/>
  <c r="D132"/>
  <c r="F132" s="1"/>
  <c r="AF131"/>
  <c r="AH131" s="1"/>
  <c r="AC131"/>
  <c r="AO131" s="1"/>
  <c r="AA131"/>
  <c r="X131"/>
  <c r="AB131" s="1"/>
  <c r="V131"/>
  <c r="R131"/>
  <c r="M131"/>
  <c r="AS131" s="1"/>
  <c r="K131"/>
  <c r="N131" s="1"/>
  <c r="J131"/>
  <c r="F131"/>
  <c r="D131"/>
  <c r="L131" s="1"/>
  <c r="AR131" s="1"/>
  <c r="AH130"/>
  <c r="AF130"/>
  <c r="AC130"/>
  <c r="AO130" s="1"/>
  <c r="AB130"/>
  <c r="AN130" s="1"/>
  <c r="AA130"/>
  <c r="AM130" s="1"/>
  <c r="Z130"/>
  <c r="X130"/>
  <c r="V130"/>
  <c r="R130"/>
  <c r="M130"/>
  <c r="AS130" s="1"/>
  <c r="K130"/>
  <c r="AQ130" s="1"/>
  <c r="J130"/>
  <c r="D130"/>
  <c r="F130" s="1"/>
  <c r="AF128"/>
  <c r="AH128" s="1"/>
  <c r="AC128"/>
  <c r="AO128" s="1"/>
  <c r="AA128"/>
  <c r="X128"/>
  <c r="AB128" s="1"/>
  <c r="V128"/>
  <c r="R128"/>
  <c r="M128"/>
  <c r="AS128" s="1"/>
  <c r="K128"/>
  <c r="N128" s="1"/>
  <c r="J128"/>
  <c r="F128"/>
  <c r="D128"/>
  <c r="L128" s="1"/>
  <c r="AR128" s="1"/>
  <c r="AH127"/>
  <c r="AF127"/>
  <c r="AC127"/>
  <c r="AO127" s="1"/>
  <c r="AB127"/>
  <c r="AN127" s="1"/>
  <c r="AA127"/>
  <c r="AM127" s="1"/>
  <c r="Z127"/>
  <c r="X127"/>
  <c r="V127"/>
  <c r="R127"/>
  <c r="M127"/>
  <c r="AS127" s="1"/>
  <c r="K127"/>
  <c r="AQ127" s="1"/>
  <c r="J127"/>
  <c r="D127"/>
  <c r="F127" s="1"/>
  <c r="AF126"/>
  <c r="AH126" s="1"/>
  <c r="AC126"/>
  <c r="AO126" s="1"/>
  <c r="AA126"/>
  <c r="X126"/>
  <c r="AB126" s="1"/>
  <c r="V126"/>
  <c r="R126"/>
  <c r="M126"/>
  <c r="AS126" s="1"/>
  <c r="K126"/>
  <c r="N126" s="1"/>
  <c r="J126"/>
  <c r="F126"/>
  <c r="D126"/>
  <c r="L126" s="1"/>
  <c r="AR126" s="1"/>
  <c r="AH125"/>
  <c r="AF125"/>
  <c r="AC125"/>
  <c r="AO125" s="1"/>
  <c r="AB125"/>
  <c r="AN125" s="1"/>
  <c r="AA125"/>
  <c r="AM125" s="1"/>
  <c r="Z125"/>
  <c r="X125"/>
  <c r="V125"/>
  <c r="R125"/>
  <c r="M125"/>
  <c r="AS125" s="1"/>
  <c r="K125"/>
  <c r="AQ125" s="1"/>
  <c r="J125"/>
  <c r="D125"/>
  <c r="F125" s="1"/>
  <c r="AF123"/>
  <c r="AH123" s="1"/>
  <c r="AC123"/>
  <c r="AO123" s="1"/>
  <c r="AA123"/>
  <c r="X123"/>
  <c r="AB123" s="1"/>
  <c r="V123"/>
  <c r="R123"/>
  <c r="M123"/>
  <c r="AS123" s="1"/>
  <c r="K123"/>
  <c r="N123" s="1"/>
  <c r="J123"/>
  <c r="F123"/>
  <c r="D123"/>
  <c r="L123" s="1"/>
  <c r="AR123" s="1"/>
  <c r="AH122"/>
  <c r="AF122"/>
  <c r="AC122"/>
  <c r="AO122" s="1"/>
  <c r="AB122"/>
  <c r="AN122" s="1"/>
  <c r="AA122"/>
  <c r="AM122" s="1"/>
  <c r="Z122"/>
  <c r="X122"/>
  <c r="V122"/>
  <c r="R122"/>
  <c r="M122"/>
  <c r="AS122" s="1"/>
  <c r="K122"/>
  <c r="AQ122" s="1"/>
  <c r="J122"/>
  <c r="D122"/>
  <c r="F122" s="1"/>
  <c r="AF121"/>
  <c r="AH121" s="1"/>
  <c r="AC121"/>
  <c r="AO121" s="1"/>
  <c r="AA121"/>
  <c r="X121"/>
  <c r="AB121" s="1"/>
  <c r="V121"/>
  <c r="R121"/>
  <c r="M121"/>
  <c r="AS121" s="1"/>
  <c r="K121"/>
  <c r="N121" s="1"/>
  <c r="J121"/>
  <c r="F121"/>
  <c r="D121"/>
  <c r="L121" s="1"/>
  <c r="AR121" s="1"/>
  <c r="AH120"/>
  <c r="AF120"/>
  <c r="AC120"/>
  <c r="AO120" s="1"/>
  <c r="AB120"/>
  <c r="AN120" s="1"/>
  <c r="AA120"/>
  <c r="AM120" s="1"/>
  <c r="Z120"/>
  <c r="X120"/>
  <c r="V120"/>
  <c r="R120"/>
  <c r="M120"/>
  <c r="AS120" s="1"/>
  <c r="K120"/>
  <c r="AQ120" s="1"/>
  <c r="J120"/>
  <c r="D120"/>
  <c r="F120" s="1"/>
  <c r="AF119"/>
  <c r="AH119" s="1"/>
  <c r="AC119"/>
  <c r="AO119" s="1"/>
  <c r="AA119"/>
  <c r="X119"/>
  <c r="AB119" s="1"/>
  <c r="V119"/>
  <c r="R119"/>
  <c r="M119"/>
  <c r="AS119" s="1"/>
  <c r="K119"/>
  <c r="N119" s="1"/>
  <c r="J119"/>
  <c r="F119"/>
  <c r="D119"/>
  <c r="L119" s="1"/>
  <c r="AR119" s="1"/>
  <c r="AH118"/>
  <c r="AF118"/>
  <c r="AC118"/>
  <c r="AO118" s="1"/>
  <c r="AB118"/>
  <c r="AN118" s="1"/>
  <c r="AA118"/>
  <c r="AM118" s="1"/>
  <c r="Z118"/>
  <c r="X118"/>
  <c r="V118"/>
  <c r="R118"/>
  <c r="M118"/>
  <c r="AS118" s="1"/>
  <c r="K118"/>
  <c r="AQ118" s="1"/>
  <c r="J118"/>
  <c r="D118"/>
  <c r="F118" s="1"/>
  <c r="AF117"/>
  <c r="AH117" s="1"/>
  <c r="AC117"/>
  <c r="AO117" s="1"/>
  <c r="AA117"/>
  <c r="X117"/>
  <c r="AB117" s="1"/>
  <c r="V117"/>
  <c r="R117"/>
  <c r="M117"/>
  <c r="AS117" s="1"/>
  <c r="K117"/>
  <c r="N117" s="1"/>
  <c r="J117"/>
  <c r="F117"/>
  <c r="D117"/>
  <c r="L117" s="1"/>
  <c r="AR117" s="1"/>
  <c r="AH116"/>
  <c r="AF116"/>
  <c r="AC116"/>
  <c r="AO116" s="1"/>
  <c r="AB116"/>
  <c r="AN116" s="1"/>
  <c r="AA116"/>
  <c r="AM116" s="1"/>
  <c r="Z116"/>
  <c r="X116"/>
  <c r="V116"/>
  <c r="R116"/>
  <c r="M116"/>
  <c r="AS116" s="1"/>
  <c r="K116"/>
  <c r="AQ116" s="1"/>
  <c r="J116"/>
  <c r="D116"/>
  <c r="F116" s="1"/>
  <c r="AF115"/>
  <c r="AH115" s="1"/>
  <c r="AC115"/>
  <c r="AO115" s="1"/>
  <c r="AA115"/>
  <c r="X115"/>
  <c r="AB115" s="1"/>
  <c r="V115"/>
  <c r="R115"/>
  <c r="M115"/>
  <c r="AS115" s="1"/>
  <c r="K115"/>
  <c r="N115" s="1"/>
  <c r="J115"/>
  <c r="F115"/>
  <c r="D115"/>
  <c r="L115" s="1"/>
  <c r="AR115" s="1"/>
  <c r="AH114"/>
  <c r="AF114"/>
  <c r="AC114"/>
  <c r="AO114" s="1"/>
  <c r="AB114"/>
  <c r="AN114" s="1"/>
  <c r="AA114"/>
  <c r="AM114" s="1"/>
  <c r="Z114"/>
  <c r="X114"/>
  <c r="V114"/>
  <c r="R114"/>
  <c r="M114"/>
  <c r="AS114" s="1"/>
  <c r="K114"/>
  <c r="AQ114" s="1"/>
  <c r="J114"/>
  <c r="D114"/>
  <c r="F114" s="1"/>
  <c r="AF113"/>
  <c r="AH113" s="1"/>
  <c r="AC113"/>
  <c r="AO113" s="1"/>
  <c r="AA113"/>
  <c r="X113"/>
  <c r="AB113" s="1"/>
  <c r="V113"/>
  <c r="R113"/>
  <c r="M113"/>
  <c r="AS113" s="1"/>
  <c r="K113"/>
  <c r="N113" s="1"/>
  <c r="J113"/>
  <c r="F113"/>
  <c r="D113"/>
  <c r="L113" s="1"/>
  <c r="AR113" s="1"/>
  <c r="AH112"/>
  <c r="AF112"/>
  <c r="AC112"/>
  <c r="AO112" s="1"/>
  <c r="AB112"/>
  <c r="AN112" s="1"/>
  <c r="AA112"/>
  <c r="AM112" s="1"/>
  <c r="Z112"/>
  <c r="X112"/>
  <c r="V112"/>
  <c r="R112"/>
  <c r="M112"/>
  <c r="AS112" s="1"/>
  <c r="K112"/>
  <c r="AQ112" s="1"/>
  <c r="J112"/>
  <c r="D112"/>
  <c r="F112" s="1"/>
  <c r="AF110"/>
  <c r="AH110" s="1"/>
  <c r="AC110"/>
  <c r="AO110" s="1"/>
  <c r="AA110"/>
  <c r="X110"/>
  <c r="AB110" s="1"/>
  <c r="V110"/>
  <c r="R110"/>
  <c r="M110"/>
  <c r="AS110" s="1"/>
  <c r="K110"/>
  <c r="N110" s="1"/>
  <c r="J110"/>
  <c r="F110"/>
  <c r="D110"/>
  <c r="L110" s="1"/>
  <c r="AR110" s="1"/>
  <c r="AH109"/>
  <c r="AF109"/>
  <c r="AC109"/>
  <c r="AO109" s="1"/>
  <c r="AB109"/>
  <c r="AN109" s="1"/>
  <c r="AA109"/>
  <c r="AM109" s="1"/>
  <c r="Z109"/>
  <c r="X109"/>
  <c r="V109"/>
  <c r="R109"/>
  <c r="M109"/>
  <c r="AS109" s="1"/>
  <c r="K109"/>
  <c r="AQ109" s="1"/>
  <c r="J109"/>
  <c r="D109"/>
  <c r="F109" s="1"/>
  <c r="AF108"/>
  <c r="AH108" s="1"/>
  <c r="AC108"/>
  <c r="AO108" s="1"/>
  <c r="AA108"/>
  <c r="X108"/>
  <c r="AB108" s="1"/>
  <c r="V108"/>
  <c r="R108"/>
  <c r="M108"/>
  <c r="AS108" s="1"/>
  <c r="K108"/>
  <c r="N108" s="1"/>
  <c r="J108"/>
  <c r="F108"/>
  <c r="D108"/>
  <c r="L108" s="1"/>
  <c r="AR108" s="1"/>
  <c r="AH107"/>
  <c r="AF107"/>
  <c r="AC107"/>
  <c r="AO107" s="1"/>
  <c r="AB107"/>
  <c r="AN107" s="1"/>
  <c r="AA107"/>
  <c r="AM107" s="1"/>
  <c r="Z107"/>
  <c r="X107"/>
  <c r="V107"/>
  <c r="R107"/>
  <c r="M107"/>
  <c r="AS107" s="1"/>
  <c r="K107"/>
  <c r="AQ107" s="1"/>
  <c r="J107"/>
  <c r="D107"/>
  <c r="F107" s="1"/>
  <c r="AF106"/>
  <c r="AH106" s="1"/>
  <c r="AC106"/>
  <c r="AO106" s="1"/>
  <c r="AA106"/>
  <c r="X106"/>
  <c r="AB106" s="1"/>
  <c r="V106"/>
  <c r="R106"/>
  <c r="M106"/>
  <c r="AS106" s="1"/>
  <c r="K106"/>
  <c r="N106" s="1"/>
  <c r="J106"/>
  <c r="F106"/>
  <c r="D106"/>
  <c r="L106" s="1"/>
  <c r="AR106" s="1"/>
  <c r="AH105"/>
  <c r="AF105"/>
  <c r="AC105"/>
  <c r="AO105" s="1"/>
  <c r="AB105"/>
  <c r="AN105" s="1"/>
  <c r="AA105"/>
  <c r="AM105" s="1"/>
  <c r="Z105"/>
  <c r="X105"/>
  <c r="V105"/>
  <c r="R105"/>
  <c r="M105"/>
  <c r="AS105" s="1"/>
  <c r="K105"/>
  <c r="AQ105" s="1"/>
  <c r="J105"/>
  <c r="D105"/>
  <c r="F105" s="1"/>
  <c r="AF104"/>
  <c r="AH104" s="1"/>
  <c r="AC104"/>
  <c r="AO104" s="1"/>
  <c r="AA104"/>
  <c r="X104"/>
  <c r="AB104" s="1"/>
  <c r="V104"/>
  <c r="R104"/>
  <c r="M104"/>
  <c r="AS104" s="1"/>
  <c r="K104"/>
  <c r="N104" s="1"/>
  <c r="J104"/>
  <c r="F104"/>
  <c r="D104"/>
  <c r="L104" s="1"/>
  <c r="AR104" s="1"/>
  <c r="AH103"/>
  <c r="AF103"/>
  <c r="AC103"/>
  <c r="AO103" s="1"/>
  <c r="AB103"/>
  <c r="AN103" s="1"/>
  <c r="AA103"/>
  <c r="AM103" s="1"/>
  <c r="Z103"/>
  <c r="X103"/>
  <c r="V103"/>
  <c r="R103"/>
  <c r="M103"/>
  <c r="AS103" s="1"/>
  <c r="K103"/>
  <c r="AQ103" s="1"/>
  <c r="J103"/>
  <c r="D103"/>
  <c r="F103" s="1"/>
  <c r="AF102"/>
  <c r="AH102" s="1"/>
  <c r="AC102"/>
  <c r="AO102" s="1"/>
  <c r="AA102"/>
  <c r="X102"/>
  <c r="AB102" s="1"/>
  <c r="V102"/>
  <c r="R102"/>
  <c r="M102"/>
  <c r="AS102" s="1"/>
  <c r="K102"/>
  <c r="N102" s="1"/>
  <c r="J102"/>
  <c r="F102"/>
  <c r="D102"/>
  <c r="L102" s="1"/>
  <c r="AR102" s="1"/>
  <c r="AH101"/>
  <c r="AF101"/>
  <c r="AC101"/>
  <c r="AO101" s="1"/>
  <c r="AB101"/>
  <c r="AN101" s="1"/>
  <c r="AA101"/>
  <c r="AM101" s="1"/>
  <c r="Z101"/>
  <c r="X101"/>
  <c r="V101"/>
  <c r="R101"/>
  <c r="M101"/>
  <c r="AS101" s="1"/>
  <c r="K101"/>
  <c r="AQ101" s="1"/>
  <c r="J101"/>
  <c r="D101"/>
  <c r="F101" s="1"/>
  <c r="AF100"/>
  <c r="AH100" s="1"/>
  <c r="AC100"/>
  <c r="AO100" s="1"/>
  <c r="AA100"/>
  <c r="X100"/>
  <c r="AB100" s="1"/>
  <c r="V100"/>
  <c r="R100"/>
  <c r="M100"/>
  <c r="AS100" s="1"/>
  <c r="K100"/>
  <c r="N100" s="1"/>
  <c r="J100"/>
  <c r="F100"/>
  <c r="D100"/>
  <c r="L100" s="1"/>
  <c r="AR100" s="1"/>
  <c r="AH99"/>
  <c r="AF99"/>
  <c r="AC99"/>
  <c r="AO99" s="1"/>
  <c r="AB99"/>
  <c r="AN99" s="1"/>
  <c r="AA99"/>
  <c r="AM99" s="1"/>
  <c r="Z99"/>
  <c r="X99"/>
  <c r="V99"/>
  <c r="R99"/>
  <c r="M99"/>
  <c r="AS99" s="1"/>
  <c r="K99"/>
  <c r="AQ99" s="1"/>
  <c r="J99"/>
  <c r="D99"/>
  <c r="F99" s="1"/>
  <c r="AF98"/>
  <c r="AH98" s="1"/>
  <c r="AC98"/>
  <c r="AO98" s="1"/>
  <c r="AA98"/>
  <c r="X98"/>
  <c r="AB98" s="1"/>
  <c r="V98"/>
  <c r="R98"/>
  <c r="M98"/>
  <c r="AS98" s="1"/>
  <c r="K98"/>
  <c r="N98" s="1"/>
  <c r="J98"/>
  <c r="F98"/>
  <c r="D98"/>
  <c r="L98" s="1"/>
  <c r="AR98" s="1"/>
  <c r="AH97"/>
  <c r="AF97"/>
  <c r="AC97"/>
  <c r="AO97" s="1"/>
  <c r="AB97"/>
  <c r="AN97" s="1"/>
  <c r="AA97"/>
  <c r="AM97" s="1"/>
  <c r="Z97"/>
  <c r="X97"/>
  <c r="V97"/>
  <c r="R97"/>
  <c r="M97"/>
  <c r="AS97" s="1"/>
  <c r="K97"/>
  <c r="AQ97" s="1"/>
  <c r="J97"/>
  <c r="D97"/>
  <c r="F97" s="1"/>
  <c r="AF96"/>
  <c r="AH96" s="1"/>
  <c r="AC96"/>
  <c r="AO96" s="1"/>
  <c r="AA96"/>
  <c r="X96"/>
  <c r="AB96" s="1"/>
  <c r="V96"/>
  <c r="R96"/>
  <c r="M96"/>
  <c r="AS96" s="1"/>
  <c r="K96"/>
  <c r="N96" s="1"/>
  <c r="J96"/>
  <c r="F96"/>
  <c r="D96"/>
  <c r="L96" s="1"/>
  <c r="AR96" s="1"/>
  <c r="AH95"/>
  <c r="AF95"/>
  <c r="AC95"/>
  <c r="AO95" s="1"/>
  <c r="AB95"/>
  <c r="AN95" s="1"/>
  <c r="AA95"/>
  <c r="AM95" s="1"/>
  <c r="Z95"/>
  <c r="X95"/>
  <c r="V95"/>
  <c r="V93" s="1"/>
  <c r="R95"/>
  <c r="M95"/>
  <c r="AS95" s="1"/>
  <c r="K95"/>
  <c r="AQ95" s="1"/>
  <c r="J95"/>
  <c r="J93" s="1"/>
  <c r="D95"/>
  <c r="F95" s="1"/>
  <c r="AF94"/>
  <c r="AH94" s="1"/>
  <c r="AH93" s="1"/>
  <c r="AC94"/>
  <c r="AO94" s="1"/>
  <c r="AA94"/>
  <c r="X94"/>
  <c r="AB94" s="1"/>
  <c r="V94"/>
  <c r="R94"/>
  <c r="R93" s="1"/>
  <c r="M94"/>
  <c r="AS94" s="1"/>
  <c r="AS93" s="1"/>
  <c r="K94"/>
  <c r="N94" s="1"/>
  <c r="J94"/>
  <c r="F94"/>
  <c r="F93" s="1"/>
  <c r="D94"/>
  <c r="L94" s="1"/>
  <c r="AG93"/>
  <c r="AE93"/>
  <c r="AC93"/>
  <c r="AO93" s="1"/>
  <c r="AA93"/>
  <c r="AM93" s="1"/>
  <c r="Y93"/>
  <c r="W93"/>
  <c r="U93"/>
  <c r="T93"/>
  <c r="S93"/>
  <c r="Q93"/>
  <c r="P93"/>
  <c r="O93"/>
  <c r="M93"/>
  <c r="K93"/>
  <c r="I93"/>
  <c r="H93"/>
  <c r="G93"/>
  <c r="E93"/>
  <c r="C93"/>
  <c r="AO92"/>
  <c r="AM92"/>
  <c r="AK92"/>
  <c r="AI92"/>
  <c r="AH92"/>
  <c r="AC92"/>
  <c r="AB92"/>
  <c r="AN92" s="1"/>
  <c r="AA92"/>
  <c r="Z92"/>
  <c r="V92"/>
  <c r="R92"/>
  <c r="M92"/>
  <c r="AS92" s="1"/>
  <c r="L92"/>
  <c r="AR92" s="1"/>
  <c r="K92"/>
  <c r="N92" s="1"/>
  <c r="J92"/>
  <c r="F92"/>
  <c r="AF91"/>
  <c r="AH91" s="1"/>
  <c r="AC91"/>
  <c r="AO91" s="1"/>
  <c r="AA91"/>
  <c r="X91"/>
  <c r="AB91" s="1"/>
  <c r="V91"/>
  <c r="R91"/>
  <c r="M91"/>
  <c r="AS91" s="1"/>
  <c r="K91"/>
  <c r="N91" s="1"/>
  <c r="J91"/>
  <c r="F91"/>
  <c r="D91"/>
  <c r="L91" s="1"/>
  <c r="AR91" s="1"/>
  <c r="AH90"/>
  <c r="AF90"/>
  <c r="AC90"/>
  <c r="AO90" s="1"/>
  <c r="AB90"/>
  <c r="AN90" s="1"/>
  <c r="AA90"/>
  <c r="AM90" s="1"/>
  <c r="Z90"/>
  <c r="X90"/>
  <c r="V90"/>
  <c r="R90"/>
  <c r="M90"/>
  <c r="AS90" s="1"/>
  <c r="K90"/>
  <c r="AQ90" s="1"/>
  <c r="J90"/>
  <c r="D90"/>
  <c r="F90" s="1"/>
  <c r="AF89"/>
  <c r="AH89" s="1"/>
  <c r="AC89"/>
  <c r="AO89" s="1"/>
  <c r="AA89"/>
  <c r="X89"/>
  <c r="AB89" s="1"/>
  <c r="V89"/>
  <c r="R89"/>
  <c r="M89"/>
  <c r="AS89" s="1"/>
  <c r="K89"/>
  <c r="N89" s="1"/>
  <c r="J89"/>
  <c r="F89"/>
  <c r="D89"/>
  <c r="L89" s="1"/>
  <c r="AR89" s="1"/>
  <c r="AH88"/>
  <c r="AF88"/>
  <c r="AC88"/>
  <c r="AO88" s="1"/>
  <c r="AB88"/>
  <c r="AN88" s="1"/>
  <c r="AA88"/>
  <c r="AM88" s="1"/>
  <c r="Z88"/>
  <c r="X88"/>
  <c r="V88"/>
  <c r="R88"/>
  <c r="M88"/>
  <c r="AS88" s="1"/>
  <c r="K88"/>
  <c r="AQ88" s="1"/>
  <c r="J88"/>
  <c r="D88"/>
  <c r="F88" s="1"/>
  <c r="AF87"/>
  <c r="AH87" s="1"/>
  <c r="AC87"/>
  <c r="AO87" s="1"/>
  <c r="AA87"/>
  <c r="X87"/>
  <c r="AB87" s="1"/>
  <c r="V87"/>
  <c r="R87"/>
  <c r="M87"/>
  <c r="AS87" s="1"/>
  <c r="K87"/>
  <c r="N87" s="1"/>
  <c r="J87"/>
  <c r="F87"/>
  <c r="D87"/>
  <c r="L87" s="1"/>
  <c r="AR87" s="1"/>
  <c r="AH86"/>
  <c r="AF86"/>
  <c r="AC86"/>
  <c r="AO86" s="1"/>
  <c r="AB86"/>
  <c r="AN86" s="1"/>
  <c r="AA86"/>
  <c r="AM86" s="1"/>
  <c r="Z86"/>
  <c r="X86"/>
  <c r="V86"/>
  <c r="R86"/>
  <c r="M86"/>
  <c r="AS86" s="1"/>
  <c r="K86"/>
  <c r="AQ86" s="1"/>
  <c r="J86"/>
  <c r="D86"/>
  <c r="F86" s="1"/>
  <c r="AF85"/>
  <c r="AH85" s="1"/>
  <c r="AC85"/>
  <c r="AO85" s="1"/>
  <c r="AA85"/>
  <c r="X85"/>
  <c r="AB85" s="1"/>
  <c r="V85"/>
  <c r="R85"/>
  <c r="M85"/>
  <c r="AS85" s="1"/>
  <c r="K85"/>
  <c r="N85" s="1"/>
  <c r="J85"/>
  <c r="F85"/>
  <c r="D85"/>
  <c r="L85" s="1"/>
  <c r="AR85" s="1"/>
  <c r="AH84"/>
  <c r="AF84"/>
  <c r="AC84"/>
  <c r="AO84" s="1"/>
  <c r="AB84"/>
  <c r="AN84" s="1"/>
  <c r="AA84"/>
  <c r="AM84" s="1"/>
  <c r="Z84"/>
  <c r="X84"/>
  <c r="V84"/>
  <c r="R84"/>
  <c r="M84"/>
  <c r="AS84" s="1"/>
  <c r="K84"/>
  <c r="AQ84" s="1"/>
  <c r="J84"/>
  <c r="D84"/>
  <c r="F84" s="1"/>
  <c r="AF83"/>
  <c r="AH83" s="1"/>
  <c r="AC83"/>
  <c r="AO83" s="1"/>
  <c r="AA83"/>
  <c r="X83"/>
  <c r="AB83" s="1"/>
  <c r="V83"/>
  <c r="R83"/>
  <c r="M83"/>
  <c r="AS83" s="1"/>
  <c r="K83"/>
  <c r="N83" s="1"/>
  <c r="J83"/>
  <c r="F83"/>
  <c r="D83"/>
  <c r="L83" s="1"/>
  <c r="AR83" s="1"/>
  <c r="AH82"/>
  <c r="AF82"/>
  <c r="AC82"/>
  <c r="AO82" s="1"/>
  <c r="AB82"/>
  <c r="AN82" s="1"/>
  <c r="AA82"/>
  <c r="AM82" s="1"/>
  <c r="Z82"/>
  <c r="X82"/>
  <c r="V82"/>
  <c r="R82"/>
  <c r="M82"/>
  <c r="AS82" s="1"/>
  <c r="K82"/>
  <c r="AQ82" s="1"/>
  <c r="J82"/>
  <c r="D82"/>
  <c r="F82" s="1"/>
  <c r="AF81"/>
  <c r="AH81" s="1"/>
  <c r="AC81"/>
  <c r="AO81" s="1"/>
  <c r="AA81"/>
  <c r="X81"/>
  <c r="AB81" s="1"/>
  <c r="V81"/>
  <c r="R81"/>
  <c r="M81"/>
  <c r="AS81" s="1"/>
  <c r="K81"/>
  <c r="N81" s="1"/>
  <c r="J81"/>
  <c r="F81"/>
  <c r="D81"/>
  <c r="L81" s="1"/>
  <c r="AR81" s="1"/>
  <c r="AH80"/>
  <c r="AF80"/>
  <c r="AC80"/>
  <c r="AO80" s="1"/>
  <c r="AB80"/>
  <c r="AN80" s="1"/>
  <c r="AA80"/>
  <c r="AM80" s="1"/>
  <c r="Z80"/>
  <c r="X80"/>
  <c r="V80"/>
  <c r="R80"/>
  <c r="M80"/>
  <c r="AS80" s="1"/>
  <c r="K80"/>
  <c r="AQ80" s="1"/>
  <c r="J80"/>
  <c r="D80"/>
  <c r="F80" s="1"/>
  <c r="AF79"/>
  <c r="AH79" s="1"/>
  <c r="AC79"/>
  <c r="AO79" s="1"/>
  <c r="AA79"/>
  <c r="X79"/>
  <c r="AB79" s="1"/>
  <c r="V79"/>
  <c r="R79"/>
  <c r="M79"/>
  <c r="AS79" s="1"/>
  <c r="K79"/>
  <c r="N79" s="1"/>
  <c r="J79"/>
  <c r="F79"/>
  <c r="D79"/>
  <c r="L79" s="1"/>
  <c r="AR79" s="1"/>
  <c r="AH78"/>
  <c r="AF78"/>
  <c r="AC78"/>
  <c r="AO78" s="1"/>
  <c r="AB78"/>
  <c r="AN78" s="1"/>
  <c r="AA78"/>
  <c r="AM78" s="1"/>
  <c r="Z78"/>
  <c r="X78"/>
  <c r="V78"/>
  <c r="R78"/>
  <c r="M78"/>
  <c r="AS78" s="1"/>
  <c r="K78"/>
  <c r="AQ78" s="1"/>
  <c r="J78"/>
  <c r="D78"/>
  <c r="F78" s="1"/>
  <c r="AF77"/>
  <c r="AH77" s="1"/>
  <c r="AC77"/>
  <c r="AO77" s="1"/>
  <c r="AA77"/>
  <c r="X77"/>
  <c r="AB77" s="1"/>
  <c r="V77"/>
  <c r="R77"/>
  <c r="M77"/>
  <c r="AS77" s="1"/>
  <c r="K77"/>
  <c r="N77" s="1"/>
  <c r="J77"/>
  <c r="F77"/>
  <c r="D77"/>
  <c r="L77" s="1"/>
  <c r="AR77" s="1"/>
  <c r="AH76"/>
  <c r="AF76"/>
  <c r="AC76"/>
  <c r="AO76" s="1"/>
  <c r="AB76"/>
  <c r="AN76" s="1"/>
  <c r="AA76"/>
  <c r="AM76" s="1"/>
  <c r="Z76"/>
  <c r="X76"/>
  <c r="V76"/>
  <c r="V74" s="1"/>
  <c r="R76"/>
  <c r="M76"/>
  <c r="AS76" s="1"/>
  <c r="K76"/>
  <c r="AQ76" s="1"/>
  <c r="J76"/>
  <c r="J74" s="1"/>
  <c r="D76"/>
  <c r="F76" s="1"/>
  <c r="AF75"/>
  <c r="AH75" s="1"/>
  <c r="AH74" s="1"/>
  <c r="AC75"/>
  <c r="AO75" s="1"/>
  <c r="AA75"/>
  <c r="X75"/>
  <c r="AB75" s="1"/>
  <c r="V75"/>
  <c r="R75"/>
  <c r="R74" s="1"/>
  <c r="M75"/>
  <c r="AS75" s="1"/>
  <c r="AS74" s="1"/>
  <c r="K75"/>
  <c r="N75" s="1"/>
  <c r="J75"/>
  <c r="F75"/>
  <c r="F74" s="1"/>
  <c r="D75"/>
  <c r="L75" s="1"/>
  <c r="AG74"/>
  <c r="AE74"/>
  <c r="AC74"/>
  <c r="AO74" s="1"/>
  <c r="AA74"/>
  <c r="AM74" s="1"/>
  <c r="Y74"/>
  <c r="W74"/>
  <c r="U74"/>
  <c r="T74"/>
  <c r="S74"/>
  <c r="Q74"/>
  <c r="P74"/>
  <c r="O74"/>
  <c r="M74"/>
  <c r="K74"/>
  <c r="I74"/>
  <c r="H74"/>
  <c r="G74"/>
  <c r="E74"/>
  <c r="C74"/>
  <c r="AO73"/>
  <c r="AM73"/>
  <c r="AK73"/>
  <c r="AI73"/>
  <c r="AH73"/>
  <c r="AC73"/>
  <c r="AB73"/>
  <c r="AN73" s="1"/>
  <c r="AA73"/>
  <c r="Z73"/>
  <c r="V73"/>
  <c r="R73"/>
  <c r="M73"/>
  <c r="AS73" s="1"/>
  <c r="L73"/>
  <c r="AR73" s="1"/>
  <c r="K73"/>
  <c r="N73" s="1"/>
  <c r="J73"/>
  <c r="F73"/>
  <c r="AF72"/>
  <c r="AH72" s="1"/>
  <c r="AC72"/>
  <c r="AO72" s="1"/>
  <c r="AA72"/>
  <c r="X72"/>
  <c r="AB72" s="1"/>
  <c r="V72"/>
  <c r="R72"/>
  <c r="M72"/>
  <c r="AS72" s="1"/>
  <c r="K72"/>
  <c r="N72" s="1"/>
  <c r="J72"/>
  <c r="F72"/>
  <c r="D72"/>
  <c r="L72" s="1"/>
  <c r="AR72" s="1"/>
  <c r="AG71"/>
  <c r="AG226" s="1"/>
  <c r="AE71"/>
  <c r="AE226" s="1"/>
  <c r="Y71"/>
  <c r="Y226" s="1"/>
  <c r="W71"/>
  <c r="W226" s="1"/>
  <c r="U71"/>
  <c r="U226" s="1"/>
  <c r="T71"/>
  <c r="T226" s="1"/>
  <c r="S71"/>
  <c r="S226" s="1"/>
  <c r="V226" s="1"/>
  <c r="Q71"/>
  <c r="Q226" s="1"/>
  <c r="AC226" s="1"/>
  <c r="P71"/>
  <c r="P226" s="1"/>
  <c r="O71"/>
  <c r="O226" s="1"/>
  <c r="I71"/>
  <c r="I226" s="1"/>
  <c r="H71"/>
  <c r="H226" s="1"/>
  <c r="G71"/>
  <c r="G226" s="1"/>
  <c r="J226" s="1"/>
  <c r="E71"/>
  <c r="E226" s="1"/>
  <c r="M226" s="1"/>
  <c r="AS226" s="1"/>
  <c r="D71"/>
  <c r="C71"/>
  <c r="C226" s="1"/>
  <c r="AO70"/>
  <c r="AM70"/>
  <c r="AK70"/>
  <c r="AI70"/>
  <c r="AH70"/>
  <c r="AC70"/>
  <c r="AB70"/>
  <c r="AN70" s="1"/>
  <c r="AA70"/>
  <c r="Z70"/>
  <c r="V70"/>
  <c r="R70"/>
  <c r="M70"/>
  <c r="AS70" s="1"/>
  <c r="L70"/>
  <c r="AR70" s="1"/>
  <c r="K70"/>
  <c r="N70" s="1"/>
  <c r="J70"/>
  <c r="F70"/>
  <c r="AO69"/>
  <c r="AM69"/>
  <c r="AK69"/>
  <c r="AI69"/>
  <c r="AH69"/>
  <c r="AC69"/>
  <c r="AB69"/>
  <c r="AN69" s="1"/>
  <c r="AA69"/>
  <c r="Z69"/>
  <c r="V69"/>
  <c r="R69"/>
  <c r="M69"/>
  <c r="AS69" s="1"/>
  <c r="L69"/>
  <c r="AR69" s="1"/>
  <c r="K69"/>
  <c r="N69" s="1"/>
  <c r="J69"/>
  <c r="F69"/>
  <c r="AO68"/>
  <c r="AM68"/>
  <c r="AK68"/>
  <c r="AI68"/>
  <c r="AH68"/>
  <c r="AC68"/>
  <c r="AB68"/>
  <c r="AN68" s="1"/>
  <c r="AA68"/>
  <c r="Z68"/>
  <c r="V68"/>
  <c r="R68"/>
  <c r="M68"/>
  <c r="AS68" s="1"/>
  <c r="L68"/>
  <c r="AR68" s="1"/>
  <c r="K68"/>
  <c r="N68" s="1"/>
  <c r="J68"/>
  <c r="F68"/>
  <c r="AO67"/>
  <c r="AM67"/>
  <c r="AK67"/>
  <c r="AI67"/>
  <c r="AH67"/>
  <c r="AC67"/>
  <c r="AB67"/>
  <c r="AN67" s="1"/>
  <c r="AA67"/>
  <c r="Z67"/>
  <c r="V67"/>
  <c r="R67"/>
  <c r="M67"/>
  <c r="AS67" s="1"/>
  <c r="L67"/>
  <c r="AR67" s="1"/>
  <c r="K67"/>
  <c r="N67" s="1"/>
  <c r="J67"/>
  <c r="F67"/>
  <c r="AH65"/>
  <c r="AF65"/>
  <c r="AC65"/>
  <c r="AO65" s="1"/>
  <c r="AB65"/>
  <c r="AN65" s="1"/>
  <c r="AA65"/>
  <c r="AM65" s="1"/>
  <c r="Z65"/>
  <c r="X65"/>
  <c r="V65"/>
  <c r="R65"/>
  <c r="M65"/>
  <c r="AS65" s="1"/>
  <c r="K65"/>
  <c r="AQ65" s="1"/>
  <c r="J65"/>
  <c r="D65"/>
  <c r="F65" s="1"/>
  <c r="AF64"/>
  <c r="AH64" s="1"/>
  <c r="AC64"/>
  <c r="AO64" s="1"/>
  <c r="AA64"/>
  <c r="X64"/>
  <c r="AB64" s="1"/>
  <c r="V64"/>
  <c r="R64"/>
  <c r="M64"/>
  <c r="AS64" s="1"/>
  <c r="K64"/>
  <c r="N64" s="1"/>
  <c r="J64"/>
  <c r="F64"/>
  <c r="D64"/>
  <c r="L64" s="1"/>
  <c r="AR64" s="1"/>
  <c r="AH63"/>
  <c r="AF63"/>
  <c r="AC63"/>
  <c r="AO63" s="1"/>
  <c r="AB63"/>
  <c r="AN63" s="1"/>
  <c r="AA63"/>
  <c r="AM63" s="1"/>
  <c r="Z63"/>
  <c r="X63"/>
  <c r="V63"/>
  <c r="R63"/>
  <c r="M63"/>
  <c r="AS63" s="1"/>
  <c r="K63"/>
  <c r="AQ63" s="1"/>
  <c r="J63"/>
  <c r="D63"/>
  <c r="F63" s="1"/>
  <c r="AF62"/>
  <c r="AH62" s="1"/>
  <c r="AC62"/>
  <c r="AO62" s="1"/>
  <c r="AA62"/>
  <c r="X62"/>
  <c r="AB62" s="1"/>
  <c r="V62"/>
  <c r="R62"/>
  <c r="M62"/>
  <c r="AS62" s="1"/>
  <c r="K62"/>
  <c r="N62" s="1"/>
  <c r="J62"/>
  <c r="F62"/>
  <c r="D62"/>
  <c r="L62" s="1"/>
  <c r="AR62" s="1"/>
  <c r="AH61"/>
  <c r="AF61"/>
  <c r="AC61"/>
  <c r="AO61" s="1"/>
  <c r="AB61"/>
  <c r="AN61" s="1"/>
  <c r="AA61"/>
  <c r="AM61" s="1"/>
  <c r="Z61"/>
  <c r="X61"/>
  <c r="V61"/>
  <c r="R61"/>
  <c r="M61"/>
  <c r="AS61" s="1"/>
  <c r="K61"/>
  <c r="AQ61" s="1"/>
  <c r="J61"/>
  <c r="D61"/>
  <c r="F61" s="1"/>
  <c r="AF60"/>
  <c r="AH60" s="1"/>
  <c r="AC60"/>
  <c r="AO60" s="1"/>
  <c r="AA60"/>
  <c r="X60"/>
  <c r="AB60" s="1"/>
  <c r="V60"/>
  <c r="R60"/>
  <c r="M60"/>
  <c r="AS60" s="1"/>
  <c r="K60"/>
  <c r="N60" s="1"/>
  <c r="J60"/>
  <c r="F60"/>
  <c r="D60"/>
  <c r="L60" s="1"/>
  <c r="AR60" s="1"/>
  <c r="AH59"/>
  <c r="AF59"/>
  <c r="AC59"/>
  <c r="AO59" s="1"/>
  <c r="AB59"/>
  <c r="AN59" s="1"/>
  <c r="AA59"/>
  <c r="AM59" s="1"/>
  <c r="Z59"/>
  <c r="X59"/>
  <c r="V59"/>
  <c r="R59"/>
  <c r="M59"/>
  <c r="AS59" s="1"/>
  <c r="K59"/>
  <c r="AQ59" s="1"/>
  <c r="J59"/>
  <c r="D59"/>
  <c r="F59" s="1"/>
  <c r="AF58"/>
  <c r="AH58" s="1"/>
  <c r="AC58"/>
  <c r="AO58" s="1"/>
  <c r="AA58"/>
  <c r="X58"/>
  <c r="AB58" s="1"/>
  <c r="V58"/>
  <c r="R58"/>
  <c r="M58"/>
  <c r="AS58" s="1"/>
  <c r="K58"/>
  <c r="N58" s="1"/>
  <c r="J58"/>
  <c r="F58"/>
  <c r="D58"/>
  <c r="L58" s="1"/>
  <c r="AR58" s="1"/>
  <c r="AH57"/>
  <c r="AF57"/>
  <c r="AC57"/>
  <c r="AO57" s="1"/>
  <c r="AB57"/>
  <c r="AN57" s="1"/>
  <c r="AA57"/>
  <c r="AM57" s="1"/>
  <c r="Z57"/>
  <c r="X57"/>
  <c r="V57"/>
  <c r="R57"/>
  <c r="M57"/>
  <c r="AS57" s="1"/>
  <c r="K57"/>
  <c r="AQ57" s="1"/>
  <c r="J57"/>
  <c r="D57"/>
  <c r="F57" s="1"/>
  <c r="AO56"/>
  <c r="AM56"/>
  <c r="AK56"/>
  <c r="AI56"/>
  <c r="AH56"/>
  <c r="AC56"/>
  <c r="AB56"/>
  <c r="AN56" s="1"/>
  <c r="AA56"/>
  <c r="Z56"/>
  <c r="V56"/>
  <c r="R56"/>
  <c r="M56"/>
  <c r="AS56" s="1"/>
  <c r="L56"/>
  <c r="AR56" s="1"/>
  <c r="K56"/>
  <c r="N56" s="1"/>
  <c r="J56"/>
  <c r="F56"/>
  <c r="AF55"/>
  <c r="AH55" s="1"/>
  <c r="AC55"/>
  <c r="AO55" s="1"/>
  <c r="AA55"/>
  <c r="X55"/>
  <c r="AB55" s="1"/>
  <c r="V55"/>
  <c r="R55"/>
  <c r="M55"/>
  <c r="AS55" s="1"/>
  <c r="K55"/>
  <c r="N55" s="1"/>
  <c r="J55"/>
  <c r="F55"/>
  <c r="D55"/>
  <c r="L55" s="1"/>
  <c r="AR55" s="1"/>
  <c r="AH54"/>
  <c r="AF54"/>
  <c r="AC54"/>
  <c r="AO54" s="1"/>
  <c r="AB54"/>
  <c r="AN54" s="1"/>
  <c r="AA54"/>
  <c r="AM54" s="1"/>
  <c r="Z54"/>
  <c r="X54"/>
  <c r="V54"/>
  <c r="R54"/>
  <c r="M54"/>
  <c r="AS54" s="1"/>
  <c r="K54"/>
  <c r="AQ54" s="1"/>
  <c r="J54"/>
  <c r="D54"/>
  <c r="F54" s="1"/>
  <c r="AF53"/>
  <c r="AH53" s="1"/>
  <c r="AC53"/>
  <c r="AO53" s="1"/>
  <c r="AA53"/>
  <c r="X53"/>
  <c r="AB53" s="1"/>
  <c r="V53"/>
  <c r="R53"/>
  <c r="M53"/>
  <c r="AS53" s="1"/>
  <c r="K53"/>
  <c r="N53" s="1"/>
  <c r="J53"/>
  <c r="F53"/>
  <c r="D53"/>
  <c r="L53" s="1"/>
  <c r="AR53" s="1"/>
  <c r="AH52"/>
  <c r="AF52"/>
  <c r="AC52"/>
  <c r="AO52" s="1"/>
  <c r="AB52"/>
  <c r="AN52" s="1"/>
  <c r="AA52"/>
  <c r="AM52" s="1"/>
  <c r="Z52"/>
  <c r="X52"/>
  <c r="V52"/>
  <c r="R52"/>
  <c r="M52"/>
  <c r="AS52" s="1"/>
  <c r="K52"/>
  <c r="AQ52" s="1"/>
  <c r="J52"/>
  <c r="D52"/>
  <c r="F52" s="1"/>
  <c r="AF51"/>
  <c r="AH51" s="1"/>
  <c r="AC51"/>
  <c r="AO51" s="1"/>
  <c r="AA51"/>
  <c r="X51"/>
  <c r="AB51" s="1"/>
  <c r="V51"/>
  <c r="R51"/>
  <c r="M51"/>
  <c r="AS51" s="1"/>
  <c r="K51"/>
  <c r="N51" s="1"/>
  <c r="J51"/>
  <c r="F51"/>
  <c r="D51"/>
  <c r="L51" s="1"/>
  <c r="AR51" s="1"/>
  <c r="AH50"/>
  <c r="AF50"/>
  <c r="AC50"/>
  <c r="AO50" s="1"/>
  <c r="AB50"/>
  <c r="AN50" s="1"/>
  <c r="AA50"/>
  <c r="AM50" s="1"/>
  <c r="Z50"/>
  <c r="X50"/>
  <c r="V50"/>
  <c r="R50"/>
  <c r="M50"/>
  <c r="AS50" s="1"/>
  <c r="K50"/>
  <c r="AQ50" s="1"/>
  <c r="J50"/>
  <c r="D50"/>
  <c r="F50" s="1"/>
  <c r="AF49"/>
  <c r="AH49" s="1"/>
  <c r="AC49"/>
  <c r="AO49" s="1"/>
  <c r="AA49"/>
  <c r="X49"/>
  <c r="AB49" s="1"/>
  <c r="V49"/>
  <c r="R49"/>
  <c r="M49"/>
  <c r="AS49" s="1"/>
  <c r="K49"/>
  <c r="N49" s="1"/>
  <c r="J49"/>
  <c r="F49"/>
  <c r="D49"/>
  <c r="L49" s="1"/>
  <c r="AR49" s="1"/>
  <c r="AG48"/>
  <c r="AG66" s="1"/>
  <c r="AE48"/>
  <c r="AE66" s="1"/>
  <c r="Y48"/>
  <c r="Y66" s="1"/>
  <c r="W48"/>
  <c r="W66" s="1"/>
  <c r="U48"/>
  <c r="U66" s="1"/>
  <c r="T48"/>
  <c r="T66" s="1"/>
  <c r="S48"/>
  <c r="S66" s="1"/>
  <c r="V66" s="1"/>
  <c r="Q48"/>
  <c r="Q66" s="1"/>
  <c r="P48"/>
  <c r="O48"/>
  <c r="O66" s="1"/>
  <c r="I48"/>
  <c r="I66" s="1"/>
  <c r="H48"/>
  <c r="H66" s="1"/>
  <c r="G48"/>
  <c r="G66" s="1"/>
  <c r="J66" s="1"/>
  <c r="E48"/>
  <c r="E66" s="1"/>
  <c r="C48"/>
  <c r="C66" s="1"/>
  <c r="AO47"/>
  <c r="AM47"/>
  <c r="AK47"/>
  <c r="AI47"/>
  <c r="AH47"/>
  <c r="AC47"/>
  <c r="AB47"/>
  <c r="AN47" s="1"/>
  <c r="AA47"/>
  <c r="Z47"/>
  <c r="V47"/>
  <c r="R47"/>
  <c r="M47"/>
  <c r="AS47" s="1"/>
  <c r="L47"/>
  <c r="AR47" s="1"/>
  <c r="K47"/>
  <c r="N47" s="1"/>
  <c r="J47"/>
  <c r="F47"/>
  <c r="AF46"/>
  <c r="AH46" s="1"/>
  <c r="AC46"/>
  <c r="AO46" s="1"/>
  <c r="AA46"/>
  <c r="X46"/>
  <c r="AB46" s="1"/>
  <c r="V46"/>
  <c r="R46"/>
  <c r="M46"/>
  <c r="AS46" s="1"/>
  <c r="K46"/>
  <c r="N46" s="1"/>
  <c r="J46"/>
  <c r="F46"/>
  <c r="D46"/>
  <c r="L46" s="1"/>
  <c r="AR46" s="1"/>
  <c r="AN45"/>
  <c r="AJ45"/>
  <c r="AH45"/>
  <c r="AC45"/>
  <c r="AO45" s="1"/>
  <c r="AB45"/>
  <c r="AA45"/>
  <c r="AM45" s="1"/>
  <c r="Z45"/>
  <c r="V45"/>
  <c r="R45"/>
  <c r="M45"/>
  <c r="AS45" s="1"/>
  <c r="L45"/>
  <c r="AR45" s="1"/>
  <c r="K45"/>
  <c r="AQ45" s="1"/>
  <c r="J45"/>
  <c r="F45"/>
  <c r="AH44"/>
  <c r="AF44"/>
  <c r="AF1086" s="1"/>
  <c r="AF1105" s="1"/>
  <c r="AC44"/>
  <c r="AB44"/>
  <c r="AA44"/>
  <c r="AA1086" s="1"/>
  <c r="Z44"/>
  <c r="X44"/>
  <c r="X1086" s="1"/>
  <c r="X1105" s="1"/>
  <c r="V44"/>
  <c r="V1086" s="1"/>
  <c r="V1105" s="1"/>
  <c r="R44"/>
  <c r="R1086" s="1"/>
  <c r="M44"/>
  <c r="K44"/>
  <c r="K1086" s="1"/>
  <c r="K1105" s="1"/>
  <c r="J44"/>
  <c r="J1086" s="1"/>
  <c r="J1105" s="1"/>
  <c r="D44"/>
  <c r="D1086" s="1"/>
  <c r="D1105" s="1"/>
  <c r="AF43"/>
  <c r="AF1085" s="1"/>
  <c r="AF1104" s="1"/>
  <c r="AC43"/>
  <c r="AA43"/>
  <c r="AA1085" s="1"/>
  <c r="X43"/>
  <c r="X1085" s="1"/>
  <c r="X1104" s="1"/>
  <c r="V43"/>
  <c r="V1085" s="1"/>
  <c r="V1104" s="1"/>
  <c r="R43"/>
  <c r="R1085" s="1"/>
  <c r="R1104" s="1"/>
  <c r="M43"/>
  <c r="K43"/>
  <c r="K1085" s="1"/>
  <c r="J43"/>
  <c r="J1085" s="1"/>
  <c r="J1104" s="1"/>
  <c r="F43"/>
  <c r="F1085" s="1"/>
  <c r="D43"/>
  <c r="D1085" s="1"/>
  <c r="AN42"/>
  <c r="AJ42"/>
  <c r="AH42"/>
  <c r="AC42"/>
  <c r="AB42"/>
  <c r="AA42"/>
  <c r="AA1084" s="1"/>
  <c r="Z42"/>
  <c r="V42"/>
  <c r="V1084" s="1"/>
  <c r="V1103" s="1"/>
  <c r="R42"/>
  <c r="R1084" s="1"/>
  <c r="R1103" s="1"/>
  <c r="M42"/>
  <c r="M1084" s="1"/>
  <c r="M1103" s="1"/>
  <c r="L42"/>
  <c r="K42"/>
  <c r="K1084" s="1"/>
  <c r="J42"/>
  <c r="J1084" s="1"/>
  <c r="J1103" s="1"/>
  <c r="F42"/>
  <c r="AH41"/>
  <c r="AF41"/>
  <c r="AF1083" s="1"/>
  <c r="AF1102" s="1"/>
  <c r="AC41"/>
  <c r="AB41"/>
  <c r="AA41"/>
  <c r="AA1083" s="1"/>
  <c r="Z41"/>
  <c r="X41"/>
  <c r="X1083" s="1"/>
  <c r="X1102" s="1"/>
  <c r="V41"/>
  <c r="V1083" s="1"/>
  <c r="V1102" s="1"/>
  <c r="R41"/>
  <c r="M41"/>
  <c r="K41"/>
  <c r="K1083" s="1"/>
  <c r="J41"/>
  <c r="J1083" s="1"/>
  <c r="J1102" s="1"/>
  <c r="D41"/>
  <c r="D1083" s="1"/>
  <c r="AF40"/>
  <c r="AF1082" s="1"/>
  <c r="AF1101" s="1"/>
  <c r="AC40"/>
  <c r="AA40"/>
  <c r="AA1082" s="1"/>
  <c r="X40"/>
  <c r="X1082" s="1"/>
  <c r="X1101" s="1"/>
  <c r="V40"/>
  <c r="V1082" s="1"/>
  <c r="V1101" s="1"/>
  <c r="R40"/>
  <c r="R1082" s="1"/>
  <c r="R1101" s="1"/>
  <c r="M40"/>
  <c r="M1082" s="1"/>
  <c r="M1101" s="1"/>
  <c r="K40"/>
  <c r="K1082" s="1"/>
  <c r="J40"/>
  <c r="J1082" s="1"/>
  <c r="J1101" s="1"/>
  <c r="F40"/>
  <c r="D40"/>
  <c r="D1082" s="1"/>
  <c r="AH39"/>
  <c r="AF39"/>
  <c r="AF1081" s="1"/>
  <c r="AC39"/>
  <c r="AB39"/>
  <c r="AA39"/>
  <c r="AA1081" s="1"/>
  <c r="AM1081" s="1"/>
  <c r="Z39"/>
  <c r="X39"/>
  <c r="X1081" s="1"/>
  <c r="V39"/>
  <c r="V1081" s="1"/>
  <c r="R39"/>
  <c r="R1081" s="1"/>
  <c r="M39"/>
  <c r="K39"/>
  <c r="K1081" s="1"/>
  <c r="J39"/>
  <c r="J1081" s="1"/>
  <c r="D39"/>
  <c r="D1081" s="1"/>
  <c r="AF38"/>
  <c r="AF1080" s="1"/>
  <c r="AF1099" s="1"/>
  <c r="AC38"/>
  <c r="AA38"/>
  <c r="AA1080" s="1"/>
  <c r="X38"/>
  <c r="X1080" s="1"/>
  <c r="X1099" s="1"/>
  <c r="V38"/>
  <c r="V1080" s="1"/>
  <c r="V1099" s="1"/>
  <c r="R38"/>
  <c r="R1080" s="1"/>
  <c r="R1099" s="1"/>
  <c r="M38"/>
  <c r="M1080" s="1"/>
  <c r="M1099" s="1"/>
  <c r="K38"/>
  <c r="K1080" s="1"/>
  <c r="J38"/>
  <c r="J1080" s="1"/>
  <c r="J1099" s="1"/>
  <c r="F38"/>
  <c r="D38"/>
  <c r="D1080" s="1"/>
  <c r="AH37"/>
  <c r="AF37"/>
  <c r="AF1079" s="1"/>
  <c r="AF1098" s="1"/>
  <c r="AC37"/>
  <c r="AB37"/>
  <c r="AA37"/>
  <c r="AA1079" s="1"/>
  <c r="Z37"/>
  <c r="X37"/>
  <c r="X1079" s="1"/>
  <c r="X1098" s="1"/>
  <c r="V37"/>
  <c r="V1079" s="1"/>
  <c r="V1098" s="1"/>
  <c r="R37"/>
  <c r="R1079" s="1"/>
  <c r="R1098" s="1"/>
  <c r="M37"/>
  <c r="K37"/>
  <c r="K1079" s="1"/>
  <c r="J37"/>
  <c r="J1079" s="1"/>
  <c r="J1098" s="1"/>
  <c r="D37"/>
  <c r="D1079" s="1"/>
  <c r="D1098" s="1"/>
  <c r="AO36"/>
  <c r="AM36"/>
  <c r="AK36"/>
  <c r="AI36"/>
  <c r="AH36"/>
  <c r="AC36"/>
  <c r="AB36"/>
  <c r="AA36"/>
  <c r="AA1078" s="1"/>
  <c r="Z36"/>
  <c r="V36"/>
  <c r="V1078" s="1"/>
  <c r="V1097" s="1"/>
  <c r="R36"/>
  <c r="R1078" s="1"/>
  <c r="R1097" s="1"/>
  <c r="M36"/>
  <c r="M1078" s="1"/>
  <c r="M1097" s="1"/>
  <c r="L36"/>
  <c r="K36"/>
  <c r="K1078" s="1"/>
  <c r="J36"/>
  <c r="J1078" s="1"/>
  <c r="J1097" s="1"/>
  <c r="F36"/>
  <c r="AO35"/>
  <c r="AM35"/>
  <c r="AK35"/>
  <c r="AI35"/>
  <c r="AH35"/>
  <c r="AC35"/>
  <c r="AB35"/>
  <c r="AA35"/>
  <c r="AA1077" s="1"/>
  <c r="Z35"/>
  <c r="V35"/>
  <c r="V1077" s="1"/>
  <c r="V1096" s="1"/>
  <c r="R35"/>
  <c r="R1077" s="1"/>
  <c r="R1096" s="1"/>
  <c r="M35"/>
  <c r="L35"/>
  <c r="L1077" s="1"/>
  <c r="L1096" s="1"/>
  <c r="K35"/>
  <c r="K1077" s="1"/>
  <c r="J35"/>
  <c r="J1077" s="1"/>
  <c r="J1096" s="1"/>
  <c r="F35"/>
  <c r="AO34"/>
  <c r="AM34"/>
  <c r="AK34"/>
  <c r="AI34"/>
  <c r="AH34"/>
  <c r="AC34"/>
  <c r="AB34"/>
  <c r="AA34"/>
  <c r="AA1076" s="1"/>
  <c r="AM1076" s="1"/>
  <c r="Z34"/>
  <c r="V34"/>
  <c r="V1076" s="1"/>
  <c r="R34"/>
  <c r="M34"/>
  <c r="M1076" s="1"/>
  <c r="L34"/>
  <c r="K34"/>
  <c r="K1076" s="1"/>
  <c r="J34"/>
  <c r="J1076" s="1"/>
  <c r="F34"/>
  <c r="AO33"/>
  <c r="AM33"/>
  <c r="AK33"/>
  <c r="AI33"/>
  <c r="AH33"/>
  <c r="AC33"/>
  <c r="AB33"/>
  <c r="AA33"/>
  <c r="AA1075" s="1"/>
  <c r="Z33"/>
  <c r="V33"/>
  <c r="V1075" s="1"/>
  <c r="V1094" s="1"/>
  <c r="R33"/>
  <c r="R1075" s="1"/>
  <c r="R1094" s="1"/>
  <c r="M33"/>
  <c r="L33"/>
  <c r="L1075" s="1"/>
  <c r="L1094" s="1"/>
  <c r="K33"/>
  <c r="K1075" s="1"/>
  <c r="J33"/>
  <c r="J1075" s="1"/>
  <c r="J1094" s="1"/>
  <c r="F33"/>
  <c r="AF32"/>
  <c r="AF1073" s="1"/>
  <c r="AF1092" s="1"/>
  <c r="AC32"/>
  <c r="AA32"/>
  <c r="AA1073" s="1"/>
  <c r="X32"/>
  <c r="X1073" s="1"/>
  <c r="X1092" s="1"/>
  <c r="V32"/>
  <c r="V1073" s="1"/>
  <c r="V1092" s="1"/>
  <c r="R32"/>
  <c r="R1073" s="1"/>
  <c r="M32"/>
  <c r="K32"/>
  <c r="K1073" s="1"/>
  <c r="K1092" s="1"/>
  <c r="J32"/>
  <c r="J1073" s="1"/>
  <c r="J1092" s="1"/>
  <c r="F32"/>
  <c r="F1073" s="1"/>
  <c r="D32"/>
  <c r="D1073" s="1"/>
  <c r="D1092" s="1"/>
  <c r="AN31"/>
  <c r="AJ31"/>
  <c r="AH31"/>
  <c r="AC31"/>
  <c r="AB31"/>
  <c r="AA31"/>
  <c r="AA1072" s="1"/>
  <c r="AM1072" s="1"/>
  <c r="Z31"/>
  <c r="V31"/>
  <c r="V1072" s="1"/>
  <c r="R31"/>
  <c r="R1072" s="1"/>
  <c r="M31"/>
  <c r="L31"/>
  <c r="L1072" s="1"/>
  <c r="K31"/>
  <c r="K1072" s="1"/>
  <c r="J31"/>
  <c r="J1072" s="1"/>
  <c r="F31"/>
  <c r="AN30"/>
  <c r="AJ30"/>
  <c r="AH30"/>
  <c r="AC30"/>
  <c r="AB30"/>
  <c r="AA30"/>
  <c r="AA1074" s="1"/>
  <c r="Z30"/>
  <c r="V30"/>
  <c r="V1074" s="1"/>
  <c r="V1093" s="1"/>
  <c r="R30"/>
  <c r="R1074" s="1"/>
  <c r="M30"/>
  <c r="M1074" s="1"/>
  <c r="M1093" s="1"/>
  <c r="L30"/>
  <c r="K30"/>
  <c r="K1074" s="1"/>
  <c r="K1093" s="1"/>
  <c r="J30"/>
  <c r="J1074" s="1"/>
  <c r="J1093" s="1"/>
  <c r="F30"/>
  <c r="AH29"/>
  <c r="AF29"/>
  <c r="AF1071" s="1"/>
  <c r="AC29"/>
  <c r="AB29"/>
  <c r="AA29"/>
  <c r="AA1071" s="1"/>
  <c r="Z29"/>
  <c r="X29"/>
  <c r="X1071" s="1"/>
  <c r="V29"/>
  <c r="V1071" s="1"/>
  <c r="R29"/>
  <c r="R1071" s="1"/>
  <c r="M29"/>
  <c r="M1071" s="1"/>
  <c r="K29"/>
  <c r="K1071" s="1"/>
  <c r="J29"/>
  <c r="J1071" s="1"/>
  <c r="D29"/>
  <c r="D1071" s="1"/>
  <c r="AG28"/>
  <c r="AG1061" s="1"/>
  <c r="AF28"/>
  <c r="AF1061" s="1"/>
  <c r="AE28"/>
  <c r="AE1061" s="1"/>
  <c r="Y28"/>
  <c r="Y1061" s="1"/>
  <c r="X28"/>
  <c r="X1061" s="1"/>
  <c r="W28"/>
  <c r="W1061" s="1"/>
  <c r="V28"/>
  <c r="U28"/>
  <c r="U1061" s="1"/>
  <c r="T28"/>
  <c r="T1061" s="1"/>
  <c r="S28"/>
  <c r="S1061" s="1"/>
  <c r="R28"/>
  <c r="Q28"/>
  <c r="P28"/>
  <c r="P1061" s="1"/>
  <c r="O28"/>
  <c r="O1061" s="1"/>
  <c r="M28"/>
  <c r="K28"/>
  <c r="J28"/>
  <c r="J1061" s="1"/>
  <c r="I28"/>
  <c r="I1061" s="1"/>
  <c r="H28"/>
  <c r="H1061" s="1"/>
  <c r="G28"/>
  <c r="G1061" s="1"/>
  <c r="E28"/>
  <c r="E1061" s="1"/>
  <c r="D28"/>
  <c r="D1061" s="1"/>
  <c r="C28"/>
  <c r="C1061" s="1"/>
  <c r="AH26"/>
  <c r="AF26"/>
  <c r="AC26"/>
  <c r="AO26" s="1"/>
  <c r="AB26"/>
  <c r="AN26" s="1"/>
  <c r="AA26"/>
  <c r="AM26" s="1"/>
  <c r="Z26"/>
  <c r="V26"/>
  <c r="R26"/>
  <c r="M26"/>
  <c r="AS26" s="1"/>
  <c r="K26"/>
  <c r="AQ26" s="1"/>
  <c r="J26"/>
  <c r="F26"/>
  <c r="D26"/>
  <c r="L26" s="1"/>
  <c r="AR25"/>
  <c r="AH25"/>
  <c r="AF25"/>
  <c r="AC25"/>
  <c r="AO25" s="1"/>
  <c r="AB25"/>
  <c r="AN25" s="1"/>
  <c r="AA25"/>
  <c r="AM25" s="1"/>
  <c r="Z25"/>
  <c r="V25"/>
  <c r="R25"/>
  <c r="M25"/>
  <c r="AS25" s="1"/>
  <c r="AS24" s="1"/>
  <c r="L25"/>
  <c r="K25"/>
  <c r="AQ25" s="1"/>
  <c r="J25"/>
  <c r="F25"/>
  <c r="AH24"/>
  <c r="AG24"/>
  <c r="AF24"/>
  <c r="AE24"/>
  <c r="AC24"/>
  <c r="AO24" s="1"/>
  <c r="AB24"/>
  <c r="AN24" s="1"/>
  <c r="AA24"/>
  <c r="AM24" s="1"/>
  <c r="Z24"/>
  <c r="Y24"/>
  <c r="X24"/>
  <c r="W24"/>
  <c r="V24"/>
  <c r="U24"/>
  <c r="T24"/>
  <c r="S24"/>
  <c r="R24"/>
  <c r="Q24"/>
  <c r="P24"/>
  <c r="O24"/>
  <c r="J24"/>
  <c r="I24"/>
  <c r="H24"/>
  <c r="G24"/>
  <c r="F24"/>
  <c r="E24"/>
  <c r="D24"/>
  <c r="C24"/>
  <c r="AN23"/>
  <c r="AJ23"/>
  <c r="AH23"/>
  <c r="AC23"/>
  <c r="AO23" s="1"/>
  <c r="AB23"/>
  <c r="AA23"/>
  <c r="AM23" s="1"/>
  <c r="Z23"/>
  <c r="V23"/>
  <c r="R23"/>
  <c r="M23"/>
  <c r="AS23" s="1"/>
  <c r="L23"/>
  <c r="AR23" s="1"/>
  <c r="K23"/>
  <c r="AQ23" s="1"/>
  <c r="J23"/>
  <c r="F23"/>
  <c r="AN22"/>
  <c r="AJ22"/>
  <c r="AH22"/>
  <c r="AC22"/>
  <c r="AO22" s="1"/>
  <c r="AB22"/>
  <c r="AA22"/>
  <c r="AM22" s="1"/>
  <c r="Z22"/>
  <c r="V22"/>
  <c r="R22"/>
  <c r="M22"/>
  <c r="AS22" s="1"/>
  <c r="L22"/>
  <c r="AR22" s="1"/>
  <c r="K22"/>
  <c r="AQ22" s="1"/>
  <c r="J22"/>
  <c r="F22"/>
  <c r="AP21"/>
  <c r="AO21"/>
  <c r="AN21"/>
  <c r="AM21"/>
  <c r="AU20"/>
  <c r="AG20"/>
  <c r="AE20"/>
  <c r="Y20"/>
  <c r="X20"/>
  <c r="W20"/>
  <c r="U20"/>
  <c r="T20"/>
  <c r="S20"/>
  <c r="Q20"/>
  <c r="P20"/>
  <c r="O20"/>
  <c r="I20"/>
  <c r="H20"/>
  <c r="G20"/>
  <c r="E20"/>
  <c r="C20"/>
  <c r="AN19"/>
  <c r="AJ19"/>
  <c r="AH19"/>
  <c r="AC19"/>
  <c r="AO19" s="1"/>
  <c r="AB19"/>
  <c r="AA19"/>
  <c r="AM19" s="1"/>
  <c r="Z19"/>
  <c r="V19"/>
  <c r="R19"/>
  <c r="M19"/>
  <c r="AS19" s="1"/>
  <c r="L19"/>
  <c r="AR19" s="1"/>
  <c r="K19"/>
  <c r="AQ19" s="1"/>
  <c r="AT19" s="1"/>
  <c r="J19"/>
  <c r="F19"/>
  <c r="AH18"/>
  <c r="AF18"/>
  <c r="AC18"/>
  <c r="AO18" s="1"/>
  <c r="AB18"/>
  <c r="AN18" s="1"/>
  <c r="AA18"/>
  <c r="AM18" s="1"/>
  <c r="Z18"/>
  <c r="V18"/>
  <c r="R18"/>
  <c r="M18"/>
  <c r="AS18" s="1"/>
  <c r="K18"/>
  <c r="AQ18" s="1"/>
  <c r="AT18" s="1"/>
  <c r="J18"/>
  <c r="F18"/>
  <c r="D18"/>
  <c r="L18" s="1"/>
  <c r="AR18" s="1"/>
  <c r="AH17"/>
  <c r="AF17"/>
  <c r="AC17"/>
  <c r="AO17" s="1"/>
  <c r="AB17"/>
  <c r="AN17" s="1"/>
  <c r="AA17"/>
  <c r="AM17" s="1"/>
  <c r="Z17"/>
  <c r="V17"/>
  <c r="R17"/>
  <c r="M17"/>
  <c r="AS17" s="1"/>
  <c r="K17"/>
  <c r="AQ17" s="1"/>
  <c r="J17"/>
  <c r="F17"/>
  <c r="D17"/>
  <c r="L17" s="1"/>
  <c r="AR17" s="1"/>
  <c r="AR15"/>
  <c r="AH15"/>
  <c r="AF15"/>
  <c r="AC15"/>
  <c r="AO15" s="1"/>
  <c r="AB15"/>
  <c r="AN15" s="1"/>
  <c r="AA15"/>
  <c r="AM15" s="1"/>
  <c r="Z15"/>
  <c r="V15"/>
  <c r="R15"/>
  <c r="M15"/>
  <c r="AS15" s="1"/>
  <c r="L15"/>
  <c r="K15"/>
  <c r="AQ15" s="1"/>
  <c r="AT15" s="1"/>
  <c r="J15"/>
  <c r="F15"/>
  <c r="AP14"/>
  <c r="AO14"/>
  <c r="AN14"/>
  <c r="AM14"/>
  <c r="AK14"/>
  <c r="AJ14"/>
  <c r="AI14"/>
  <c r="AL14" s="1"/>
  <c r="AS13"/>
  <c r="AQ13"/>
  <c r="AF13"/>
  <c r="AH13" s="1"/>
  <c r="AC13"/>
  <c r="AO13" s="1"/>
  <c r="AB13"/>
  <c r="AN13" s="1"/>
  <c r="AA13"/>
  <c r="AD13" s="1"/>
  <c r="Z13"/>
  <c r="V13"/>
  <c r="R13"/>
  <c r="M13"/>
  <c r="L13"/>
  <c r="AR13" s="1"/>
  <c r="K13"/>
  <c r="J13"/>
  <c r="F13"/>
  <c r="AR12"/>
  <c r="AH12"/>
  <c r="AF12"/>
  <c r="AC12"/>
  <c r="AO12" s="1"/>
  <c r="AB12"/>
  <c r="AN12" s="1"/>
  <c r="AA12"/>
  <c r="AM12" s="1"/>
  <c r="Z12"/>
  <c r="V12"/>
  <c r="R12"/>
  <c r="M12"/>
  <c r="AS12" s="1"/>
  <c r="L12"/>
  <c r="K12"/>
  <c r="AQ12" s="1"/>
  <c r="AT12" s="1"/>
  <c r="J12"/>
  <c r="F12"/>
  <c r="AS11"/>
  <c r="AQ11"/>
  <c r="AF11"/>
  <c r="AH11" s="1"/>
  <c r="AC11"/>
  <c r="AO11" s="1"/>
  <c r="AB11"/>
  <c r="AN11" s="1"/>
  <c r="AA11"/>
  <c r="AD11" s="1"/>
  <c r="AP11" s="1"/>
  <c r="Z11"/>
  <c r="V11"/>
  <c r="R11"/>
  <c r="M11"/>
  <c r="L11"/>
  <c r="AR11" s="1"/>
  <c r="K11"/>
  <c r="J11"/>
  <c r="F11"/>
  <c r="AR10"/>
  <c r="AH10"/>
  <c r="AF10"/>
  <c r="AC10"/>
  <c r="AO10" s="1"/>
  <c r="AB10"/>
  <c r="AN10" s="1"/>
  <c r="AA10"/>
  <c r="AM10" s="1"/>
  <c r="Z10"/>
  <c r="V10"/>
  <c r="R10"/>
  <c r="M10"/>
  <c r="AS10" s="1"/>
  <c r="L10"/>
  <c r="K10"/>
  <c r="AQ10" s="1"/>
  <c r="AT10" s="1"/>
  <c r="J10"/>
  <c r="F10"/>
  <c r="AS9"/>
  <c r="AQ9"/>
  <c r="AF9"/>
  <c r="AH9" s="1"/>
  <c r="AC9"/>
  <c r="AO9" s="1"/>
  <c r="AB9"/>
  <c r="AN9" s="1"/>
  <c r="AA9"/>
  <c r="AD9" s="1"/>
  <c r="AP9" s="1"/>
  <c r="Z9"/>
  <c r="V9"/>
  <c r="R9"/>
  <c r="M9"/>
  <c r="L9"/>
  <c r="AR9" s="1"/>
  <c r="K9"/>
  <c r="J9"/>
  <c r="F9"/>
  <c r="V1159" i="2"/>
  <c r="U1159"/>
  <c r="T1159"/>
  <c r="AM1158"/>
  <c r="AL1158"/>
  <c r="AJ1158"/>
  <c r="AI1158"/>
  <c r="AH1158"/>
  <c r="AF1158"/>
  <c r="AE1158"/>
  <c r="AQ1158" s="1"/>
  <c r="AD1158"/>
  <c r="AP1158" s="1"/>
  <c r="AB1158"/>
  <c r="AN1158" s="1"/>
  <c r="X1158"/>
  <c r="W1158"/>
  <c r="V1158"/>
  <c r="T1158"/>
  <c r="R1158"/>
  <c r="P1158"/>
  <c r="O1158"/>
  <c r="N1158"/>
  <c r="L1158"/>
  <c r="K1158"/>
  <c r="J1158"/>
  <c r="H1158"/>
  <c r="G1158"/>
  <c r="F1158"/>
  <c r="D1158"/>
  <c r="AQ1157"/>
  <c r="AP1157"/>
  <c r="AN1157"/>
  <c r="Z1157"/>
  <c r="U1157"/>
  <c r="Q1157"/>
  <c r="S1157" s="1"/>
  <c r="I1157"/>
  <c r="E1157"/>
  <c r="AQ1156"/>
  <c r="AP1156"/>
  <c r="AN1156"/>
  <c r="Z1156"/>
  <c r="U1156"/>
  <c r="Q1156"/>
  <c r="S1156" s="1"/>
  <c r="I1156"/>
  <c r="E1156"/>
  <c r="AQ1155"/>
  <c r="AP1155"/>
  <c r="AN1155"/>
  <c r="Z1155"/>
  <c r="U1155"/>
  <c r="Q1155"/>
  <c r="S1155" s="1"/>
  <c r="I1155"/>
  <c r="E1155"/>
  <c r="AQ1154"/>
  <c r="AP1154"/>
  <c r="AN1154"/>
  <c r="Z1154"/>
  <c r="U1154"/>
  <c r="Q1154"/>
  <c r="S1154" s="1"/>
  <c r="I1154"/>
  <c r="E1154"/>
  <c r="AQ1153"/>
  <c r="AP1153"/>
  <c r="AN1153"/>
  <c r="Z1153"/>
  <c r="U1153"/>
  <c r="Q1153"/>
  <c r="S1153" s="1"/>
  <c r="I1153"/>
  <c r="E1153"/>
  <c r="AQ1152"/>
  <c r="AP1152"/>
  <c r="AN1152"/>
  <c r="Z1152"/>
  <c r="U1152"/>
  <c r="Q1152"/>
  <c r="S1152" s="1"/>
  <c r="I1152"/>
  <c r="E1152"/>
  <c r="AQ1151"/>
  <c r="AP1151"/>
  <c r="AN1151"/>
  <c r="Z1151"/>
  <c r="U1151"/>
  <c r="Q1151"/>
  <c r="S1151" s="1"/>
  <c r="I1151"/>
  <c r="E1151"/>
  <c r="AQ1150"/>
  <c r="AP1150"/>
  <c r="AN1150"/>
  <c r="Z1150"/>
  <c r="U1150"/>
  <c r="Q1150"/>
  <c r="S1150" s="1"/>
  <c r="I1150"/>
  <c r="E1150"/>
  <c r="AQ1149"/>
  <c r="AP1149"/>
  <c r="AN1149"/>
  <c r="Z1149"/>
  <c r="U1149"/>
  <c r="Q1149"/>
  <c r="S1149" s="1"/>
  <c r="I1149"/>
  <c r="E1149"/>
  <c r="AQ1148"/>
  <c r="AP1148"/>
  <c r="AN1148"/>
  <c r="Z1148"/>
  <c r="U1148"/>
  <c r="Q1148"/>
  <c r="S1148" s="1"/>
  <c r="I1148"/>
  <c r="E1148"/>
  <c r="AQ1147"/>
  <c r="AP1147"/>
  <c r="AN1147"/>
  <c r="Z1147"/>
  <c r="U1147"/>
  <c r="Q1147"/>
  <c r="S1147" s="1"/>
  <c r="I1147"/>
  <c r="E1147"/>
  <c r="AQ1146"/>
  <c r="AP1146"/>
  <c r="AN1146"/>
  <c r="Z1146"/>
  <c r="U1146"/>
  <c r="Q1146"/>
  <c r="S1146" s="1"/>
  <c r="I1146"/>
  <c r="E1146"/>
  <c r="AQ1145"/>
  <c r="AP1145"/>
  <c r="AN1145"/>
  <c r="Z1145"/>
  <c r="U1145"/>
  <c r="Q1145"/>
  <c r="S1145" s="1"/>
  <c r="I1145"/>
  <c r="E1145"/>
  <c r="AQ1144"/>
  <c r="AP1144"/>
  <c r="AN1144"/>
  <c r="Z1144"/>
  <c r="U1144"/>
  <c r="Q1144"/>
  <c r="S1144" s="1"/>
  <c r="I1144"/>
  <c r="E1144"/>
  <c r="AQ1143"/>
  <c r="AP1143"/>
  <c r="AN1143"/>
  <c r="Z1143"/>
  <c r="U1143"/>
  <c r="Q1143"/>
  <c r="S1143" s="1"/>
  <c r="I1143"/>
  <c r="E1143"/>
  <c r="AQ1142"/>
  <c r="AP1142"/>
  <c r="AN1142"/>
  <c r="Z1142"/>
  <c r="Z1158" s="1"/>
  <c r="U1142"/>
  <c r="U1158" s="1"/>
  <c r="Q1142"/>
  <c r="S1142" s="1"/>
  <c r="S1158" s="1"/>
  <c r="I1142"/>
  <c r="I1158" s="1"/>
  <c r="E1142"/>
  <c r="E1158" s="1"/>
  <c r="AQ1121"/>
  <c r="AP1121"/>
  <c r="AO1121"/>
  <c r="AN1121"/>
  <c r="AQ1120"/>
  <c r="AP1120"/>
  <c r="AO1120"/>
  <c r="AN1120"/>
  <c r="R1118"/>
  <c r="Q1118"/>
  <c r="P1118"/>
  <c r="F1118"/>
  <c r="E1118"/>
  <c r="D1118"/>
  <c r="R1117"/>
  <c r="Q1117"/>
  <c r="P1117"/>
  <c r="F1117"/>
  <c r="E1117"/>
  <c r="D1117"/>
  <c r="R1116"/>
  <c r="Q1116"/>
  <c r="P1116"/>
  <c r="F1116"/>
  <c r="E1116"/>
  <c r="D1116"/>
  <c r="R1115"/>
  <c r="Q1115"/>
  <c r="P1115"/>
  <c r="E1115"/>
  <c r="D1115"/>
  <c r="R1114"/>
  <c r="Q1114"/>
  <c r="P1114"/>
  <c r="F1114"/>
  <c r="E1114"/>
  <c r="D1114"/>
  <c r="R1113"/>
  <c r="Q1113"/>
  <c r="P1113"/>
  <c r="F1113"/>
  <c r="E1113"/>
  <c r="D1113"/>
  <c r="R1112"/>
  <c r="Q1112"/>
  <c r="P1112"/>
  <c r="F1112"/>
  <c r="E1112"/>
  <c r="D1112"/>
  <c r="R1111"/>
  <c r="Q1111"/>
  <c r="P1111"/>
  <c r="F1111"/>
  <c r="E1111"/>
  <c r="D1111"/>
  <c r="R1110"/>
  <c r="Q1110"/>
  <c r="P1110"/>
  <c r="F1110"/>
  <c r="E1110"/>
  <c r="D1110"/>
  <c r="R1109"/>
  <c r="Q1109"/>
  <c r="P1109"/>
  <c r="F1109"/>
  <c r="E1109"/>
  <c r="D1109"/>
  <c r="R1108"/>
  <c r="Q1108"/>
  <c r="P1108"/>
  <c r="F1108"/>
  <c r="E1108"/>
  <c r="D1108"/>
  <c r="Q1107"/>
  <c r="P1107"/>
  <c r="F1107"/>
  <c r="E1107"/>
  <c r="D1107"/>
  <c r="R1106"/>
  <c r="Q1106"/>
  <c r="P1106"/>
  <c r="F1106"/>
  <c r="E1106"/>
  <c r="D1106"/>
  <c r="Q1105"/>
  <c r="P1105"/>
  <c r="F1105"/>
  <c r="E1105"/>
  <c r="D1105"/>
  <c r="R1104"/>
  <c r="Q1104"/>
  <c r="P1104"/>
  <c r="F1104"/>
  <c r="E1104"/>
  <c r="D1104"/>
  <c r="X1103"/>
  <c r="R1103"/>
  <c r="Q1103"/>
  <c r="P1103"/>
  <c r="F1103"/>
  <c r="E1103"/>
  <c r="D1103"/>
  <c r="Z1091"/>
  <c r="X1091"/>
  <c r="V1091"/>
  <c r="R1091"/>
  <c r="P1091"/>
  <c r="J1091"/>
  <c r="Z1090"/>
  <c r="R1090"/>
  <c r="Q1090"/>
  <c r="P1090"/>
  <c r="AH1070"/>
  <c r="AI1070" s="1"/>
  <c r="AD1070"/>
  <c r="AP1070" s="1"/>
  <c r="AC1070"/>
  <c r="AO1070" s="1"/>
  <c r="AB1070"/>
  <c r="AN1070" s="1"/>
  <c r="AA1070"/>
  <c r="W1070"/>
  <c r="S1070"/>
  <c r="N1070"/>
  <c r="AT1070" s="1"/>
  <c r="M1070"/>
  <c r="O1070" s="1"/>
  <c r="L1070"/>
  <c r="AR1070" s="1"/>
  <c r="K1070"/>
  <c r="G1070"/>
  <c r="AI1069"/>
  <c r="AH1069"/>
  <c r="AD1069"/>
  <c r="AP1069" s="1"/>
  <c r="AC1069"/>
  <c r="AO1069" s="1"/>
  <c r="AB1069"/>
  <c r="AE1069" s="1"/>
  <c r="AQ1069" s="1"/>
  <c r="AA1069"/>
  <c r="W1069"/>
  <c r="S1069"/>
  <c r="N1069"/>
  <c r="AT1069" s="1"/>
  <c r="M1069"/>
  <c r="AS1069" s="1"/>
  <c r="L1069"/>
  <c r="AR1069" s="1"/>
  <c r="AU1069" s="1"/>
  <c r="K1069"/>
  <c r="G1069"/>
  <c r="AH1068"/>
  <c r="AI1068" s="1"/>
  <c r="AD1068"/>
  <c r="AP1068" s="1"/>
  <c r="AC1068"/>
  <c r="AO1068" s="1"/>
  <c r="AB1068"/>
  <c r="AN1068" s="1"/>
  <c r="AA1068"/>
  <c r="W1068"/>
  <c r="S1068"/>
  <c r="N1068"/>
  <c r="AT1068" s="1"/>
  <c r="M1068"/>
  <c r="O1068" s="1"/>
  <c r="L1068"/>
  <c r="AR1068" s="1"/>
  <c r="K1068"/>
  <c r="G1068"/>
  <c r="AH1067"/>
  <c r="AI1067" s="1"/>
  <c r="AD1067"/>
  <c r="AP1067" s="1"/>
  <c r="AC1067"/>
  <c r="AO1067" s="1"/>
  <c r="AB1067"/>
  <c r="AE1067" s="1"/>
  <c r="AQ1067" s="1"/>
  <c r="AA1067"/>
  <c r="W1067"/>
  <c r="S1067"/>
  <c r="N1067"/>
  <c r="AT1067" s="1"/>
  <c r="M1067"/>
  <c r="AS1067" s="1"/>
  <c r="L1067"/>
  <c r="AR1067" s="1"/>
  <c r="AU1067" s="1"/>
  <c r="K1067"/>
  <c r="G1067"/>
  <c r="AH1066"/>
  <c r="AI1066" s="1"/>
  <c r="AD1066"/>
  <c r="AP1066" s="1"/>
  <c r="AC1066"/>
  <c r="AO1066" s="1"/>
  <c r="AB1066"/>
  <c r="AN1066" s="1"/>
  <c r="AA1066"/>
  <c r="W1066"/>
  <c r="S1066"/>
  <c r="N1066"/>
  <c r="AT1066" s="1"/>
  <c r="M1066"/>
  <c r="O1066" s="1"/>
  <c r="L1066"/>
  <c r="AR1066" s="1"/>
  <c r="K1066"/>
  <c r="G1066"/>
  <c r="AH1065"/>
  <c r="AI1065" s="1"/>
  <c r="AD1065"/>
  <c r="AP1065" s="1"/>
  <c r="AC1065"/>
  <c r="AO1065" s="1"/>
  <c r="AB1065"/>
  <c r="AE1065" s="1"/>
  <c r="AQ1065" s="1"/>
  <c r="AA1065"/>
  <c r="W1065"/>
  <c r="S1065"/>
  <c r="N1065"/>
  <c r="AT1065" s="1"/>
  <c r="M1065"/>
  <c r="AS1065" s="1"/>
  <c r="L1065"/>
  <c r="AR1065" s="1"/>
  <c r="AU1065" s="1"/>
  <c r="K1065"/>
  <c r="G1065"/>
  <c r="AH1064"/>
  <c r="AI1064" s="1"/>
  <c r="AD1064"/>
  <c r="AP1064" s="1"/>
  <c r="AC1064"/>
  <c r="AO1064" s="1"/>
  <c r="AB1064"/>
  <c r="AN1064" s="1"/>
  <c r="AA1064"/>
  <c r="W1064"/>
  <c r="S1064"/>
  <c r="N1064"/>
  <c r="AT1064" s="1"/>
  <c r="M1064"/>
  <c r="O1064" s="1"/>
  <c r="L1064"/>
  <c r="AR1064" s="1"/>
  <c r="K1064"/>
  <c r="G1064"/>
  <c r="AH1063"/>
  <c r="AI1063" s="1"/>
  <c r="AD1063"/>
  <c r="AP1063" s="1"/>
  <c r="AC1063"/>
  <c r="AO1063" s="1"/>
  <c r="AB1063"/>
  <c r="AE1063" s="1"/>
  <c r="AQ1063" s="1"/>
  <c r="AA1063"/>
  <c r="W1063"/>
  <c r="S1063"/>
  <c r="N1063"/>
  <c r="AT1063" s="1"/>
  <c r="M1063"/>
  <c r="AS1063" s="1"/>
  <c r="L1063"/>
  <c r="AR1063" s="1"/>
  <c r="AU1063" s="1"/>
  <c r="K1063"/>
  <c r="G1063"/>
  <c r="AH1062"/>
  <c r="AI1062" s="1"/>
  <c r="AD1062"/>
  <c r="AP1062" s="1"/>
  <c r="AC1062"/>
  <c r="AO1062" s="1"/>
  <c r="AB1062"/>
  <c r="AN1062" s="1"/>
  <c r="AA1062"/>
  <c r="W1062"/>
  <c r="S1062"/>
  <c r="N1062"/>
  <c r="AT1062" s="1"/>
  <c r="M1062"/>
  <c r="O1062" s="1"/>
  <c r="L1062"/>
  <c r="AR1062" s="1"/>
  <c r="K1062"/>
  <c r="G1062"/>
  <c r="AH1061"/>
  <c r="AI1061" s="1"/>
  <c r="AD1061"/>
  <c r="AP1061" s="1"/>
  <c r="AC1061"/>
  <c r="AO1061" s="1"/>
  <c r="AB1061"/>
  <c r="AE1061" s="1"/>
  <c r="AQ1061" s="1"/>
  <c r="AA1061"/>
  <c r="W1061"/>
  <c r="S1061"/>
  <c r="N1061"/>
  <c r="AT1061" s="1"/>
  <c r="M1061"/>
  <c r="AS1061" s="1"/>
  <c r="L1061"/>
  <c r="AR1061" s="1"/>
  <c r="AU1061" s="1"/>
  <c r="K1061"/>
  <c r="G1061"/>
  <c r="AH1060"/>
  <c r="AI1060" s="1"/>
  <c r="AD1060"/>
  <c r="AP1060" s="1"/>
  <c r="AC1060"/>
  <c r="AO1060" s="1"/>
  <c r="AB1060"/>
  <c r="AN1060" s="1"/>
  <c r="AA1060"/>
  <c r="W1060"/>
  <c r="S1060"/>
  <c r="N1060"/>
  <c r="AT1060" s="1"/>
  <c r="M1060"/>
  <c r="O1060" s="1"/>
  <c r="L1060"/>
  <c r="AR1060" s="1"/>
  <c r="K1060"/>
  <c r="G1060"/>
  <c r="AH1059"/>
  <c r="AI1059" s="1"/>
  <c r="AD1059"/>
  <c r="AP1059" s="1"/>
  <c r="AC1059"/>
  <c r="AO1059" s="1"/>
  <c r="AB1059"/>
  <c r="AE1059" s="1"/>
  <c r="AQ1059" s="1"/>
  <c r="AA1059"/>
  <c r="W1059"/>
  <c r="S1059"/>
  <c r="N1059"/>
  <c r="AT1059" s="1"/>
  <c r="M1059"/>
  <c r="AS1059" s="1"/>
  <c r="L1059"/>
  <c r="AR1059" s="1"/>
  <c r="AU1059" s="1"/>
  <c r="K1059"/>
  <c r="G1059"/>
  <c r="AH1058"/>
  <c r="AI1058" s="1"/>
  <c r="AD1058"/>
  <c r="AP1058" s="1"/>
  <c r="AC1058"/>
  <c r="AO1058" s="1"/>
  <c r="AB1058"/>
  <c r="AN1058" s="1"/>
  <c r="AA1058"/>
  <c r="W1058"/>
  <c r="S1058"/>
  <c r="N1058"/>
  <c r="AT1058" s="1"/>
  <c r="M1058"/>
  <c r="O1058" s="1"/>
  <c r="L1058"/>
  <c r="AR1058" s="1"/>
  <c r="K1058"/>
  <c r="G1058"/>
  <c r="AH1057"/>
  <c r="AI1057" s="1"/>
  <c r="AD1057"/>
  <c r="AP1057" s="1"/>
  <c r="AC1057"/>
  <c r="AO1057" s="1"/>
  <c r="AB1057"/>
  <c r="AE1057" s="1"/>
  <c r="AQ1057" s="1"/>
  <c r="AA1057"/>
  <c r="W1057"/>
  <c r="S1057"/>
  <c r="N1057"/>
  <c r="AT1057" s="1"/>
  <c r="M1057"/>
  <c r="AS1057" s="1"/>
  <c r="L1057"/>
  <c r="AR1057" s="1"/>
  <c r="AU1057" s="1"/>
  <c r="K1057"/>
  <c r="G1057"/>
  <c r="AH1056"/>
  <c r="AI1056" s="1"/>
  <c r="AD1056"/>
  <c r="AP1056" s="1"/>
  <c r="AC1056"/>
  <c r="AO1056" s="1"/>
  <c r="AB1056"/>
  <c r="AN1056" s="1"/>
  <c r="AA1056"/>
  <c r="W1056"/>
  <c r="S1056"/>
  <c r="N1056"/>
  <c r="AT1056" s="1"/>
  <c r="M1056"/>
  <c r="O1056" s="1"/>
  <c r="L1056"/>
  <c r="AR1056" s="1"/>
  <c r="K1056"/>
  <c r="G1056"/>
  <c r="AH1055"/>
  <c r="AI1055" s="1"/>
  <c r="AD1055"/>
  <c r="AP1055" s="1"/>
  <c r="AC1055"/>
  <c r="AO1055" s="1"/>
  <c r="AB1055"/>
  <c r="AE1055" s="1"/>
  <c r="AQ1055" s="1"/>
  <c r="AA1055"/>
  <c r="W1055"/>
  <c r="S1055"/>
  <c r="N1055"/>
  <c r="AT1055" s="1"/>
  <c r="M1055"/>
  <c r="AS1055" s="1"/>
  <c r="L1055"/>
  <c r="AR1055" s="1"/>
  <c r="AU1055" s="1"/>
  <c r="K1055"/>
  <c r="G1055"/>
  <c r="AH1054"/>
  <c r="AG1054"/>
  <c r="AF1054"/>
  <c r="AI1054" s="1"/>
  <c r="Z1054"/>
  <c r="AD1054" s="1"/>
  <c r="Y1054"/>
  <c r="AC1054" s="1"/>
  <c r="X1054"/>
  <c r="AB1054" s="1"/>
  <c r="W1054"/>
  <c r="S1054"/>
  <c r="N1054"/>
  <c r="AT1054" s="1"/>
  <c r="M1054"/>
  <c r="AS1054" s="1"/>
  <c r="L1054"/>
  <c r="AR1054" s="1"/>
  <c r="K1054"/>
  <c r="G1054"/>
  <c r="AH1053"/>
  <c r="AG1053"/>
  <c r="AF1053"/>
  <c r="Z1053"/>
  <c r="Y1053"/>
  <c r="X1053"/>
  <c r="V1053"/>
  <c r="U1053"/>
  <c r="T1053"/>
  <c r="R1053"/>
  <c r="Q1053"/>
  <c r="AC1053" s="1"/>
  <c r="P1053"/>
  <c r="J1053"/>
  <c r="I1053"/>
  <c r="H1053"/>
  <c r="F1053"/>
  <c r="E1053"/>
  <c r="M1053" s="1"/>
  <c r="AS1053" s="1"/>
  <c r="D1053"/>
  <c r="AD1052"/>
  <c r="AC1052"/>
  <c r="AB1052"/>
  <c r="AE1052" s="1"/>
  <c r="AI1051"/>
  <c r="AD1051"/>
  <c r="AP1051" s="1"/>
  <c r="AC1051"/>
  <c r="AO1051" s="1"/>
  <c r="AB1051"/>
  <c r="AN1051" s="1"/>
  <c r="AA1051"/>
  <c r="W1051"/>
  <c r="S1051"/>
  <c r="N1051"/>
  <c r="AT1051" s="1"/>
  <c r="M1051"/>
  <c r="AS1051" s="1"/>
  <c r="L1051"/>
  <c r="O1051" s="1"/>
  <c r="K1051"/>
  <c r="G1051"/>
  <c r="AI1050"/>
  <c r="AD1050"/>
  <c r="AP1050" s="1"/>
  <c r="AC1050"/>
  <c r="AO1050" s="1"/>
  <c r="AB1050"/>
  <c r="AN1050" s="1"/>
  <c r="AA1050"/>
  <c r="W1050"/>
  <c r="S1050"/>
  <c r="N1050"/>
  <c r="AT1050" s="1"/>
  <c r="M1050"/>
  <c r="AS1050" s="1"/>
  <c r="L1050"/>
  <c r="O1050" s="1"/>
  <c r="K1050"/>
  <c r="G1050"/>
  <c r="AI1049"/>
  <c r="AD1049"/>
  <c r="AP1049" s="1"/>
  <c r="AC1049"/>
  <c r="AO1049" s="1"/>
  <c r="AB1049"/>
  <c r="AN1049" s="1"/>
  <c r="AA1049"/>
  <c r="W1049"/>
  <c r="S1049"/>
  <c r="N1049"/>
  <c r="AT1049" s="1"/>
  <c r="M1049"/>
  <c r="AS1049" s="1"/>
  <c r="L1049"/>
  <c r="O1049" s="1"/>
  <c r="K1049"/>
  <c r="G1049"/>
  <c r="AG1048"/>
  <c r="AI1048" s="1"/>
  <c r="AD1048"/>
  <c r="AP1048" s="1"/>
  <c r="AB1048"/>
  <c r="Y1048"/>
  <c r="AC1048" s="1"/>
  <c r="W1048"/>
  <c r="S1048"/>
  <c r="N1048"/>
  <c r="AT1048" s="1"/>
  <c r="M1048"/>
  <c r="AS1048" s="1"/>
  <c r="L1048"/>
  <c r="O1048" s="1"/>
  <c r="K1048"/>
  <c r="G1048"/>
  <c r="AG1047"/>
  <c r="AI1047" s="1"/>
  <c r="AD1047"/>
  <c r="AP1047" s="1"/>
  <c r="AB1047"/>
  <c r="AE1047" s="1"/>
  <c r="AQ1047" s="1"/>
  <c r="Y1047"/>
  <c r="AC1047" s="1"/>
  <c r="W1047"/>
  <c r="S1047"/>
  <c r="N1047"/>
  <c r="AT1047" s="1"/>
  <c r="M1047"/>
  <c r="AS1047" s="1"/>
  <c r="L1047"/>
  <c r="O1047" s="1"/>
  <c r="K1047"/>
  <c r="G1047"/>
  <c r="AG1046"/>
  <c r="AI1046" s="1"/>
  <c r="AD1046"/>
  <c r="AP1046" s="1"/>
  <c r="AB1046"/>
  <c r="Y1046"/>
  <c r="AC1046" s="1"/>
  <c r="W1046"/>
  <c r="S1046"/>
  <c r="N1046"/>
  <c r="AT1046" s="1"/>
  <c r="M1046"/>
  <c r="AS1046" s="1"/>
  <c r="L1046"/>
  <c r="O1046" s="1"/>
  <c r="K1046"/>
  <c r="G1046"/>
  <c r="AG1045"/>
  <c r="AI1045" s="1"/>
  <c r="AD1045"/>
  <c r="AP1045" s="1"/>
  <c r="AB1045"/>
  <c r="AE1045" s="1"/>
  <c r="AQ1045" s="1"/>
  <c r="Y1045"/>
  <c r="AC1045" s="1"/>
  <c r="W1045"/>
  <c r="S1045"/>
  <c r="N1045"/>
  <c r="AT1045" s="1"/>
  <c r="M1045"/>
  <c r="AS1045" s="1"/>
  <c r="L1045"/>
  <c r="O1045" s="1"/>
  <c r="K1045"/>
  <c r="G1045"/>
  <c r="AG1044"/>
  <c r="AI1044" s="1"/>
  <c r="AD1044"/>
  <c r="AP1044" s="1"/>
  <c r="AB1044"/>
  <c r="Y1044"/>
  <c r="AC1044" s="1"/>
  <c r="W1044"/>
  <c r="S1044"/>
  <c r="N1044"/>
  <c r="AT1044" s="1"/>
  <c r="M1044"/>
  <c r="AS1044" s="1"/>
  <c r="L1044"/>
  <c r="O1044" s="1"/>
  <c r="K1044"/>
  <c r="G1044"/>
  <c r="AG1043"/>
  <c r="AI1043" s="1"/>
  <c r="AD1043"/>
  <c r="AP1043" s="1"/>
  <c r="AB1043"/>
  <c r="AE1043" s="1"/>
  <c r="AQ1043" s="1"/>
  <c r="Y1043"/>
  <c r="AC1043" s="1"/>
  <c r="W1043"/>
  <c r="S1043"/>
  <c r="N1043"/>
  <c r="AT1043" s="1"/>
  <c r="M1043"/>
  <c r="AS1043" s="1"/>
  <c r="L1043"/>
  <c r="O1043" s="1"/>
  <c r="K1043"/>
  <c r="G1043"/>
  <c r="AD1042"/>
  <c r="AC1042"/>
  <c r="AB1042"/>
  <c r="AE1042" s="1"/>
  <c r="AG1041"/>
  <c r="AI1041" s="1"/>
  <c r="AD1041"/>
  <c r="AP1041" s="1"/>
  <c r="AB1041"/>
  <c r="AE1041" s="1"/>
  <c r="AQ1041" s="1"/>
  <c r="Y1041"/>
  <c r="AC1041" s="1"/>
  <c r="W1041"/>
  <c r="S1041"/>
  <c r="N1041"/>
  <c r="AT1041" s="1"/>
  <c r="M1041"/>
  <c r="AS1041" s="1"/>
  <c r="L1041"/>
  <c r="O1041" s="1"/>
  <c r="K1041"/>
  <c r="G1041"/>
  <c r="AG1040"/>
  <c r="AI1040" s="1"/>
  <c r="AD1040"/>
  <c r="AP1040" s="1"/>
  <c r="AB1040"/>
  <c r="Y1040"/>
  <c r="AC1040" s="1"/>
  <c r="W1040"/>
  <c r="S1040"/>
  <c r="N1040"/>
  <c r="AT1040" s="1"/>
  <c r="M1040"/>
  <c r="AS1040" s="1"/>
  <c r="L1040"/>
  <c r="O1040" s="1"/>
  <c r="K1040"/>
  <c r="G1040"/>
  <c r="AG1039"/>
  <c r="AI1039" s="1"/>
  <c r="AD1039"/>
  <c r="AP1039" s="1"/>
  <c r="AB1039"/>
  <c r="AE1039" s="1"/>
  <c r="AQ1039" s="1"/>
  <c r="Y1039"/>
  <c r="AC1039" s="1"/>
  <c r="W1039"/>
  <c r="S1039"/>
  <c r="N1039"/>
  <c r="AT1039" s="1"/>
  <c r="M1039"/>
  <c r="AS1039" s="1"/>
  <c r="L1039"/>
  <c r="O1039" s="1"/>
  <c r="K1039"/>
  <c r="G1039"/>
  <c r="AG1038"/>
  <c r="AI1038" s="1"/>
  <c r="AD1038"/>
  <c r="AP1038" s="1"/>
  <c r="AB1038"/>
  <c r="Y1038"/>
  <c r="AC1038" s="1"/>
  <c r="W1038"/>
  <c r="S1038"/>
  <c r="N1038"/>
  <c r="AT1038" s="1"/>
  <c r="M1038"/>
  <c r="AS1038" s="1"/>
  <c r="L1038"/>
  <c r="O1038" s="1"/>
  <c r="K1038"/>
  <c r="G1038"/>
  <c r="AG1037"/>
  <c r="AI1037" s="1"/>
  <c r="AD1037"/>
  <c r="AP1037" s="1"/>
  <c r="AB1037"/>
  <c r="AE1037" s="1"/>
  <c r="AQ1037" s="1"/>
  <c r="Y1037"/>
  <c r="AC1037" s="1"/>
  <c r="W1037"/>
  <c r="S1037"/>
  <c r="N1037"/>
  <c r="AT1037" s="1"/>
  <c r="M1037"/>
  <c r="AS1037" s="1"/>
  <c r="L1037"/>
  <c r="O1037" s="1"/>
  <c r="K1037"/>
  <c r="G1037"/>
  <c r="AG1036"/>
  <c r="AI1036" s="1"/>
  <c r="AD1036"/>
  <c r="AP1036" s="1"/>
  <c r="AB1036"/>
  <c r="Y1036"/>
  <c r="AC1036" s="1"/>
  <c r="W1036"/>
  <c r="S1036"/>
  <c r="N1036"/>
  <c r="AT1036" s="1"/>
  <c r="M1036"/>
  <c r="AS1036" s="1"/>
  <c r="L1036"/>
  <c r="O1036" s="1"/>
  <c r="K1036"/>
  <c r="G1036"/>
  <c r="AG1035"/>
  <c r="AI1035" s="1"/>
  <c r="AD1035"/>
  <c r="AP1035" s="1"/>
  <c r="AB1035"/>
  <c r="AE1035" s="1"/>
  <c r="AQ1035" s="1"/>
  <c r="Y1035"/>
  <c r="AC1035" s="1"/>
  <c r="W1035"/>
  <c r="S1035"/>
  <c r="N1035"/>
  <c r="AT1035" s="1"/>
  <c r="M1035"/>
  <c r="AS1035" s="1"/>
  <c r="L1035"/>
  <c r="O1035" s="1"/>
  <c r="K1035"/>
  <c r="G1035"/>
  <c r="AP1034"/>
  <c r="AL1034"/>
  <c r="AG1034"/>
  <c r="AI1034" s="1"/>
  <c r="AD1034"/>
  <c r="AC1034"/>
  <c r="AB1034"/>
  <c r="AA1034"/>
  <c r="Y1034"/>
  <c r="W1034"/>
  <c r="S1034"/>
  <c r="N1034"/>
  <c r="AT1034" s="1"/>
  <c r="M1034"/>
  <c r="AS1034" s="1"/>
  <c r="L1034"/>
  <c r="AR1034" s="1"/>
  <c r="AU1034" s="1"/>
  <c r="K1034"/>
  <c r="G1034"/>
  <c r="AI1033"/>
  <c r="AG1033"/>
  <c r="AD1033"/>
  <c r="AP1033" s="1"/>
  <c r="AC1033"/>
  <c r="AO1033" s="1"/>
  <c r="AB1033"/>
  <c r="AN1033" s="1"/>
  <c r="AA1033"/>
  <c r="Y1033"/>
  <c r="W1033"/>
  <c r="S1033"/>
  <c r="N1033"/>
  <c r="AT1033" s="1"/>
  <c r="M1033"/>
  <c r="AS1033" s="1"/>
  <c r="L1033"/>
  <c r="AR1033" s="1"/>
  <c r="K1033"/>
  <c r="G1033"/>
  <c r="AI1032"/>
  <c r="AG1032"/>
  <c r="AD1032"/>
  <c r="AP1032" s="1"/>
  <c r="AC1032"/>
  <c r="AO1032" s="1"/>
  <c r="AB1032"/>
  <c r="AN1032" s="1"/>
  <c r="AA1032"/>
  <c r="Y1032"/>
  <c r="W1032"/>
  <c r="S1032"/>
  <c r="N1032"/>
  <c r="AT1032" s="1"/>
  <c r="M1032"/>
  <c r="AS1032" s="1"/>
  <c r="L1032"/>
  <c r="AR1032" s="1"/>
  <c r="K1032"/>
  <c r="G1032"/>
  <c r="AI1031"/>
  <c r="AG1031"/>
  <c r="AD1031"/>
  <c r="AP1031" s="1"/>
  <c r="AC1031"/>
  <c r="AO1031" s="1"/>
  <c r="AB1031"/>
  <c r="AN1031" s="1"/>
  <c r="AA1031"/>
  <c r="Y1031"/>
  <c r="W1031"/>
  <c r="S1031"/>
  <c r="N1031"/>
  <c r="AT1031" s="1"/>
  <c r="M1031"/>
  <c r="AS1031" s="1"/>
  <c r="L1031"/>
  <c r="AR1031" s="1"/>
  <c r="K1031"/>
  <c r="G1031"/>
  <c r="AI1030"/>
  <c r="AG1030"/>
  <c r="AD1030"/>
  <c r="AP1030" s="1"/>
  <c r="AC1030"/>
  <c r="AO1030" s="1"/>
  <c r="AB1030"/>
  <c r="AN1030" s="1"/>
  <c r="AA1030"/>
  <c r="Y1030"/>
  <c r="W1030"/>
  <c r="S1030"/>
  <c r="N1030"/>
  <c r="AT1030" s="1"/>
  <c r="M1030"/>
  <c r="AS1030" s="1"/>
  <c r="L1030"/>
  <c r="AR1030" s="1"/>
  <c r="K1030"/>
  <c r="G1030"/>
  <c r="AI1029"/>
  <c r="AG1029"/>
  <c r="AD1029"/>
  <c r="AP1029" s="1"/>
  <c r="AC1029"/>
  <c r="AO1029" s="1"/>
  <c r="AB1029"/>
  <c r="AN1029" s="1"/>
  <c r="AA1029"/>
  <c r="Y1029"/>
  <c r="W1029"/>
  <c r="S1029"/>
  <c r="N1029"/>
  <c r="AT1029" s="1"/>
  <c r="M1029"/>
  <c r="AS1029" s="1"/>
  <c r="L1029"/>
  <c r="AR1029" s="1"/>
  <c r="K1029"/>
  <c r="G1029"/>
  <c r="AD1028"/>
  <c r="AC1028"/>
  <c r="AE1028" s="1"/>
  <c r="AB1028"/>
  <c r="AI1027"/>
  <c r="AG1027"/>
  <c r="AD1027"/>
  <c r="AP1027" s="1"/>
  <c r="AC1027"/>
  <c r="AO1027" s="1"/>
  <c r="AB1027"/>
  <c r="AN1027" s="1"/>
  <c r="AA1027"/>
  <c r="Y1027"/>
  <c r="W1027"/>
  <c r="S1027"/>
  <c r="N1027"/>
  <c r="AT1027" s="1"/>
  <c r="M1027"/>
  <c r="AS1027" s="1"/>
  <c r="L1027"/>
  <c r="AR1027" s="1"/>
  <c r="AU1027" s="1"/>
  <c r="K1027"/>
  <c r="G1027"/>
  <c r="AI1026"/>
  <c r="AG1026"/>
  <c r="AD1026"/>
  <c r="AP1026" s="1"/>
  <c r="AC1026"/>
  <c r="AO1026" s="1"/>
  <c r="AB1026"/>
  <c r="AN1026" s="1"/>
  <c r="AA1026"/>
  <c r="Y1026"/>
  <c r="W1026"/>
  <c r="S1026"/>
  <c r="N1026"/>
  <c r="AT1026" s="1"/>
  <c r="M1026"/>
  <c r="AS1026" s="1"/>
  <c r="L1026"/>
  <c r="AR1026" s="1"/>
  <c r="K1026"/>
  <c r="G1026"/>
  <c r="AI1025"/>
  <c r="AG1025"/>
  <c r="AD1025"/>
  <c r="AP1025" s="1"/>
  <c r="AC1025"/>
  <c r="AO1025" s="1"/>
  <c r="AB1025"/>
  <c r="AN1025" s="1"/>
  <c r="AA1025"/>
  <c r="Y1025"/>
  <c r="W1025"/>
  <c r="S1025"/>
  <c r="N1025"/>
  <c r="AT1025" s="1"/>
  <c r="M1025"/>
  <c r="AS1025" s="1"/>
  <c r="L1025"/>
  <c r="AR1025" s="1"/>
  <c r="K1025"/>
  <c r="G1025"/>
  <c r="AI1024"/>
  <c r="AG1024"/>
  <c r="AD1024"/>
  <c r="AP1024" s="1"/>
  <c r="AC1024"/>
  <c r="AO1024" s="1"/>
  <c r="AB1024"/>
  <c r="AN1024" s="1"/>
  <c r="AA1024"/>
  <c r="Y1024"/>
  <c r="W1024"/>
  <c r="S1024"/>
  <c r="N1024"/>
  <c r="AT1024" s="1"/>
  <c r="M1024"/>
  <c r="AS1024" s="1"/>
  <c r="L1024"/>
  <c r="AR1024" s="1"/>
  <c r="K1024"/>
  <c r="G1024"/>
  <c r="AI1023"/>
  <c r="AG1023"/>
  <c r="AD1023"/>
  <c r="AP1023" s="1"/>
  <c r="AC1023"/>
  <c r="AO1023" s="1"/>
  <c r="AB1023"/>
  <c r="AN1023" s="1"/>
  <c r="AA1023"/>
  <c r="Y1023"/>
  <c r="W1023"/>
  <c r="S1023"/>
  <c r="N1023"/>
  <c r="AT1023" s="1"/>
  <c r="M1023"/>
  <c r="AS1023" s="1"/>
  <c r="L1023"/>
  <c r="AR1023" s="1"/>
  <c r="K1023"/>
  <c r="G1023"/>
  <c r="AI1022"/>
  <c r="AG1022"/>
  <c r="AD1022"/>
  <c r="AP1022" s="1"/>
  <c r="AC1022"/>
  <c r="AO1022" s="1"/>
  <c r="AB1022"/>
  <c r="AN1022" s="1"/>
  <c r="AA1022"/>
  <c r="Y1022"/>
  <c r="W1022"/>
  <c r="S1022"/>
  <c r="N1022"/>
  <c r="AT1022" s="1"/>
  <c r="M1022"/>
  <c r="AS1022" s="1"/>
  <c r="L1022"/>
  <c r="AR1022" s="1"/>
  <c r="K1022"/>
  <c r="G1022"/>
  <c r="AI1021"/>
  <c r="AG1021"/>
  <c r="AD1021"/>
  <c r="AP1021" s="1"/>
  <c r="AC1021"/>
  <c r="AO1021" s="1"/>
  <c r="AB1021"/>
  <c r="AN1021" s="1"/>
  <c r="AA1021"/>
  <c r="Y1021"/>
  <c r="W1021"/>
  <c r="S1021"/>
  <c r="N1021"/>
  <c r="AT1021" s="1"/>
  <c r="M1021"/>
  <c r="AS1021" s="1"/>
  <c r="L1021"/>
  <c r="AR1021" s="1"/>
  <c r="K1021"/>
  <c r="G1021"/>
  <c r="AI1020"/>
  <c r="AG1020"/>
  <c r="AD1020"/>
  <c r="AP1020" s="1"/>
  <c r="AC1020"/>
  <c r="AO1020" s="1"/>
  <c r="AB1020"/>
  <c r="AN1020" s="1"/>
  <c r="AA1020"/>
  <c r="Y1020"/>
  <c r="W1020"/>
  <c r="S1020"/>
  <c r="N1020"/>
  <c r="AT1020" s="1"/>
  <c r="M1020"/>
  <c r="AS1020" s="1"/>
  <c r="L1020"/>
  <c r="AR1020" s="1"/>
  <c r="K1020"/>
  <c r="G1020"/>
  <c r="AI1019"/>
  <c r="AG1019"/>
  <c r="AD1019"/>
  <c r="AP1019" s="1"/>
  <c r="AC1019"/>
  <c r="AO1019" s="1"/>
  <c r="AB1019"/>
  <c r="AN1019" s="1"/>
  <c r="AA1019"/>
  <c r="Y1019"/>
  <c r="W1019"/>
  <c r="S1019"/>
  <c r="N1019"/>
  <c r="AT1019" s="1"/>
  <c r="M1019"/>
  <c r="AS1019" s="1"/>
  <c r="L1019"/>
  <c r="AR1019" s="1"/>
  <c r="K1019"/>
  <c r="G1019"/>
  <c r="AI1018"/>
  <c r="AG1018"/>
  <c r="AD1018"/>
  <c r="AP1018" s="1"/>
  <c r="AC1018"/>
  <c r="AO1018" s="1"/>
  <c r="AB1018"/>
  <c r="AN1018" s="1"/>
  <c r="AA1018"/>
  <c r="Y1018"/>
  <c r="W1018"/>
  <c r="S1018"/>
  <c r="N1018"/>
  <c r="AT1018" s="1"/>
  <c r="M1018"/>
  <c r="AS1018" s="1"/>
  <c r="L1018"/>
  <c r="AR1018" s="1"/>
  <c r="K1018"/>
  <c r="G1018"/>
  <c r="AI1017"/>
  <c r="AG1017"/>
  <c r="AD1017"/>
  <c r="AP1017" s="1"/>
  <c r="AC1017"/>
  <c r="AO1017" s="1"/>
  <c r="AB1017"/>
  <c r="AN1017" s="1"/>
  <c r="AA1017"/>
  <c r="Y1017"/>
  <c r="W1017"/>
  <c r="S1017"/>
  <c r="N1017"/>
  <c r="AT1017" s="1"/>
  <c r="M1017"/>
  <c r="AS1017" s="1"/>
  <c r="L1017"/>
  <c r="AR1017" s="1"/>
  <c r="K1017"/>
  <c r="G1017"/>
  <c r="AI1016"/>
  <c r="AG1016"/>
  <c r="AD1016"/>
  <c r="AP1016" s="1"/>
  <c r="AC1016"/>
  <c r="AO1016" s="1"/>
  <c r="AB1016"/>
  <c r="AN1016" s="1"/>
  <c r="AA1016"/>
  <c r="Y1016"/>
  <c r="W1016"/>
  <c r="S1016"/>
  <c r="N1016"/>
  <c r="AT1016" s="1"/>
  <c r="M1016"/>
  <c r="AS1016" s="1"/>
  <c r="L1016"/>
  <c r="AR1016" s="1"/>
  <c r="K1016"/>
  <c r="G1016"/>
  <c r="AI1015"/>
  <c r="AG1015"/>
  <c r="AD1015"/>
  <c r="AP1015" s="1"/>
  <c r="AC1015"/>
  <c r="AO1015" s="1"/>
  <c r="AB1015"/>
  <c r="AN1015" s="1"/>
  <c r="AA1015"/>
  <c r="Y1015"/>
  <c r="W1015"/>
  <c r="S1015"/>
  <c r="N1015"/>
  <c r="AT1015" s="1"/>
  <c r="M1015"/>
  <c r="AS1015" s="1"/>
  <c r="L1015"/>
  <c r="AR1015" s="1"/>
  <c r="K1015"/>
  <c r="G1015"/>
  <c r="AI1014"/>
  <c r="AG1014"/>
  <c r="AD1014"/>
  <c r="AP1014" s="1"/>
  <c r="AB1014"/>
  <c r="Y1014"/>
  <c r="AC1014" s="1"/>
  <c r="W1014"/>
  <c r="S1014"/>
  <c r="N1014"/>
  <c r="AT1014" s="1"/>
  <c r="M1014"/>
  <c r="AS1014" s="1"/>
  <c r="L1014"/>
  <c r="O1014" s="1"/>
  <c r="K1014"/>
  <c r="G1014"/>
  <c r="AI1013"/>
  <c r="AG1013"/>
  <c r="AD1013"/>
  <c r="AP1013" s="1"/>
  <c r="AB1013"/>
  <c r="Y1013"/>
  <c r="AC1013" s="1"/>
  <c r="W1013"/>
  <c r="S1013"/>
  <c r="N1013"/>
  <c r="AT1013" s="1"/>
  <c r="M1013"/>
  <c r="AS1013" s="1"/>
  <c r="L1013"/>
  <c r="O1013" s="1"/>
  <c r="K1013"/>
  <c r="G1013"/>
  <c r="AG1012"/>
  <c r="AI1012" s="1"/>
  <c r="AD1012"/>
  <c r="AP1012" s="1"/>
  <c r="AB1012"/>
  <c r="AE1012" s="1"/>
  <c r="AQ1012" s="1"/>
  <c r="Y1012"/>
  <c r="AC1012" s="1"/>
  <c r="W1012"/>
  <c r="S1012"/>
  <c r="N1012"/>
  <c r="AT1012" s="1"/>
  <c r="M1012"/>
  <c r="AS1012" s="1"/>
  <c r="L1012"/>
  <c r="O1012" s="1"/>
  <c r="K1012"/>
  <c r="G1012"/>
  <c r="AH1011"/>
  <c r="AG1011"/>
  <c r="AF1011"/>
  <c r="AI1011" s="1"/>
  <c r="Z1011"/>
  <c r="AD1011" s="1"/>
  <c r="Y1011"/>
  <c r="AC1011" s="1"/>
  <c r="X1011"/>
  <c r="AA1011" s="1"/>
  <c r="W1011"/>
  <c r="S1011"/>
  <c r="N1011"/>
  <c r="AT1011" s="1"/>
  <c r="M1011"/>
  <c r="AS1011" s="1"/>
  <c r="AS1010" s="1"/>
  <c r="L1011"/>
  <c r="O1011" s="1"/>
  <c r="K1011"/>
  <c r="G1011"/>
  <c r="AH1010"/>
  <c r="AG1010"/>
  <c r="AF1010"/>
  <c r="Z1010"/>
  <c r="Y1010"/>
  <c r="X1010"/>
  <c r="W1010"/>
  <c r="V1010"/>
  <c r="U1010"/>
  <c r="T1010"/>
  <c r="S1010"/>
  <c r="R1010"/>
  <c r="AD1010" s="1"/>
  <c r="AP1010" s="1"/>
  <c r="Q1010"/>
  <c r="AC1010" s="1"/>
  <c r="AO1010" s="1"/>
  <c r="P1010"/>
  <c r="AB1010" s="1"/>
  <c r="N1010"/>
  <c r="M1010"/>
  <c r="L1010"/>
  <c r="K1010"/>
  <c r="J1010"/>
  <c r="I1010"/>
  <c r="H1010"/>
  <c r="G1010"/>
  <c r="F1010"/>
  <c r="E1010"/>
  <c r="D1010"/>
  <c r="AK1009"/>
  <c r="AI1009"/>
  <c r="AD1009"/>
  <c r="AP1009" s="1"/>
  <c r="AC1009"/>
  <c r="AO1009" s="1"/>
  <c r="AB1009"/>
  <c r="AN1009" s="1"/>
  <c r="AA1009"/>
  <c r="W1009"/>
  <c r="S1009"/>
  <c r="N1009"/>
  <c r="AT1009" s="1"/>
  <c r="M1009"/>
  <c r="AS1009" s="1"/>
  <c r="L1009"/>
  <c r="AR1009" s="1"/>
  <c r="K1009"/>
  <c r="G1009"/>
  <c r="AK1008"/>
  <c r="AI1008"/>
  <c r="AD1008"/>
  <c r="AP1008" s="1"/>
  <c r="AC1008"/>
  <c r="AO1008" s="1"/>
  <c r="AB1008"/>
  <c r="AN1008" s="1"/>
  <c r="AA1008"/>
  <c r="W1008"/>
  <c r="S1008"/>
  <c r="N1008"/>
  <c r="AT1008" s="1"/>
  <c r="M1008"/>
  <c r="AS1008" s="1"/>
  <c r="L1008"/>
  <c r="AR1008" s="1"/>
  <c r="AU1008" s="1"/>
  <c r="K1008"/>
  <c r="G1008"/>
  <c r="AK1007"/>
  <c r="AI1007"/>
  <c r="AD1007"/>
  <c r="AP1007" s="1"/>
  <c r="AC1007"/>
  <c r="AO1007" s="1"/>
  <c r="AB1007"/>
  <c r="AN1007" s="1"/>
  <c r="AA1007"/>
  <c r="W1007"/>
  <c r="S1007"/>
  <c r="N1007"/>
  <c r="AT1007" s="1"/>
  <c r="M1007"/>
  <c r="AS1007" s="1"/>
  <c r="L1007"/>
  <c r="AR1007" s="1"/>
  <c r="K1007"/>
  <c r="G1007"/>
  <c r="AO1006"/>
  <c r="AK1006"/>
  <c r="AI1006"/>
  <c r="AD1006"/>
  <c r="AP1006" s="1"/>
  <c r="AC1006"/>
  <c r="AB1006"/>
  <c r="AN1006" s="1"/>
  <c r="AA1006"/>
  <c r="W1006"/>
  <c r="S1006"/>
  <c r="N1006"/>
  <c r="M1006"/>
  <c r="O1006" s="1"/>
  <c r="L1006"/>
  <c r="K1006"/>
  <c r="G1006"/>
  <c r="AV1004"/>
  <c r="AG1003"/>
  <c r="AF1003"/>
  <c r="AI1003" s="1"/>
  <c r="AD1003"/>
  <c r="AP1003" s="1"/>
  <c r="X1003"/>
  <c r="AB1003" s="1"/>
  <c r="U1003"/>
  <c r="AC1003" s="1"/>
  <c r="T1003"/>
  <c r="W1003" s="1"/>
  <c r="S1003"/>
  <c r="N1003"/>
  <c r="AT1003" s="1"/>
  <c r="I1003"/>
  <c r="M1003" s="1"/>
  <c r="AS1003" s="1"/>
  <c r="H1003"/>
  <c r="L1003" s="1"/>
  <c r="G1003"/>
  <c r="AG1002"/>
  <c r="AI1002" s="1"/>
  <c r="AD1002"/>
  <c r="AP1002" s="1"/>
  <c r="AB1002"/>
  <c r="AN1002" s="1"/>
  <c r="Y1002"/>
  <c r="AC1002" s="1"/>
  <c r="U1002"/>
  <c r="W1002" s="1"/>
  <c r="S1002"/>
  <c r="N1002"/>
  <c r="AT1002" s="1"/>
  <c r="M1002"/>
  <c r="O1002" s="1"/>
  <c r="L1002"/>
  <c r="AR1002" s="1"/>
  <c r="K1002"/>
  <c r="I1002"/>
  <c r="G1002"/>
  <c r="AD1001"/>
  <c r="AC1001"/>
  <c r="AB1001"/>
  <c r="AE1001" s="1"/>
  <c r="AH1000"/>
  <c r="AG1000"/>
  <c r="AF1000"/>
  <c r="AI1000" s="1"/>
  <c r="AD1000"/>
  <c r="AP1000" s="1"/>
  <c r="AB1000"/>
  <c r="AN1000" s="1"/>
  <c r="AA1000"/>
  <c r="V1000"/>
  <c r="V1118" s="1"/>
  <c r="U1000"/>
  <c r="W1000" s="1"/>
  <c r="T1000"/>
  <c r="S1000"/>
  <c r="J1000"/>
  <c r="J1118" s="1"/>
  <c r="I1000"/>
  <c r="M1000" s="1"/>
  <c r="AS1000" s="1"/>
  <c r="H1000"/>
  <c r="L1000" s="1"/>
  <c r="G1000"/>
  <c r="AH999"/>
  <c r="AG999"/>
  <c r="AI999" s="1"/>
  <c r="AF999"/>
  <c r="AC999"/>
  <c r="AO999" s="1"/>
  <c r="AA999"/>
  <c r="V999"/>
  <c r="V1117" s="1"/>
  <c r="U999"/>
  <c r="T999"/>
  <c r="AB999" s="1"/>
  <c r="S999"/>
  <c r="J999"/>
  <c r="J1117" s="1"/>
  <c r="I999"/>
  <c r="M999" s="1"/>
  <c r="AS999" s="1"/>
  <c r="H999"/>
  <c r="L999" s="1"/>
  <c r="G999"/>
  <c r="AH998"/>
  <c r="AG998"/>
  <c r="AF998"/>
  <c r="AI998" s="1"/>
  <c r="AD998"/>
  <c r="AP998" s="1"/>
  <c r="AB998"/>
  <c r="AN998" s="1"/>
  <c r="AA998"/>
  <c r="V998"/>
  <c r="V1116" s="1"/>
  <c r="U998"/>
  <c r="W998" s="1"/>
  <c r="T998"/>
  <c r="S998"/>
  <c r="J998"/>
  <c r="J1116" s="1"/>
  <c r="I998"/>
  <c r="M998" s="1"/>
  <c r="AS998" s="1"/>
  <c r="H998"/>
  <c r="L998" s="1"/>
  <c r="G998"/>
  <c r="AH997"/>
  <c r="AG997"/>
  <c r="AI997" s="1"/>
  <c r="AF997"/>
  <c r="AC997"/>
  <c r="AO997" s="1"/>
  <c r="AA997"/>
  <c r="V997"/>
  <c r="V1115" s="1"/>
  <c r="U997"/>
  <c r="T997"/>
  <c r="AB997" s="1"/>
  <c r="S997"/>
  <c r="J997"/>
  <c r="J1115" s="1"/>
  <c r="I997"/>
  <c r="M997" s="1"/>
  <c r="AS997" s="1"/>
  <c r="H997"/>
  <c r="L997" s="1"/>
  <c r="G997"/>
  <c r="AH996"/>
  <c r="AG996"/>
  <c r="AF996"/>
  <c r="AI996" s="1"/>
  <c r="AD996"/>
  <c r="AP996" s="1"/>
  <c r="AB996"/>
  <c r="AN996" s="1"/>
  <c r="AA996"/>
  <c r="V996"/>
  <c r="V1114" s="1"/>
  <c r="U996"/>
  <c r="W996" s="1"/>
  <c r="T996"/>
  <c r="S996"/>
  <c r="J996"/>
  <c r="J1114" s="1"/>
  <c r="I996"/>
  <c r="M996" s="1"/>
  <c r="AS996" s="1"/>
  <c r="H996"/>
  <c r="L996" s="1"/>
  <c r="G996"/>
  <c r="AH995"/>
  <c r="AG995"/>
  <c r="AI995" s="1"/>
  <c r="AF995"/>
  <c r="AC995"/>
  <c r="AO995" s="1"/>
  <c r="AA995"/>
  <c r="V995"/>
  <c r="V1113" s="1"/>
  <c r="U995"/>
  <c r="T995"/>
  <c r="AB995" s="1"/>
  <c r="S995"/>
  <c r="J995"/>
  <c r="J1113" s="1"/>
  <c r="I995"/>
  <c r="M995" s="1"/>
  <c r="AS995" s="1"/>
  <c r="H995"/>
  <c r="L995" s="1"/>
  <c r="G995"/>
  <c r="AH994"/>
  <c r="AG994"/>
  <c r="AF994"/>
  <c r="AI994" s="1"/>
  <c r="AD994"/>
  <c r="AP994" s="1"/>
  <c r="AB994"/>
  <c r="AN994" s="1"/>
  <c r="AA994"/>
  <c r="V994"/>
  <c r="V1112" s="1"/>
  <c r="U994"/>
  <c r="W994" s="1"/>
  <c r="T994"/>
  <c r="S994"/>
  <c r="J994"/>
  <c r="J1112" s="1"/>
  <c r="I994"/>
  <c r="M994" s="1"/>
  <c r="AS994" s="1"/>
  <c r="H994"/>
  <c r="L994" s="1"/>
  <c r="G994"/>
  <c r="AH993"/>
  <c r="AG993"/>
  <c r="AI993" s="1"/>
  <c r="AF993"/>
  <c r="AC993"/>
  <c r="AO993" s="1"/>
  <c r="AA993"/>
  <c r="V993"/>
  <c r="V1111" s="1"/>
  <c r="U993"/>
  <c r="T993"/>
  <c r="AB993" s="1"/>
  <c r="S993"/>
  <c r="J993"/>
  <c r="J1111" s="1"/>
  <c r="I993"/>
  <c r="M993" s="1"/>
  <c r="AS993" s="1"/>
  <c r="H993"/>
  <c r="L993" s="1"/>
  <c r="G993"/>
  <c r="AH992"/>
  <c r="AG992"/>
  <c r="AF992"/>
  <c r="AI992" s="1"/>
  <c r="X992"/>
  <c r="AB992" s="1"/>
  <c r="V992"/>
  <c r="V1110" s="1"/>
  <c r="U992"/>
  <c r="AC992" s="1"/>
  <c r="T992"/>
  <c r="W992" s="1"/>
  <c r="S992"/>
  <c r="J992"/>
  <c r="J1110" s="1"/>
  <c r="I992"/>
  <c r="M992" s="1"/>
  <c r="AS992" s="1"/>
  <c r="H992"/>
  <c r="L992" s="1"/>
  <c r="G992"/>
  <c r="AH991"/>
  <c r="AG991"/>
  <c r="AF991"/>
  <c r="AI991" s="1"/>
  <c r="AD991"/>
  <c r="AP991" s="1"/>
  <c r="AB991"/>
  <c r="AN991" s="1"/>
  <c r="AA991"/>
  <c r="V991"/>
  <c r="V1109" s="1"/>
  <c r="U991"/>
  <c r="W991" s="1"/>
  <c r="T991"/>
  <c r="S991"/>
  <c r="J991"/>
  <c r="J1109" s="1"/>
  <c r="I991"/>
  <c r="M991" s="1"/>
  <c r="AS991" s="1"/>
  <c r="H991"/>
  <c r="L991" s="1"/>
  <c r="G991"/>
  <c r="AH990"/>
  <c r="AG990"/>
  <c r="AI990" s="1"/>
  <c r="AF990"/>
  <c r="AC990"/>
  <c r="AO990" s="1"/>
  <c r="AA990"/>
  <c r="V990"/>
  <c r="V1108" s="1"/>
  <c r="U990"/>
  <c r="T990"/>
  <c r="AB990" s="1"/>
  <c r="S990"/>
  <c r="J990"/>
  <c r="J1108" s="1"/>
  <c r="I990"/>
  <c r="M990" s="1"/>
  <c r="AS990" s="1"/>
  <c r="H990"/>
  <c r="L990" s="1"/>
  <c r="G990"/>
  <c r="AH989"/>
  <c r="AG989"/>
  <c r="AF989"/>
  <c r="AI989" s="1"/>
  <c r="AD989"/>
  <c r="AP989" s="1"/>
  <c r="AB989"/>
  <c r="AN989" s="1"/>
  <c r="AA989"/>
  <c r="V989"/>
  <c r="V1107" s="1"/>
  <c r="U989"/>
  <c r="W989" s="1"/>
  <c r="T989"/>
  <c r="S989"/>
  <c r="J989"/>
  <c r="J1107" s="1"/>
  <c r="I989"/>
  <c r="M989" s="1"/>
  <c r="AS989" s="1"/>
  <c r="H989"/>
  <c r="L989" s="1"/>
  <c r="G989"/>
  <c r="AH988"/>
  <c r="AG988"/>
  <c r="AI988" s="1"/>
  <c r="AF988"/>
  <c r="AC988"/>
  <c r="AO988" s="1"/>
  <c r="AA988"/>
  <c r="V988"/>
  <c r="V1105" s="1"/>
  <c r="U988"/>
  <c r="T988"/>
  <c r="AB988" s="1"/>
  <c r="S988"/>
  <c r="J988"/>
  <c r="J1105" s="1"/>
  <c r="I988"/>
  <c r="M988" s="1"/>
  <c r="AS988" s="1"/>
  <c r="H988"/>
  <c r="L988" s="1"/>
  <c r="G988"/>
  <c r="AH987"/>
  <c r="AG987"/>
  <c r="AF987"/>
  <c r="AI987" s="1"/>
  <c r="Y987"/>
  <c r="AC987" s="1"/>
  <c r="V987"/>
  <c r="V1104" s="1"/>
  <c r="U987"/>
  <c r="T987"/>
  <c r="AB987" s="1"/>
  <c r="S987"/>
  <c r="J987"/>
  <c r="J1104" s="1"/>
  <c r="I987"/>
  <c r="M987" s="1"/>
  <c r="AS987" s="1"/>
  <c r="H987"/>
  <c r="L987" s="1"/>
  <c r="G987"/>
  <c r="AH986"/>
  <c r="AG986"/>
  <c r="AF986"/>
  <c r="AI986" s="1"/>
  <c r="AD986"/>
  <c r="AP986" s="1"/>
  <c r="AB986"/>
  <c r="AN986" s="1"/>
  <c r="AA986"/>
  <c r="V986"/>
  <c r="V1106" s="1"/>
  <c r="U986"/>
  <c r="W986" s="1"/>
  <c r="T986"/>
  <c r="S986"/>
  <c r="J986"/>
  <c r="J1106" s="1"/>
  <c r="I986"/>
  <c r="M986" s="1"/>
  <c r="AS986" s="1"/>
  <c r="H986"/>
  <c r="L986" s="1"/>
  <c r="G986"/>
  <c r="AH985"/>
  <c r="AG985"/>
  <c r="AI985" s="1"/>
  <c r="AI984" s="1"/>
  <c r="AF985"/>
  <c r="AC985"/>
  <c r="AO985" s="1"/>
  <c r="AA985"/>
  <c r="V985"/>
  <c r="V1103" s="1"/>
  <c r="U985"/>
  <c r="T985"/>
  <c r="AB985" s="1"/>
  <c r="S985"/>
  <c r="J985"/>
  <c r="J1103" s="1"/>
  <c r="I985"/>
  <c r="M985" s="1"/>
  <c r="H985"/>
  <c r="L985" s="1"/>
  <c r="G985"/>
  <c r="AH984"/>
  <c r="AG984"/>
  <c r="AG1004" s="1"/>
  <c r="AF984"/>
  <c r="Z984"/>
  <c r="Y984"/>
  <c r="Y1004" s="1"/>
  <c r="X984"/>
  <c r="V984"/>
  <c r="V1004" s="1"/>
  <c r="U984"/>
  <c r="U1004" s="1"/>
  <c r="T984"/>
  <c r="T1004" s="1"/>
  <c r="S984"/>
  <c r="R984"/>
  <c r="R1004" s="1"/>
  <c r="Q984"/>
  <c r="Q1004" s="1"/>
  <c r="P984"/>
  <c r="P1004" s="1"/>
  <c r="J984"/>
  <c r="J1004" s="1"/>
  <c r="I984"/>
  <c r="I1004" s="1"/>
  <c r="H984"/>
  <c r="H1004" s="1"/>
  <c r="G984"/>
  <c r="F984"/>
  <c r="F1004" s="1"/>
  <c r="E984"/>
  <c r="E1004" s="1"/>
  <c r="D984"/>
  <c r="D1004" s="1"/>
  <c r="AO983"/>
  <c r="AK983"/>
  <c r="AI983"/>
  <c r="AD983"/>
  <c r="AP983" s="1"/>
  <c r="AC983"/>
  <c r="AB983"/>
  <c r="AN983" s="1"/>
  <c r="AA983"/>
  <c r="W983"/>
  <c r="S983"/>
  <c r="N983"/>
  <c r="AT983" s="1"/>
  <c r="M983"/>
  <c r="AS983" s="1"/>
  <c r="L983"/>
  <c r="AR983" s="1"/>
  <c r="K983"/>
  <c r="G983"/>
  <c r="AH982"/>
  <c r="AG982"/>
  <c r="AF982"/>
  <c r="AI982" s="1"/>
  <c r="AD982"/>
  <c r="AP982" s="1"/>
  <c r="AB982"/>
  <c r="AN982" s="1"/>
  <c r="Y982"/>
  <c r="AC982" s="1"/>
  <c r="X982"/>
  <c r="AA982" s="1"/>
  <c r="V982"/>
  <c r="V1090" s="1"/>
  <c r="U982"/>
  <c r="W982" s="1"/>
  <c r="T982"/>
  <c r="S982"/>
  <c r="J982"/>
  <c r="J1090" s="1"/>
  <c r="I982"/>
  <c r="M982" s="1"/>
  <c r="AS982" s="1"/>
  <c r="H982"/>
  <c r="L982" s="1"/>
  <c r="G982"/>
  <c r="AH981"/>
  <c r="AG981"/>
  <c r="AI981" s="1"/>
  <c r="AF981"/>
  <c r="AD981"/>
  <c r="AP981" s="1"/>
  <c r="Y981"/>
  <c r="X981"/>
  <c r="AA981" s="1"/>
  <c r="U981"/>
  <c r="AC981" s="1"/>
  <c r="T981"/>
  <c r="W981" s="1"/>
  <c r="S981"/>
  <c r="N981"/>
  <c r="AT981" s="1"/>
  <c r="L981"/>
  <c r="AR981" s="1"/>
  <c r="I981"/>
  <c r="M981" s="1"/>
  <c r="AS981" s="1"/>
  <c r="H981"/>
  <c r="K981" s="1"/>
  <c r="G981"/>
  <c r="AT980"/>
  <c r="AH980"/>
  <c r="AG980"/>
  <c r="AF980"/>
  <c r="AI980" s="1"/>
  <c r="AD980"/>
  <c r="AP980" s="1"/>
  <c r="Y980"/>
  <c r="AC980" s="1"/>
  <c r="X980"/>
  <c r="AA980" s="1"/>
  <c r="U980"/>
  <c r="T980"/>
  <c r="AB980" s="1"/>
  <c r="S980"/>
  <c r="N980"/>
  <c r="M980"/>
  <c r="AS980" s="1"/>
  <c r="I980"/>
  <c r="H980"/>
  <c r="K980" s="1"/>
  <c r="G980"/>
  <c r="AH979"/>
  <c r="AH1090" s="1"/>
  <c r="AG979"/>
  <c r="AG1090" s="1"/>
  <c r="AF979"/>
  <c r="AF1090" s="1"/>
  <c r="AD979"/>
  <c r="AD1090" s="1"/>
  <c r="Y979"/>
  <c r="Y1090" s="1"/>
  <c r="X979"/>
  <c r="X1090" s="1"/>
  <c r="U979"/>
  <c r="U1090" s="1"/>
  <c r="T979"/>
  <c r="T1090" s="1"/>
  <c r="S979"/>
  <c r="S1090" s="1"/>
  <c r="N979"/>
  <c r="M979"/>
  <c r="AS979" s="1"/>
  <c r="AS1090" s="1"/>
  <c r="I979"/>
  <c r="I1090" s="1"/>
  <c r="H979"/>
  <c r="H1090" s="1"/>
  <c r="G979"/>
  <c r="AO978"/>
  <c r="AK978"/>
  <c r="AI978"/>
  <c r="AD978"/>
  <c r="AP978" s="1"/>
  <c r="AC978"/>
  <c r="AB978"/>
  <c r="AN978" s="1"/>
  <c r="AA978"/>
  <c r="W978"/>
  <c r="S978"/>
  <c r="N978"/>
  <c r="AT978" s="1"/>
  <c r="M978"/>
  <c r="AS978" s="1"/>
  <c r="L978"/>
  <c r="AR978" s="1"/>
  <c r="K978"/>
  <c r="G978"/>
  <c r="AS977"/>
  <c r="AH977"/>
  <c r="AG977"/>
  <c r="AI977" s="1"/>
  <c r="AF977"/>
  <c r="AD977"/>
  <c r="AP977" s="1"/>
  <c r="AC977"/>
  <c r="AO977" s="1"/>
  <c r="AB977"/>
  <c r="AN977" s="1"/>
  <c r="AA977"/>
  <c r="W977"/>
  <c r="S977"/>
  <c r="N977"/>
  <c r="AT977" s="1"/>
  <c r="M977"/>
  <c r="L977"/>
  <c r="AR977" s="1"/>
  <c r="AU977" s="1"/>
  <c r="K977"/>
  <c r="G977"/>
  <c r="AH976"/>
  <c r="AH975" s="1"/>
  <c r="AG976"/>
  <c r="AF976"/>
  <c r="AI976" s="1"/>
  <c r="Z976"/>
  <c r="AD976" s="1"/>
  <c r="Y976"/>
  <c r="AC976" s="1"/>
  <c r="X976"/>
  <c r="AB976" s="1"/>
  <c r="W976"/>
  <c r="S976"/>
  <c r="N976"/>
  <c r="AT976" s="1"/>
  <c r="M976"/>
  <c r="AS976" s="1"/>
  <c r="L976"/>
  <c r="AR976" s="1"/>
  <c r="K976"/>
  <c r="G976"/>
  <c r="AG975"/>
  <c r="Y975"/>
  <c r="V975"/>
  <c r="U975"/>
  <c r="W975" s="1"/>
  <c r="T975"/>
  <c r="R975"/>
  <c r="Q975"/>
  <c r="AC975" s="1"/>
  <c r="P975"/>
  <c r="J975"/>
  <c r="I975"/>
  <c r="K975" s="1"/>
  <c r="H975"/>
  <c r="F975"/>
  <c r="N975" s="1"/>
  <c r="AT975" s="1"/>
  <c r="E975"/>
  <c r="M975" s="1"/>
  <c r="AS975" s="1"/>
  <c r="D975"/>
  <c r="L975" s="1"/>
  <c r="AO974"/>
  <c r="AK974"/>
  <c r="AI974"/>
  <c r="AD974"/>
  <c r="AP974" s="1"/>
  <c r="AC974"/>
  <c r="AB974"/>
  <c r="AN974" s="1"/>
  <c r="AA974"/>
  <c r="W974"/>
  <c r="S974"/>
  <c r="N974"/>
  <c r="AT974" s="1"/>
  <c r="M974"/>
  <c r="AS974" s="1"/>
  <c r="L974"/>
  <c r="AR974" s="1"/>
  <c r="K974"/>
  <c r="G974"/>
  <c r="AS973"/>
  <c r="AH973"/>
  <c r="AG973"/>
  <c r="AI973" s="1"/>
  <c r="AF973"/>
  <c r="AD973"/>
  <c r="AP973" s="1"/>
  <c r="AC973"/>
  <c r="AO973" s="1"/>
  <c r="AB973"/>
  <c r="AN973" s="1"/>
  <c r="AA973"/>
  <c r="W973"/>
  <c r="S973"/>
  <c r="N973"/>
  <c r="AT973" s="1"/>
  <c r="M973"/>
  <c r="L973"/>
  <c r="AR973" s="1"/>
  <c r="AU973" s="1"/>
  <c r="K973"/>
  <c r="G973"/>
  <c r="AT972"/>
  <c r="AR972"/>
  <c r="AH972"/>
  <c r="AG972"/>
  <c r="AF972"/>
  <c r="AI972" s="1"/>
  <c r="AD972"/>
  <c r="AP972" s="1"/>
  <c r="AC972"/>
  <c r="AO972" s="1"/>
  <c r="AB972"/>
  <c r="AN972" s="1"/>
  <c r="AA972"/>
  <c r="W972"/>
  <c r="S972"/>
  <c r="N972"/>
  <c r="M972"/>
  <c r="O972" s="1"/>
  <c r="L972"/>
  <c r="K972"/>
  <c r="G972"/>
  <c r="AS971"/>
  <c r="AH971"/>
  <c r="AG971"/>
  <c r="AI971" s="1"/>
  <c r="AF971"/>
  <c r="AD971"/>
  <c r="AP971" s="1"/>
  <c r="AC971"/>
  <c r="AO971" s="1"/>
  <c r="AB971"/>
  <c r="AN971" s="1"/>
  <c r="AA971"/>
  <c r="W971"/>
  <c r="S971"/>
  <c r="N971"/>
  <c r="AT971" s="1"/>
  <c r="M971"/>
  <c r="L971"/>
  <c r="AR971" s="1"/>
  <c r="AU971" s="1"/>
  <c r="K971"/>
  <c r="G971"/>
  <c r="AH970"/>
  <c r="AH969" s="1"/>
  <c r="AG970"/>
  <c r="AF970"/>
  <c r="AI970" s="1"/>
  <c r="Z970"/>
  <c r="AD970" s="1"/>
  <c r="Y970"/>
  <c r="AC970" s="1"/>
  <c r="X970"/>
  <c r="AB970" s="1"/>
  <c r="W970"/>
  <c r="S970"/>
  <c r="N970"/>
  <c r="AT970" s="1"/>
  <c r="M970"/>
  <c r="AS970" s="1"/>
  <c r="L970"/>
  <c r="AR970" s="1"/>
  <c r="AU970" s="1"/>
  <c r="K970"/>
  <c r="G970"/>
  <c r="AG969"/>
  <c r="Y969"/>
  <c r="V969"/>
  <c r="U969"/>
  <c r="W969" s="1"/>
  <c r="T969"/>
  <c r="R969"/>
  <c r="Q969"/>
  <c r="AC969" s="1"/>
  <c r="P969"/>
  <c r="J969"/>
  <c r="I969"/>
  <c r="K969" s="1"/>
  <c r="H969"/>
  <c r="F969"/>
  <c r="N969" s="1"/>
  <c r="AT969" s="1"/>
  <c r="E969"/>
  <c r="M969" s="1"/>
  <c r="AS969" s="1"/>
  <c r="D969"/>
  <c r="L969" s="1"/>
  <c r="AO968"/>
  <c r="AK968"/>
  <c r="AI968"/>
  <c r="AD968"/>
  <c r="AP968" s="1"/>
  <c r="AC968"/>
  <c r="AB968"/>
  <c r="AN968" s="1"/>
  <c r="AA968"/>
  <c r="W968"/>
  <c r="S968"/>
  <c r="N968"/>
  <c r="AT968" s="1"/>
  <c r="M968"/>
  <c r="AS968" s="1"/>
  <c r="L968"/>
  <c r="AR968" s="1"/>
  <c r="AU968" s="1"/>
  <c r="K968"/>
  <c r="G968"/>
  <c r="AO967"/>
  <c r="AK967"/>
  <c r="AI967"/>
  <c r="AD967"/>
  <c r="AP967" s="1"/>
  <c r="AC967"/>
  <c r="AB967"/>
  <c r="AN967" s="1"/>
  <c r="AA967"/>
  <c r="W967"/>
  <c r="S967"/>
  <c r="N967"/>
  <c r="AT967" s="1"/>
  <c r="M967"/>
  <c r="AS967" s="1"/>
  <c r="L967"/>
  <c r="AR967" s="1"/>
  <c r="AU967" s="1"/>
  <c r="K967"/>
  <c r="G967"/>
  <c r="AO966"/>
  <c r="AK966"/>
  <c r="AI966"/>
  <c r="AD966"/>
  <c r="AP966" s="1"/>
  <c r="AC966"/>
  <c r="AB966"/>
  <c r="AN966" s="1"/>
  <c r="AA966"/>
  <c r="W966"/>
  <c r="S966"/>
  <c r="N966"/>
  <c r="AT966" s="1"/>
  <c r="M966"/>
  <c r="AS966" s="1"/>
  <c r="L966"/>
  <c r="AR966" s="1"/>
  <c r="AU966" s="1"/>
  <c r="K966"/>
  <c r="G966"/>
  <c r="AP964"/>
  <c r="AN964"/>
  <c r="AL964"/>
  <c r="AJ964"/>
  <c r="AI964"/>
  <c r="AD964"/>
  <c r="AC964"/>
  <c r="AE964" s="1"/>
  <c r="AQ964" s="1"/>
  <c r="AB964"/>
  <c r="AA964"/>
  <c r="W964"/>
  <c r="S964"/>
  <c r="N964"/>
  <c r="AT964" s="1"/>
  <c r="M964"/>
  <c r="AS964" s="1"/>
  <c r="L964"/>
  <c r="AR964" s="1"/>
  <c r="AU964" s="1"/>
  <c r="K964"/>
  <c r="G964"/>
  <c r="AH963"/>
  <c r="AG963"/>
  <c r="AF963"/>
  <c r="AI963" s="1"/>
  <c r="Z963"/>
  <c r="AD963" s="1"/>
  <c r="Y963"/>
  <c r="AC963" s="1"/>
  <c r="X963"/>
  <c r="AB963" s="1"/>
  <c r="U963"/>
  <c r="T963"/>
  <c r="W963" s="1"/>
  <c r="S963"/>
  <c r="N963"/>
  <c r="AT963" s="1"/>
  <c r="L963"/>
  <c r="AR963" s="1"/>
  <c r="I963"/>
  <c r="M963" s="1"/>
  <c r="AS963" s="1"/>
  <c r="H963"/>
  <c r="K963" s="1"/>
  <c r="G963"/>
  <c r="AD962"/>
  <c r="AL962" s="1"/>
  <c r="AC962"/>
  <c r="AK962" s="1"/>
  <c r="AB962"/>
  <c r="AJ962" s="1"/>
  <c r="AH961"/>
  <c r="AG961"/>
  <c r="AF961"/>
  <c r="AI961" s="1"/>
  <c r="Z961"/>
  <c r="AD961" s="1"/>
  <c r="Y961"/>
  <c r="AC961" s="1"/>
  <c r="X961"/>
  <c r="AB961" s="1"/>
  <c r="U961"/>
  <c r="T961"/>
  <c r="W961" s="1"/>
  <c r="S961"/>
  <c r="N961"/>
  <c r="AT961" s="1"/>
  <c r="L961"/>
  <c r="AR961" s="1"/>
  <c r="AU961" s="1"/>
  <c r="I961"/>
  <c r="M961" s="1"/>
  <c r="AS961" s="1"/>
  <c r="H961"/>
  <c r="K961" s="1"/>
  <c r="G961"/>
  <c r="AP960"/>
  <c r="AN960"/>
  <c r="AL960"/>
  <c r="AJ960"/>
  <c r="AI960"/>
  <c r="AD960"/>
  <c r="AC960"/>
  <c r="AE960" s="1"/>
  <c r="AQ960" s="1"/>
  <c r="AB960"/>
  <c r="AA960"/>
  <c r="W960"/>
  <c r="S960"/>
  <c r="N960"/>
  <c r="AT960" s="1"/>
  <c r="M960"/>
  <c r="AS960" s="1"/>
  <c r="L960"/>
  <c r="AR960" s="1"/>
  <c r="K960"/>
  <c r="G960"/>
  <c r="AP959"/>
  <c r="AN959"/>
  <c r="AL959"/>
  <c r="AJ959"/>
  <c r="AI959"/>
  <c r="AD959"/>
  <c r="AC959"/>
  <c r="AE959" s="1"/>
  <c r="AQ959" s="1"/>
  <c r="AB959"/>
  <c r="AA959"/>
  <c r="W959"/>
  <c r="S959"/>
  <c r="N959"/>
  <c r="AT959" s="1"/>
  <c r="M959"/>
  <c r="AS959" s="1"/>
  <c r="L959"/>
  <c r="AR959" s="1"/>
  <c r="K959"/>
  <c r="G959"/>
  <c r="AH958"/>
  <c r="AG958"/>
  <c r="AF958"/>
  <c r="AI958" s="1"/>
  <c r="Z958"/>
  <c r="AD958" s="1"/>
  <c r="Y958"/>
  <c r="AC958" s="1"/>
  <c r="X958"/>
  <c r="AB958" s="1"/>
  <c r="U958"/>
  <c r="T958"/>
  <c r="W958" s="1"/>
  <c r="S958"/>
  <c r="N958"/>
  <c r="AT958" s="1"/>
  <c r="L958"/>
  <c r="AR958" s="1"/>
  <c r="AU958" s="1"/>
  <c r="I958"/>
  <c r="M958" s="1"/>
  <c r="AS958" s="1"/>
  <c r="H958"/>
  <c r="K958" s="1"/>
  <c r="G958"/>
  <c r="AP957"/>
  <c r="AN957"/>
  <c r="AL957"/>
  <c r="AJ957"/>
  <c r="AI957"/>
  <c r="AD957"/>
  <c r="AC957"/>
  <c r="AE957" s="1"/>
  <c r="AQ957" s="1"/>
  <c r="AB957"/>
  <c r="AA957"/>
  <c r="W957"/>
  <c r="S957"/>
  <c r="N957"/>
  <c r="AT957" s="1"/>
  <c r="M957"/>
  <c r="AS957" s="1"/>
  <c r="L957"/>
  <c r="AR957" s="1"/>
  <c r="K957"/>
  <c r="G957"/>
  <c r="AP956"/>
  <c r="AN956"/>
  <c r="AL956"/>
  <c r="AJ956"/>
  <c r="AI956"/>
  <c r="AD956"/>
  <c r="AC956"/>
  <c r="AE956" s="1"/>
  <c r="AQ956" s="1"/>
  <c r="AB956"/>
  <c r="AA956"/>
  <c r="W956"/>
  <c r="S956"/>
  <c r="N956"/>
  <c r="AT956" s="1"/>
  <c r="M956"/>
  <c r="AS956" s="1"/>
  <c r="L956"/>
  <c r="AR956" s="1"/>
  <c r="K956"/>
  <c r="G956"/>
  <c r="AH955"/>
  <c r="AG955"/>
  <c r="AF955"/>
  <c r="AI955" s="1"/>
  <c r="Z955"/>
  <c r="AD955" s="1"/>
  <c r="Y955"/>
  <c r="AC955" s="1"/>
  <c r="X955"/>
  <c r="AB955" s="1"/>
  <c r="U955"/>
  <c r="T955"/>
  <c r="W955" s="1"/>
  <c r="S955"/>
  <c r="N955"/>
  <c r="AT955" s="1"/>
  <c r="L955"/>
  <c r="AR955" s="1"/>
  <c r="AU955" s="1"/>
  <c r="I955"/>
  <c r="M955" s="1"/>
  <c r="AS955" s="1"/>
  <c r="H955"/>
  <c r="K955" s="1"/>
  <c r="G955"/>
  <c r="AP954"/>
  <c r="AN954"/>
  <c r="AL954"/>
  <c r="AJ954"/>
  <c r="AI954"/>
  <c r="AD954"/>
  <c r="AC954"/>
  <c r="AE954" s="1"/>
  <c r="AQ954" s="1"/>
  <c r="AB954"/>
  <c r="AA954"/>
  <c r="W954"/>
  <c r="S954"/>
  <c r="N954"/>
  <c r="AT954" s="1"/>
  <c r="M954"/>
  <c r="AS954" s="1"/>
  <c r="L954"/>
  <c r="AR954" s="1"/>
  <c r="K954"/>
  <c r="G954"/>
  <c r="AP953"/>
  <c r="AN953"/>
  <c r="AL953"/>
  <c r="AJ953"/>
  <c r="AI953"/>
  <c r="AD953"/>
  <c r="AC953"/>
  <c r="AE953" s="1"/>
  <c r="AQ953" s="1"/>
  <c r="AB953"/>
  <c r="AA953"/>
  <c r="W953"/>
  <c r="S953"/>
  <c r="N953"/>
  <c r="AT953" s="1"/>
  <c r="M953"/>
  <c r="AS953" s="1"/>
  <c r="L953"/>
  <c r="AR953" s="1"/>
  <c r="K953"/>
  <c r="G953"/>
  <c r="AH952"/>
  <c r="AG952"/>
  <c r="AI952" s="1"/>
  <c r="AF952"/>
  <c r="Z952"/>
  <c r="AD952" s="1"/>
  <c r="Y952"/>
  <c r="AC952" s="1"/>
  <c r="X952"/>
  <c r="AB952" s="1"/>
  <c r="U952"/>
  <c r="T952"/>
  <c r="W952" s="1"/>
  <c r="S952"/>
  <c r="N952"/>
  <c r="AT952" s="1"/>
  <c r="M952"/>
  <c r="AS952" s="1"/>
  <c r="I952"/>
  <c r="H952"/>
  <c r="K952" s="1"/>
  <c r="G952"/>
  <c r="AH951"/>
  <c r="AG951"/>
  <c r="AF951"/>
  <c r="AI951" s="1"/>
  <c r="Z951"/>
  <c r="AD951" s="1"/>
  <c r="Y951"/>
  <c r="AC951" s="1"/>
  <c r="X951"/>
  <c r="AB951" s="1"/>
  <c r="U951"/>
  <c r="T951"/>
  <c r="W951" s="1"/>
  <c r="S951"/>
  <c r="N951"/>
  <c r="AT951" s="1"/>
  <c r="L951"/>
  <c r="AR951" s="1"/>
  <c r="AU951" s="1"/>
  <c r="I951"/>
  <c r="M951" s="1"/>
  <c r="AS951" s="1"/>
  <c r="H951"/>
  <c r="K951" s="1"/>
  <c r="G951"/>
  <c r="AP950"/>
  <c r="AN950"/>
  <c r="AL950"/>
  <c r="AJ950"/>
  <c r="AI950"/>
  <c r="AD950"/>
  <c r="AC950"/>
  <c r="AE950" s="1"/>
  <c r="AQ950" s="1"/>
  <c r="AB950"/>
  <c r="AA950"/>
  <c r="W950"/>
  <c r="S950"/>
  <c r="N950"/>
  <c r="AT950" s="1"/>
  <c r="M950"/>
  <c r="AS950" s="1"/>
  <c r="L950"/>
  <c r="AR950" s="1"/>
  <c r="K950"/>
  <c r="G950"/>
  <c r="AP949"/>
  <c r="AN949"/>
  <c r="AL949"/>
  <c r="AJ949"/>
  <c r="AI949"/>
  <c r="AD949"/>
  <c r="AC949"/>
  <c r="AE949" s="1"/>
  <c r="AQ949" s="1"/>
  <c r="AB949"/>
  <c r="AA949"/>
  <c r="W949"/>
  <c r="S949"/>
  <c r="N949"/>
  <c r="AT949" s="1"/>
  <c r="M949"/>
  <c r="AS949" s="1"/>
  <c r="L949"/>
  <c r="AR949" s="1"/>
  <c r="K949"/>
  <c r="G949"/>
  <c r="AH948"/>
  <c r="AG948"/>
  <c r="AF948"/>
  <c r="AI948" s="1"/>
  <c r="Z948"/>
  <c r="AD948" s="1"/>
  <c r="Y948"/>
  <c r="AC948" s="1"/>
  <c r="X948"/>
  <c r="AB948" s="1"/>
  <c r="U948"/>
  <c r="T948"/>
  <c r="W948" s="1"/>
  <c r="S948"/>
  <c r="N948"/>
  <c r="AT948" s="1"/>
  <c r="L948"/>
  <c r="AR948" s="1"/>
  <c r="AU948" s="1"/>
  <c r="I948"/>
  <c r="M948" s="1"/>
  <c r="AS948" s="1"/>
  <c r="H948"/>
  <c r="K948" s="1"/>
  <c r="G948"/>
  <c r="AP947"/>
  <c r="AN947"/>
  <c r="AL947"/>
  <c r="AJ947"/>
  <c r="AI947"/>
  <c r="AD947"/>
  <c r="AC947"/>
  <c r="AE947" s="1"/>
  <c r="AQ947" s="1"/>
  <c r="AB947"/>
  <c r="AA947"/>
  <c r="W947"/>
  <c r="S947"/>
  <c r="N947"/>
  <c r="AT947" s="1"/>
  <c r="M947"/>
  <c r="AS947" s="1"/>
  <c r="L947"/>
  <c r="AR947" s="1"/>
  <c r="K947"/>
  <c r="G947"/>
  <c r="AP946"/>
  <c r="AN946"/>
  <c r="AL946"/>
  <c r="AJ946"/>
  <c r="AI946"/>
  <c r="AD946"/>
  <c r="AC946"/>
  <c r="AE946" s="1"/>
  <c r="AQ946" s="1"/>
  <c r="AB946"/>
  <c r="AA946"/>
  <c r="W946"/>
  <c r="S946"/>
  <c r="N946"/>
  <c r="AT946" s="1"/>
  <c r="M946"/>
  <c r="AS946" s="1"/>
  <c r="L946"/>
  <c r="AR946" s="1"/>
  <c r="K946"/>
  <c r="G946"/>
  <c r="AH945"/>
  <c r="AG945"/>
  <c r="AF945"/>
  <c r="AI945" s="1"/>
  <c r="Z945"/>
  <c r="AD945" s="1"/>
  <c r="Y945"/>
  <c r="AC945" s="1"/>
  <c r="X945"/>
  <c r="AB945" s="1"/>
  <c r="U945"/>
  <c r="T945"/>
  <c r="W945" s="1"/>
  <c r="S945"/>
  <c r="N945"/>
  <c r="AT945" s="1"/>
  <c r="L945"/>
  <c r="AR945" s="1"/>
  <c r="I945"/>
  <c r="M945" s="1"/>
  <c r="H945"/>
  <c r="K945" s="1"/>
  <c r="G945"/>
  <c r="AH944"/>
  <c r="AG944"/>
  <c r="AI944" s="1"/>
  <c r="AF944"/>
  <c r="Z944"/>
  <c r="AD944" s="1"/>
  <c r="Y944"/>
  <c r="AC944" s="1"/>
  <c r="X944"/>
  <c r="AB944" s="1"/>
  <c r="U944"/>
  <c r="T944"/>
  <c r="W944" s="1"/>
  <c r="S944"/>
  <c r="N944"/>
  <c r="AT944" s="1"/>
  <c r="M944"/>
  <c r="AS944" s="1"/>
  <c r="I944"/>
  <c r="H944"/>
  <c r="K944" s="1"/>
  <c r="G944"/>
  <c r="AK943"/>
  <c r="AI943"/>
  <c r="AD943"/>
  <c r="AP943" s="1"/>
  <c r="AC943"/>
  <c r="AO943" s="1"/>
  <c r="AB943"/>
  <c r="AN943" s="1"/>
  <c r="AA943"/>
  <c r="W943"/>
  <c r="S943"/>
  <c r="N943"/>
  <c r="AT943" s="1"/>
  <c r="M943"/>
  <c r="AS943" s="1"/>
  <c r="L943"/>
  <c r="AR943" s="1"/>
  <c r="AU943" s="1"/>
  <c r="K943"/>
  <c r="G943"/>
  <c r="AO942"/>
  <c r="AK942"/>
  <c r="AI942"/>
  <c r="AD942"/>
  <c r="AP942" s="1"/>
  <c r="AC942"/>
  <c r="AB942"/>
  <c r="AN942" s="1"/>
  <c r="AA942"/>
  <c r="W942"/>
  <c r="S942"/>
  <c r="N942"/>
  <c r="AT942" s="1"/>
  <c r="M942"/>
  <c r="AS942" s="1"/>
  <c r="L942"/>
  <c r="AR942" s="1"/>
  <c r="AU942" s="1"/>
  <c r="K942"/>
  <c r="G942"/>
  <c r="AH941"/>
  <c r="AG941"/>
  <c r="AI941" s="1"/>
  <c r="AF941"/>
  <c r="Z941"/>
  <c r="AD941" s="1"/>
  <c r="Y941"/>
  <c r="AC941" s="1"/>
  <c r="X941"/>
  <c r="AB941" s="1"/>
  <c r="U941"/>
  <c r="T941"/>
  <c r="W941" s="1"/>
  <c r="S941"/>
  <c r="N941"/>
  <c r="AT941" s="1"/>
  <c r="M941"/>
  <c r="AS941" s="1"/>
  <c r="I941"/>
  <c r="H941"/>
  <c r="K941" s="1"/>
  <c r="G941"/>
  <c r="AO940"/>
  <c r="AK940"/>
  <c r="AI940"/>
  <c r="AD940"/>
  <c r="AP940" s="1"/>
  <c r="AC940"/>
  <c r="AB940"/>
  <c r="AN940" s="1"/>
  <c r="AA940"/>
  <c r="W940"/>
  <c r="S940"/>
  <c r="N940"/>
  <c r="AT940" s="1"/>
  <c r="M940"/>
  <c r="AS940" s="1"/>
  <c r="L940"/>
  <c r="AR940" s="1"/>
  <c r="AU940" s="1"/>
  <c r="K940"/>
  <c r="G940"/>
  <c r="AO939"/>
  <c r="AK939"/>
  <c r="AI939"/>
  <c r="AD939"/>
  <c r="AP939" s="1"/>
  <c r="AC939"/>
  <c r="AB939"/>
  <c r="AN939" s="1"/>
  <c r="AA939"/>
  <c r="W939"/>
  <c r="S939"/>
  <c r="N939"/>
  <c r="AT939" s="1"/>
  <c r="M939"/>
  <c r="AS939" s="1"/>
  <c r="L939"/>
  <c r="AR939" s="1"/>
  <c r="AU939" s="1"/>
  <c r="K939"/>
  <c r="G939"/>
  <c r="AH938"/>
  <c r="AG938"/>
  <c r="AI938" s="1"/>
  <c r="AF938"/>
  <c r="Z938"/>
  <c r="AD938" s="1"/>
  <c r="Y938"/>
  <c r="AC938" s="1"/>
  <c r="X938"/>
  <c r="AB938" s="1"/>
  <c r="U938"/>
  <c r="T938"/>
  <c r="W938" s="1"/>
  <c r="S938"/>
  <c r="N938"/>
  <c r="AT938" s="1"/>
  <c r="M938"/>
  <c r="AS938" s="1"/>
  <c r="I938"/>
  <c r="H938"/>
  <c r="K938" s="1"/>
  <c r="G938"/>
  <c r="AO937"/>
  <c r="AK937"/>
  <c r="AI937"/>
  <c r="AD937"/>
  <c r="AP937" s="1"/>
  <c r="AC937"/>
  <c r="AB937"/>
  <c r="AN937" s="1"/>
  <c r="AA937"/>
  <c r="W937"/>
  <c r="S937"/>
  <c r="N937"/>
  <c r="AT937" s="1"/>
  <c r="M937"/>
  <c r="AS937" s="1"/>
  <c r="L937"/>
  <c r="AR937" s="1"/>
  <c r="AU937" s="1"/>
  <c r="K937"/>
  <c r="G937"/>
  <c r="AO936"/>
  <c r="AK936"/>
  <c r="AI936"/>
  <c r="AD936"/>
  <c r="AP936" s="1"/>
  <c r="AC936"/>
  <c r="AB936"/>
  <c r="AN936" s="1"/>
  <c r="AA936"/>
  <c r="W936"/>
  <c r="S936"/>
  <c r="N936"/>
  <c r="AT936" s="1"/>
  <c r="M936"/>
  <c r="AS936" s="1"/>
  <c r="L936"/>
  <c r="AR936" s="1"/>
  <c r="AU936" s="1"/>
  <c r="K936"/>
  <c r="G936"/>
  <c r="AH935"/>
  <c r="AG935"/>
  <c r="AI935" s="1"/>
  <c r="AF935"/>
  <c r="Z935"/>
  <c r="AD935" s="1"/>
  <c r="Y935"/>
  <c r="AC935" s="1"/>
  <c r="X935"/>
  <c r="AB935" s="1"/>
  <c r="U935"/>
  <c r="T935"/>
  <c r="W935" s="1"/>
  <c r="S935"/>
  <c r="N935"/>
  <c r="AT935" s="1"/>
  <c r="M935"/>
  <c r="AS935" s="1"/>
  <c r="I935"/>
  <c r="H935"/>
  <c r="K935" s="1"/>
  <c r="G935"/>
  <c r="AO934"/>
  <c r="AK934"/>
  <c r="AI934"/>
  <c r="AD934"/>
  <c r="AP934" s="1"/>
  <c r="AC934"/>
  <c r="AB934"/>
  <c r="AN934" s="1"/>
  <c r="AA934"/>
  <c r="W934"/>
  <c r="S934"/>
  <c r="N934"/>
  <c r="AT934" s="1"/>
  <c r="M934"/>
  <c r="AS934" s="1"/>
  <c r="L934"/>
  <c r="AR934" s="1"/>
  <c r="AU934" s="1"/>
  <c r="K934"/>
  <c r="G934"/>
  <c r="AO933"/>
  <c r="AK933"/>
  <c r="AI933"/>
  <c r="AD933"/>
  <c r="AP933" s="1"/>
  <c r="AC933"/>
  <c r="AB933"/>
  <c r="AN933" s="1"/>
  <c r="AA933"/>
  <c r="W933"/>
  <c r="S933"/>
  <c r="N933"/>
  <c r="AT933" s="1"/>
  <c r="M933"/>
  <c r="AS933" s="1"/>
  <c r="L933"/>
  <c r="AR933" s="1"/>
  <c r="AU933" s="1"/>
  <c r="K933"/>
  <c r="G933"/>
  <c r="AH932"/>
  <c r="AG932"/>
  <c r="AI932" s="1"/>
  <c r="AF932"/>
  <c r="Z932"/>
  <c r="AD932" s="1"/>
  <c r="Y932"/>
  <c r="AC932" s="1"/>
  <c r="X932"/>
  <c r="AB932" s="1"/>
  <c r="U932"/>
  <c r="T932"/>
  <c r="W932" s="1"/>
  <c r="S932"/>
  <c r="N932"/>
  <c r="AT932" s="1"/>
  <c r="M932"/>
  <c r="AS932" s="1"/>
  <c r="I932"/>
  <c r="H932"/>
  <c r="K932" s="1"/>
  <c r="G932"/>
  <c r="AO931"/>
  <c r="AK931"/>
  <c r="AI931"/>
  <c r="AD931"/>
  <c r="AP931" s="1"/>
  <c r="AC931"/>
  <c r="AB931"/>
  <c r="AN931" s="1"/>
  <c r="AA931"/>
  <c r="W931"/>
  <c r="S931"/>
  <c r="N931"/>
  <c r="AT931" s="1"/>
  <c r="M931"/>
  <c r="AS931" s="1"/>
  <c r="L931"/>
  <c r="AR931" s="1"/>
  <c r="AU931" s="1"/>
  <c r="K931"/>
  <c r="G931"/>
  <c r="AO930"/>
  <c r="AK930"/>
  <c r="AI930"/>
  <c r="AD930"/>
  <c r="AP930" s="1"/>
  <c r="AC930"/>
  <c r="AB930"/>
  <c r="AN930" s="1"/>
  <c r="AA930"/>
  <c r="W930"/>
  <c r="S930"/>
  <c r="N930"/>
  <c r="AT930" s="1"/>
  <c r="M930"/>
  <c r="AS930" s="1"/>
  <c r="L930"/>
  <c r="AR930" s="1"/>
  <c r="AU930" s="1"/>
  <c r="K930"/>
  <c r="G930"/>
  <c r="AH929"/>
  <c r="AG929"/>
  <c r="AI929" s="1"/>
  <c r="AF929"/>
  <c r="Z929"/>
  <c r="AD929" s="1"/>
  <c r="Y929"/>
  <c r="AC929" s="1"/>
  <c r="X929"/>
  <c r="AB929" s="1"/>
  <c r="U929"/>
  <c r="T929"/>
  <c r="W929" s="1"/>
  <c r="W926" s="1"/>
  <c r="W1092" s="1"/>
  <c r="S929"/>
  <c r="N929"/>
  <c r="AT929" s="1"/>
  <c r="M929"/>
  <c r="AS929" s="1"/>
  <c r="I929"/>
  <c r="H929"/>
  <c r="K929" s="1"/>
  <c r="K926" s="1"/>
  <c r="K1092" s="1"/>
  <c r="G929"/>
  <c r="AH928"/>
  <c r="AG928"/>
  <c r="AI928" s="1"/>
  <c r="AI926" s="1"/>
  <c r="AI1092" s="1"/>
  <c r="AF928"/>
  <c r="Z928"/>
  <c r="AD928" s="1"/>
  <c r="Y928"/>
  <c r="AC928" s="1"/>
  <c r="X928"/>
  <c r="AB928" s="1"/>
  <c r="W928"/>
  <c r="S928"/>
  <c r="N928"/>
  <c r="AT928" s="1"/>
  <c r="M928"/>
  <c r="AS928" s="1"/>
  <c r="L928"/>
  <c r="AR928" s="1"/>
  <c r="K928"/>
  <c r="G928"/>
  <c r="AO927"/>
  <c r="AK927"/>
  <c r="AI927"/>
  <c r="AD927"/>
  <c r="AP927" s="1"/>
  <c r="AC927"/>
  <c r="AB927"/>
  <c r="AN927" s="1"/>
  <c r="AA927"/>
  <c r="W927"/>
  <c r="S927"/>
  <c r="N927"/>
  <c r="AT927" s="1"/>
  <c r="M927"/>
  <c r="AS927" s="1"/>
  <c r="L927"/>
  <c r="AR927" s="1"/>
  <c r="K927"/>
  <c r="G927"/>
  <c r="AV926"/>
  <c r="AH926"/>
  <c r="AH1092" s="1"/>
  <c r="AG926"/>
  <c r="AG1092" s="1"/>
  <c r="AF926"/>
  <c r="AF1092" s="1"/>
  <c r="Z926"/>
  <c r="Z1092" s="1"/>
  <c r="Y926"/>
  <c r="Y1092" s="1"/>
  <c r="X926"/>
  <c r="X1092" s="1"/>
  <c r="V926"/>
  <c r="V1092" s="1"/>
  <c r="U926"/>
  <c r="U1092" s="1"/>
  <c r="T926"/>
  <c r="T1092" s="1"/>
  <c r="S926"/>
  <c r="S1092" s="1"/>
  <c r="R926"/>
  <c r="R1092" s="1"/>
  <c r="Q926"/>
  <c r="Q1092" s="1"/>
  <c r="P926"/>
  <c r="P1092" s="1"/>
  <c r="N926"/>
  <c r="N1092" s="1"/>
  <c r="J926"/>
  <c r="J1092" s="1"/>
  <c r="I926"/>
  <c r="I1092" s="1"/>
  <c r="H926"/>
  <c r="H1092" s="1"/>
  <c r="G926"/>
  <c r="G1092" s="1"/>
  <c r="F926"/>
  <c r="F1092" s="1"/>
  <c r="E926"/>
  <c r="E1092" s="1"/>
  <c r="D926"/>
  <c r="D1092" s="1"/>
  <c r="AO925"/>
  <c r="AK925"/>
  <c r="AI925"/>
  <c r="AD925"/>
  <c r="AC925"/>
  <c r="AB925"/>
  <c r="AA925"/>
  <c r="W925"/>
  <c r="S925"/>
  <c r="N925"/>
  <c r="AT925" s="1"/>
  <c r="M925"/>
  <c r="AS925" s="1"/>
  <c r="L925"/>
  <c r="AR925" s="1"/>
  <c r="K925"/>
  <c r="G925"/>
  <c r="AH924"/>
  <c r="AG924"/>
  <c r="AF924"/>
  <c r="AI924" s="1"/>
  <c r="AD924"/>
  <c r="AP924" s="1"/>
  <c r="AA924"/>
  <c r="U924"/>
  <c r="AC924" s="1"/>
  <c r="T924"/>
  <c r="AB924" s="1"/>
  <c r="S924"/>
  <c r="N924"/>
  <c r="AT924" s="1"/>
  <c r="M924"/>
  <c r="AS924" s="1"/>
  <c r="I924"/>
  <c r="H924"/>
  <c r="L924" s="1"/>
  <c r="G924"/>
  <c r="AH923"/>
  <c r="AG923"/>
  <c r="AG922" s="1"/>
  <c r="AF923"/>
  <c r="AD923"/>
  <c r="AP923" s="1"/>
  <c r="AA923"/>
  <c r="U923"/>
  <c r="U922" s="1"/>
  <c r="T923"/>
  <c r="AB923" s="1"/>
  <c r="S923"/>
  <c r="N923"/>
  <c r="AT923" s="1"/>
  <c r="L923"/>
  <c r="AR923" s="1"/>
  <c r="AU923" s="1"/>
  <c r="I923"/>
  <c r="M923" s="1"/>
  <c r="AS923" s="1"/>
  <c r="H923"/>
  <c r="K923" s="1"/>
  <c r="G923"/>
  <c r="AH922"/>
  <c r="AF922"/>
  <c r="AI922" s="1"/>
  <c r="Z922"/>
  <c r="Y922"/>
  <c r="X922"/>
  <c r="AA922" s="1"/>
  <c r="V922"/>
  <c r="T922"/>
  <c r="W922" s="1"/>
  <c r="R922"/>
  <c r="AD922" s="1"/>
  <c r="Q922"/>
  <c r="AC922" s="1"/>
  <c r="P922"/>
  <c r="S922" s="1"/>
  <c r="J922"/>
  <c r="H922"/>
  <c r="F922"/>
  <c r="N922" s="1"/>
  <c r="AT922" s="1"/>
  <c r="E922"/>
  <c r="D922"/>
  <c r="G922" s="1"/>
  <c r="AP921"/>
  <c r="AN921"/>
  <c r="AL921"/>
  <c r="AJ921"/>
  <c r="AI921"/>
  <c r="AD921"/>
  <c r="AC921"/>
  <c r="AO921" s="1"/>
  <c r="AB921"/>
  <c r="AA921"/>
  <c r="W921"/>
  <c r="S921"/>
  <c r="N921"/>
  <c r="AT921" s="1"/>
  <c r="M921"/>
  <c r="AS921" s="1"/>
  <c r="L921"/>
  <c r="O921" s="1"/>
  <c r="K921"/>
  <c r="G921"/>
  <c r="AT920"/>
  <c r="AH920"/>
  <c r="AG920"/>
  <c r="AF920"/>
  <c r="AI920" s="1"/>
  <c r="AD920"/>
  <c r="AP920" s="1"/>
  <c r="AA920"/>
  <c r="U920"/>
  <c r="AC920" s="1"/>
  <c r="T920"/>
  <c r="AB920" s="1"/>
  <c r="S920"/>
  <c r="N920"/>
  <c r="M920"/>
  <c r="AS920" s="1"/>
  <c r="I920"/>
  <c r="H920"/>
  <c r="L920" s="1"/>
  <c r="G920"/>
  <c r="AH919"/>
  <c r="AG919"/>
  <c r="AG918" s="1"/>
  <c r="AF919"/>
  <c r="AD919"/>
  <c r="AP919" s="1"/>
  <c r="AA919"/>
  <c r="U919"/>
  <c r="U918" s="1"/>
  <c r="T919"/>
  <c r="AB919" s="1"/>
  <c r="S919"/>
  <c r="N919"/>
  <c r="AT919" s="1"/>
  <c r="L919"/>
  <c r="AR919" s="1"/>
  <c r="I919"/>
  <c r="M919" s="1"/>
  <c r="AS919" s="1"/>
  <c r="H919"/>
  <c r="K919" s="1"/>
  <c r="G919"/>
  <c r="AH918"/>
  <c r="AF918"/>
  <c r="AI918" s="1"/>
  <c r="Z918"/>
  <c r="Y918"/>
  <c r="X918"/>
  <c r="AA918" s="1"/>
  <c r="V918"/>
  <c r="T918"/>
  <c r="W918" s="1"/>
  <c r="R918"/>
  <c r="AD918" s="1"/>
  <c r="Q918"/>
  <c r="AC918" s="1"/>
  <c r="P918"/>
  <c r="S918" s="1"/>
  <c r="J918"/>
  <c r="H918"/>
  <c r="F918"/>
  <c r="N918" s="1"/>
  <c r="AT918" s="1"/>
  <c r="E918"/>
  <c r="D918"/>
  <c r="G918" s="1"/>
  <c r="AP917"/>
  <c r="AN917"/>
  <c r="AL917"/>
  <c r="AJ917"/>
  <c r="AI917"/>
  <c r="AD917"/>
  <c r="AC917"/>
  <c r="AO917" s="1"/>
  <c r="AB917"/>
  <c r="AA917"/>
  <c r="W917"/>
  <c r="S917"/>
  <c r="N917"/>
  <c r="AT917" s="1"/>
  <c r="M917"/>
  <c r="AS917" s="1"/>
  <c r="L917"/>
  <c r="O917" s="1"/>
  <c r="K917"/>
  <c r="G917"/>
  <c r="AT916"/>
  <c r="AH916"/>
  <c r="AG916"/>
  <c r="AF916"/>
  <c r="AI916" s="1"/>
  <c r="AD916"/>
  <c r="AP916" s="1"/>
  <c r="AA916"/>
  <c r="U916"/>
  <c r="AC916" s="1"/>
  <c r="T916"/>
  <c r="AB916" s="1"/>
  <c r="S916"/>
  <c r="N916"/>
  <c r="M916"/>
  <c r="AS916" s="1"/>
  <c r="I916"/>
  <c r="H916"/>
  <c r="L916" s="1"/>
  <c r="G916"/>
  <c r="AH915"/>
  <c r="AG915"/>
  <c r="AG914" s="1"/>
  <c r="AF915"/>
  <c r="AD915"/>
  <c r="AP915" s="1"/>
  <c r="AA915"/>
  <c r="U915"/>
  <c r="U914" s="1"/>
  <c r="T915"/>
  <c r="AB915" s="1"/>
  <c r="S915"/>
  <c r="N915"/>
  <c r="AT915" s="1"/>
  <c r="L915"/>
  <c r="AR915" s="1"/>
  <c r="I915"/>
  <c r="M915" s="1"/>
  <c r="AS915" s="1"/>
  <c r="H915"/>
  <c r="K915" s="1"/>
  <c r="G915"/>
  <c r="AH914"/>
  <c r="AF914"/>
  <c r="AI914" s="1"/>
  <c r="Z914"/>
  <c r="Y914"/>
  <c r="X914"/>
  <c r="AA914" s="1"/>
  <c r="V914"/>
  <c r="T914"/>
  <c r="W914" s="1"/>
  <c r="R914"/>
  <c r="AD914" s="1"/>
  <c r="Q914"/>
  <c r="AC914" s="1"/>
  <c r="P914"/>
  <c r="S914" s="1"/>
  <c r="J914"/>
  <c r="H914"/>
  <c r="F914"/>
  <c r="N914" s="1"/>
  <c r="AT914" s="1"/>
  <c r="E914"/>
  <c r="D914"/>
  <c r="G914" s="1"/>
  <c r="AP913"/>
  <c r="AN913"/>
  <c r="AL913"/>
  <c r="AJ913"/>
  <c r="AI913"/>
  <c r="AD913"/>
  <c r="AC913"/>
  <c r="AO913" s="1"/>
  <c r="AB913"/>
  <c r="AA913"/>
  <c r="W913"/>
  <c r="S913"/>
  <c r="N913"/>
  <c r="AT913" s="1"/>
  <c r="M913"/>
  <c r="AS913" s="1"/>
  <c r="L913"/>
  <c r="O913" s="1"/>
  <c r="K913"/>
  <c r="G913"/>
  <c r="AT912"/>
  <c r="AH912"/>
  <c r="AG912"/>
  <c r="AF912"/>
  <c r="AI912" s="1"/>
  <c r="AD912"/>
  <c r="AP912" s="1"/>
  <c r="AA912"/>
  <c r="U912"/>
  <c r="AC912" s="1"/>
  <c r="T912"/>
  <c r="AB912" s="1"/>
  <c r="S912"/>
  <c r="N912"/>
  <c r="M912"/>
  <c r="AS912" s="1"/>
  <c r="I912"/>
  <c r="H912"/>
  <c r="L912" s="1"/>
  <c r="G912"/>
  <c r="AH911"/>
  <c r="AG911"/>
  <c r="AI911" s="1"/>
  <c r="AF911"/>
  <c r="AA911"/>
  <c r="U911"/>
  <c r="AC911" s="1"/>
  <c r="T911"/>
  <c r="AB911" s="1"/>
  <c r="N911"/>
  <c r="M911"/>
  <c r="AS911" s="1"/>
  <c r="I911"/>
  <c r="H911"/>
  <c r="L911" s="1"/>
  <c r="G911"/>
  <c r="AH910"/>
  <c r="AG910"/>
  <c r="AG909" s="1"/>
  <c r="AF910"/>
  <c r="AD910"/>
  <c r="AP910" s="1"/>
  <c r="AA910"/>
  <c r="U910"/>
  <c r="U909" s="1"/>
  <c r="T910"/>
  <c r="AB910" s="1"/>
  <c r="S910"/>
  <c r="N910"/>
  <c r="AT910" s="1"/>
  <c r="L910"/>
  <c r="AR910" s="1"/>
  <c r="AU910" s="1"/>
  <c r="I910"/>
  <c r="M910" s="1"/>
  <c r="AS910" s="1"/>
  <c r="H910"/>
  <c r="K910" s="1"/>
  <c r="G910"/>
  <c r="AH909"/>
  <c r="AF909"/>
  <c r="Z909"/>
  <c r="Y909"/>
  <c r="X909"/>
  <c r="AA909" s="1"/>
  <c r="V909"/>
  <c r="T909"/>
  <c r="W909" s="1"/>
  <c r="Q909"/>
  <c r="P909"/>
  <c r="J909"/>
  <c r="H909"/>
  <c r="F909"/>
  <c r="N909" s="1"/>
  <c r="E909"/>
  <c r="D909"/>
  <c r="G909" s="1"/>
  <c r="AP908"/>
  <c r="AN908"/>
  <c r="AL908"/>
  <c r="AJ908"/>
  <c r="AI908"/>
  <c r="AD908"/>
  <c r="AC908"/>
  <c r="AO908" s="1"/>
  <c r="AB908"/>
  <c r="AA908"/>
  <c r="W908"/>
  <c r="S908"/>
  <c r="N908"/>
  <c r="AT908" s="1"/>
  <c r="M908"/>
  <c r="AS908" s="1"/>
  <c r="L908"/>
  <c r="O908" s="1"/>
  <c r="K908"/>
  <c r="G908"/>
  <c r="AT907"/>
  <c r="AH907"/>
  <c r="AG907"/>
  <c r="AF907"/>
  <c r="AI907" s="1"/>
  <c r="AD907"/>
  <c r="AP907" s="1"/>
  <c r="AA907"/>
  <c r="U907"/>
  <c r="AC907" s="1"/>
  <c r="T907"/>
  <c r="AB907" s="1"/>
  <c r="S907"/>
  <c r="N907"/>
  <c r="M907"/>
  <c r="AS907" s="1"/>
  <c r="I907"/>
  <c r="H907"/>
  <c r="L907" s="1"/>
  <c r="G907"/>
  <c r="AH906"/>
  <c r="AG906"/>
  <c r="AI906" s="1"/>
  <c r="AF906"/>
  <c r="AD906"/>
  <c r="AP906" s="1"/>
  <c r="AA906"/>
  <c r="U906"/>
  <c r="AC906" s="1"/>
  <c r="T906"/>
  <c r="AB906" s="1"/>
  <c r="S906"/>
  <c r="N906"/>
  <c r="AT906" s="1"/>
  <c r="L906"/>
  <c r="AR906" s="1"/>
  <c r="I906"/>
  <c r="M906" s="1"/>
  <c r="AS906" s="1"/>
  <c r="H906"/>
  <c r="K906" s="1"/>
  <c r="G906"/>
  <c r="AT905"/>
  <c r="AH905"/>
  <c r="AG905"/>
  <c r="AF905"/>
  <c r="AI905" s="1"/>
  <c r="AD905"/>
  <c r="AP905" s="1"/>
  <c r="AA905"/>
  <c r="U905"/>
  <c r="AC905" s="1"/>
  <c r="T905"/>
  <c r="AB905" s="1"/>
  <c r="S905"/>
  <c r="N905"/>
  <c r="M905"/>
  <c r="AS905" s="1"/>
  <c r="I905"/>
  <c r="H905"/>
  <c r="L905" s="1"/>
  <c r="G905"/>
  <c r="AH904"/>
  <c r="AG904"/>
  <c r="AI904" s="1"/>
  <c r="AF904"/>
  <c r="AD904"/>
  <c r="AP904" s="1"/>
  <c r="AA904"/>
  <c r="U904"/>
  <c r="AC904" s="1"/>
  <c r="T904"/>
  <c r="AB904" s="1"/>
  <c r="S904"/>
  <c r="N904"/>
  <c r="AT904" s="1"/>
  <c r="L904"/>
  <c r="AR904" s="1"/>
  <c r="AU904" s="1"/>
  <c r="I904"/>
  <c r="M904" s="1"/>
  <c r="AS904" s="1"/>
  <c r="H904"/>
  <c r="K904" s="1"/>
  <c r="G904"/>
  <c r="AT903"/>
  <c r="AH903"/>
  <c r="AG903"/>
  <c r="AF903"/>
  <c r="AI903" s="1"/>
  <c r="AD903"/>
  <c r="AP903" s="1"/>
  <c r="AA903"/>
  <c r="U903"/>
  <c r="AC903" s="1"/>
  <c r="T903"/>
  <c r="AB903" s="1"/>
  <c r="S903"/>
  <c r="N903"/>
  <c r="M903"/>
  <c r="AS903" s="1"/>
  <c r="I903"/>
  <c r="H903"/>
  <c r="L903" s="1"/>
  <c r="G903"/>
  <c r="AH902"/>
  <c r="AG902"/>
  <c r="AI902" s="1"/>
  <c r="AF902"/>
  <c r="AD902"/>
  <c r="AP902" s="1"/>
  <c r="AA902"/>
  <c r="U902"/>
  <c r="AC902" s="1"/>
  <c r="T902"/>
  <c r="AB902" s="1"/>
  <c r="S902"/>
  <c r="N902"/>
  <c r="AT902" s="1"/>
  <c r="L902"/>
  <c r="AR902" s="1"/>
  <c r="I902"/>
  <c r="M902" s="1"/>
  <c r="AS902" s="1"/>
  <c r="H902"/>
  <c r="K902" s="1"/>
  <c r="G902"/>
  <c r="AT901"/>
  <c r="AH901"/>
  <c r="AH900" s="1"/>
  <c r="AG901"/>
  <c r="AF901"/>
  <c r="AI901" s="1"/>
  <c r="AD901"/>
  <c r="AP901" s="1"/>
  <c r="AA901"/>
  <c r="U901"/>
  <c r="AC901" s="1"/>
  <c r="T901"/>
  <c r="T900" s="1"/>
  <c r="W900" s="1"/>
  <c r="S901"/>
  <c r="N901"/>
  <c r="M901"/>
  <c r="AS901" s="1"/>
  <c r="I901"/>
  <c r="H901"/>
  <c r="L901" s="1"/>
  <c r="G901"/>
  <c r="AG900"/>
  <c r="Z900"/>
  <c r="Y900"/>
  <c r="AA900" s="1"/>
  <c r="X900"/>
  <c r="V900"/>
  <c r="U900"/>
  <c r="R900"/>
  <c r="AD900" s="1"/>
  <c r="Q900"/>
  <c r="AC900" s="1"/>
  <c r="P900"/>
  <c r="J900"/>
  <c r="I900"/>
  <c r="F900"/>
  <c r="N900" s="1"/>
  <c r="AT900" s="1"/>
  <c r="E900"/>
  <c r="M900" s="1"/>
  <c r="AS900" s="1"/>
  <c r="D900"/>
  <c r="AO899"/>
  <c r="AK899"/>
  <c r="AI899"/>
  <c r="AD899"/>
  <c r="AP899" s="1"/>
  <c r="AC899"/>
  <c r="AB899"/>
  <c r="AN899" s="1"/>
  <c r="AA899"/>
  <c r="W899"/>
  <c r="S899"/>
  <c r="N899"/>
  <c r="AT899" s="1"/>
  <c r="M899"/>
  <c r="AS899" s="1"/>
  <c r="L899"/>
  <c r="AR899" s="1"/>
  <c r="AU899" s="1"/>
  <c r="K899"/>
  <c r="G899"/>
  <c r="AH898"/>
  <c r="AG898"/>
  <c r="AI898" s="1"/>
  <c r="AF898"/>
  <c r="AD898"/>
  <c r="AP898" s="1"/>
  <c r="AA898"/>
  <c r="U898"/>
  <c r="AC898" s="1"/>
  <c r="T898"/>
  <c r="AB898" s="1"/>
  <c r="S898"/>
  <c r="N898"/>
  <c r="AT898" s="1"/>
  <c r="L898"/>
  <c r="AR898" s="1"/>
  <c r="AU898" s="1"/>
  <c r="I898"/>
  <c r="M898" s="1"/>
  <c r="AS898" s="1"/>
  <c r="H898"/>
  <c r="K898" s="1"/>
  <c r="G898"/>
  <c r="AT897"/>
  <c r="AH897"/>
  <c r="AH896" s="1"/>
  <c r="AG897"/>
  <c r="AF897"/>
  <c r="AI897" s="1"/>
  <c r="AD897"/>
  <c r="AP897" s="1"/>
  <c r="AA897"/>
  <c r="U897"/>
  <c r="AC897" s="1"/>
  <c r="T897"/>
  <c r="T896" s="1"/>
  <c r="S897"/>
  <c r="N897"/>
  <c r="M897"/>
  <c r="AS897" s="1"/>
  <c r="I897"/>
  <c r="H897"/>
  <c r="L897" s="1"/>
  <c r="G897"/>
  <c r="AG896"/>
  <c r="Z896"/>
  <c r="Y896"/>
  <c r="X896"/>
  <c r="V896"/>
  <c r="V1132" s="1"/>
  <c r="U896"/>
  <c r="R896"/>
  <c r="R1132" s="1"/>
  <c r="Q896"/>
  <c r="Q1132" s="1"/>
  <c r="P896"/>
  <c r="P1132" s="1"/>
  <c r="J896"/>
  <c r="J1132" s="1"/>
  <c r="I896"/>
  <c r="F896"/>
  <c r="F1132" s="1"/>
  <c r="E896"/>
  <c r="E1132" s="1"/>
  <c r="D896"/>
  <c r="D1132" s="1"/>
  <c r="AO895"/>
  <c r="AK895"/>
  <c r="AI895"/>
  <c r="AD895"/>
  <c r="AP895" s="1"/>
  <c r="AC895"/>
  <c r="AB895"/>
  <c r="AN895" s="1"/>
  <c r="AA895"/>
  <c r="W895"/>
  <c r="S895"/>
  <c r="N895"/>
  <c r="AT895" s="1"/>
  <c r="M895"/>
  <c r="AS895" s="1"/>
  <c r="L895"/>
  <c r="AR895" s="1"/>
  <c r="K895"/>
  <c r="G895"/>
  <c r="AH894"/>
  <c r="AG894"/>
  <c r="AI894" s="1"/>
  <c r="AF894"/>
  <c r="AD894"/>
  <c r="AP894" s="1"/>
  <c r="AA894"/>
  <c r="U894"/>
  <c r="AC894" s="1"/>
  <c r="T894"/>
  <c r="AB894" s="1"/>
  <c r="S894"/>
  <c r="N894"/>
  <c r="AT894" s="1"/>
  <c r="L894"/>
  <c r="AR894" s="1"/>
  <c r="I894"/>
  <c r="M894" s="1"/>
  <c r="AS894" s="1"/>
  <c r="H894"/>
  <c r="K894" s="1"/>
  <c r="G894"/>
  <c r="AT893"/>
  <c r="AH893"/>
  <c r="AG893"/>
  <c r="AF893"/>
  <c r="AI893" s="1"/>
  <c r="AD893"/>
  <c r="AP893" s="1"/>
  <c r="AA893"/>
  <c r="U893"/>
  <c r="AC893" s="1"/>
  <c r="T893"/>
  <c r="AB893" s="1"/>
  <c r="S893"/>
  <c r="N893"/>
  <c r="M893"/>
  <c r="AS893" s="1"/>
  <c r="I893"/>
  <c r="H893"/>
  <c r="L893" s="1"/>
  <c r="G893"/>
  <c r="AH892"/>
  <c r="AG892"/>
  <c r="AI892" s="1"/>
  <c r="AF892"/>
  <c r="AD892"/>
  <c r="AP892" s="1"/>
  <c r="AA892"/>
  <c r="U892"/>
  <c r="AC892" s="1"/>
  <c r="T892"/>
  <c r="AB892" s="1"/>
  <c r="S892"/>
  <c r="N892"/>
  <c r="AT892" s="1"/>
  <c r="L892"/>
  <c r="AR892" s="1"/>
  <c r="AU892" s="1"/>
  <c r="I892"/>
  <c r="M892" s="1"/>
  <c r="AS892" s="1"/>
  <c r="H892"/>
  <c r="K892" s="1"/>
  <c r="G892"/>
  <c r="AT891"/>
  <c r="AH891"/>
  <c r="AG891"/>
  <c r="AF891"/>
  <c r="AI891" s="1"/>
  <c r="AD891"/>
  <c r="AP891" s="1"/>
  <c r="AA891"/>
  <c r="U891"/>
  <c r="AC891" s="1"/>
  <c r="T891"/>
  <c r="AB891" s="1"/>
  <c r="S891"/>
  <c r="N891"/>
  <c r="M891"/>
  <c r="AS891" s="1"/>
  <c r="I891"/>
  <c r="H891"/>
  <c r="L891" s="1"/>
  <c r="G891"/>
  <c r="AH890"/>
  <c r="AG890"/>
  <c r="AI890" s="1"/>
  <c r="AF890"/>
  <c r="AC890"/>
  <c r="AO890" s="1"/>
  <c r="AA890"/>
  <c r="V890"/>
  <c r="AD890" s="1"/>
  <c r="U890"/>
  <c r="T890"/>
  <c r="AB890" s="1"/>
  <c r="S890"/>
  <c r="J890"/>
  <c r="N890" s="1"/>
  <c r="AT890" s="1"/>
  <c r="I890"/>
  <c r="M890" s="1"/>
  <c r="AS890" s="1"/>
  <c r="H890"/>
  <c r="L890" s="1"/>
  <c r="G890"/>
  <c r="AT889"/>
  <c r="AH889"/>
  <c r="AH888" s="1"/>
  <c r="AG889"/>
  <c r="AF889"/>
  <c r="AI889" s="1"/>
  <c r="AD889"/>
  <c r="AP889" s="1"/>
  <c r="AA889"/>
  <c r="U889"/>
  <c r="AC889" s="1"/>
  <c r="T889"/>
  <c r="T888" s="1"/>
  <c r="S889"/>
  <c r="N889"/>
  <c r="M889"/>
  <c r="AS889" s="1"/>
  <c r="I889"/>
  <c r="H889"/>
  <c r="L889" s="1"/>
  <c r="G889"/>
  <c r="AG888"/>
  <c r="Z888"/>
  <c r="Y888"/>
  <c r="AA888" s="1"/>
  <c r="X888"/>
  <c r="U888"/>
  <c r="R888"/>
  <c r="Q888"/>
  <c r="AC888" s="1"/>
  <c r="P888"/>
  <c r="AB888" s="1"/>
  <c r="J888"/>
  <c r="I888"/>
  <c r="F888"/>
  <c r="N888" s="1"/>
  <c r="E888"/>
  <c r="M888" s="1"/>
  <c r="AS888" s="1"/>
  <c r="D888"/>
  <c r="AO887"/>
  <c r="AK887"/>
  <c r="AI887"/>
  <c r="AD887"/>
  <c r="AP887" s="1"/>
  <c r="AC887"/>
  <c r="AB887"/>
  <c r="AN887" s="1"/>
  <c r="AA887"/>
  <c r="W887"/>
  <c r="S887"/>
  <c r="N887"/>
  <c r="AT887" s="1"/>
  <c r="M887"/>
  <c r="AS887" s="1"/>
  <c r="L887"/>
  <c r="AR887" s="1"/>
  <c r="K887"/>
  <c r="G887"/>
  <c r="AH886"/>
  <c r="AG886"/>
  <c r="AI886" s="1"/>
  <c r="AF886"/>
  <c r="AD886"/>
  <c r="AP886" s="1"/>
  <c r="AA886"/>
  <c r="U886"/>
  <c r="AC886" s="1"/>
  <c r="T886"/>
  <c r="AB886" s="1"/>
  <c r="S886"/>
  <c r="N886"/>
  <c r="AT886" s="1"/>
  <c r="L886"/>
  <c r="AR886" s="1"/>
  <c r="I886"/>
  <c r="M886" s="1"/>
  <c r="AS886" s="1"/>
  <c r="H886"/>
  <c r="K886" s="1"/>
  <c r="G886"/>
  <c r="AT885"/>
  <c r="AH885"/>
  <c r="AG885"/>
  <c r="AF885"/>
  <c r="AI885" s="1"/>
  <c r="AD885"/>
  <c r="AP885" s="1"/>
  <c r="AA885"/>
  <c r="U885"/>
  <c r="AC885" s="1"/>
  <c r="T885"/>
  <c r="AB885" s="1"/>
  <c r="S885"/>
  <c r="N885"/>
  <c r="M885"/>
  <c r="AS885" s="1"/>
  <c r="I885"/>
  <c r="H885"/>
  <c r="L885" s="1"/>
  <c r="G885"/>
  <c r="AH884"/>
  <c r="AG884"/>
  <c r="AI884" s="1"/>
  <c r="AF884"/>
  <c r="AD884"/>
  <c r="AP884" s="1"/>
  <c r="AA884"/>
  <c r="U884"/>
  <c r="AC884" s="1"/>
  <c r="T884"/>
  <c r="AB884" s="1"/>
  <c r="S884"/>
  <c r="N884"/>
  <c r="AT884" s="1"/>
  <c r="L884"/>
  <c r="AR884" s="1"/>
  <c r="AU884" s="1"/>
  <c r="I884"/>
  <c r="M884" s="1"/>
  <c r="AS884" s="1"/>
  <c r="H884"/>
  <c r="K884" s="1"/>
  <c r="G884"/>
  <c r="AT883"/>
  <c r="AH883"/>
  <c r="AH882" s="1"/>
  <c r="AG883"/>
  <c r="AF883"/>
  <c r="AI883" s="1"/>
  <c r="AD883"/>
  <c r="AP883" s="1"/>
  <c r="AA883"/>
  <c r="U883"/>
  <c r="AC883" s="1"/>
  <c r="T883"/>
  <c r="T882" s="1"/>
  <c r="S883"/>
  <c r="N883"/>
  <c r="M883"/>
  <c r="AS883" s="1"/>
  <c r="I883"/>
  <c r="H883"/>
  <c r="L883" s="1"/>
  <c r="G883"/>
  <c r="AG882"/>
  <c r="Z882"/>
  <c r="Y882"/>
  <c r="AA882" s="1"/>
  <c r="X882"/>
  <c r="V882"/>
  <c r="U882"/>
  <c r="R882"/>
  <c r="AD882" s="1"/>
  <c r="Q882"/>
  <c r="AC882" s="1"/>
  <c r="P882"/>
  <c r="AB882" s="1"/>
  <c r="J882"/>
  <c r="I882"/>
  <c r="F882"/>
  <c r="N882" s="1"/>
  <c r="AT882" s="1"/>
  <c r="E882"/>
  <c r="M882" s="1"/>
  <c r="AS882" s="1"/>
  <c r="D882"/>
  <c r="AO881"/>
  <c r="AK881"/>
  <c r="AI881"/>
  <c r="AD881"/>
  <c r="AP881" s="1"/>
  <c r="AC881"/>
  <c r="AB881"/>
  <c r="AN881" s="1"/>
  <c r="AA881"/>
  <c r="W881"/>
  <c r="S881"/>
  <c r="N881"/>
  <c r="AT881" s="1"/>
  <c r="M881"/>
  <c r="AS881" s="1"/>
  <c r="L881"/>
  <c r="AR881" s="1"/>
  <c r="AU881" s="1"/>
  <c r="K881"/>
  <c r="G881"/>
  <c r="AH880"/>
  <c r="AG880"/>
  <c r="AI880" s="1"/>
  <c r="AF880"/>
  <c r="AD880"/>
  <c r="AP880" s="1"/>
  <c r="AA880"/>
  <c r="U880"/>
  <c r="AC880" s="1"/>
  <c r="T880"/>
  <c r="AB880" s="1"/>
  <c r="S880"/>
  <c r="N880"/>
  <c r="AT880" s="1"/>
  <c r="L880"/>
  <c r="AR880" s="1"/>
  <c r="AU880" s="1"/>
  <c r="I880"/>
  <c r="M880" s="1"/>
  <c r="AS880" s="1"/>
  <c r="H880"/>
  <c r="K880" s="1"/>
  <c r="G880"/>
  <c r="AT879"/>
  <c r="AH879"/>
  <c r="AG879"/>
  <c r="AF879"/>
  <c r="AI879" s="1"/>
  <c r="AD879"/>
  <c r="AP879" s="1"/>
  <c r="AA879"/>
  <c r="U879"/>
  <c r="AC879" s="1"/>
  <c r="T879"/>
  <c r="AB879" s="1"/>
  <c r="S879"/>
  <c r="N879"/>
  <c r="M879"/>
  <c r="AS879" s="1"/>
  <c r="I879"/>
  <c r="H879"/>
  <c r="L879" s="1"/>
  <c r="G879"/>
  <c r="AH878"/>
  <c r="AG878"/>
  <c r="AG877" s="1"/>
  <c r="AG839" s="1"/>
  <c r="AG1094" s="1"/>
  <c r="AF878"/>
  <c r="AD878"/>
  <c r="AP878" s="1"/>
  <c r="AA878"/>
  <c r="U878"/>
  <c r="U877" s="1"/>
  <c r="U839" s="1"/>
  <c r="U1094" s="1"/>
  <c r="T878"/>
  <c r="AB878" s="1"/>
  <c r="S878"/>
  <c r="N878"/>
  <c r="AT878" s="1"/>
  <c r="L878"/>
  <c r="AR878" s="1"/>
  <c r="AU878" s="1"/>
  <c r="I878"/>
  <c r="M878" s="1"/>
  <c r="AS878" s="1"/>
  <c r="H878"/>
  <c r="K878" s="1"/>
  <c r="G878"/>
  <c r="AH877"/>
  <c r="AF877"/>
  <c r="AI877" s="1"/>
  <c r="Z877"/>
  <c r="Y877"/>
  <c r="X877"/>
  <c r="AA877" s="1"/>
  <c r="V877"/>
  <c r="T877"/>
  <c r="W877" s="1"/>
  <c r="R877"/>
  <c r="AD877" s="1"/>
  <c r="Q877"/>
  <c r="AC877" s="1"/>
  <c r="P877"/>
  <c r="S877" s="1"/>
  <c r="J877"/>
  <c r="H877"/>
  <c r="F877"/>
  <c r="N877" s="1"/>
  <c r="AT877" s="1"/>
  <c r="E877"/>
  <c r="D877"/>
  <c r="G877" s="1"/>
  <c r="AP876"/>
  <c r="AN876"/>
  <c r="AL876"/>
  <c r="AJ876"/>
  <c r="AI876"/>
  <c r="AD876"/>
  <c r="AC876"/>
  <c r="AO876" s="1"/>
  <c r="AB876"/>
  <c r="AA876"/>
  <c r="W876"/>
  <c r="S876"/>
  <c r="N876"/>
  <c r="AT876" s="1"/>
  <c r="M876"/>
  <c r="AS876" s="1"/>
  <c r="L876"/>
  <c r="O876" s="1"/>
  <c r="K876"/>
  <c r="G876"/>
  <c r="AH875"/>
  <c r="AG875"/>
  <c r="AF875"/>
  <c r="AI875" s="1"/>
  <c r="AA875"/>
  <c r="U875"/>
  <c r="AC875" s="1"/>
  <c r="T875"/>
  <c r="AB875" s="1"/>
  <c r="N875"/>
  <c r="L875"/>
  <c r="O875" s="1"/>
  <c r="I875"/>
  <c r="M875" s="1"/>
  <c r="AS875" s="1"/>
  <c r="H875"/>
  <c r="K875" s="1"/>
  <c r="G875"/>
  <c r="AH874"/>
  <c r="AG874"/>
  <c r="AF874"/>
  <c r="AI874" s="1"/>
  <c r="AA874"/>
  <c r="U874"/>
  <c r="AC874" s="1"/>
  <c r="T874"/>
  <c r="AB874" s="1"/>
  <c r="N874"/>
  <c r="L874"/>
  <c r="I874"/>
  <c r="M874" s="1"/>
  <c r="AS874" s="1"/>
  <c r="H874"/>
  <c r="K874" s="1"/>
  <c r="G874"/>
  <c r="AH873"/>
  <c r="AG873"/>
  <c r="AF873"/>
  <c r="AI873" s="1"/>
  <c r="Z873"/>
  <c r="Y873"/>
  <c r="X873"/>
  <c r="AA873" s="1"/>
  <c r="V873"/>
  <c r="U873"/>
  <c r="T873"/>
  <c r="W873" s="1"/>
  <c r="Q873"/>
  <c r="AC873" s="1"/>
  <c r="P873"/>
  <c r="J873"/>
  <c r="H873"/>
  <c r="F873"/>
  <c r="N873" s="1"/>
  <c r="E873"/>
  <c r="D873"/>
  <c r="G873" s="1"/>
  <c r="AP872"/>
  <c r="AN872"/>
  <c r="AL872"/>
  <c r="AJ872"/>
  <c r="AI872"/>
  <c r="AD872"/>
  <c r="AC872"/>
  <c r="AO872" s="1"/>
  <c r="AB872"/>
  <c r="AA872"/>
  <c r="W872"/>
  <c r="S872"/>
  <c r="N872"/>
  <c r="AT872" s="1"/>
  <c r="M872"/>
  <c r="AS872" s="1"/>
  <c r="L872"/>
  <c r="O872" s="1"/>
  <c r="K872"/>
  <c r="G872"/>
  <c r="AT871"/>
  <c r="AH871"/>
  <c r="AH870" s="1"/>
  <c r="AG871"/>
  <c r="AF871"/>
  <c r="AI871" s="1"/>
  <c r="AD871"/>
  <c r="AP871" s="1"/>
  <c r="AA871"/>
  <c r="U871"/>
  <c r="AC871" s="1"/>
  <c r="T871"/>
  <c r="AB871" s="1"/>
  <c r="S871"/>
  <c r="N871"/>
  <c r="M871"/>
  <c r="AS871" s="1"/>
  <c r="I871"/>
  <c r="H871"/>
  <c r="L871" s="1"/>
  <c r="G871"/>
  <c r="AG870"/>
  <c r="Z870"/>
  <c r="Y870"/>
  <c r="X870"/>
  <c r="V870"/>
  <c r="V1127" s="1"/>
  <c r="U870"/>
  <c r="T870"/>
  <c r="R870"/>
  <c r="R1127" s="1"/>
  <c r="Q870"/>
  <c r="Q1127" s="1"/>
  <c r="P870"/>
  <c r="P1127" s="1"/>
  <c r="J870"/>
  <c r="J1127" s="1"/>
  <c r="I870"/>
  <c r="H870"/>
  <c r="F870"/>
  <c r="F1127" s="1"/>
  <c r="E870"/>
  <c r="E1127" s="1"/>
  <c r="D870"/>
  <c r="D1127" s="1"/>
  <c r="AO869"/>
  <c r="AK869"/>
  <c r="AI869"/>
  <c r="AD869"/>
  <c r="AP869" s="1"/>
  <c r="AC869"/>
  <c r="AB869"/>
  <c r="AN869" s="1"/>
  <c r="AA869"/>
  <c r="W869"/>
  <c r="S869"/>
  <c r="N869"/>
  <c r="AT869" s="1"/>
  <c r="M869"/>
  <c r="AS869" s="1"/>
  <c r="L869"/>
  <c r="AR869" s="1"/>
  <c r="AU869" s="1"/>
  <c r="K869"/>
  <c r="G869"/>
  <c r="AH868"/>
  <c r="AG868"/>
  <c r="AI868" s="1"/>
  <c r="AF868"/>
  <c r="AD868"/>
  <c r="AP868" s="1"/>
  <c r="AA868"/>
  <c r="U868"/>
  <c r="AC868" s="1"/>
  <c r="T868"/>
  <c r="AB868" s="1"/>
  <c r="S868"/>
  <c r="N868"/>
  <c r="AT868" s="1"/>
  <c r="L868"/>
  <c r="AR868" s="1"/>
  <c r="AU868" s="1"/>
  <c r="I868"/>
  <c r="M868" s="1"/>
  <c r="AS868" s="1"/>
  <c r="H868"/>
  <c r="K868" s="1"/>
  <c r="G868"/>
  <c r="AT867"/>
  <c r="AH867"/>
  <c r="AG867"/>
  <c r="AF867"/>
  <c r="AI867" s="1"/>
  <c r="AD867"/>
  <c r="AP867" s="1"/>
  <c r="AA867"/>
  <c r="U867"/>
  <c r="AC867" s="1"/>
  <c r="T867"/>
  <c r="AB867" s="1"/>
  <c r="S867"/>
  <c r="N867"/>
  <c r="M867"/>
  <c r="AS867" s="1"/>
  <c r="I867"/>
  <c r="H867"/>
  <c r="L867" s="1"/>
  <c r="G867"/>
  <c r="AH866"/>
  <c r="AG866"/>
  <c r="AI866" s="1"/>
  <c r="AF866"/>
  <c r="AD866"/>
  <c r="AP866" s="1"/>
  <c r="AA866"/>
  <c r="U866"/>
  <c r="AC866" s="1"/>
  <c r="T866"/>
  <c r="AB866" s="1"/>
  <c r="S866"/>
  <c r="N866"/>
  <c r="AT866" s="1"/>
  <c r="L866"/>
  <c r="AR866" s="1"/>
  <c r="I866"/>
  <c r="M866" s="1"/>
  <c r="AS866" s="1"/>
  <c r="H866"/>
  <c r="K866" s="1"/>
  <c r="G866"/>
  <c r="AH865"/>
  <c r="AG865"/>
  <c r="AF865"/>
  <c r="AI865" s="1"/>
  <c r="AD865"/>
  <c r="AP865" s="1"/>
  <c r="AA865"/>
  <c r="U865"/>
  <c r="AC865" s="1"/>
  <c r="T865"/>
  <c r="AB865" s="1"/>
  <c r="S865"/>
  <c r="N865"/>
  <c r="AT865" s="1"/>
  <c r="M865"/>
  <c r="AS865" s="1"/>
  <c r="I865"/>
  <c r="H865"/>
  <c r="L865" s="1"/>
  <c r="G865"/>
  <c r="AH864"/>
  <c r="AG864"/>
  <c r="AI864" s="1"/>
  <c r="AF864"/>
  <c r="AD864"/>
  <c r="AP864" s="1"/>
  <c r="AA864"/>
  <c r="U864"/>
  <c r="AC864" s="1"/>
  <c r="T864"/>
  <c r="AB864" s="1"/>
  <c r="S864"/>
  <c r="N864"/>
  <c r="AT864" s="1"/>
  <c r="L864"/>
  <c r="AR864" s="1"/>
  <c r="I864"/>
  <c r="M864" s="1"/>
  <c r="AS864" s="1"/>
  <c r="H864"/>
  <c r="K864" s="1"/>
  <c r="G864"/>
  <c r="AH863"/>
  <c r="AG863"/>
  <c r="AF863"/>
  <c r="AI863" s="1"/>
  <c r="Z863"/>
  <c r="Y863"/>
  <c r="X863"/>
  <c r="AA863" s="1"/>
  <c r="V863"/>
  <c r="U863"/>
  <c r="T863"/>
  <c r="W863" s="1"/>
  <c r="R863"/>
  <c r="AD863" s="1"/>
  <c r="Q863"/>
  <c r="AC863" s="1"/>
  <c r="P863"/>
  <c r="S863" s="1"/>
  <c r="J863"/>
  <c r="I863"/>
  <c r="H863"/>
  <c r="K863" s="1"/>
  <c r="F863"/>
  <c r="N863" s="1"/>
  <c r="AT863" s="1"/>
  <c r="E863"/>
  <c r="M863" s="1"/>
  <c r="AS863" s="1"/>
  <c r="D863"/>
  <c r="G863" s="1"/>
  <c r="AL862"/>
  <c r="AJ862"/>
  <c r="AI862"/>
  <c r="AD862"/>
  <c r="AP862" s="1"/>
  <c r="AC862"/>
  <c r="AO862" s="1"/>
  <c r="AB862"/>
  <c r="AN862" s="1"/>
  <c r="AA862"/>
  <c r="W862"/>
  <c r="S862"/>
  <c r="N862"/>
  <c r="AT862" s="1"/>
  <c r="M862"/>
  <c r="AS862" s="1"/>
  <c r="L862"/>
  <c r="O862" s="1"/>
  <c r="K862"/>
  <c r="G862"/>
  <c r="AH861"/>
  <c r="AG861"/>
  <c r="AF861"/>
  <c r="AI861" s="1"/>
  <c r="AD861"/>
  <c r="AP861" s="1"/>
  <c r="AA861"/>
  <c r="U861"/>
  <c r="AC861" s="1"/>
  <c r="T861"/>
  <c r="AB861" s="1"/>
  <c r="S861"/>
  <c r="N861"/>
  <c r="AT861" s="1"/>
  <c r="I861"/>
  <c r="M861" s="1"/>
  <c r="AS861" s="1"/>
  <c r="H861"/>
  <c r="L861" s="1"/>
  <c r="G861"/>
  <c r="AH860"/>
  <c r="AG860"/>
  <c r="AF860"/>
  <c r="AI860" s="1"/>
  <c r="AD860"/>
  <c r="AP860" s="1"/>
  <c r="AA860"/>
  <c r="U860"/>
  <c r="AC860" s="1"/>
  <c r="T860"/>
  <c r="AB860" s="1"/>
  <c r="S860"/>
  <c r="N860"/>
  <c r="AT860" s="1"/>
  <c r="I860"/>
  <c r="M860" s="1"/>
  <c r="AS860" s="1"/>
  <c r="H860"/>
  <c r="K860" s="1"/>
  <c r="G860"/>
  <c r="AH859"/>
  <c r="AG859"/>
  <c r="AF859"/>
  <c r="AI859" s="1"/>
  <c r="AD859"/>
  <c r="AP859" s="1"/>
  <c r="AA859"/>
  <c r="U859"/>
  <c r="AC859" s="1"/>
  <c r="T859"/>
  <c r="AB859" s="1"/>
  <c r="S859"/>
  <c r="N859"/>
  <c r="AT859" s="1"/>
  <c r="I859"/>
  <c r="M859" s="1"/>
  <c r="AS859" s="1"/>
  <c r="H859"/>
  <c r="L859" s="1"/>
  <c r="G859"/>
  <c r="AH858"/>
  <c r="AG858"/>
  <c r="AF858"/>
  <c r="AI858" s="1"/>
  <c r="AA858"/>
  <c r="U858"/>
  <c r="AC858" s="1"/>
  <c r="T858"/>
  <c r="AB858" s="1"/>
  <c r="N858"/>
  <c r="I858"/>
  <c r="M858" s="1"/>
  <c r="AS858" s="1"/>
  <c r="H858"/>
  <c r="L858" s="1"/>
  <c r="G858"/>
  <c r="AH857"/>
  <c r="AG857"/>
  <c r="AF857"/>
  <c r="AI857" s="1"/>
  <c r="Z857"/>
  <c r="Y857"/>
  <c r="AA857" s="1"/>
  <c r="X857"/>
  <c r="V857"/>
  <c r="U857"/>
  <c r="W857" s="1"/>
  <c r="T857"/>
  <c r="Q857"/>
  <c r="AC857" s="1"/>
  <c r="P857"/>
  <c r="AB857" s="1"/>
  <c r="J857"/>
  <c r="I857"/>
  <c r="K857" s="1"/>
  <c r="H857"/>
  <c r="F857"/>
  <c r="N857" s="1"/>
  <c r="E857"/>
  <c r="M857" s="1"/>
  <c r="AS857" s="1"/>
  <c r="D857"/>
  <c r="L857" s="1"/>
  <c r="AI856"/>
  <c r="AD856"/>
  <c r="AP856" s="1"/>
  <c r="AC856"/>
  <c r="AO856" s="1"/>
  <c r="AB856"/>
  <c r="AN856" s="1"/>
  <c r="AA856"/>
  <c r="W856"/>
  <c r="S856"/>
  <c r="N856"/>
  <c r="AT856" s="1"/>
  <c r="M856"/>
  <c r="AS856" s="1"/>
  <c r="L856"/>
  <c r="AR856" s="1"/>
  <c r="K856"/>
  <c r="G856"/>
  <c r="AH855"/>
  <c r="AG855"/>
  <c r="AF855"/>
  <c r="AI855" s="1"/>
  <c r="AA855"/>
  <c r="U855"/>
  <c r="AC855" s="1"/>
  <c r="T855"/>
  <c r="AB855" s="1"/>
  <c r="N855"/>
  <c r="M855"/>
  <c r="AS855" s="1"/>
  <c r="I855"/>
  <c r="H855"/>
  <c r="L855" s="1"/>
  <c r="G855"/>
  <c r="AH854"/>
  <c r="AG854"/>
  <c r="AF854"/>
  <c r="AI854" s="1"/>
  <c r="AD854"/>
  <c r="AP854" s="1"/>
  <c r="AA854"/>
  <c r="U854"/>
  <c r="AC854" s="1"/>
  <c r="T854"/>
  <c r="AB854" s="1"/>
  <c r="S854"/>
  <c r="N854"/>
  <c r="AT854" s="1"/>
  <c r="I854"/>
  <c r="M854" s="1"/>
  <c r="AS854" s="1"/>
  <c r="H854"/>
  <c r="K854" s="1"/>
  <c r="G854"/>
  <c r="AH853"/>
  <c r="AG853"/>
  <c r="AF853"/>
  <c r="AI853" s="1"/>
  <c r="AD853"/>
  <c r="AP853" s="1"/>
  <c r="AA853"/>
  <c r="U853"/>
  <c r="AC853" s="1"/>
  <c r="T853"/>
  <c r="AB853" s="1"/>
  <c r="S853"/>
  <c r="N853"/>
  <c r="AT853" s="1"/>
  <c r="I853"/>
  <c r="M853" s="1"/>
  <c r="AS853" s="1"/>
  <c r="H853"/>
  <c r="L853" s="1"/>
  <c r="G853"/>
  <c r="AH852"/>
  <c r="AG852"/>
  <c r="AF852"/>
  <c r="AI852" s="1"/>
  <c r="AD852"/>
  <c r="AP852" s="1"/>
  <c r="AA852"/>
  <c r="U852"/>
  <c r="AC852" s="1"/>
  <c r="T852"/>
  <c r="AB852" s="1"/>
  <c r="S852"/>
  <c r="N852"/>
  <c r="AT852" s="1"/>
  <c r="M852"/>
  <c r="AS852" s="1"/>
  <c r="I852"/>
  <c r="H852"/>
  <c r="K852" s="1"/>
  <c r="G852"/>
  <c r="AH851"/>
  <c r="AG851"/>
  <c r="AF851"/>
  <c r="AI851" s="1"/>
  <c r="Z851"/>
  <c r="Y851"/>
  <c r="X851"/>
  <c r="AA851" s="1"/>
  <c r="V851"/>
  <c r="U851"/>
  <c r="W851" s="1"/>
  <c r="T851"/>
  <c r="Q851"/>
  <c r="AC851" s="1"/>
  <c r="P851"/>
  <c r="J851"/>
  <c r="I851"/>
  <c r="K851" s="1"/>
  <c r="H851"/>
  <c r="F851"/>
  <c r="N851" s="1"/>
  <c r="E851"/>
  <c r="M851" s="1"/>
  <c r="AS851" s="1"/>
  <c r="D851"/>
  <c r="L851" s="1"/>
  <c r="AI850"/>
  <c r="AD850"/>
  <c r="AP850" s="1"/>
  <c r="AC850"/>
  <c r="AO850" s="1"/>
  <c r="AB850"/>
  <c r="AN850" s="1"/>
  <c r="AA850"/>
  <c r="W850"/>
  <c r="S850"/>
  <c r="N850"/>
  <c r="AT850" s="1"/>
  <c r="M850"/>
  <c r="AS850" s="1"/>
  <c r="L850"/>
  <c r="AR850" s="1"/>
  <c r="AU850" s="1"/>
  <c r="K850"/>
  <c r="G850"/>
  <c r="AH849"/>
  <c r="AG849"/>
  <c r="AI849" s="1"/>
  <c r="AF849"/>
  <c r="AD849"/>
  <c r="AP849" s="1"/>
  <c r="AA849"/>
  <c r="U849"/>
  <c r="AC849" s="1"/>
  <c r="T849"/>
  <c r="AB849" s="1"/>
  <c r="S849"/>
  <c r="N849"/>
  <c r="AT849" s="1"/>
  <c r="L849"/>
  <c r="AR849" s="1"/>
  <c r="AU849" s="1"/>
  <c r="I849"/>
  <c r="M849" s="1"/>
  <c r="AS849" s="1"/>
  <c r="H849"/>
  <c r="K849" s="1"/>
  <c r="G849"/>
  <c r="AH848"/>
  <c r="AG848"/>
  <c r="AF848"/>
  <c r="AI848" s="1"/>
  <c r="AA848"/>
  <c r="V848"/>
  <c r="AD848" s="1"/>
  <c r="U848"/>
  <c r="AC848" s="1"/>
  <c r="T848"/>
  <c r="AB848" s="1"/>
  <c r="S848"/>
  <c r="J848"/>
  <c r="N848" s="1"/>
  <c r="AT848" s="1"/>
  <c r="I848"/>
  <c r="M848" s="1"/>
  <c r="AS848" s="1"/>
  <c r="H848"/>
  <c r="L848" s="1"/>
  <c r="G848"/>
  <c r="AH847"/>
  <c r="AG847"/>
  <c r="AF847"/>
  <c r="AI847" s="1"/>
  <c r="AA847"/>
  <c r="V847"/>
  <c r="AD847" s="1"/>
  <c r="U847"/>
  <c r="AC847" s="1"/>
  <c r="T847"/>
  <c r="AB847" s="1"/>
  <c r="S847"/>
  <c r="J847"/>
  <c r="N847" s="1"/>
  <c r="AT847" s="1"/>
  <c r="I847"/>
  <c r="M847" s="1"/>
  <c r="AS847" s="1"/>
  <c r="H847"/>
  <c r="K847" s="1"/>
  <c r="G847"/>
  <c r="AH846"/>
  <c r="AG846"/>
  <c r="AF846"/>
  <c r="AI846" s="1"/>
  <c r="Z846"/>
  <c r="Y846"/>
  <c r="X846"/>
  <c r="AA846" s="1"/>
  <c r="V846"/>
  <c r="V1123" s="1"/>
  <c r="U846"/>
  <c r="T846"/>
  <c r="W846" s="1"/>
  <c r="R846"/>
  <c r="R1123" s="1"/>
  <c r="Q846"/>
  <c r="Q1123" s="1"/>
  <c r="P846"/>
  <c r="P1123" s="1"/>
  <c r="J846"/>
  <c r="J1123" s="1"/>
  <c r="I846"/>
  <c r="H846"/>
  <c r="K846" s="1"/>
  <c r="F846"/>
  <c r="F1123" s="1"/>
  <c r="E846"/>
  <c r="E1123" s="1"/>
  <c r="D846"/>
  <c r="D1123" s="1"/>
  <c r="AI845"/>
  <c r="AD845"/>
  <c r="AP845" s="1"/>
  <c r="AC845"/>
  <c r="AO845" s="1"/>
  <c r="AB845"/>
  <c r="AN845" s="1"/>
  <c r="AA845"/>
  <c r="W845"/>
  <c r="S845"/>
  <c r="N845"/>
  <c r="AT845" s="1"/>
  <c r="M845"/>
  <c r="AS845" s="1"/>
  <c r="L845"/>
  <c r="AR845" s="1"/>
  <c r="K845"/>
  <c r="G845"/>
  <c r="AH844"/>
  <c r="AG844"/>
  <c r="AF844"/>
  <c r="AI844" s="1"/>
  <c r="AD844"/>
  <c r="AP844" s="1"/>
  <c r="AA844"/>
  <c r="U844"/>
  <c r="AC844" s="1"/>
  <c r="T844"/>
  <c r="AB844" s="1"/>
  <c r="S844"/>
  <c r="N844"/>
  <c r="AT844" s="1"/>
  <c r="I844"/>
  <c r="M844" s="1"/>
  <c r="AS844" s="1"/>
  <c r="H844"/>
  <c r="K844" s="1"/>
  <c r="G844"/>
  <c r="AH843"/>
  <c r="AG843"/>
  <c r="AF843"/>
  <c r="AI843" s="1"/>
  <c r="AD843"/>
  <c r="AP843" s="1"/>
  <c r="AA843"/>
  <c r="U843"/>
  <c r="AC843" s="1"/>
  <c r="T843"/>
  <c r="AB843" s="1"/>
  <c r="S843"/>
  <c r="N843"/>
  <c r="AT843" s="1"/>
  <c r="I843"/>
  <c r="M843" s="1"/>
  <c r="AS843" s="1"/>
  <c r="H843"/>
  <c r="L843" s="1"/>
  <c r="G843"/>
  <c r="AH842"/>
  <c r="AG842"/>
  <c r="AF842"/>
  <c r="AI842" s="1"/>
  <c r="AD842"/>
  <c r="AP842" s="1"/>
  <c r="AA842"/>
  <c r="U842"/>
  <c r="AC842" s="1"/>
  <c r="T842"/>
  <c r="AB842" s="1"/>
  <c r="S842"/>
  <c r="N842"/>
  <c r="AT842" s="1"/>
  <c r="I842"/>
  <c r="M842" s="1"/>
  <c r="AS842" s="1"/>
  <c r="H842"/>
  <c r="K842" s="1"/>
  <c r="G842"/>
  <c r="AH841"/>
  <c r="AG841"/>
  <c r="AF841"/>
  <c r="AI841" s="1"/>
  <c r="AD841"/>
  <c r="AP841" s="1"/>
  <c r="AA841"/>
  <c r="U841"/>
  <c r="AC841" s="1"/>
  <c r="T841"/>
  <c r="AB841" s="1"/>
  <c r="S841"/>
  <c r="N841"/>
  <c r="AT841" s="1"/>
  <c r="I841"/>
  <c r="M841" s="1"/>
  <c r="AS841" s="1"/>
  <c r="H841"/>
  <c r="L841" s="1"/>
  <c r="G841"/>
  <c r="AH840"/>
  <c r="AG840"/>
  <c r="AI840" s="1"/>
  <c r="AF840"/>
  <c r="Z840"/>
  <c r="Y840"/>
  <c r="AA840" s="1"/>
  <c r="X840"/>
  <c r="V840"/>
  <c r="U840"/>
  <c r="W840" s="1"/>
  <c r="T840"/>
  <c r="R840"/>
  <c r="AD840" s="1"/>
  <c r="Q840"/>
  <c r="AC840" s="1"/>
  <c r="P840"/>
  <c r="AB840" s="1"/>
  <c r="J840"/>
  <c r="I840"/>
  <c r="K840" s="1"/>
  <c r="H840"/>
  <c r="F840"/>
  <c r="N840" s="1"/>
  <c r="AT840" s="1"/>
  <c r="E840"/>
  <c r="M840" s="1"/>
  <c r="AS840" s="1"/>
  <c r="D840"/>
  <c r="L840" s="1"/>
  <c r="Z839"/>
  <c r="Z1094" s="1"/>
  <c r="Y839"/>
  <c r="Y1094" s="1"/>
  <c r="X839"/>
  <c r="X1094" s="1"/>
  <c r="Q839"/>
  <c r="Q1094" s="1"/>
  <c r="P839"/>
  <c r="P1094" s="1"/>
  <c r="J839"/>
  <c r="J1094" s="1"/>
  <c r="F839"/>
  <c r="F1094" s="1"/>
  <c r="E839"/>
  <c r="E1094" s="1"/>
  <c r="D839"/>
  <c r="D1094" s="1"/>
  <c r="AP838"/>
  <c r="AN838"/>
  <c r="AL838"/>
  <c r="AJ838"/>
  <c r="AI838"/>
  <c r="AD838"/>
  <c r="AC838"/>
  <c r="AB838"/>
  <c r="AA838"/>
  <c r="W838"/>
  <c r="S838"/>
  <c r="N838"/>
  <c r="AT838" s="1"/>
  <c r="M838"/>
  <c r="AS838" s="1"/>
  <c r="L838"/>
  <c r="K838"/>
  <c r="G838"/>
  <c r="AP837"/>
  <c r="AH837"/>
  <c r="AL837" s="1"/>
  <c r="AG837"/>
  <c r="AF837"/>
  <c r="AI837" s="1"/>
  <c r="AD837"/>
  <c r="AB837"/>
  <c r="AN837" s="1"/>
  <c r="Y837"/>
  <c r="AA837" s="1"/>
  <c r="U837"/>
  <c r="T837"/>
  <c r="W837" s="1"/>
  <c r="S837"/>
  <c r="N837"/>
  <c r="AT837" s="1"/>
  <c r="L837"/>
  <c r="AR837" s="1"/>
  <c r="AU837" s="1"/>
  <c r="I837"/>
  <c r="M837" s="1"/>
  <c r="AS837" s="1"/>
  <c r="H837"/>
  <c r="K837" s="1"/>
  <c r="G837"/>
  <c r="AH836"/>
  <c r="AG836"/>
  <c r="AF836"/>
  <c r="AI836" s="1"/>
  <c r="AD836"/>
  <c r="AP836" s="1"/>
  <c r="AB836"/>
  <c r="AN836" s="1"/>
  <c r="Y836"/>
  <c r="AC836" s="1"/>
  <c r="U836"/>
  <c r="T836"/>
  <c r="W836" s="1"/>
  <c r="S836"/>
  <c r="N836"/>
  <c r="AT836" s="1"/>
  <c r="L836"/>
  <c r="AR836" s="1"/>
  <c r="I836"/>
  <c r="M836" s="1"/>
  <c r="AS836" s="1"/>
  <c r="H836"/>
  <c r="K836" s="1"/>
  <c r="G836"/>
  <c r="AH835"/>
  <c r="AG835"/>
  <c r="AF835"/>
  <c r="AI835" s="1"/>
  <c r="AD835"/>
  <c r="AP835" s="1"/>
  <c r="AB835"/>
  <c r="AN835" s="1"/>
  <c r="Y835"/>
  <c r="AC835" s="1"/>
  <c r="U835"/>
  <c r="T835"/>
  <c r="W835" s="1"/>
  <c r="S835"/>
  <c r="N835"/>
  <c r="AT835" s="1"/>
  <c r="L835"/>
  <c r="AR835" s="1"/>
  <c r="I835"/>
  <c r="M835" s="1"/>
  <c r="AS835" s="1"/>
  <c r="H835"/>
  <c r="K835" s="1"/>
  <c r="G835"/>
  <c r="AH834"/>
  <c r="AG834"/>
  <c r="AF834"/>
  <c r="AI834" s="1"/>
  <c r="AD834"/>
  <c r="AP834" s="1"/>
  <c r="AB834"/>
  <c r="AN834" s="1"/>
  <c r="Y834"/>
  <c r="AC834" s="1"/>
  <c r="U834"/>
  <c r="T834"/>
  <c r="W834" s="1"/>
  <c r="S834"/>
  <c r="N834"/>
  <c r="AT834" s="1"/>
  <c r="L834"/>
  <c r="AR834" s="1"/>
  <c r="I834"/>
  <c r="M834" s="1"/>
  <c r="AS834" s="1"/>
  <c r="H834"/>
  <c r="K834" s="1"/>
  <c r="G834"/>
  <c r="AH833"/>
  <c r="AG833"/>
  <c r="AF833"/>
  <c r="AI833" s="1"/>
  <c r="AD833"/>
  <c r="AP833" s="1"/>
  <c r="AB833"/>
  <c r="AN833" s="1"/>
  <c r="Y833"/>
  <c r="AC833" s="1"/>
  <c r="U833"/>
  <c r="T833"/>
  <c r="W833" s="1"/>
  <c r="S833"/>
  <c r="N833"/>
  <c r="AT833" s="1"/>
  <c r="L833"/>
  <c r="AR833" s="1"/>
  <c r="I833"/>
  <c r="M833" s="1"/>
  <c r="AS833" s="1"/>
  <c r="H833"/>
  <c r="K833" s="1"/>
  <c r="G833"/>
  <c r="AH832"/>
  <c r="AG832"/>
  <c r="AF832"/>
  <c r="AI832" s="1"/>
  <c r="AD832"/>
  <c r="AP832" s="1"/>
  <c r="AB832"/>
  <c r="AN832" s="1"/>
  <c r="Y832"/>
  <c r="AC832" s="1"/>
  <c r="U832"/>
  <c r="T832"/>
  <c r="W832" s="1"/>
  <c r="S832"/>
  <c r="N832"/>
  <c r="AT832" s="1"/>
  <c r="L832"/>
  <c r="AR832" s="1"/>
  <c r="I832"/>
  <c r="M832" s="1"/>
  <c r="AS832" s="1"/>
  <c r="H832"/>
  <c r="K832" s="1"/>
  <c r="G832"/>
  <c r="AH831"/>
  <c r="AG831"/>
  <c r="AF831"/>
  <c r="AI831" s="1"/>
  <c r="AD831"/>
  <c r="AP831" s="1"/>
  <c r="AB831"/>
  <c r="AN831" s="1"/>
  <c r="Y831"/>
  <c r="AC831" s="1"/>
  <c r="U831"/>
  <c r="T831"/>
  <c r="W831" s="1"/>
  <c r="S831"/>
  <c r="N831"/>
  <c r="AT831" s="1"/>
  <c r="L831"/>
  <c r="AR831" s="1"/>
  <c r="I831"/>
  <c r="M831" s="1"/>
  <c r="AS831" s="1"/>
  <c r="H831"/>
  <c r="K831" s="1"/>
  <c r="G831"/>
  <c r="AH830"/>
  <c r="AG830"/>
  <c r="AF830"/>
  <c r="AI830" s="1"/>
  <c r="AD830"/>
  <c r="AP830" s="1"/>
  <c r="AB830"/>
  <c r="AN830" s="1"/>
  <c r="Y830"/>
  <c r="AC830" s="1"/>
  <c r="U830"/>
  <c r="T830"/>
  <c r="W830" s="1"/>
  <c r="S830"/>
  <c r="N830"/>
  <c r="AT830" s="1"/>
  <c r="L830"/>
  <c r="AR830" s="1"/>
  <c r="I830"/>
  <c r="M830" s="1"/>
  <c r="AS830" s="1"/>
  <c r="H830"/>
  <c r="K830" s="1"/>
  <c r="G830"/>
  <c r="AH829"/>
  <c r="AG829"/>
  <c r="AF829"/>
  <c r="AI829" s="1"/>
  <c r="AD829"/>
  <c r="AP829" s="1"/>
  <c r="AB829"/>
  <c r="AN829" s="1"/>
  <c r="Y829"/>
  <c r="AC829" s="1"/>
  <c r="U829"/>
  <c r="T829"/>
  <c r="W829" s="1"/>
  <c r="S829"/>
  <c r="N829"/>
  <c r="AT829" s="1"/>
  <c r="L829"/>
  <c r="AR829" s="1"/>
  <c r="I829"/>
  <c r="M829" s="1"/>
  <c r="AS829" s="1"/>
  <c r="H829"/>
  <c r="K829" s="1"/>
  <c r="G829"/>
  <c r="AH828"/>
  <c r="AG828"/>
  <c r="AF828"/>
  <c r="AI828" s="1"/>
  <c r="AD828"/>
  <c r="AP828" s="1"/>
  <c r="AB828"/>
  <c r="AN828" s="1"/>
  <c r="Y828"/>
  <c r="AC828" s="1"/>
  <c r="U828"/>
  <c r="T828"/>
  <c r="W828" s="1"/>
  <c r="S828"/>
  <c r="N828"/>
  <c r="AT828" s="1"/>
  <c r="L828"/>
  <c r="AR828" s="1"/>
  <c r="I828"/>
  <c r="M828" s="1"/>
  <c r="AS828" s="1"/>
  <c r="H828"/>
  <c r="K828" s="1"/>
  <c r="G828"/>
  <c r="AH827"/>
  <c r="AG827"/>
  <c r="AF827"/>
  <c r="AI827" s="1"/>
  <c r="AD827"/>
  <c r="AP827" s="1"/>
  <c r="AB827"/>
  <c r="AN827" s="1"/>
  <c r="Y827"/>
  <c r="AC827" s="1"/>
  <c r="U827"/>
  <c r="T827"/>
  <c r="W827" s="1"/>
  <c r="S827"/>
  <c r="N827"/>
  <c r="AT827" s="1"/>
  <c r="L827"/>
  <c r="AR827" s="1"/>
  <c r="I827"/>
  <c r="M827" s="1"/>
  <c r="AS827" s="1"/>
  <c r="H827"/>
  <c r="K827" s="1"/>
  <c r="G827"/>
  <c r="AH826"/>
  <c r="AG826"/>
  <c r="AF826"/>
  <c r="AI826" s="1"/>
  <c r="AD826"/>
  <c r="AP826" s="1"/>
  <c r="AB826"/>
  <c r="AN826" s="1"/>
  <c r="Y826"/>
  <c r="AC826" s="1"/>
  <c r="U826"/>
  <c r="T826"/>
  <c r="W826" s="1"/>
  <c r="S826"/>
  <c r="N826"/>
  <c r="AT826" s="1"/>
  <c r="L826"/>
  <c r="AR826" s="1"/>
  <c r="I826"/>
  <c r="M826" s="1"/>
  <c r="AS826" s="1"/>
  <c r="H826"/>
  <c r="K826" s="1"/>
  <c r="G826"/>
  <c r="AH825"/>
  <c r="AG825"/>
  <c r="AF825"/>
  <c r="AI825" s="1"/>
  <c r="AD825"/>
  <c r="AP825" s="1"/>
  <c r="AB825"/>
  <c r="AN825" s="1"/>
  <c r="Y825"/>
  <c r="AC825" s="1"/>
  <c r="U825"/>
  <c r="T825"/>
  <c r="W825" s="1"/>
  <c r="S825"/>
  <c r="N825"/>
  <c r="AT825" s="1"/>
  <c r="L825"/>
  <c r="AR825" s="1"/>
  <c r="I825"/>
  <c r="M825" s="1"/>
  <c r="AS825" s="1"/>
  <c r="H825"/>
  <c r="K825" s="1"/>
  <c r="G825"/>
  <c r="AH824"/>
  <c r="AG824"/>
  <c r="AF824"/>
  <c r="AI824" s="1"/>
  <c r="AD824"/>
  <c r="AP824" s="1"/>
  <c r="Y824"/>
  <c r="AC824" s="1"/>
  <c r="U824"/>
  <c r="T824"/>
  <c r="AB824" s="1"/>
  <c r="S824"/>
  <c r="N824"/>
  <c r="AT824" s="1"/>
  <c r="L824"/>
  <c r="AR824" s="1"/>
  <c r="AU824" s="1"/>
  <c r="I824"/>
  <c r="M824" s="1"/>
  <c r="AS824" s="1"/>
  <c r="H824"/>
  <c r="K824" s="1"/>
  <c r="G824"/>
  <c r="AH823"/>
  <c r="AG823"/>
  <c r="AF823"/>
  <c r="AI823" s="1"/>
  <c r="AD823"/>
  <c r="AP823" s="1"/>
  <c r="Y823"/>
  <c r="AC823" s="1"/>
  <c r="U823"/>
  <c r="T823"/>
  <c r="AB823" s="1"/>
  <c r="S823"/>
  <c r="N823"/>
  <c r="AT823" s="1"/>
  <c r="I823"/>
  <c r="M823" s="1"/>
  <c r="AS823" s="1"/>
  <c r="H823"/>
  <c r="L823" s="1"/>
  <c r="G823"/>
  <c r="AH822"/>
  <c r="AG822"/>
  <c r="AF822"/>
  <c r="AI822" s="1"/>
  <c r="AD822"/>
  <c r="AP822" s="1"/>
  <c r="Y822"/>
  <c r="AC822" s="1"/>
  <c r="U822"/>
  <c r="T822"/>
  <c r="AB822" s="1"/>
  <c r="S822"/>
  <c r="N822"/>
  <c r="AT822" s="1"/>
  <c r="I822"/>
  <c r="M822" s="1"/>
  <c r="AS822" s="1"/>
  <c r="H822"/>
  <c r="L822" s="1"/>
  <c r="G822"/>
  <c r="AH821"/>
  <c r="AG821"/>
  <c r="AF821"/>
  <c r="AI821" s="1"/>
  <c r="AD821"/>
  <c r="AP821" s="1"/>
  <c r="Y821"/>
  <c r="AC821" s="1"/>
  <c r="U821"/>
  <c r="T821"/>
  <c r="AB821" s="1"/>
  <c r="S821"/>
  <c r="N821"/>
  <c r="AT821" s="1"/>
  <c r="I821"/>
  <c r="M821" s="1"/>
  <c r="AS821" s="1"/>
  <c r="H821"/>
  <c r="L821" s="1"/>
  <c r="G821"/>
  <c r="AH820"/>
  <c r="AG820"/>
  <c r="AF820"/>
  <c r="AI820" s="1"/>
  <c r="AD820"/>
  <c r="AP820" s="1"/>
  <c r="Y820"/>
  <c r="AC820" s="1"/>
  <c r="U820"/>
  <c r="T820"/>
  <c r="AB820" s="1"/>
  <c r="S820"/>
  <c r="N820"/>
  <c r="AT820" s="1"/>
  <c r="I820"/>
  <c r="M820" s="1"/>
  <c r="AS820" s="1"/>
  <c r="H820"/>
  <c r="L820" s="1"/>
  <c r="G820"/>
  <c r="AH819"/>
  <c r="AG819"/>
  <c r="AF819"/>
  <c r="AI819" s="1"/>
  <c r="AD819"/>
  <c r="AP819" s="1"/>
  <c r="Y819"/>
  <c r="AC819" s="1"/>
  <c r="U819"/>
  <c r="T819"/>
  <c r="AB819" s="1"/>
  <c r="S819"/>
  <c r="N819"/>
  <c r="AT819" s="1"/>
  <c r="I819"/>
  <c r="M819" s="1"/>
  <c r="AS819" s="1"/>
  <c r="H819"/>
  <c r="L819" s="1"/>
  <c r="G819"/>
  <c r="AH818"/>
  <c r="AG818"/>
  <c r="AF818"/>
  <c r="AI818" s="1"/>
  <c r="AD818"/>
  <c r="AP818" s="1"/>
  <c r="Y818"/>
  <c r="AC818" s="1"/>
  <c r="U818"/>
  <c r="T818"/>
  <c r="AB818" s="1"/>
  <c r="S818"/>
  <c r="N818"/>
  <c r="AT818" s="1"/>
  <c r="I818"/>
  <c r="M818" s="1"/>
  <c r="AS818" s="1"/>
  <c r="H818"/>
  <c r="L818" s="1"/>
  <c r="G818"/>
  <c r="AH817"/>
  <c r="AG817"/>
  <c r="AF817"/>
  <c r="AI817" s="1"/>
  <c r="AD817"/>
  <c r="AP817" s="1"/>
  <c r="Y817"/>
  <c r="AC817" s="1"/>
  <c r="U817"/>
  <c r="T817"/>
  <c r="AB817" s="1"/>
  <c r="S817"/>
  <c r="N817"/>
  <c r="AT817" s="1"/>
  <c r="I817"/>
  <c r="M817" s="1"/>
  <c r="AS817" s="1"/>
  <c r="H817"/>
  <c r="L817" s="1"/>
  <c r="G817"/>
  <c r="AH816"/>
  <c r="AG816"/>
  <c r="AI816" s="1"/>
  <c r="AF816"/>
  <c r="AD816"/>
  <c r="AP816" s="1"/>
  <c r="AA816"/>
  <c r="Y816"/>
  <c r="U816"/>
  <c r="AC816" s="1"/>
  <c r="T816"/>
  <c r="AB816" s="1"/>
  <c r="S816"/>
  <c r="N816"/>
  <c r="AT816" s="1"/>
  <c r="M816"/>
  <c r="AS816" s="1"/>
  <c r="I816"/>
  <c r="H816"/>
  <c r="L816" s="1"/>
  <c r="G816"/>
  <c r="AH815"/>
  <c r="AG815"/>
  <c r="AI815" s="1"/>
  <c r="AF815"/>
  <c r="AD815"/>
  <c r="AP815" s="1"/>
  <c r="AA815"/>
  <c r="Y815"/>
  <c r="U815"/>
  <c r="AC815" s="1"/>
  <c r="T815"/>
  <c r="AB815" s="1"/>
  <c r="S815"/>
  <c r="N815"/>
  <c r="AT815" s="1"/>
  <c r="M815"/>
  <c r="AS815" s="1"/>
  <c r="I815"/>
  <c r="H815"/>
  <c r="L815" s="1"/>
  <c r="G815"/>
  <c r="AH814"/>
  <c r="AG814"/>
  <c r="AF814"/>
  <c r="AI814" s="1"/>
  <c r="AD814"/>
  <c r="AP814" s="1"/>
  <c r="AA814"/>
  <c r="Y814"/>
  <c r="AC814" s="1"/>
  <c r="U814"/>
  <c r="T814"/>
  <c r="AB814" s="1"/>
  <c r="S814"/>
  <c r="N814"/>
  <c r="AT814" s="1"/>
  <c r="M814"/>
  <c r="AS814" s="1"/>
  <c r="I814"/>
  <c r="H814"/>
  <c r="L814" s="1"/>
  <c r="G814"/>
  <c r="AH813"/>
  <c r="AG813"/>
  <c r="AI813" s="1"/>
  <c r="AF813"/>
  <c r="AD813"/>
  <c r="AP813" s="1"/>
  <c r="AA813"/>
  <c r="Y813"/>
  <c r="U813"/>
  <c r="AC813" s="1"/>
  <c r="T813"/>
  <c r="AB813" s="1"/>
  <c r="S813"/>
  <c r="N813"/>
  <c r="AT813" s="1"/>
  <c r="M813"/>
  <c r="AS813" s="1"/>
  <c r="I813"/>
  <c r="H813"/>
  <c r="L813" s="1"/>
  <c r="G813"/>
  <c r="AH812"/>
  <c r="AG812"/>
  <c r="AI812" s="1"/>
  <c r="AF812"/>
  <c r="AD812"/>
  <c r="AP812" s="1"/>
  <c r="AA812"/>
  <c r="Y812"/>
  <c r="U812"/>
  <c r="AC812" s="1"/>
  <c r="T812"/>
  <c r="AB812" s="1"/>
  <c r="S812"/>
  <c r="N812"/>
  <c r="AT812" s="1"/>
  <c r="M812"/>
  <c r="AS812" s="1"/>
  <c r="I812"/>
  <c r="H812"/>
  <c r="L812" s="1"/>
  <c r="G812"/>
  <c r="AH811"/>
  <c r="AG811"/>
  <c r="AF811"/>
  <c r="AI811" s="1"/>
  <c r="AD811"/>
  <c r="AP811" s="1"/>
  <c r="Y811"/>
  <c r="AC811" s="1"/>
  <c r="U811"/>
  <c r="T811"/>
  <c r="AB811" s="1"/>
  <c r="S811"/>
  <c r="N811"/>
  <c r="AT811" s="1"/>
  <c r="I811"/>
  <c r="M811" s="1"/>
  <c r="AS811" s="1"/>
  <c r="H811"/>
  <c r="L811" s="1"/>
  <c r="G811"/>
  <c r="AH810"/>
  <c r="AG810"/>
  <c r="AF810"/>
  <c r="AI810" s="1"/>
  <c r="AD810"/>
  <c r="AP810" s="1"/>
  <c r="AA810"/>
  <c r="Y810"/>
  <c r="AC810" s="1"/>
  <c r="U810"/>
  <c r="T810"/>
  <c r="AB810" s="1"/>
  <c r="S810"/>
  <c r="N810"/>
  <c r="AT810" s="1"/>
  <c r="M810"/>
  <c r="AS810" s="1"/>
  <c r="I810"/>
  <c r="H810"/>
  <c r="L810" s="1"/>
  <c r="G810"/>
  <c r="AH809"/>
  <c r="AG809"/>
  <c r="AF809"/>
  <c r="AI809" s="1"/>
  <c r="AD809"/>
  <c r="AP809" s="1"/>
  <c r="AA809"/>
  <c r="Y809"/>
  <c r="AC809" s="1"/>
  <c r="U809"/>
  <c r="T809"/>
  <c r="AB809" s="1"/>
  <c r="S809"/>
  <c r="N809"/>
  <c r="AT809" s="1"/>
  <c r="I809"/>
  <c r="M809" s="1"/>
  <c r="AS809" s="1"/>
  <c r="H809"/>
  <c r="L809" s="1"/>
  <c r="G809"/>
  <c r="AH808"/>
  <c r="AG808"/>
  <c r="AF808"/>
  <c r="AI808" s="1"/>
  <c r="AD808"/>
  <c r="AP808" s="1"/>
  <c r="AA808"/>
  <c r="Y808"/>
  <c r="AC808" s="1"/>
  <c r="U808"/>
  <c r="T808"/>
  <c r="AB808" s="1"/>
  <c r="S808"/>
  <c r="N808"/>
  <c r="AT808" s="1"/>
  <c r="M808"/>
  <c r="AS808" s="1"/>
  <c r="I808"/>
  <c r="H808"/>
  <c r="L808" s="1"/>
  <c r="G808"/>
  <c r="AH807"/>
  <c r="AG807"/>
  <c r="AF807"/>
  <c r="AI807" s="1"/>
  <c r="AD807"/>
  <c r="AP807" s="1"/>
  <c r="AA807"/>
  <c r="Y807"/>
  <c r="AC807" s="1"/>
  <c r="U807"/>
  <c r="T807"/>
  <c r="AB807" s="1"/>
  <c r="S807"/>
  <c r="N807"/>
  <c r="AT807" s="1"/>
  <c r="I807"/>
  <c r="M807" s="1"/>
  <c r="AS807" s="1"/>
  <c r="H807"/>
  <c r="L807" s="1"/>
  <c r="G807"/>
  <c r="AH806"/>
  <c r="AG806"/>
  <c r="AI806" s="1"/>
  <c r="AF806"/>
  <c r="AD806"/>
  <c r="AP806" s="1"/>
  <c r="AA806"/>
  <c r="Y806"/>
  <c r="U806"/>
  <c r="AC806" s="1"/>
  <c r="T806"/>
  <c r="AB806" s="1"/>
  <c r="S806"/>
  <c r="N806"/>
  <c r="AT806" s="1"/>
  <c r="M806"/>
  <c r="AS806" s="1"/>
  <c r="I806"/>
  <c r="H806"/>
  <c r="L806" s="1"/>
  <c r="G806"/>
  <c r="AD805"/>
  <c r="AC805"/>
  <c r="AE805" s="1"/>
  <c r="AB805"/>
  <c r="AH804"/>
  <c r="AG804"/>
  <c r="AF804"/>
  <c r="AI804" s="1"/>
  <c r="AD804"/>
  <c r="AP804" s="1"/>
  <c r="Y804"/>
  <c r="AC804" s="1"/>
  <c r="U804"/>
  <c r="T804"/>
  <c r="AB804" s="1"/>
  <c r="S804"/>
  <c r="N804"/>
  <c r="AT804" s="1"/>
  <c r="I804"/>
  <c r="M804" s="1"/>
  <c r="AS804" s="1"/>
  <c r="H804"/>
  <c r="L804" s="1"/>
  <c r="G804"/>
  <c r="AH803"/>
  <c r="AG803"/>
  <c r="AF803"/>
  <c r="AI803" s="1"/>
  <c r="AD803"/>
  <c r="AP803" s="1"/>
  <c r="Y803"/>
  <c r="AC803" s="1"/>
  <c r="U803"/>
  <c r="T803"/>
  <c r="AB803" s="1"/>
  <c r="S803"/>
  <c r="N803"/>
  <c r="AT803" s="1"/>
  <c r="I803"/>
  <c r="M803" s="1"/>
  <c r="AS803" s="1"/>
  <c r="H803"/>
  <c r="L803" s="1"/>
  <c r="G803"/>
  <c r="AH802"/>
  <c r="AG802"/>
  <c r="AF802"/>
  <c r="AI802" s="1"/>
  <c r="AD802"/>
  <c r="AP802" s="1"/>
  <c r="Y802"/>
  <c r="AA802" s="1"/>
  <c r="U802"/>
  <c r="T802"/>
  <c r="AB802" s="1"/>
  <c r="S802"/>
  <c r="Q802"/>
  <c r="Q1091" s="1"/>
  <c r="N802"/>
  <c r="AT802" s="1"/>
  <c r="I802"/>
  <c r="M802" s="1"/>
  <c r="AS802" s="1"/>
  <c r="H802"/>
  <c r="K802" s="1"/>
  <c r="G802"/>
  <c r="AH801"/>
  <c r="AG801"/>
  <c r="AF801"/>
  <c r="AI801" s="1"/>
  <c r="AD801"/>
  <c r="AP801" s="1"/>
  <c r="Y801"/>
  <c r="AC801" s="1"/>
  <c r="U801"/>
  <c r="T801"/>
  <c r="W801" s="1"/>
  <c r="S801"/>
  <c r="N801"/>
  <c r="AT801" s="1"/>
  <c r="L801"/>
  <c r="I801"/>
  <c r="M801" s="1"/>
  <c r="AS801" s="1"/>
  <c r="H801"/>
  <c r="K801" s="1"/>
  <c r="G801"/>
  <c r="AH800"/>
  <c r="AG800"/>
  <c r="AF800"/>
  <c r="AI800" s="1"/>
  <c r="AD800"/>
  <c r="AP800" s="1"/>
  <c r="Y800"/>
  <c r="AC800" s="1"/>
  <c r="U800"/>
  <c r="T800"/>
  <c r="W800" s="1"/>
  <c r="S800"/>
  <c r="N800"/>
  <c r="AT800" s="1"/>
  <c r="I800"/>
  <c r="M800" s="1"/>
  <c r="AS800" s="1"/>
  <c r="H800"/>
  <c r="K800" s="1"/>
  <c r="G800"/>
  <c r="AH799"/>
  <c r="AG799"/>
  <c r="AF799"/>
  <c r="AI799" s="1"/>
  <c r="AD799"/>
  <c r="AP799" s="1"/>
  <c r="Y799"/>
  <c r="AC799" s="1"/>
  <c r="U799"/>
  <c r="T799"/>
  <c r="W799" s="1"/>
  <c r="S799"/>
  <c r="N799"/>
  <c r="AT799" s="1"/>
  <c r="I799"/>
  <c r="M799" s="1"/>
  <c r="AS799" s="1"/>
  <c r="H799"/>
  <c r="K799" s="1"/>
  <c r="G799"/>
  <c r="AH798"/>
  <c r="AG798"/>
  <c r="AF798"/>
  <c r="AI798" s="1"/>
  <c r="AD798"/>
  <c r="AP798" s="1"/>
  <c r="Y798"/>
  <c r="AC798" s="1"/>
  <c r="U798"/>
  <c r="T798"/>
  <c r="W798" s="1"/>
  <c r="S798"/>
  <c r="N798"/>
  <c r="AT798" s="1"/>
  <c r="L798"/>
  <c r="I798"/>
  <c r="M798" s="1"/>
  <c r="AS798" s="1"/>
  <c r="H798"/>
  <c r="K798" s="1"/>
  <c r="G798"/>
  <c r="AH797"/>
  <c r="AG797"/>
  <c r="AF797"/>
  <c r="AI797" s="1"/>
  <c r="AD797"/>
  <c r="AP797" s="1"/>
  <c r="Y797"/>
  <c r="AC797" s="1"/>
  <c r="U797"/>
  <c r="T797"/>
  <c r="W797" s="1"/>
  <c r="S797"/>
  <c r="N797"/>
  <c r="AT797" s="1"/>
  <c r="L797"/>
  <c r="I797"/>
  <c r="M797" s="1"/>
  <c r="AS797" s="1"/>
  <c r="H797"/>
  <c r="K797" s="1"/>
  <c r="G797"/>
  <c r="AH796"/>
  <c r="AG796"/>
  <c r="AF796"/>
  <c r="AI796" s="1"/>
  <c r="AD796"/>
  <c r="AP796" s="1"/>
  <c r="Y796"/>
  <c r="AC796" s="1"/>
  <c r="U796"/>
  <c r="T796"/>
  <c r="W796" s="1"/>
  <c r="S796"/>
  <c r="N796"/>
  <c r="AT796" s="1"/>
  <c r="I796"/>
  <c r="M796" s="1"/>
  <c r="AS796" s="1"/>
  <c r="H796"/>
  <c r="K796" s="1"/>
  <c r="G796"/>
  <c r="AH795"/>
  <c r="AG795"/>
  <c r="AF795"/>
  <c r="AI795" s="1"/>
  <c r="AD795"/>
  <c r="AP795" s="1"/>
  <c r="Y795"/>
  <c r="AC795" s="1"/>
  <c r="U795"/>
  <c r="T795"/>
  <c r="W795" s="1"/>
  <c r="S795"/>
  <c r="N795"/>
  <c r="AT795" s="1"/>
  <c r="I795"/>
  <c r="M795" s="1"/>
  <c r="AS795" s="1"/>
  <c r="H795"/>
  <c r="K795" s="1"/>
  <c r="G795"/>
  <c r="AH794"/>
  <c r="AG794"/>
  <c r="AF794"/>
  <c r="AI794" s="1"/>
  <c r="AD794"/>
  <c r="AP794" s="1"/>
  <c r="Y794"/>
  <c r="AC794" s="1"/>
  <c r="U794"/>
  <c r="T794"/>
  <c r="W794" s="1"/>
  <c r="S794"/>
  <c r="N794"/>
  <c r="AT794" s="1"/>
  <c r="I794"/>
  <c r="M794" s="1"/>
  <c r="AS794" s="1"/>
  <c r="H794"/>
  <c r="K794" s="1"/>
  <c r="G794"/>
  <c r="AH793"/>
  <c r="AH1091" s="1"/>
  <c r="AG793"/>
  <c r="AG1091" s="1"/>
  <c r="AF793"/>
  <c r="AF1091" s="1"/>
  <c r="AD793"/>
  <c r="AD1091" s="1"/>
  <c r="AP1091" s="1"/>
  <c r="AB793"/>
  <c r="Y793"/>
  <c r="Y1091" s="1"/>
  <c r="U793"/>
  <c r="U1091" s="1"/>
  <c r="T793"/>
  <c r="T1091" s="1"/>
  <c r="S793"/>
  <c r="S1091" s="1"/>
  <c r="N793"/>
  <c r="N1091" s="1"/>
  <c r="L793"/>
  <c r="I793"/>
  <c r="I1091" s="1"/>
  <c r="H793"/>
  <c r="H1091" s="1"/>
  <c r="G793"/>
  <c r="AH792"/>
  <c r="AG792"/>
  <c r="AF792"/>
  <c r="AI792" s="1"/>
  <c r="Z792"/>
  <c r="AD792" s="1"/>
  <c r="Y792"/>
  <c r="AC792" s="1"/>
  <c r="X792"/>
  <c r="AA792" s="1"/>
  <c r="W792"/>
  <c r="S792"/>
  <c r="N792"/>
  <c r="AT792" s="1"/>
  <c r="M792"/>
  <c r="AS792" s="1"/>
  <c r="L792"/>
  <c r="O792" s="1"/>
  <c r="K792"/>
  <c r="G792"/>
  <c r="AH791"/>
  <c r="AG791"/>
  <c r="AF791"/>
  <c r="AI791" s="1"/>
  <c r="Z791"/>
  <c r="Y791"/>
  <c r="X791"/>
  <c r="AA791" s="1"/>
  <c r="V791"/>
  <c r="U791"/>
  <c r="T791"/>
  <c r="W791" s="1"/>
  <c r="R791"/>
  <c r="AD791" s="1"/>
  <c r="Q791"/>
  <c r="AC791" s="1"/>
  <c r="P791"/>
  <c r="AB791" s="1"/>
  <c r="J791"/>
  <c r="I791"/>
  <c r="H791"/>
  <c r="K791" s="1"/>
  <c r="F791"/>
  <c r="N791" s="1"/>
  <c r="AT791" s="1"/>
  <c r="E791"/>
  <c r="M791" s="1"/>
  <c r="AS791" s="1"/>
  <c r="D791"/>
  <c r="L791" s="1"/>
  <c r="AJ790"/>
  <c r="AI790"/>
  <c r="AD790"/>
  <c r="AP790" s="1"/>
  <c r="AC790"/>
  <c r="AE790" s="1"/>
  <c r="AQ790" s="1"/>
  <c r="AB790"/>
  <c r="AN790" s="1"/>
  <c r="AA790"/>
  <c r="W790"/>
  <c r="S790"/>
  <c r="N790"/>
  <c r="AT790" s="1"/>
  <c r="M790"/>
  <c r="AS790" s="1"/>
  <c r="L790"/>
  <c r="AR790" s="1"/>
  <c r="AU790" s="1"/>
  <c r="K790"/>
  <c r="G790"/>
  <c r="AD789"/>
  <c r="AC789"/>
  <c r="AB789"/>
  <c r="AE789" s="1"/>
  <c r="AF788"/>
  <c r="AI788" s="1"/>
  <c r="AD788"/>
  <c r="AP788" s="1"/>
  <c r="AC788"/>
  <c r="AO788" s="1"/>
  <c r="X788"/>
  <c r="AB788" s="1"/>
  <c r="W788"/>
  <c r="S788"/>
  <c r="N788"/>
  <c r="AT788" s="1"/>
  <c r="M788"/>
  <c r="AS788" s="1"/>
  <c r="L788"/>
  <c r="AR788" s="1"/>
  <c r="AU788" s="1"/>
  <c r="K788"/>
  <c r="G788"/>
  <c r="AD787"/>
  <c r="AC787"/>
  <c r="AB787"/>
  <c r="AE787" s="1"/>
  <c r="AG786"/>
  <c r="AF786"/>
  <c r="AI786" s="1"/>
  <c r="AD786"/>
  <c r="AP786" s="1"/>
  <c r="Y786"/>
  <c r="AC786" s="1"/>
  <c r="X786"/>
  <c r="AA786" s="1"/>
  <c r="W786"/>
  <c r="S786"/>
  <c r="N786"/>
  <c r="AT786" s="1"/>
  <c r="M786"/>
  <c r="AS786" s="1"/>
  <c r="L786"/>
  <c r="AR786" s="1"/>
  <c r="K786"/>
  <c r="G786"/>
  <c r="AG785"/>
  <c r="AF785"/>
  <c r="AI785" s="1"/>
  <c r="AD785"/>
  <c r="AP785" s="1"/>
  <c r="Y785"/>
  <c r="AC785" s="1"/>
  <c r="X785"/>
  <c r="AA785" s="1"/>
  <c r="W785"/>
  <c r="S785"/>
  <c r="N785"/>
  <c r="AT785" s="1"/>
  <c r="M785"/>
  <c r="AS785" s="1"/>
  <c r="L785"/>
  <c r="AR785" s="1"/>
  <c r="K785"/>
  <c r="G785"/>
  <c r="AG784"/>
  <c r="AF784"/>
  <c r="AI784" s="1"/>
  <c r="AD784"/>
  <c r="AP784" s="1"/>
  <c r="Y784"/>
  <c r="AC784" s="1"/>
  <c r="X784"/>
  <c r="AA784" s="1"/>
  <c r="W784"/>
  <c r="S784"/>
  <c r="N784"/>
  <c r="AT784" s="1"/>
  <c r="M784"/>
  <c r="AS784" s="1"/>
  <c r="L784"/>
  <c r="AR784" s="1"/>
  <c r="K784"/>
  <c r="G784"/>
  <c r="AD783"/>
  <c r="AC783"/>
  <c r="AB783"/>
  <c r="AE783" s="1"/>
  <c r="AG782"/>
  <c r="AI782" s="1"/>
  <c r="AD782"/>
  <c r="AP782" s="1"/>
  <c r="AB782"/>
  <c r="AN782" s="1"/>
  <c r="Y782"/>
  <c r="AC782" s="1"/>
  <c r="W782"/>
  <c r="S782"/>
  <c r="N782"/>
  <c r="AT782" s="1"/>
  <c r="M782"/>
  <c r="AS782" s="1"/>
  <c r="L782"/>
  <c r="AR782" s="1"/>
  <c r="K782"/>
  <c r="G782"/>
  <c r="AG781"/>
  <c r="AI781" s="1"/>
  <c r="AD781"/>
  <c r="AP781" s="1"/>
  <c r="AB781"/>
  <c r="AN781" s="1"/>
  <c r="Y781"/>
  <c r="AC781" s="1"/>
  <c r="W781"/>
  <c r="S781"/>
  <c r="N781"/>
  <c r="AT781" s="1"/>
  <c r="M781"/>
  <c r="AS781" s="1"/>
  <c r="L781"/>
  <c r="AR781" s="1"/>
  <c r="AU781" s="1"/>
  <c r="K781"/>
  <c r="G781"/>
  <c r="AG780"/>
  <c r="AF780"/>
  <c r="AI780" s="1"/>
  <c r="AD780"/>
  <c r="AP780" s="1"/>
  <c r="AB780"/>
  <c r="AN780" s="1"/>
  <c r="Y780"/>
  <c r="AC780" s="1"/>
  <c r="W780"/>
  <c r="S780"/>
  <c r="N780"/>
  <c r="AT780" s="1"/>
  <c r="M780"/>
  <c r="AS780" s="1"/>
  <c r="L780"/>
  <c r="AR780" s="1"/>
  <c r="AU780" s="1"/>
  <c r="K780"/>
  <c r="G780"/>
  <c r="AG779"/>
  <c r="AF779"/>
  <c r="AI779" s="1"/>
  <c r="AD779"/>
  <c r="AP779" s="1"/>
  <c r="AB779"/>
  <c r="AN779" s="1"/>
  <c r="Y779"/>
  <c r="AC779" s="1"/>
  <c r="W779"/>
  <c r="S779"/>
  <c r="N779"/>
  <c r="AT779" s="1"/>
  <c r="M779"/>
  <c r="AS779" s="1"/>
  <c r="L779"/>
  <c r="AR779" s="1"/>
  <c r="AU779" s="1"/>
  <c r="K779"/>
  <c r="G779"/>
  <c r="AG778"/>
  <c r="AF778"/>
  <c r="AI778" s="1"/>
  <c r="AD778"/>
  <c r="AP778" s="1"/>
  <c r="Y778"/>
  <c r="AC778" s="1"/>
  <c r="X778"/>
  <c r="AA778" s="1"/>
  <c r="W778"/>
  <c r="S778"/>
  <c r="N778"/>
  <c r="AT778" s="1"/>
  <c r="M778"/>
  <c r="AS778" s="1"/>
  <c r="L778"/>
  <c r="AR778" s="1"/>
  <c r="AU778" s="1"/>
  <c r="K778"/>
  <c r="G778"/>
  <c r="AG777"/>
  <c r="AI777" s="1"/>
  <c r="AD777"/>
  <c r="AP777" s="1"/>
  <c r="AB777"/>
  <c r="AN777" s="1"/>
  <c r="Y777"/>
  <c r="AC777" s="1"/>
  <c r="W777"/>
  <c r="S777"/>
  <c r="N777"/>
  <c r="AT777" s="1"/>
  <c r="M777"/>
  <c r="AS777" s="1"/>
  <c r="L777"/>
  <c r="AR777" s="1"/>
  <c r="K777"/>
  <c r="G777"/>
  <c r="AG776"/>
  <c r="AI776" s="1"/>
  <c r="AD776"/>
  <c r="AP776" s="1"/>
  <c r="AB776"/>
  <c r="AN776" s="1"/>
  <c r="Y776"/>
  <c r="AC776" s="1"/>
  <c r="W776"/>
  <c r="S776"/>
  <c r="N776"/>
  <c r="AT776" s="1"/>
  <c r="M776"/>
  <c r="AS776" s="1"/>
  <c r="L776"/>
  <c r="AR776" s="1"/>
  <c r="AU776" s="1"/>
  <c r="K776"/>
  <c r="G776"/>
  <c r="AG775"/>
  <c r="AI775" s="1"/>
  <c r="AD775"/>
  <c r="AP775" s="1"/>
  <c r="AB775"/>
  <c r="AN775" s="1"/>
  <c r="Y775"/>
  <c r="AC775" s="1"/>
  <c r="W775"/>
  <c r="S775"/>
  <c r="N775"/>
  <c r="AT775" s="1"/>
  <c r="M775"/>
  <c r="AS775" s="1"/>
  <c r="L775"/>
  <c r="AR775" s="1"/>
  <c r="K775"/>
  <c r="G775"/>
  <c r="AG774"/>
  <c r="AI774" s="1"/>
  <c r="AD774"/>
  <c r="AP774" s="1"/>
  <c r="AB774"/>
  <c r="AN774" s="1"/>
  <c r="Y774"/>
  <c r="AC774" s="1"/>
  <c r="W774"/>
  <c r="S774"/>
  <c r="N774"/>
  <c r="AT774" s="1"/>
  <c r="M774"/>
  <c r="AS774" s="1"/>
  <c r="L774"/>
  <c r="AR774" s="1"/>
  <c r="AU774" s="1"/>
  <c r="K774"/>
  <c r="G774"/>
  <c r="AG773"/>
  <c r="AI773" s="1"/>
  <c r="AD773"/>
  <c r="AP773" s="1"/>
  <c r="AB773"/>
  <c r="AN773" s="1"/>
  <c r="Y773"/>
  <c r="AC773" s="1"/>
  <c r="W773"/>
  <c r="S773"/>
  <c r="N773"/>
  <c r="AT773" s="1"/>
  <c r="M773"/>
  <c r="AS773" s="1"/>
  <c r="L773"/>
  <c r="AR773" s="1"/>
  <c r="K773"/>
  <c r="G773"/>
  <c r="AG772"/>
  <c r="AI772" s="1"/>
  <c r="AD772"/>
  <c r="AP772" s="1"/>
  <c r="AB772"/>
  <c r="AN772" s="1"/>
  <c r="Y772"/>
  <c r="AC772" s="1"/>
  <c r="W772"/>
  <c r="S772"/>
  <c r="N772"/>
  <c r="AT772" s="1"/>
  <c r="M772"/>
  <c r="AS772" s="1"/>
  <c r="L772"/>
  <c r="AR772" s="1"/>
  <c r="AU772" s="1"/>
  <c r="K772"/>
  <c r="G772"/>
  <c r="AG771"/>
  <c r="AI771" s="1"/>
  <c r="AD771"/>
  <c r="AP771" s="1"/>
  <c r="AB771"/>
  <c r="AN771" s="1"/>
  <c r="Y771"/>
  <c r="AC771" s="1"/>
  <c r="W771"/>
  <c r="S771"/>
  <c r="N771"/>
  <c r="AT771" s="1"/>
  <c r="M771"/>
  <c r="AS771" s="1"/>
  <c r="L771"/>
  <c r="AR771" s="1"/>
  <c r="K771"/>
  <c r="G771"/>
  <c r="AG770"/>
  <c r="AI770" s="1"/>
  <c r="AD770"/>
  <c r="AP770" s="1"/>
  <c r="AB770"/>
  <c r="AN770" s="1"/>
  <c r="Y770"/>
  <c r="AC770" s="1"/>
  <c r="W770"/>
  <c r="S770"/>
  <c r="N770"/>
  <c r="AT770" s="1"/>
  <c r="M770"/>
  <c r="AS770" s="1"/>
  <c r="L770"/>
  <c r="AR770" s="1"/>
  <c r="AU770" s="1"/>
  <c r="K770"/>
  <c r="G770"/>
  <c r="AG769"/>
  <c r="AI769" s="1"/>
  <c r="AD769"/>
  <c r="AP769" s="1"/>
  <c r="AB769"/>
  <c r="AN769" s="1"/>
  <c r="Y769"/>
  <c r="AC769" s="1"/>
  <c r="W769"/>
  <c r="S769"/>
  <c r="N769"/>
  <c r="AT769" s="1"/>
  <c r="M769"/>
  <c r="AS769" s="1"/>
  <c r="L769"/>
  <c r="AR769" s="1"/>
  <c r="K769"/>
  <c r="G769"/>
  <c r="AG768"/>
  <c r="AI768" s="1"/>
  <c r="AD768"/>
  <c r="AP768" s="1"/>
  <c r="AB768"/>
  <c r="AN768" s="1"/>
  <c r="Y768"/>
  <c r="AC768" s="1"/>
  <c r="W768"/>
  <c r="S768"/>
  <c r="N768"/>
  <c r="AT768" s="1"/>
  <c r="M768"/>
  <c r="AS768" s="1"/>
  <c r="L768"/>
  <c r="AR768" s="1"/>
  <c r="AU768" s="1"/>
  <c r="K768"/>
  <c r="G768"/>
  <c r="AG767"/>
  <c r="AI767" s="1"/>
  <c r="AD767"/>
  <c r="AP767" s="1"/>
  <c r="AB767"/>
  <c r="AN767" s="1"/>
  <c r="Y767"/>
  <c r="AC767" s="1"/>
  <c r="W767"/>
  <c r="S767"/>
  <c r="N767"/>
  <c r="AT767" s="1"/>
  <c r="M767"/>
  <c r="AS767" s="1"/>
  <c r="L767"/>
  <c r="AR767" s="1"/>
  <c r="K767"/>
  <c r="G767"/>
  <c r="AG766"/>
  <c r="AI766" s="1"/>
  <c r="AD766"/>
  <c r="AP766" s="1"/>
  <c r="AB766"/>
  <c r="AN766" s="1"/>
  <c r="Y766"/>
  <c r="AC766" s="1"/>
  <c r="W766"/>
  <c r="S766"/>
  <c r="N766"/>
  <c r="AT766" s="1"/>
  <c r="M766"/>
  <c r="AS766" s="1"/>
  <c r="L766"/>
  <c r="AR766" s="1"/>
  <c r="AU766" s="1"/>
  <c r="K766"/>
  <c r="G766"/>
  <c r="AG765"/>
  <c r="AI765" s="1"/>
  <c r="AD765"/>
  <c r="AP765" s="1"/>
  <c r="AB765"/>
  <c r="AN765" s="1"/>
  <c r="Y765"/>
  <c r="AC765" s="1"/>
  <c r="W765"/>
  <c r="S765"/>
  <c r="N765"/>
  <c r="AT765" s="1"/>
  <c r="M765"/>
  <c r="AS765" s="1"/>
  <c r="L765"/>
  <c r="AR765" s="1"/>
  <c r="K765"/>
  <c r="G765"/>
  <c r="AI764"/>
  <c r="AG764"/>
  <c r="AD764"/>
  <c r="AP764" s="1"/>
  <c r="AB764"/>
  <c r="AN764" s="1"/>
  <c r="Y764"/>
  <c r="AC764" s="1"/>
  <c r="W764"/>
  <c r="S764"/>
  <c r="N764"/>
  <c r="AT764" s="1"/>
  <c r="M764"/>
  <c r="AS764" s="1"/>
  <c r="L764"/>
  <c r="AR764" s="1"/>
  <c r="K764"/>
  <c r="G764"/>
  <c r="AG763"/>
  <c r="AF763"/>
  <c r="AI763" s="1"/>
  <c r="AD763"/>
  <c r="AP763" s="1"/>
  <c r="Y763"/>
  <c r="AC763" s="1"/>
  <c r="X763"/>
  <c r="AA763" s="1"/>
  <c r="W763"/>
  <c r="S763"/>
  <c r="N763"/>
  <c r="AT763" s="1"/>
  <c r="M763"/>
  <c r="AS763" s="1"/>
  <c r="L763"/>
  <c r="AR763" s="1"/>
  <c r="K763"/>
  <c r="G763"/>
  <c r="AG762"/>
  <c r="AF762"/>
  <c r="AI762" s="1"/>
  <c r="AD762"/>
  <c r="AP762" s="1"/>
  <c r="Y762"/>
  <c r="AC762" s="1"/>
  <c r="X762"/>
  <c r="AA762" s="1"/>
  <c r="W762"/>
  <c r="S762"/>
  <c r="N762"/>
  <c r="AT762" s="1"/>
  <c r="M762"/>
  <c r="AS762" s="1"/>
  <c r="L762"/>
  <c r="AR762" s="1"/>
  <c r="K762"/>
  <c r="G762"/>
  <c r="AD761"/>
  <c r="AC761"/>
  <c r="AB761"/>
  <c r="AE761" s="1"/>
  <c r="AG760"/>
  <c r="AI760" s="1"/>
  <c r="AD760"/>
  <c r="AP760" s="1"/>
  <c r="AB760"/>
  <c r="AN760" s="1"/>
  <c r="Y760"/>
  <c r="AC760" s="1"/>
  <c r="W760"/>
  <c r="S760"/>
  <c r="N760"/>
  <c r="AT760" s="1"/>
  <c r="M760"/>
  <c r="AS760" s="1"/>
  <c r="L760"/>
  <c r="AR760" s="1"/>
  <c r="K760"/>
  <c r="G760"/>
  <c r="AG759"/>
  <c r="AI759" s="1"/>
  <c r="AD759"/>
  <c r="AP759" s="1"/>
  <c r="AB759"/>
  <c r="AN759" s="1"/>
  <c r="Y759"/>
  <c r="AC759" s="1"/>
  <c r="W759"/>
  <c r="S759"/>
  <c r="N759"/>
  <c r="AT759" s="1"/>
  <c r="M759"/>
  <c r="AS759" s="1"/>
  <c r="L759"/>
  <c r="AR759" s="1"/>
  <c r="AU759" s="1"/>
  <c r="K759"/>
  <c r="G759"/>
  <c r="AG758"/>
  <c r="AI758" s="1"/>
  <c r="AD758"/>
  <c r="AP758" s="1"/>
  <c r="AB758"/>
  <c r="AN758" s="1"/>
  <c r="Y758"/>
  <c r="AC758" s="1"/>
  <c r="W758"/>
  <c r="S758"/>
  <c r="N758"/>
  <c r="AT758" s="1"/>
  <c r="M758"/>
  <c r="AS758" s="1"/>
  <c r="L758"/>
  <c r="AR758" s="1"/>
  <c r="K758"/>
  <c r="G758"/>
  <c r="AG757"/>
  <c r="AI757" s="1"/>
  <c r="AD757"/>
  <c r="AP757" s="1"/>
  <c r="AB757"/>
  <c r="AN757" s="1"/>
  <c r="Y757"/>
  <c r="AC757" s="1"/>
  <c r="W757"/>
  <c r="S757"/>
  <c r="N757"/>
  <c r="AT757" s="1"/>
  <c r="M757"/>
  <c r="AS757" s="1"/>
  <c r="L757"/>
  <c r="AR757" s="1"/>
  <c r="AU757" s="1"/>
  <c r="K757"/>
  <c r="G757"/>
  <c r="AG756"/>
  <c r="AI756" s="1"/>
  <c r="AD756"/>
  <c r="AP756" s="1"/>
  <c r="AB756"/>
  <c r="AN756" s="1"/>
  <c r="Y756"/>
  <c r="AC756" s="1"/>
  <c r="W756"/>
  <c r="S756"/>
  <c r="N756"/>
  <c r="AT756" s="1"/>
  <c r="M756"/>
  <c r="AS756" s="1"/>
  <c r="L756"/>
  <c r="AR756" s="1"/>
  <c r="K756"/>
  <c r="G756"/>
  <c r="AG755"/>
  <c r="AI755" s="1"/>
  <c r="AD755"/>
  <c r="AP755" s="1"/>
  <c r="AB755"/>
  <c r="AN755" s="1"/>
  <c r="Y755"/>
  <c r="AC755" s="1"/>
  <c r="W755"/>
  <c r="S755"/>
  <c r="N755"/>
  <c r="AT755" s="1"/>
  <c r="M755"/>
  <c r="AS755" s="1"/>
  <c r="L755"/>
  <c r="AR755" s="1"/>
  <c r="AU755" s="1"/>
  <c r="K755"/>
  <c r="G755"/>
  <c r="AG754"/>
  <c r="AI754" s="1"/>
  <c r="AD754"/>
  <c r="AP754" s="1"/>
  <c r="AB754"/>
  <c r="AN754" s="1"/>
  <c r="Y754"/>
  <c r="AC754" s="1"/>
  <c r="W754"/>
  <c r="S754"/>
  <c r="N754"/>
  <c r="AT754" s="1"/>
  <c r="M754"/>
  <c r="AS754" s="1"/>
  <c r="L754"/>
  <c r="AR754" s="1"/>
  <c r="K754"/>
  <c r="G754"/>
  <c r="AG753"/>
  <c r="AI753" s="1"/>
  <c r="AD753"/>
  <c r="AP753" s="1"/>
  <c r="AB753"/>
  <c r="AN753" s="1"/>
  <c r="AA753"/>
  <c r="Y753"/>
  <c r="AC753" s="1"/>
  <c r="W753"/>
  <c r="S753"/>
  <c r="N753"/>
  <c r="AT753" s="1"/>
  <c r="M753"/>
  <c r="AS753" s="1"/>
  <c r="L753"/>
  <c r="AR753" s="1"/>
  <c r="K753"/>
  <c r="G753"/>
  <c r="AI752"/>
  <c r="AG752"/>
  <c r="AD752"/>
  <c r="AP752" s="1"/>
  <c r="AB752"/>
  <c r="AN752" s="1"/>
  <c r="Y752"/>
  <c r="AC752" s="1"/>
  <c r="W752"/>
  <c r="S752"/>
  <c r="N752"/>
  <c r="AT752" s="1"/>
  <c r="M752"/>
  <c r="AS752" s="1"/>
  <c r="L752"/>
  <c r="AR752" s="1"/>
  <c r="K752"/>
  <c r="G752"/>
  <c r="AI751"/>
  <c r="AG751"/>
  <c r="AD751"/>
  <c r="AP751" s="1"/>
  <c r="AB751"/>
  <c r="AN751" s="1"/>
  <c r="Y751"/>
  <c r="AC751" s="1"/>
  <c r="W751"/>
  <c r="S751"/>
  <c r="N751"/>
  <c r="AT751" s="1"/>
  <c r="M751"/>
  <c r="AS751" s="1"/>
  <c r="L751"/>
  <c r="AR751" s="1"/>
  <c r="K751"/>
  <c r="G751"/>
  <c r="AG750"/>
  <c r="AI750" s="1"/>
  <c r="AD750"/>
  <c r="AP750" s="1"/>
  <c r="AB750"/>
  <c r="AN750" s="1"/>
  <c r="Y750"/>
  <c r="AC750" s="1"/>
  <c r="W750"/>
  <c r="S750"/>
  <c r="N750"/>
  <c r="AT750" s="1"/>
  <c r="M750"/>
  <c r="AS750" s="1"/>
  <c r="L750"/>
  <c r="AR750" s="1"/>
  <c r="AU750" s="1"/>
  <c r="K750"/>
  <c r="G750"/>
  <c r="AI749"/>
  <c r="AG749"/>
  <c r="AD749"/>
  <c r="AP749" s="1"/>
  <c r="AB749"/>
  <c r="AN749" s="1"/>
  <c r="AA749"/>
  <c r="Y749"/>
  <c r="AC749" s="1"/>
  <c r="W749"/>
  <c r="S749"/>
  <c r="N749"/>
  <c r="AT749" s="1"/>
  <c r="M749"/>
  <c r="AS749" s="1"/>
  <c r="L749"/>
  <c r="AR749" s="1"/>
  <c r="K749"/>
  <c r="G749"/>
  <c r="AI748"/>
  <c r="AG748"/>
  <c r="AD748"/>
  <c r="AP748" s="1"/>
  <c r="AB748"/>
  <c r="AN748" s="1"/>
  <c r="AA748"/>
  <c r="Y748"/>
  <c r="AC748" s="1"/>
  <c r="W748"/>
  <c r="S748"/>
  <c r="N748"/>
  <c r="AT748" s="1"/>
  <c r="M748"/>
  <c r="AS748" s="1"/>
  <c r="L748"/>
  <c r="AR748" s="1"/>
  <c r="AU748" s="1"/>
  <c r="K748"/>
  <c r="G748"/>
  <c r="AG747"/>
  <c r="AI747" s="1"/>
  <c r="AD747"/>
  <c r="AP747" s="1"/>
  <c r="AB747"/>
  <c r="AN747" s="1"/>
  <c r="Y747"/>
  <c r="AC747" s="1"/>
  <c r="W747"/>
  <c r="S747"/>
  <c r="N747"/>
  <c r="AT747" s="1"/>
  <c r="M747"/>
  <c r="AS747" s="1"/>
  <c r="L747"/>
  <c r="AR747" s="1"/>
  <c r="K747"/>
  <c r="G747"/>
  <c r="AG746"/>
  <c r="AI746" s="1"/>
  <c r="AD746"/>
  <c r="AP746" s="1"/>
  <c r="AB746"/>
  <c r="AN746" s="1"/>
  <c r="Y746"/>
  <c r="AC746" s="1"/>
  <c r="W746"/>
  <c r="S746"/>
  <c r="N746"/>
  <c r="AT746" s="1"/>
  <c r="M746"/>
  <c r="AS746" s="1"/>
  <c r="L746"/>
  <c r="AR746" s="1"/>
  <c r="AU746" s="1"/>
  <c r="K746"/>
  <c r="G746"/>
  <c r="AG745"/>
  <c r="AI745" s="1"/>
  <c r="AD745"/>
  <c r="AP745" s="1"/>
  <c r="AB745"/>
  <c r="AN745" s="1"/>
  <c r="Y745"/>
  <c r="AC745" s="1"/>
  <c r="W745"/>
  <c r="S745"/>
  <c r="N745"/>
  <c r="AT745" s="1"/>
  <c r="M745"/>
  <c r="AS745" s="1"/>
  <c r="L745"/>
  <c r="AR745" s="1"/>
  <c r="K745"/>
  <c r="G745"/>
  <c r="AH744"/>
  <c r="AG744"/>
  <c r="AF744"/>
  <c r="AI744" s="1"/>
  <c r="Z744"/>
  <c r="AD744" s="1"/>
  <c r="Y744"/>
  <c r="AC744" s="1"/>
  <c r="X744"/>
  <c r="AB744" s="1"/>
  <c r="W744"/>
  <c r="S744"/>
  <c r="N744"/>
  <c r="AT744" s="1"/>
  <c r="M744"/>
  <c r="AS744" s="1"/>
  <c r="L744"/>
  <c r="AR744" s="1"/>
  <c r="AU744" s="1"/>
  <c r="K744"/>
  <c r="G744"/>
  <c r="AH743"/>
  <c r="AG743"/>
  <c r="AG965" s="1"/>
  <c r="AF743"/>
  <c r="Z743"/>
  <c r="Z965" s="1"/>
  <c r="Y743"/>
  <c r="Y965" s="1"/>
  <c r="X743"/>
  <c r="X965" s="1"/>
  <c r="AA965" s="1"/>
  <c r="V743"/>
  <c r="U743"/>
  <c r="U965" s="1"/>
  <c r="T743"/>
  <c r="R743"/>
  <c r="Q743"/>
  <c r="Q965" s="1"/>
  <c r="AC965" s="1"/>
  <c r="P743"/>
  <c r="P965" s="1"/>
  <c r="J743"/>
  <c r="J965" s="1"/>
  <c r="I743"/>
  <c r="H743"/>
  <c r="F743"/>
  <c r="F965" s="1"/>
  <c r="N965" s="1"/>
  <c r="E743"/>
  <c r="E965" s="1"/>
  <c r="D743"/>
  <c r="D965" s="1"/>
  <c r="AP742"/>
  <c r="AN742"/>
  <c r="AL742"/>
  <c r="AJ742"/>
  <c r="AI742"/>
  <c r="AD742"/>
  <c r="AC742"/>
  <c r="AO742" s="1"/>
  <c r="AB742"/>
  <c r="AA742"/>
  <c r="W742"/>
  <c r="S742"/>
  <c r="N742"/>
  <c r="AT742" s="1"/>
  <c r="M742"/>
  <c r="AS742" s="1"/>
  <c r="L742"/>
  <c r="O742" s="1"/>
  <c r="K742"/>
  <c r="G742"/>
  <c r="AP741"/>
  <c r="AN741"/>
  <c r="AL741"/>
  <c r="AJ741"/>
  <c r="AI741"/>
  <c r="AD741"/>
  <c r="AC741"/>
  <c r="AO741" s="1"/>
  <c r="AB741"/>
  <c r="AA741"/>
  <c r="W741"/>
  <c r="S741"/>
  <c r="N741"/>
  <c r="AT741" s="1"/>
  <c r="M741"/>
  <c r="AS741" s="1"/>
  <c r="L741"/>
  <c r="O741" s="1"/>
  <c r="K741"/>
  <c r="G741"/>
  <c r="AI739"/>
  <c r="AG739"/>
  <c r="AD739"/>
  <c r="AP739" s="1"/>
  <c r="AC739"/>
  <c r="AO739" s="1"/>
  <c r="AB739"/>
  <c r="AN739" s="1"/>
  <c r="AA739"/>
  <c r="Y739"/>
  <c r="W739"/>
  <c r="S739"/>
  <c r="N739"/>
  <c r="AT739" s="1"/>
  <c r="M739"/>
  <c r="AS739" s="1"/>
  <c r="L739"/>
  <c r="AR739" s="1"/>
  <c r="AU739" s="1"/>
  <c r="K739"/>
  <c r="G739"/>
  <c r="AH738"/>
  <c r="AG738"/>
  <c r="AI738" s="1"/>
  <c r="AF738"/>
  <c r="AD738"/>
  <c r="AP738" s="1"/>
  <c r="AC738"/>
  <c r="AO738" s="1"/>
  <c r="AB738"/>
  <c r="AN738" s="1"/>
  <c r="AA738"/>
  <c r="Y738"/>
  <c r="W738"/>
  <c r="S738"/>
  <c r="N738"/>
  <c r="AT738" s="1"/>
  <c r="M738"/>
  <c r="AS738" s="1"/>
  <c r="L738"/>
  <c r="AR738" s="1"/>
  <c r="K738"/>
  <c r="G738"/>
  <c r="AH737"/>
  <c r="AG737"/>
  <c r="AF737"/>
  <c r="AI737" s="1"/>
  <c r="Z737"/>
  <c r="Y737"/>
  <c r="X737"/>
  <c r="AA737" s="1"/>
  <c r="V737"/>
  <c r="U737"/>
  <c r="T737"/>
  <c r="W737" s="1"/>
  <c r="R737"/>
  <c r="AD737" s="1"/>
  <c r="Q737"/>
  <c r="AC737" s="1"/>
  <c r="P737"/>
  <c r="S737" s="1"/>
  <c r="J737"/>
  <c r="I737"/>
  <c r="H737"/>
  <c r="K737" s="1"/>
  <c r="F737"/>
  <c r="N737" s="1"/>
  <c r="AT737" s="1"/>
  <c r="E737"/>
  <c r="M737" s="1"/>
  <c r="AS737" s="1"/>
  <c r="D737"/>
  <c r="G737" s="1"/>
  <c r="AI736"/>
  <c r="AD736"/>
  <c r="AP736" s="1"/>
  <c r="AC736"/>
  <c r="AO736" s="1"/>
  <c r="AB736"/>
  <c r="AN736" s="1"/>
  <c r="AA736"/>
  <c r="W736"/>
  <c r="S736"/>
  <c r="N736"/>
  <c r="AT736" s="1"/>
  <c r="M736"/>
  <c r="AS736" s="1"/>
  <c r="L736"/>
  <c r="O736" s="1"/>
  <c r="K736"/>
  <c r="G736"/>
  <c r="AH735"/>
  <c r="AI735" s="1"/>
  <c r="AC735"/>
  <c r="AO735" s="1"/>
  <c r="AB735"/>
  <c r="Z735"/>
  <c r="Z1118" s="1"/>
  <c r="Z1137" s="1"/>
  <c r="W735"/>
  <c r="S735"/>
  <c r="N735"/>
  <c r="AT735" s="1"/>
  <c r="M735"/>
  <c r="AS735" s="1"/>
  <c r="L735"/>
  <c r="O735" s="1"/>
  <c r="K735"/>
  <c r="G735"/>
  <c r="AH734"/>
  <c r="AI734" s="1"/>
  <c r="AC734"/>
  <c r="AO734" s="1"/>
  <c r="AB734"/>
  <c r="Z734"/>
  <c r="Z1117" s="1"/>
  <c r="Z1136" s="1"/>
  <c r="W734"/>
  <c r="S734"/>
  <c r="N734"/>
  <c r="AT734" s="1"/>
  <c r="M734"/>
  <c r="AS734" s="1"/>
  <c r="L734"/>
  <c r="O734" s="1"/>
  <c r="K734"/>
  <c r="G734"/>
  <c r="AH733"/>
  <c r="AI733" s="1"/>
  <c r="AC733"/>
  <c r="AO733" s="1"/>
  <c r="AB733"/>
  <c r="Z733"/>
  <c r="Z1116" s="1"/>
  <c r="Z1135" s="1"/>
  <c r="W733"/>
  <c r="S733"/>
  <c r="N733"/>
  <c r="AT733" s="1"/>
  <c r="M733"/>
  <c r="AS733" s="1"/>
  <c r="L733"/>
  <c r="O733" s="1"/>
  <c r="K733"/>
  <c r="G733"/>
  <c r="AH732"/>
  <c r="AI732" s="1"/>
  <c r="AC732"/>
  <c r="AO732" s="1"/>
  <c r="AB732"/>
  <c r="Z732"/>
  <c r="Z1115" s="1"/>
  <c r="Z1134" s="1"/>
  <c r="W732"/>
  <c r="S732"/>
  <c r="N732"/>
  <c r="AT732" s="1"/>
  <c r="M732"/>
  <c r="AS732" s="1"/>
  <c r="L732"/>
  <c r="O732" s="1"/>
  <c r="K732"/>
  <c r="G732"/>
  <c r="F732"/>
  <c r="F1115" s="1"/>
  <c r="F1134" s="1"/>
  <c r="AI731"/>
  <c r="AH731"/>
  <c r="AC731"/>
  <c r="AO731" s="1"/>
  <c r="AB731"/>
  <c r="AN731" s="1"/>
  <c r="AA731"/>
  <c r="Z731"/>
  <c r="Z1114" s="1"/>
  <c r="Z1133" s="1"/>
  <c r="W731"/>
  <c r="S731"/>
  <c r="N731"/>
  <c r="AT731" s="1"/>
  <c r="M731"/>
  <c r="AS731" s="1"/>
  <c r="L731"/>
  <c r="AR731" s="1"/>
  <c r="K731"/>
  <c r="G731"/>
  <c r="AI730"/>
  <c r="AH730"/>
  <c r="AC730"/>
  <c r="AO730" s="1"/>
  <c r="AB730"/>
  <c r="AN730" s="1"/>
  <c r="AA730"/>
  <c r="Z730"/>
  <c r="Z1113" s="1"/>
  <c r="W730"/>
  <c r="S730"/>
  <c r="N730"/>
  <c r="AT730" s="1"/>
  <c r="M730"/>
  <c r="AS730" s="1"/>
  <c r="L730"/>
  <c r="AR730" s="1"/>
  <c r="AU730" s="1"/>
  <c r="K730"/>
  <c r="G730"/>
  <c r="AI729"/>
  <c r="AH729"/>
  <c r="AC729"/>
  <c r="AO729" s="1"/>
  <c r="AB729"/>
  <c r="AN729" s="1"/>
  <c r="AA729"/>
  <c r="Z729"/>
  <c r="Z1112" s="1"/>
  <c r="Z1131" s="1"/>
  <c r="W729"/>
  <c r="S729"/>
  <c r="N729"/>
  <c r="AT729" s="1"/>
  <c r="M729"/>
  <c r="AS729" s="1"/>
  <c r="L729"/>
  <c r="AR729" s="1"/>
  <c r="K729"/>
  <c r="G729"/>
  <c r="AH728"/>
  <c r="AI728" s="1"/>
  <c r="AC728"/>
  <c r="AO728" s="1"/>
  <c r="AB728"/>
  <c r="AN728" s="1"/>
  <c r="Z728"/>
  <c r="Z1111" s="1"/>
  <c r="Z1130" s="1"/>
  <c r="W728"/>
  <c r="S728"/>
  <c r="N728"/>
  <c r="AT728" s="1"/>
  <c r="M728"/>
  <c r="AS728" s="1"/>
  <c r="L728"/>
  <c r="AR728" s="1"/>
  <c r="AU728" s="1"/>
  <c r="K728"/>
  <c r="G728"/>
  <c r="AH727"/>
  <c r="AI727" s="1"/>
  <c r="AC727"/>
  <c r="AO727" s="1"/>
  <c r="AB727"/>
  <c r="AN727" s="1"/>
  <c r="Z727"/>
  <c r="Z1110" s="1"/>
  <c r="Z1129" s="1"/>
  <c r="W727"/>
  <c r="S727"/>
  <c r="N727"/>
  <c r="AT727" s="1"/>
  <c r="M727"/>
  <c r="AS727" s="1"/>
  <c r="L727"/>
  <c r="AR727" s="1"/>
  <c r="K727"/>
  <c r="G727"/>
  <c r="AH726"/>
  <c r="AI726" s="1"/>
  <c r="AC726"/>
  <c r="AO726" s="1"/>
  <c r="AB726"/>
  <c r="AN726" s="1"/>
  <c r="Z726"/>
  <c r="Z1109" s="1"/>
  <c r="Z1128" s="1"/>
  <c r="W726"/>
  <c r="S726"/>
  <c r="N726"/>
  <c r="AT726" s="1"/>
  <c r="M726"/>
  <c r="AS726" s="1"/>
  <c r="L726"/>
  <c r="AR726" s="1"/>
  <c r="AU726" s="1"/>
  <c r="K726"/>
  <c r="G726"/>
  <c r="AH725"/>
  <c r="AI725" s="1"/>
  <c r="AC725"/>
  <c r="AO725" s="1"/>
  <c r="AB725"/>
  <c r="AN725" s="1"/>
  <c r="Z725"/>
  <c r="Z1108" s="1"/>
  <c r="W725"/>
  <c r="S725"/>
  <c r="N725"/>
  <c r="AT725" s="1"/>
  <c r="M725"/>
  <c r="AS725" s="1"/>
  <c r="L725"/>
  <c r="AR725" s="1"/>
  <c r="K725"/>
  <c r="G725"/>
  <c r="AH724"/>
  <c r="AI724" s="1"/>
  <c r="AC724"/>
  <c r="AO724" s="1"/>
  <c r="AB724"/>
  <c r="AN724" s="1"/>
  <c r="Z724"/>
  <c r="Z1107" s="1"/>
  <c r="Z1126" s="1"/>
  <c r="W724"/>
  <c r="S724"/>
  <c r="R724"/>
  <c r="R1107" s="1"/>
  <c r="R1126" s="1"/>
  <c r="N724"/>
  <c r="AT724" s="1"/>
  <c r="M724"/>
  <c r="O724" s="1"/>
  <c r="L724"/>
  <c r="AR724" s="1"/>
  <c r="K724"/>
  <c r="G724"/>
  <c r="AI723"/>
  <c r="AH723"/>
  <c r="AC723"/>
  <c r="AO723" s="1"/>
  <c r="AB723"/>
  <c r="AN723" s="1"/>
  <c r="AA723"/>
  <c r="Z723"/>
  <c r="Z1105" s="1"/>
  <c r="Z1124" s="1"/>
  <c r="W723"/>
  <c r="R723"/>
  <c r="R1105" s="1"/>
  <c r="N723"/>
  <c r="AT723" s="1"/>
  <c r="M723"/>
  <c r="AS723" s="1"/>
  <c r="L723"/>
  <c r="AR723" s="1"/>
  <c r="AU723" s="1"/>
  <c r="K723"/>
  <c r="G723"/>
  <c r="AH722"/>
  <c r="AI722" s="1"/>
  <c r="AC722"/>
  <c r="AO722" s="1"/>
  <c r="AB722"/>
  <c r="AN722" s="1"/>
  <c r="Z722"/>
  <c r="Z1104" s="1"/>
  <c r="W722"/>
  <c r="S722"/>
  <c r="N722"/>
  <c r="AT722" s="1"/>
  <c r="M722"/>
  <c r="AS722" s="1"/>
  <c r="L722"/>
  <c r="AR722" s="1"/>
  <c r="K722"/>
  <c r="G722"/>
  <c r="AH721"/>
  <c r="AI721" s="1"/>
  <c r="AC721"/>
  <c r="AO721" s="1"/>
  <c r="AB721"/>
  <c r="AN721" s="1"/>
  <c r="Z721"/>
  <c r="Z1106" s="1"/>
  <c r="Z1125" s="1"/>
  <c r="W721"/>
  <c r="S721"/>
  <c r="N721"/>
  <c r="AT721" s="1"/>
  <c r="M721"/>
  <c r="AS721" s="1"/>
  <c r="L721"/>
  <c r="AR721" s="1"/>
  <c r="AU721" s="1"/>
  <c r="K721"/>
  <c r="G721"/>
  <c r="AH720"/>
  <c r="AI720" s="1"/>
  <c r="AC720"/>
  <c r="AO720" s="1"/>
  <c r="AB720"/>
  <c r="AN720" s="1"/>
  <c r="Z720"/>
  <c r="Z1103" s="1"/>
  <c r="W720"/>
  <c r="S720"/>
  <c r="N720"/>
  <c r="AT720" s="1"/>
  <c r="M720"/>
  <c r="AS720" s="1"/>
  <c r="L720"/>
  <c r="AR720" s="1"/>
  <c r="K720"/>
  <c r="G720"/>
  <c r="AR719"/>
  <c r="AH719"/>
  <c r="AG719"/>
  <c r="AF719"/>
  <c r="AI719" s="1"/>
  <c r="Z719"/>
  <c r="AD719" s="1"/>
  <c r="Y719"/>
  <c r="AC719" s="1"/>
  <c r="X719"/>
  <c r="AB719" s="1"/>
  <c r="W719"/>
  <c r="S719"/>
  <c r="R719"/>
  <c r="M719"/>
  <c r="O719" s="1"/>
  <c r="L719"/>
  <c r="K719"/>
  <c r="F719"/>
  <c r="N719" s="1"/>
  <c r="AT719" s="1"/>
  <c r="AH718"/>
  <c r="AG718"/>
  <c r="AI718" s="1"/>
  <c r="AF718"/>
  <c r="Z718"/>
  <c r="Y718"/>
  <c r="AA718" s="1"/>
  <c r="X718"/>
  <c r="V718"/>
  <c r="U718"/>
  <c r="W718" s="1"/>
  <c r="T718"/>
  <c r="R718"/>
  <c r="AD718" s="1"/>
  <c r="Q718"/>
  <c r="AC718" s="1"/>
  <c r="P718"/>
  <c r="AB718" s="1"/>
  <c r="J718"/>
  <c r="I718"/>
  <c r="K718" s="1"/>
  <c r="H718"/>
  <c r="F718"/>
  <c r="N718" s="1"/>
  <c r="AT718" s="1"/>
  <c r="E718"/>
  <c r="M718" s="1"/>
  <c r="AS718" s="1"/>
  <c r="D718"/>
  <c r="L718" s="1"/>
  <c r="AP717"/>
  <c r="AL717"/>
  <c r="AI717"/>
  <c r="AC717"/>
  <c r="AO717" s="1"/>
  <c r="AB717"/>
  <c r="AN717" s="1"/>
  <c r="AA717"/>
  <c r="W717"/>
  <c r="S717"/>
  <c r="N717"/>
  <c r="AT717" s="1"/>
  <c r="M717"/>
  <c r="AS717" s="1"/>
  <c r="L717"/>
  <c r="AR717" s="1"/>
  <c r="AU717" s="1"/>
  <c r="K717"/>
  <c r="G717"/>
  <c r="AG716"/>
  <c r="AI716" s="1"/>
  <c r="AD716"/>
  <c r="AP716" s="1"/>
  <c r="AB716"/>
  <c r="AN716" s="1"/>
  <c r="Y716"/>
  <c r="AC716" s="1"/>
  <c r="W716"/>
  <c r="S716"/>
  <c r="N716"/>
  <c r="AT716" s="1"/>
  <c r="M716"/>
  <c r="AS716" s="1"/>
  <c r="L716"/>
  <c r="AR716" s="1"/>
  <c r="K716"/>
  <c r="G716"/>
  <c r="AG715"/>
  <c r="AI715" s="1"/>
  <c r="AD715"/>
  <c r="AP715" s="1"/>
  <c r="AB715"/>
  <c r="AN715" s="1"/>
  <c r="Y715"/>
  <c r="AC715" s="1"/>
  <c r="W715"/>
  <c r="S715"/>
  <c r="N715"/>
  <c r="AT715" s="1"/>
  <c r="M715"/>
  <c r="AS715" s="1"/>
  <c r="L715"/>
  <c r="AR715" s="1"/>
  <c r="AU715" s="1"/>
  <c r="K715"/>
  <c r="G715"/>
  <c r="AG714"/>
  <c r="AI714" s="1"/>
  <c r="AD714"/>
  <c r="AP714" s="1"/>
  <c r="AB714"/>
  <c r="AN714" s="1"/>
  <c r="Y714"/>
  <c r="AC714" s="1"/>
  <c r="W714"/>
  <c r="S714"/>
  <c r="N714"/>
  <c r="AT714" s="1"/>
  <c r="M714"/>
  <c r="AS714" s="1"/>
  <c r="L714"/>
  <c r="AR714" s="1"/>
  <c r="K714"/>
  <c r="G714"/>
  <c r="AG713"/>
  <c r="AI713" s="1"/>
  <c r="AD713"/>
  <c r="AP713" s="1"/>
  <c r="AB713"/>
  <c r="AN713" s="1"/>
  <c r="Y713"/>
  <c r="AC713" s="1"/>
  <c r="W713"/>
  <c r="S713"/>
  <c r="N713"/>
  <c r="AT713" s="1"/>
  <c r="M713"/>
  <c r="AS713" s="1"/>
  <c r="L713"/>
  <c r="AR713" s="1"/>
  <c r="AU713" s="1"/>
  <c r="K713"/>
  <c r="G713"/>
  <c r="AI712"/>
  <c r="AG712"/>
  <c r="AD712"/>
  <c r="AP712" s="1"/>
  <c r="AB712"/>
  <c r="AN712" s="1"/>
  <c r="AA712"/>
  <c r="Y712"/>
  <c r="AC712" s="1"/>
  <c r="W712"/>
  <c r="S712"/>
  <c r="N712"/>
  <c r="AT712" s="1"/>
  <c r="M712"/>
  <c r="AS712" s="1"/>
  <c r="L712"/>
  <c r="AR712" s="1"/>
  <c r="K712"/>
  <c r="G712"/>
  <c r="AG711"/>
  <c r="AI711" s="1"/>
  <c r="AD711"/>
  <c r="AP711" s="1"/>
  <c r="AB711"/>
  <c r="AN711" s="1"/>
  <c r="Y711"/>
  <c r="AC711" s="1"/>
  <c r="W711"/>
  <c r="S711"/>
  <c r="N711"/>
  <c r="AT711" s="1"/>
  <c r="M711"/>
  <c r="AS711" s="1"/>
  <c r="L711"/>
  <c r="AR711" s="1"/>
  <c r="AU711" s="1"/>
  <c r="K711"/>
  <c r="G711"/>
  <c r="AG710"/>
  <c r="AI710" s="1"/>
  <c r="AD710"/>
  <c r="AP710" s="1"/>
  <c r="AB710"/>
  <c r="AN710" s="1"/>
  <c r="Y710"/>
  <c r="AC710" s="1"/>
  <c r="W710"/>
  <c r="S710"/>
  <c r="N710"/>
  <c r="AT710" s="1"/>
  <c r="M710"/>
  <c r="AS710" s="1"/>
  <c r="L710"/>
  <c r="AR710" s="1"/>
  <c r="K710"/>
  <c r="G710"/>
  <c r="AI709"/>
  <c r="AG709"/>
  <c r="AD709"/>
  <c r="AP709" s="1"/>
  <c r="AB709"/>
  <c r="AN709" s="1"/>
  <c r="AA709"/>
  <c r="Y709"/>
  <c r="AC709" s="1"/>
  <c r="W709"/>
  <c r="S709"/>
  <c r="N709"/>
  <c r="AT709" s="1"/>
  <c r="M709"/>
  <c r="AS709" s="1"/>
  <c r="L709"/>
  <c r="AR709" s="1"/>
  <c r="AU709" s="1"/>
  <c r="K709"/>
  <c r="G709"/>
  <c r="AG708"/>
  <c r="AI708" s="1"/>
  <c r="AD708"/>
  <c r="AP708" s="1"/>
  <c r="AB708"/>
  <c r="AN708" s="1"/>
  <c r="Y708"/>
  <c r="AC708" s="1"/>
  <c r="W708"/>
  <c r="S708"/>
  <c r="N708"/>
  <c r="AT708" s="1"/>
  <c r="M708"/>
  <c r="AS708" s="1"/>
  <c r="L708"/>
  <c r="AR708" s="1"/>
  <c r="K708"/>
  <c r="G708"/>
  <c r="AG707"/>
  <c r="AI707" s="1"/>
  <c r="AD707"/>
  <c r="AP707" s="1"/>
  <c r="AB707"/>
  <c r="AN707" s="1"/>
  <c r="Y707"/>
  <c r="AC707" s="1"/>
  <c r="W707"/>
  <c r="S707"/>
  <c r="N707"/>
  <c r="AT707" s="1"/>
  <c r="M707"/>
  <c r="AS707" s="1"/>
  <c r="L707"/>
  <c r="AR707" s="1"/>
  <c r="AU707" s="1"/>
  <c r="K707"/>
  <c r="G707"/>
  <c r="AG705"/>
  <c r="AI705" s="1"/>
  <c r="AD705"/>
  <c r="AP705" s="1"/>
  <c r="AB705"/>
  <c r="AN705" s="1"/>
  <c r="Y705"/>
  <c r="AC705" s="1"/>
  <c r="W705"/>
  <c r="S705"/>
  <c r="N705"/>
  <c r="AT705" s="1"/>
  <c r="M705"/>
  <c r="AS705" s="1"/>
  <c r="L705"/>
  <c r="AR705" s="1"/>
  <c r="K705"/>
  <c r="G705"/>
  <c r="AD704"/>
  <c r="AC704"/>
  <c r="AB704"/>
  <c r="AE704" s="1"/>
  <c r="AG703"/>
  <c r="AI703" s="1"/>
  <c r="AD703"/>
  <c r="AP703" s="1"/>
  <c r="AB703"/>
  <c r="AN703" s="1"/>
  <c r="Y703"/>
  <c r="AC703" s="1"/>
  <c r="W703"/>
  <c r="S703"/>
  <c r="N703"/>
  <c r="AT703" s="1"/>
  <c r="M703"/>
  <c r="AS703" s="1"/>
  <c r="L703"/>
  <c r="AR703" s="1"/>
  <c r="K703"/>
  <c r="G703"/>
  <c r="AI702"/>
  <c r="AG702"/>
  <c r="AD702"/>
  <c r="AP702" s="1"/>
  <c r="AB702"/>
  <c r="AN702" s="1"/>
  <c r="AA702"/>
  <c r="Y702"/>
  <c r="AC702" s="1"/>
  <c r="W702"/>
  <c r="S702"/>
  <c r="N702"/>
  <c r="AT702" s="1"/>
  <c r="M702"/>
  <c r="AS702" s="1"/>
  <c r="L702"/>
  <c r="AR702" s="1"/>
  <c r="AU702" s="1"/>
  <c r="K702"/>
  <c r="G702"/>
  <c r="AG701"/>
  <c r="AI701" s="1"/>
  <c r="AD701"/>
  <c r="AP701" s="1"/>
  <c r="AB701"/>
  <c r="AN701" s="1"/>
  <c r="Y701"/>
  <c r="AC701" s="1"/>
  <c r="W701"/>
  <c r="S701"/>
  <c r="N701"/>
  <c r="AT701" s="1"/>
  <c r="M701"/>
  <c r="AS701" s="1"/>
  <c r="L701"/>
  <c r="AR701" s="1"/>
  <c r="K701"/>
  <c r="G701"/>
  <c r="AI700"/>
  <c r="AG700"/>
  <c r="AD700"/>
  <c r="AP700" s="1"/>
  <c r="AB700"/>
  <c r="AN700" s="1"/>
  <c r="AA700"/>
  <c r="Y700"/>
  <c r="AC700" s="1"/>
  <c r="W700"/>
  <c r="S700"/>
  <c r="N700"/>
  <c r="AT700" s="1"/>
  <c r="M700"/>
  <c r="AS700" s="1"/>
  <c r="L700"/>
  <c r="AR700" s="1"/>
  <c r="AU700" s="1"/>
  <c r="K700"/>
  <c r="G700"/>
  <c r="AI699"/>
  <c r="AG699"/>
  <c r="AD699"/>
  <c r="AP699" s="1"/>
  <c r="AB699"/>
  <c r="AN699" s="1"/>
  <c r="AA699"/>
  <c r="Y699"/>
  <c r="AC699" s="1"/>
  <c r="W699"/>
  <c r="S699"/>
  <c r="N699"/>
  <c r="AT699" s="1"/>
  <c r="M699"/>
  <c r="AS699" s="1"/>
  <c r="L699"/>
  <c r="AR699" s="1"/>
  <c r="K699"/>
  <c r="G699"/>
  <c r="AG698"/>
  <c r="AI698" s="1"/>
  <c r="AD698"/>
  <c r="AP698" s="1"/>
  <c r="AB698"/>
  <c r="AN698" s="1"/>
  <c r="Y698"/>
  <c r="AC698" s="1"/>
  <c r="W698"/>
  <c r="S698"/>
  <c r="N698"/>
  <c r="AT698" s="1"/>
  <c r="M698"/>
  <c r="AS698" s="1"/>
  <c r="L698"/>
  <c r="AR698" s="1"/>
  <c r="AU698" s="1"/>
  <c r="K698"/>
  <c r="G698"/>
  <c r="AG697"/>
  <c r="AI697" s="1"/>
  <c r="AD697"/>
  <c r="AP697" s="1"/>
  <c r="AB697"/>
  <c r="AN697" s="1"/>
  <c r="Y697"/>
  <c r="AC697" s="1"/>
  <c r="W697"/>
  <c r="S697"/>
  <c r="N697"/>
  <c r="AT697" s="1"/>
  <c r="M697"/>
  <c r="AS697" s="1"/>
  <c r="L697"/>
  <c r="AR697" s="1"/>
  <c r="K697"/>
  <c r="G697"/>
  <c r="AG696"/>
  <c r="AI696" s="1"/>
  <c r="AD696"/>
  <c r="AP696" s="1"/>
  <c r="AB696"/>
  <c r="AN696" s="1"/>
  <c r="Y696"/>
  <c r="AC696" s="1"/>
  <c r="W696"/>
  <c r="S696"/>
  <c r="N696"/>
  <c r="AT696" s="1"/>
  <c r="M696"/>
  <c r="AS696" s="1"/>
  <c r="L696"/>
  <c r="AR696" s="1"/>
  <c r="AU696" s="1"/>
  <c r="K696"/>
  <c r="G696"/>
  <c r="AG695"/>
  <c r="AI695" s="1"/>
  <c r="AD695"/>
  <c r="AP695" s="1"/>
  <c r="AB695"/>
  <c r="AN695" s="1"/>
  <c r="Y695"/>
  <c r="AC695" s="1"/>
  <c r="W695"/>
  <c r="S695"/>
  <c r="N695"/>
  <c r="AT695" s="1"/>
  <c r="M695"/>
  <c r="AS695" s="1"/>
  <c r="L695"/>
  <c r="AR695" s="1"/>
  <c r="K695"/>
  <c r="G695"/>
  <c r="AG694"/>
  <c r="AI694" s="1"/>
  <c r="AD694"/>
  <c r="AP694" s="1"/>
  <c r="AB694"/>
  <c r="AN694" s="1"/>
  <c r="Y694"/>
  <c r="AC694" s="1"/>
  <c r="W694"/>
  <c r="S694"/>
  <c r="N694"/>
  <c r="AT694" s="1"/>
  <c r="M694"/>
  <c r="AS694" s="1"/>
  <c r="L694"/>
  <c r="AR694" s="1"/>
  <c r="AU694" s="1"/>
  <c r="K694"/>
  <c r="G694"/>
  <c r="AG693"/>
  <c r="AI693" s="1"/>
  <c r="AD693"/>
  <c r="AP693" s="1"/>
  <c r="AB693"/>
  <c r="AN693" s="1"/>
  <c r="Y693"/>
  <c r="AC693" s="1"/>
  <c r="W693"/>
  <c r="S693"/>
  <c r="N693"/>
  <c r="AT693" s="1"/>
  <c r="M693"/>
  <c r="AS693" s="1"/>
  <c r="L693"/>
  <c r="AR693" s="1"/>
  <c r="K693"/>
  <c r="G693"/>
  <c r="AG692"/>
  <c r="AI692" s="1"/>
  <c r="AD692"/>
  <c r="AP692" s="1"/>
  <c r="AB692"/>
  <c r="AN692" s="1"/>
  <c r="Y692"/>
  <c r="AC692" s="1"/>
  <c r="W692"/>
  <c r="S692"/>
  <c r="N692"/>
  <c r="AT692" s="1"/>
  <c r="M692"/>
  <c r="AS692" s="1"/>
  <c r="L692"/>
  <c r="AR692" s="1"/>
  <c r="AU692" s="1"/>
  <c r="K692"/>
  <c r="G692"/>
  <c r="AI691"/>
  <c r="AG691"/>
  <c r="AD691"/>
  <c r="AP691" s="1"/>
  <c r="AB691"/>
  <c r="AN691" s="1"/>
  <c r="AA691"/>
  <c r="Y691"/>
  <c r="AC691" s="1"/>
  <c r="W691"/>
  <c r="S691"/>
  <c r="N691"/>
  <c r="AT691" s="1"/>
  <c r="M691"/>
  <c r="AS691" s="1"/>
  <c r="L691"/>
  <c r="AR691" s="1"/>
  <c r="K691"/>
  <c r="G691"/>
  <c r="AI690"/>
  <c r="AG690"/>
  <c r="AD690"/>
  <c r="AP690" s="1"/>
  <c r="AB690"/>
  <c r="AN690" s="1"/>
  <c r="Y690"/>
  <c r="AC690" s="1"/>
  <c r="W690"/>
  <c r="S690"/>
  <c r="N690"/>
  <c r="AT690" s="1"/>
  <c r="M690"/>
  <c r="AS690" s="1"/>
  <c r="L690"/>
  <c r="AR690" s="1"/>
  <c r="K690"/>
  <c r="G690"/>
  <c r="AI689"/>
  <c r="AG689"/>
  <c r="AD689"/>
  <c r="AP689" s="1"/>
  <c r="AB689"/>
  <c r="AN689" s="1"/>
  <c r="Y689"/>
  <c r="AC689" s="1"/>
  <c r="W689"/>
  <c r="S689"/>
  <c r="N689"/>
  <c r="AT689" s="1"/>
  <c r="M689"/>
  <c r="AS689" s="1"/>
  <c r="L689"/>
  <c r="AR689" s="1"/>
  <c r="K689"/>
  <c r="G689"/>
  <c r="AI688"/>
  <c r="AG688"/>
  <c r="AD688"/>
  <c r="AP688" s="1"/>
  <c r="AB688"/>
  <c r="AN688" s="1"/>
  <c r="Y688"/>
  <c r="AC688" s="1"/>
  <c r="W688"/>
  <c r="S688"/>
  <c r="N688"/>
  <c r="AT688" s="1"/>
  <c r="M688"/>
  <c r="AS688" s="1"/>
  <c r="L688"/>
  <c r="AR688" s="1"/>
  <c r="K688"/>
  <c r="G688"/>
  <c r="AI687"/>
  <c r="AG687"/>
  <c r="AD687"/>
  <c r="AP687" s="1"/>
  <c r="AB687"/>
  <c r="AN687" s="1"/>
  <c r="AA687"/>
  <c r="Y687"/>
  <c r="AC687" s="1"/>
  <c r="W687"/>
  <c r="S687"/>
  <c r="N687"/>
  <c r="AT687" s="1"/>
  <c r="M687"/>
  <c r="AS687" s="1"/>
  <c r="L687"/>
  <c r="AR687" s="1"/>
  <c r="AU687" s="1"/>
  <c r="K687"/>
  <c r="G687"/>
  <c r="AI686"/>
  <c r="AG686"/>
  <c r="AD686"/>
  <c r="AP686" s="1"/>
  <c r="AB686"/>
  <c r="AN686" s="1"/>
  <c r="AA686"/>
  <c r="Y686"/>
  <c r="AC686" s="1"/>
  <c r="W686"/>
  <c r="S686"/>
  <c r="N686"/>
  <c r="AT686" s="1"/>
  <c r="M686"/>
  <c r="AS686" s="1"/>
  <c r="L686"/>
  <c r="AR686" s="1"/>
  <c r="K686"/>
  <c r="G686"/>
  <c r="AI685"/>
  <c r="AG685"/>
  <c r="AD685"/>
  <c r="AP685" s="1"/>
  <c r="AB685"/>
  <c r="AN685" s="1"/>
  <c r="Y685"/>
  <c r="AC685" s="1"/>
  <c r="W685"/>
  <c r="S685"/>
  <c r="N685"/>
  <c r="AT685" s="1"/>
  <c r="M685"/>
  <c r="AS685" s="1"/>
  <c r="L685"/>
  <c r="AR685" s="1"/>
  <c r="K685"/>
  <c r="G685"/>
  <c r="AG684"/>
  <c r="AI684" s="1"/>
  <c r="AD684"/>
  <c r="AP684" s="1"/>
  <c r="AB684"/>
  <c r="AN684" s="1"/>
  <c r="Y684"/>
  <c r="AC684" s="1"/>
  <c r="W684"/>
  <c r="S684"/>
  <c r="N684"/>
  <c r="AT684" s="1"/>
  <c r="M684"/>
  <c r="AS684" s="1"/>
  <c r="L684"/>
  <c r="AR684" s="1"/>
  <c r="AU684" s="1"/>
  <c r="K684"/>
  <c r="G684"/>
  <c r="AI683"/>
  <c r="AG683"/>
  <c r="AD683"/>
  <c r="AP683" s="1"/>
  <c r="AB683"/>
  <c r="AN683" s="1"/>
  <c r="Y683"/>
  <c r="AC683" s="1"/>
  <c r="W683"/>
  <c r="S683"/>
  <c r="N683"/>
  <c r="AT683" s="1"/>
  <c r="M683"/>
  <c r="AS683" s="1"/>
  <c r="L683"/>
  <c r="AR683" s="1"/>
  <c r="AU683" s="1"/>
  <c r="K683"/>
  <c r="G683"/>
  <c r="AG682"/>
  <c r="AI682" s="1"/>
  <c r="AD682"/>
  <c r="AP682" s="1"/>
  <c r="AB682"/>
  <c r="AN682" s="1"/>
  <c r="AA682"/>
  <c r="Y682"/>
  <c r="AC682" s="1"/>
  <c r="W682"/>
  <c r="S682"/>
  <c r="N682"/>
  <c r="AT682" s="1"/>
  <c r="M682"/>
  <c r="AS682" s="1"/>
  <c r="L682"/>
  <c r="AR682" s="1"/>
  <c r="AU682" s="1"/>
  <c r="K682"/>
  <c r="G682"/>
  <c r="AI681"/>
  <c r="AG681"/>
  <c r="AD681"/>
  <c r="AP681" s="1"/>
  <c r="AB681"/>
  <c r="AN681" s="1"/>
  <c r="AA681"/>
  <c r="Y681"/>
  <c r="AC681" s="1"/>
  <c r="W681"/>
  <c r="S681"/>
  <c r="N681"/>
  <c r="AT681" s="1"/>
  <c r="M681"/>
  <c r="AS681" s="1"/>
  <c r="L681"/>
  <c r="AR681" s="1"/>
  <c r="K681"/>
  <c r="G681"/>
  <c r="AI680"/>
  <c r="AG680"/>
  <c r="AD680"/>
  <c r="AP680" s="1"/>
  <c r="AB680"/>
  <c r="AN680" s="1"/>
  <c r="AA680"/>
  <c r="Y680"/>
  <c r="AC680" s="1"/>
  <c r="W680"/>
  <c r="S680"/>
  <c r="N680"/>
  <c r="AT680" s="1"/>
  <c r="M680"/>
  <c r="AS680" s="1"/>
  <c r="L680"/>
  <c r="AR680" s="1"/>
  <c r="AU680" s="1"/>
  <c r="K680"/>
  <c r="G680"/>
  <c r="AG679"/>
  <c r="AI679" s="1"/>
  <c r="AD679"/>
  <c r="AP679" s="1"/>
  <c r="AB679"/>
  <c r="AN679" s="1"/>
  <c r="Y679"/>
  <c r="AC679" s="1"/>
  <c r="W679"/>
  <c r="S679"/>
  <c r="N679"/>
  <c r="AT679" s="1"/>
  <c r="M679"/>
  <c r="AS679" s="1"/>
  <c r="L679"/>
  <c r="AR679" s="1"/>
  <c r="K679"/>
  <c r="G679"/>
  <c r="AI678"/>
  <c r="AG678"/>
  <c r="AD678"/>
  <c r="AP678" s="1"/>
  <c r="AB678"/>
  <c r="AN678" s="1"/>
  <c r="AA678"/>
  <c r="Y678"/>
  <c r="AC678" s="1"/>
  <c r="W678"/>
  <c r="S678"/>
  <c r="N678"/>
  <c r="AT678" s="1"/>
  <c r="M678"/>
  <c r="AS678" s="1"/>
  <c r="L678"/>
  <c r="AR678" s="1"/>
  <c r="AU678" s="1"/>
  <c r="K678"/>
  <c r="G678"/>
  <c r="AI677"/>
  <c r="AG677"/>
  <c r="AD677"/>
  <c r="AP677" s="1"/>
  <c r="AB677"/>
  <c r="AN677" s="1"/>
  <c r="Y677"/>
  <c r="AC677" s="1"/>
  <c r="W677"/>
  <c r="S677"/>
  <c r="N677"/>
  <c r="AT677" s="1"/>
  <c r="M677"/>
  <c r="AS677" s="1"/>
  <c r="L677"/>
  <c r="AR677" s="1"/>
  <c r="AU677" s="1"/>
  <c r="K677"/>
  <c r="G677"/>
  <c r="AG676"/>
  <c r="AI676" s="1"/>
  <c r="AD676"/>
  <c r="AP676" s="1"/>
  <c r="AB676"/>
  <c r="AN676" s="1"/>
  <c r="Y676"/>
  <c r="AC676" s="1"/>
  <c r="W676"/>
  <c r="S676"/>
  <c r="N676"/>
  <c r="AT676" s="1"/>
  <c r="M676"/>
  <c r="AS676" s="1"/>
  <c r="L676"/>
  <c r="AR676" s="1"/>
  <c r="K676"/>
  <c r="G676"/>
  <c r="AI675"/>
  <c r="AG675"/>
  <c r="AD675"/>
  <c r="AP675" s="1"/>
  <c r="AB675"/>
  <c r="AN675" s="1"/>
  <c r="AA675"/>
  <c r="Y675"/>
  <c r="AC675" s="1"/>
  <c r="W675"/>
  <c r="S675"/>
  <c r="N675"/>
  <c r="AT675" s="1"/>
  <c r="M675"/>
  <c r="AS675" s="1"/>
  <c r="L675"/>
  <c r="AR675" s="1"/>
  <c r="AU675" s="1"/>
  <c r="K675"/>
  <c r="G675"/>
  <c r="AG674"/>
  <c r="AI674" s="1"/>
  <c r="AD674"/>
  <c r="AP674" s="1"/>
  <c r="AB674"/>
  <c r="AN674" s="1"/>
  <c r="AA674"/>
  <c r="Y674"/>
  <c r="AC674" s="1"/>
  <c r="W674"/>
  <c r="S674"/>
  <c r="N674"/>
  <c r="AT674" s="1"/>
  <c r="M674"/>
  <c r="AS674" s="1"/>
  <c r="L674"/>
  <c r="AR674" s="1"/>
  <c r="AU674" s="1"/>
  <c r="K674"/>
  <c r="G674"/>
  <c r="AI673"/>
  <c r="AG673"/>
  <c r="AD673"/>
  <c r="AP673" s="1"/>
  <c r="AB673"/>
  <c r="AN673" s="1"/>
  <c r="AA673"/>
  <c r="Y673"/>
  <c r="AC673" s="1"/>
  <c r="W673"/>
  <c r="S673"/>
  <c r="N673"/>
  <c r="AT673" s="1"/>
  <c r="M673"/>
  <c r="AS673" s="1"/>
  <c r="L673"/>
  <c r="AR673" s="1"/>
  <c r="K673"/>
  <c r="G673"/>
  <c r="AI672"/>
  <c r="AG672"/>
  <c r="AD672"/>
  <c r="AP672" s="1"/>
  <c r="AB672"/>
  <c r="AN672" s="1"/>
  <c r="Y672"/>
  <c r="AC672" s="1"/>
  <c r="W672"/>
  <c r="S672"/>
  <c r="N672"/>
  <c r="AT672" s="1"/>
  <c r="M672"/>
  <c r="AS672" s="1"/>
  <c r="L672"/>
  <c r="AR672" s="1"/>
  <c r="K672"/>
  <c r="G672"/>
  <c r="AI671"/>
  <c r="AG671"/>
  <c r="AD671"/>
  <c r="AP671" s="1"/>
  <c r="AB671"/>
  <c r="AN671" s="1"/>
  <c r="AA671"/>
  <c r="Y671"/>
  <c r="AC671" s="1"/>
  <c r="W671"/>
  <c r="S671"/>
  <c r="N671"/>
  <c r="AT671" s="1"/>
  <c r="M671"/>
  <c r="AS671" s="1"/>
  <c r="L671"/>
  <c r="AR671" s="1"/>
  <c r="AU671" s="1"/>
  <c r="K671"/>
  <c r="G671"/>
  <c r="AI670"/>
  <c r="AG670"/>
  <c r="AD670"/>
  <c r="AP670" s="1"/>
  <c r="AB670"/>
  <c r="AN670" s="1"/>
  <c r="AA670"/>
  <c r="Y670"/>
  <c r="AC670" s="1"/>
  <c r="W670"/>
  <c r="S670"/>
  <c r="N670"/>
  <c r="AT670" s="1"/>
  <c r="M670"/>
  <c r="AS670" s="1"/>
  <c r="L670"/>
  <c r="AR670" s="1"/>
  <c r="K670"/>
  <c r="G670"/>
  <c r="AG669"/>
  <c r="AI669" s="1"/>
  <c r="AD669"/>
  <c r="AP669" s="1"/>
  <c r="AB669"/>
  <c r="AN669" s="1"/>
  <c r="Y669"/>
  <c r="AC669" s="1"/>
  <c r="W669"/>
  <c r="S669"/>
  <c r="N669"/>
  <c r="AT669" s="1"/>
  <c r="M669"/>
  <c r="AS669" s="1"/>
  <c r="L669"/>
  <c r="AR669" s="1"/>
  <c r="AU669" s="1"/>
  <c r="K669"/>
  <c r="G669"/>
  <c r="AG668"/>
  <c r="AI668" s="1"/>
  <c r="AD668"/>
  <c r="AP668" s="1"/>
  <c r="AB668"/>
  <c r="AN668" s="1"/>
  <c r="Y668"/>
  <c r="AC668" s="1"/>
  <c r="W668"/>
  <c r="S668"/>
  <c r="N668"/>
  <c r="AT668" s="1"/>
  <c r="M668"/>
  <c r="AS668" s="1"/>
  <c r="L668"/>
  <c r="AR668" s="1"/>
  <c r="K668"/>
  <c r="G668"/>
  <c r="AI667"/>
  <c r="AG667"/>
  <c r="AD667"/>
  <c r="AP667" s="1"/>
  <c r="AB667"/>
  <c r="AN667" s="1"/>
  <c r="Y667"/>
  <c r="AC667" s="1"/>
  <c r="W667"/>
  <c r="S667"/>
  <c r="N667"/>
  <c r="AT667" s="1"/>
  <c r="M667"/>
  <c r="AS667" s="1"/>
  <c r="L667"/>
  <c r="AR667" s="1"/>
  <c r="K667"/>
  <c r="G667"/>
  <c r="AG666"/>
  <c r="AI666" s="1"/>
  <c r="AD666"/>
  <c r="AP666" s="1"/>
  <c r="AB666"/>
  <c r="AN666" s="1"/>
  <c r="Y666"/>
  <c r="AC666" s="1"/>
  <c r="W666"/>
  <c r="S666"/>
  <c r="N666"/>
  <c r="AT666" s="1"/>
  <c r="M666"/>
  <c r="AS666" s="1"/>
  <c r="L666"/>
  <c r="AR666" s="1"/>
  <c r="AU666" s="1"/>
  <c r="K666"/>
  <c r="G666"/>
  <c r="AI665"/>
  <c r="AG665"/>
  <c r="AD665"/>
  <c r="AP665" s="1"/>
  <c r="AB665"/>
  <c r="AN665" s="1"/>
  <c r="AA665"/>
  <c r="Y665"/>
  <c r="AC665" s="1"/>
  <c r="W665"/>
  <c r="S665"/>
  <c r="N665"/>
  <c r="AT665" s="1"/>
  <c r="M665"/>
  <c r="AS665" s="1"/>
  <c r="L665"/>
  <c r="AR665" s="1"/>
  <c r="K665"/>
  <c r="G665"/>
  <c r="AG664"/>
  <c r="AI664" s="1"/>
  <c r="AD664"/>
  <c r="AP664" s="1"/>
  <c r="AB664"/>
  <c r="AN664" s="1"/>
  <c r="Y664"/>
  <c r="AC664" s="1"/>
  <c r="W664"/>
  <c r="S664"/>
  <c r="N664"/>
  <c r="AT664" s="1"/>
  <c r="M664"/>
  <c r="AS664" s="1"/>
  <c r="L664"/>
  <c r="AR664" s="1"/>
  <c r="AU664" s="1"/>
  <c r="K664"/>
  <c r="G664"/>
  <c r="AG663"/>
  <c r="AI663" s="1"/>
  <c r="AD663"/>
  <c r="AP663" s="1"/>
  <c r="AB663"/>
  <c r="AN663" s="1"/>
  <c r="Y663"/>
  <c r="AC663" s="1"/>
  <c r="W663"/>
  <c r="S663"/>
  <c r="N663"/>
  <c r="AT663" s="1"/>
  <c r="M663"/>
  <c r="AS663" s="1"/>
  <c r="L663"/>
  <c r="AR663" s="1"/>
  <c r="K663"/>
  <c r="G663"/>
  <c r="AG662"/>
  <c r="AI662" s="1"/>
  <c r="AD662"/>
  <c r="AP662" s="1"/>
  <c r="AB662"/>
  <c r="AN662" s="1"/>
  <c r="Y662"/>
  <c r="AC662" s="1"/>
  <c r="W662"/>
  <c r="S662"/>
  <c r="N662"/>
  <c r="AT662" s="1"/>
  <c r="M662"/>
  <c r="AS662" s="1"/>
  <c r="L662"/>
  <c r="AR662" s="1"/>
  <c r="AU662" s="1"/>
  <c r="K662"/>
  <c r="G662"/>
  <c r="AG661"/>
  <c r="AI661" s="1"/>
  <c r="AD661"/>
  <c r="AP661" s="1"/>
  <c r="AB661"/>
  <c r="AN661" s="1"/>
  <c r="Y661"/>
  <c r="AC661" s="1"/>
  <c r="W661"/>
  <c r="S661"/>
  <c r="N661"/>
  <c r="AT661" s="1"/>
  <c r="M661"/>
  <c r="AS661" s="1"/>
  <c r="L661"/>
  <c r="AR661" s="1"/>
  <c r="K661"/>
  <c r="G661"/>
  <c r="AG660"/>
  <c r="AI660" s="1"/>
  <c r="AD660"/>
  <c r="AP660" s="1"/>
  <c r="AB660"/>
  <c r="AN660" s="1"/>
  <c r="Y660"/>
  <c r="AC660" s="1"/>
  <c r="W660"/>
  <c r="S660"/>
  <c r="N660"/>
  <c r="AT660" s="1"/>
  <c r="M660"/>
  <c r="AS660" s="1"/>
  <c r="L660"/>
  <c r="AR660" s="1"/>
  <c r="AU660" s="1"/>
  <c r="K660"/>
  <c r="G660"/>
  <c r="AG659"/>
  <c r="AI659" s="1"/>
  <c r="AD659"/>
  <c r="AP659" s="1"/>
  <c r="AB659"/>
  <c r="AN659" s="1"/>
  <c r="Y659"/>
  <c r="AC659" s="1"/>
  <c r="W659"/>
  <c r="S659"/>
  <c r="N659"/>
  <c r="AT659" s="1"/>
  <c r="M659"/>
  <c r="AS659" s="1"/>
  <c r="L659"/>
  <c r="AR659" s="1"/>
  <c r="K659"/>
  <c r="G659"/>
  <c r="AG658"/>
  <c r="AI658" s="1"/>
  <c r="AD658"/>
  <c r="AP658" s="1"/>
  <c r="AB658"/>
  <c r="AN658" s="1"/>
  <c r="Y658"/>
  <c r="AC658" s="1"/>
  <c r="W658"/>
  <c r="S658"/>
  <c r="N658"/>
  <c r="AT658" s="1"/>
  <c r="M658"/>
  <c r="AS658" s="1"/>
  <c r="L658"/>
  <c r="AR658" s="1"/>
  <c r="AU658" s="1"/>
  <c r="K658"/>
  <c r="G658"/>
  <c r="AD657"/>
  <c r="AC657"/>
  <c r="AB657"/>
  <c r="AE657" s="1"/>
  <c r="AI656"/>
  <c r="AG656"/>
  <c r="AD656"/>
  <c r="AP656" s="1"/>
  <c r="AB656"/>
  <c r="AN656" s="1"/>
  <c r="AA656"/>
  <c r="Y656"/>
  <c r="AC656" s="1"/>
  <c r="W656"/>
  <c r="S656"/>
  <c r="N656"/>
  <c r="AT656" s="1"/>
  <c r="M656"/>
  <c r="AS656" s="1"/>
  <c r="L656"/>
  <c r="AR656" s="1"/>
  <c r="AU656" s="1"/>
  <c r="K656"/>
  <c r="G656"/>
  <c r="AI655"/>
  <c r="AG655"/>
  <c r="AD655"/>
  <c r="AP655" s="1"/>
  <c r="AB655"/>
  <c r="AN655" s="1"/>
  <c r="AA655"/>
  <c r="Y655"/>
  <c r="AC655" s="1"/>
  <c r="W655"/>
  <c r="S655"/>
  <c r="N655"/>
  <c r="AT655" s="1"/>
  <c r="M655"/>
  <c r="AS655" s="1"/>
  <c r="L655"/>
  <c r="AR655" s="1"/>
  <c r="K655"/>
  <c r="G655"/>
  <c r="AI654"/>
  <c r="AG654"/>
  <c r="AD654"/>
  <c r="AP654" s="1"/>
  <c r="AB654"/>
  <c r="AN654" s="1"/>
  <c r="AA654"/>
  <c r="Y654"/>
  <c r="AC654" s="1"/>
  <c r="W654"/>
  <c r="S654"/>
  <c r="N654"/>
  <c r="AT654" s="1"/>
  <c r="M654"/>
  <c r="AS654" s="1"/>
  <c r="L654"/>
  <c r="AR654" s="1"/>
  <c r="AU654" s="1"/>
  <c r="K654"/>
  <c r="G654"/>
  <c r="AI653"/>
  <c r="AG653"/>
  <c r="AD653"/>
  <c r="AP653" s="1"/>
  <c r="AB653"/>
  <c r="AN653" s="1"/>
  <c r="AA653"/>
  <c r="Y653"/>
  <c r="AC653" s="1"/>
  <c r="W653"/>
  <c r="S653"/>
  <c r="N653"/>
  <c r="AT653" s="1"/>
  <c r="M653"/>
  <c r="AS653" s="1"/>
  <c r="L653"/>
  <c r="AR653" s="1"/>
  <c r="K653"/>
  <c r="G653"/>
  <c r="AI652"/>
  <c r="AG652"/>
  <c r="AD652"/>
  <c r="AP652" s="1"/>
  <c r="AB652"/>
  <c r="AN652" s="1"/>
  <c r="AA652"/>
  <c r="Y652"/>
  <c r="AC652" s="1"/>
  <c r="W652"/>
  <c r="S652"/>
  <c r="N652"/>
  <c r="AT652" s="1"/>
  <c r="M652"/>
  <c r="AS652" s="1"/>
  <c r="L652"/>
  <c r="AR652" s="1"/>
  <c r="AU652" s="1"/>
  <c r="K652"/>
  <c r="G652"/>
  <c r="AI651"/>
  <c r="AG651"/>
  <c r="AD651"/>
  <c r="AP651" s="1"/>
  <c r="AB651"/>
  <c r="AN651" s="1"/>
  <c r="Y651"/>
  <c r="AC651" s="1"/>
  <c r="W651"/>
  <c r="S651"/>
  <c r="N651"/>
  <c r="AT651" s="1"/>
  <c r="M651"/>
  <c r="AS651" s="1"/>
  <c r="L651"/>
  <c r="AR651" s="1"/>
  <c r="AU651" s="1"/>
  <c r="K651"/>
  <c r="G651"/>
  <c r="AI650"/>
  <c r="AG650"/>
  <c r="AD650"/>
  <c r="AP650" s="1"/>
  <c r="AB650"/>
  <c r="AN650" s="1"/>
  <c r="AA650"/>
  <c r="Y650"/>
  <c r="AC650" s="1"/>
  <c r="W650"/>
  <c r="S650"/>
  <c r="N650"/>
  <c r="AT650" s="1"/>
  <c r="M650"/>
  <c r="AS650" s="1"/>
  <c r="L650"/>
  <c r="AR650" s="1"/>
  <c r="K650"/>
  <c r="G650"/>
  <c r="AG649"/>
  <c r="AI649" s="1"/>
  <c r="AD649"/>
  <c r="AP649" s="1"/>
  <c r="AB649"/>
  <c r="AN649" s="1"/>
  <c r="Y649"/>
  <c r="AC649" s="1"/>
  <c r="W649"/>
  <c r="S649"/>
  <c r="N649"/>
  <c r="AT649" s="1"/>
  <c r="M649"/>
  <c r="AS649" s="1"/>
  <c r="L649"/>
  <c r="AR649" s="1"/>
  <c r="AU649" s="1"/>
  <c r="K649"/>
  <c r="G649"/>
  <c r="AI648"/>
  <c r="AG648"/>
  <c r="AD648"/>
  <c r="AP648" s="1"/>
  <c r="AB648"/>
  <c r="AN648" s="1"/>
  <c r="AA648"/>
  <c r="Y648"/>
  <c r="AC648" s="1"/>
  <c r="W648"/>
  <c r="S648"/>
  <c r="N648"/>
  <c r="AT648" s="1"/>
  <c r="M648"/>
  <c r="AS648" s="1"/>
  <c r="L648"/>
  <c r="AR648" s="1"/>
  <c r="K648"/>
  <c r="G648"/>
  <c r="AG647"/>
  <c r="AI647" s="1"/>
  <c r="AD647"/>
  <c r="AP647" s="1"/>
  <c r="AB647"/>
  <c r="AN647" s="1"/>
  <c r="AA647"/>
  <c r="Y647"/>
  <c r="AC647" s="1"/>
  <c r="W647"/>
  <c r="S647"/>
  <c r="N647"/>
  <c r="AT647" s="1"/>
  <c r="M647"/>
  <c r="AS647" s="1"/>
  <c r="L647"/>
  <c r="AR647" s="1"/>
  <c r="K647"/>
  <c r="G647"/>
  <c r="AI646"/>
  <c r="AG646"/>
  <c r="AD646"/>
  <c r="AP646" s="1"/>
  <c r="AB646"/>
  <c r="AN646" s="1"/>
  <c r="Y646"/>
  <c r="AC646" s="1"/>
  <c r="W646"/>
  <c r="S646"/>
  <c r="N646"/>
  <c r="AT646" s="1"/>
  <c r="M646"/>
  <c r="AS646" s="1"/>
  <c r="L646"/>
  <c r="AR646" s="1"/>
  <c r="K646"/>
  <c r="G646"/>
  <c r="AI645"/>
  <c r="AG645"/>
  <c r="AD645"/>
  <c r="AP645" s="1"/>
  <c r="AB645"/>
  <c r="AN645" s="1"/>
  <c r="AA645"/>
  <c r="Y645"/>
  <c r="AC645" s="1"/>
  <c r="W645"/>
  <c r="S645"/>
  <c r="N645"/>
  <c r="AT645" s="1"/>
  <c r="M645"/>
  <c r="AS645" s="1"/>
  <c r="L645"/>
  <c r="AR645" s="1"/>
  <c r="AU645" s="1"/>
  <c r="K645"/>
  <c r="G645"/>
  <c r="AG644"/>
  <c r="AI644" s="1"/>
  <c r="AD644"/>
  <c r="AP644" s="1"/>
  <c r="AB644"/>
  <c r="AN644" s="1"/>
  <c r="Y644"/>
  <c r="AC644" s="1"/>
  <c r="W644"/>
  <c r="S644"/>
  <c r="N644"/>
  <c r="AT644" s="1"/>
  <c r="M644"/>
  <c r="AS644" s="1"/>
  <c r="L644"/>
  <c r="AR644" s="1"/>
  <c r="K644"/>
  <c r="G644"/>
  <c r="AG643"/>
  <c r="AI643" s="1"/>
  <c r="AD643"/>
  <c r="AP643" s="1"/>
  <c r="AB643"/>
  <c r="AN643" s="1"/>
  <c r="Y643"/>
  <c r="AC643" s="1"/>
  <c r="W643"/>
  <c r="S643"/>
  <c r="N643"/>
  <c r="AT643" s="1"/>
  <c r="M643"/>
  <c r="AS643" s="1"/>
  <c r="L643"/>
  <c r="AR643" s="1"/>
  <c r="AU643" s="1"/>
  <c r="K643"/>
  <c r="G643"/>
  <c r="AG642"/>
  <c r="AI642" s="1"/>
  <c r="AD642"/>
  <c r="AP642" s="1"/>
  <c r="AB642"/>
  <c r="AN642" s="1"/>
  <c r="Y642"/>
  <c r="AC642" s="1"/>
  <c r="W642"/>
  <c r="S642"/>
  <c r="N642"/>
  <c r="AT642" s="1"/>
  <c r="M642"/>
  <c r="AS642" s="1"/>
  <c r="L642"/>
  <c r="AR642" s="1"/>
  <c r="K642"/>
  <c r="G642"/>
  <c r="AG641"/>
  <c r="AI641" s="1"/>
  <c r="AD641"/>
  <c r="AP641" s="1"/>
  <c r="AB641"/>
  <c r="AN641" s="1"/>
  <c r="Y641"/>
  <c r="AC641" s="1"/>
  <c r="W641"/>
  <c r="S641"/>
  <c r="N641"/>
  <c r="AT641" s="1"/>
  <c r="M641"/>
  <c r="AS641" s="1"/>
  <c r="L641"/>
  <c r="AR641" s="1"/>
  <c r="AU641" s="1"/>
  <c r="K641"/>
  <c r="G641"/>
  <c r="AH640"/>
  <c r="AG640"/>
  <c r="AF640"/>
  <c r="AI640" s="1"/>
  <c r="Z640"/>
  <c r="AD640" s="1"/>
  <c r="Y640"/>
  <c r="AC640" s="1"/>
  <c r="X640"/>
  <c r="AB640" s="1"/>
  <c r="W640"/>
  <c r="S640"/>
  <c r="N640"/>
  <c r="AT640" s="1"/>
  <c r="M640"/>
  <c r="AS640" s="1"/>
  <c r="L640"/>
  <c r="AR640" s="1"/>
  <c r="K640"/>
  <c r="G640"/>
  <c r="AH639"/>
  <c r="AG639"/>
  <c r="AF639"/>
  <c r="AI639" s="1"/>
  <c r="Z639"/>
  <c r="Y639"/>
  <c r="X639"/>
  <c r="AA639" s="1"/>
  <c r="V639"/>
  <c r="U639"/>
  <c r="T639"/>
  <c r="W639" s="1"/>
  <c r="R639"/>
  <c r="AD639" s="1"/>
  <c r="Q639"/>
  <c r="AC639" s="1"/>
  <c r="P639"/>
  <c r="S639" s="1"/>
  <c r="J639"/>
  <c r="I639"/>
  <c r="H639"/>
  <c r="K639" s="1"/>
  <c r="F639"/>
  <c r="N639" s="1"/>
  <c r="AT639" s="1"/>
  <c r="E639"/>
  <c r="M639" s="1"/>
  <c r="AS639" s="1"/>
  <c r="D639"/>
  <c r="G639" s="1"/>
  <c r="AP638"/>
  <c r="AN638"/>
  <c r="AL638"/>
  <c r="AJ638"/>
  <c r="AI638"/>
  <c r="AD638"/>
  <c r="AC638"/>
  <c r="AO638" s="1"/>
  <c r="AB638"/>
  <c r="AA638"/>
  <c r="W638"/>
  <c r="S638"/>
  <c r="N638"/>
  <c r="AT638" s="1"/>
  <c r="M638"/>
  <c r="AS638" s="1"/>
  <c r="L638"/>
  <c r="O638" s="1"/>
  <c r="K638"/>
  <c r="G638"/>
  <c r="AT637"/>
  <c r="AR637"/>
  <c r="AU637" s="1"/>
  <c r="AP637"/>
  <c r="AN637"/>
  <c r="AL637"/>
  <c r="AJ637"/>
  <c r="AG637"/>
  <c r="AF637"/>
  <c r="AI637" s="1"/>
  <c r="AD637"/>
  <c r="AC637"/>
  <c r="AO637" s="1"/>
  <c r="AB637"/>
  <c r="AA637"/>
  <c r="Y637"/>
  <c r="W637"/>
  <c r="S637"/>
  <c r="N637"/>
  <c r="M637"/>
  <c r="AS637" s="1"/>
  <c r="L637"/>
  <c r="K637"/>
  <c r="G637"/>
  <c r="AD636"/>
  <c r="AC636"/>
  <c r="AE636" s="1"/>
  <c r="AB636"/>
  <c r="AS635"/>
  <c r="AG635"/>
  <c r="AF635"/>
  <c r="AI635" s="1"/>
  <c r="AD635"/>
  <c r="AP635" s="1"/>
  <c r="AB635"/>
  <c r="AN635" s="1"/>
  <c r="Y635"/>
  <c r="AC635" s="1"/>
  <c r="W635"/>
  <c r="S635"/>
  <c r="N635"/>
  <c r="AT635" s="1"/>
  <c r="M635"/>
  <c r="L635"/>
  <c r="AR635" s="1"/>
  <c r="AU635" s="1"/>
  <c r="K635"/>
  <c r="G635"/>
  <c r="AT634"/>
  <c r="AR634"/>
  <c r="AU634" s="1"/>
  <c r="AP634"/>
  <c r="AN634"/>
  <c r="AL634"/>
  <c r="AJ634"/>
  <c r="AG634"/>
  <c r="AF634"/>
  <c r="AI634" s="1"/>
  <c r="AD634"/>
  <c r="AC634"/>
  <c r="AO634" s="1"/>
  <c r="AB634"/>
  <c r="AA634"/>
  <c r="Y634"/>
  <c r="W634"/>
  <c r="S634"/>
  <c r="N634"/>
  <c r="M634"/>
  <c r="AS634" s="1"/>
  <c r="L634"/>
  <c r="K634"/>
  <c r="G634"/>
  <c r="AS633"/>
  <c r="AG633"/>
  <c r="AF633"/>
  <c r="AI633" s="1"/>
  <c r="AD633"/>
  <c r="AP633" s="1"/>
  <c r="AB633"/>
  <c r="AN633" s="1"/>
  <c r="Y633"/>
  <c r="AC633" s="1"/>
  <c r="W633"/>
  <c r="S633"/>
  <c r="N633"/>
  <c r="AT633" s="1"/>
  <c r="M633"/>
  <c r="L633"/>
  <c r="AR633" s="1"/>
  <c r="AU633" s="1"/>
  <c r="K633"/>
  <c r="G633"/>
  <c r="AD632"/>
  <c r="AC632"/>
  <c r="AB632"/>
  <c r="AE632" s="1"/>
  <c r="AT631"/>
  <c r="AR631"/>
  <c r="AU631" s="1"/>
  <c r="AP631"/>
  <c r="AN631"/>
  <c r="AL631"/>
  <c r="AJ631"/>
  <c r="AG631"/>
  <c r="AF631"/>
  <c r="AI631" s="1"/>
  <c r="AD631"/>
  <c r="AC631"/>
  <c r="AO631" s="1"/>
  <c r="AB631"/>
  <c r="AA631"/>
  <c r="Y631"/>
  <c r="W631"/>
  <c r="S631"/>
  <c r="N631"/>
  <c r="M631"/>
  <c r="AS631" s="1"/>
  <c r="L631"/>
  <c r="K631"/>
  <c r="G631"/>
  <c r="AS630"/>
  <c r="AG630"/>
  <c r="AF630"/>
  <c r="AI630" s="1"/>
  <c r="AD630"/>
  <c r="AP630" s="1"/>
  <c r="AB630"/>
  <c r="AN630" s="1"/>
  <c r="Y630"/>
  <c r="AC630" s="1"/>
  <c r="W630"/>
  <c r="S630"/>
  <c r="N630"/>
  <c r="AT630" s="1"/>
  <c r="M630"/>
  <c r="L630"/>
  <c r="AR630" s="1"/>
  <c r="AU630" s="1"/>
  <c r="K630"/>
  <c r="G630"/>
  <c r="AD629"/>
  <c r="AC629"/>
  <c r="AB629"/>
  <c r="AE629" s="1"/>
  <c r="AT628"/>
  <c r="AR628"/>
  <c r="AU628" s="1"/>
  <c r="AP628"/>
  <c r="AN628"/>
  <c r="AL628"/>
  <c r="AJ628"/>
  <c r="AG628"/>
  <c r="AF628"/>
  <c r="AI628" s="1"/>
  <c r="AD628"/>
  <c r="AC628"/>
  <c r="AO628" s="1"/>
  <c r="AB628"/>
  <c r="AA628"/>
  <c r="Y628"/>
  <c r="W628"/>
  <c r="S628"/>
  <c r="N628"/>
  <c r="M628"/>
  <c r="AS628" s="1"/>
  <c r="L628"/>
  <c r="K628"/>
  <c r="G628"/>
  <c r="AS627"/>
  <c r="AG627"/>
  <c r="AF627"/>
  <c r="AI627" s="1"/>
  <c r="AD627"/>
  <c r="AP627" s="1"/>
  <c r="AB627"/>
  <c r="AN627" s="1"/>
  <c r="Y627"/>
  <c r="AC627" s="1"/>
  <c r="W627"/>
  <c r="S627"/>
  <c r="N627"/>
  <c r="AT627" s="1"/>
  <c r="M627"/>
  <c r="L627"/>
  <c r="AR627" s="1"/>
  <c r="AU627" s="1"/>
  <c r="K627"/>
  <c r="G627"/>
  <c r="AT626"/>
  <c r="AR626"/>
  <c r="AP626"/>
  <c r="AN626"/>
  <c r="AL626"/>
  <c r="AJ626"/>
  <c r="AG626"/>
  <c r="AF626"/>
  <c r="AI626" s="1"/>
  <c r="AD626"/>
  <c r="AC626"/>
  <c r="AO626" s="1"/>
  <c r="AB626"/>
  <c r="AA626"/>
  <c r="Y626"/>
  <c r="W626"/>
  <c r="S626"/>
  <c r="N626"/>
  <c r="M626"/>
  <c r="AS626" s="1"/>
  <c r="L626"/>
  <c r="K626"/>
  <c r="G626"/>
  <c r="AS625"/>
  <c r="AG625"/>
  <c r="AF625"/>
  <c r="AI625" s="1"/>
  <c r="AD625"/>
  <c r="AP625" s="1"/>
  <c r="AB625"/>
  <c r="AN625" s="1"/>
  <c r="Y625"/>
  <c r="AC625" s="1"/>
  <c r="W625"/>
  <c r="S625"/>
  <c r="N625"/>
  <c r="AT625" s="1"/>
  <c r="M625"/>
  <c r="L625"/>
  <c r="AR625" s="1"/>
  <c r="AU625" s="1"/>
  <c r="K625"/>
  <c r="G625"/>
  <c r="AT624"/>
  <c r="AR624"/>
  <c r="AU624" s="1"/>
  <c r="AP624"/>
  <c r="AN624"/>
  <c r="AL624"/>
  <c r="AJ624"/>
  <c r="AG624"/>
  <c r="AF624"/>
  <c r="AI624" s="1"/>
  <c r="AD624"/>
  <c r="AC624"/>
  <c r="AO624" s="1"/>
  <c r="AB624"/>
  <c r="AA624"/>
  <c r="Y624"/>
  <c r="W624"/>
  <c r="S624"/>
  <c r="N624"/>
  <c r="M624"/>
  <c r="AS624" s="1"/>
  <c r="L624"/>
  <c r="K624"/>
  <c r="G624"/>
  <c r="AS623"/>
  <c r="AG623"/>
  <c r="AF623"/>
  <c r="AI623" s="1"/>
  <c r="AD623"/>
  <c r="AP623" s="1"/>
  <c r="AB623"/>
  <c r="AN623" s="1"/>
  <c r="Y623"/>
  <c r="AC623" s="1"/>
  <c r="W623"/>
  <c r="S623"/>
  <c r="N623"/>
  <c r="AT623" s="1"/>
  <c r="M623"/>
  <c r="L623"/>
  <c r="AR623" s="1"/>
  <c r="AU623" s="1"/>
  <c r="K623"/>
  <c r="G623"/>
  <c r="AT622"/>
  <c r="AR622"/>
  <c r="AP622"/>
  <c r="AN622"/>
  <c r="AL622"/>
  <c r="AJ622"/>
  <c r="AG622"/>
  <c r="AF622"/>
  <c r="AI622" s="1"/>
  <c r="AD622"/>
  <c r="AC622"/>
  <c r="AO622" s="1"/>
  <c r="AB622"/>
  <c r="AA622"/>
  <c r="Y622"/>
  <c r="W622"/>
  <c r="S622"/>
  <c r="N622"/>
  <c r="M622"/>
  <c r="AS622" s="1"/>
  <c r="L622"/>
  <c r="K622"/>
  <c r="G622"/>
  <c r="AI621"/>
  <c r="AG621"/>
  <c r="AD621"/>
  <c r="AP621" s="1"/>
  <c r="AC621"/>
  <c r="AO621" s="1"/>
  <c r="AB621"/>
  <c r="AN621" s="1"/>
  <c r="AA621"/>
  <c r="Y621"/>
  <c r="W621"/>
  <c r="S621"/>
  <c r="N621"/>
  <c r="AT621" s="1"/>
  <c r="M621"/>
  <c r="AS621" s="1"/>
  <c r="L621"/>
  <c r="AR621" s="1"/>
  <c r="K621"/>
  <c r="G621"/>
  <c r="AH620"/>
  <c r="AG620"/>
  <c r="AG619" s="1"/>
  <c r="AF620"/>
  <c r="Z620"/>
  <c r="AD620" s="1"/>
  <c r="Y620"/>
  <c r="Y619" s="1"/>
  <c r="X620"/>
  <c r="AB620" s="1"/>
  <c r="W620"/>
  <c r="S620"/>
  <c r="N620"/>
  <c r="AT620" s="1"/>
  <c r="M620"/>
  <c r="AS620" s="1"/>
  <c r="L620"/>
  <c r="AR620" s="1"/>
  <c r="AU620" s="1"/>
  <c r="K620"/>
  <c r="G620"/>
  <c r="AH619"/>
  <c r="AF619"/>
  <c r="AI619" s="1"/>
  <c r="Z619"/>
  <c r="X619"/>
  <c r="AA619" s="1"/>
  <c r="V619"/>
  <c r="U619"/>
  <c r="T619"/>
  <c r="W619" s="1"/>
  <c r="R619"/>
  <c r="AD619" s="1"/>
  <c r="Q619"/>
  <c r="P619"/>
  <c r="S619" s="1"/>
  <c r="J619"/>
  <c r="I619"/>
  <c r="H619"/>
  <c r="K619" s="1"/>
  <c r="F619"/>
  <c r="N619" s="1"/>
  <c r="AT619" s="1"/>
  <c r="E619"/>
  <c r="M619" s="1"/>
  <c r="AS619" s="1"/>
  <c r="D619"/>
  <c r="G619" s="1"/>
  <c r="AP618"/>
  <c r="AN618"/>
  <c r="AL618"/>
  <c r="AJ618"/>
  <c r="AI618"/>
  <c r="AD618"/>
  <c r="AC618"/>
  <c r="AO618" s="1"/>
  <c r="AB618"/>
  <c r="AA618"/>
  <c r="W618"/>
  <c r="S618"/>
  <c r="N618"/>
  <c r="AT618" s="1"/>
  <c r="M618"/>
  <c r="AS618" s="1"/>
  <c r="L618"/>
  <c r="O618" s="1"/>
  <c r="K618"/>
  <c r="G618"/>
  <c r="AH617"/>
  <c r="AG617"/>
  <c r="AI617" s="1"/>
  <c r="AF617"/>
  <c r="Z617"/>
  <c r="AD617" s="1"/>
  <c r="Y617"/>
  <c r="AC617" s="1"/>
  <c r="X617"/>
  <c r="AB617" s="1"/>
  <c r="W617"/>
  <c r="S617"/>
  <c r="N617"/>
  <c r="AT617" s="1"/>
  <c r="M617"/>
  <c r="AS617" s="1"/>
  <c r="L617"/>
  <c r="AR617" s="1"/>
  <c r="K617"/>
  <c r="G617"/>
  <c r="AO616"/>
  <c r="AK616"/>
  <c r="AI616"/>
  <c r="AD616"/>
  <c r="AP616" s="1"/>
  <c r="AC616"/>
  <c r="AB616"/>
  <c r="AN616" s="1"/>
  <c r="AA616"/>
  <c r="W616"/>
  <c r="S616"/>
  <c r="N616"/>
  <c r="AT616" s="1"/>
  <c r="M616"/>
  <c r="AS616" s="1"/>
  <c r="L616"/>
  <c r="AR616" s="1"/>
  <c r="K616"/>
  <c r="G616"/>
  <c r="AI615"/>
  <c r="AG615"/>
  <c r="AD615"/>
  <c r="AP615" s="1"/>
  <c r="AC615"/>
  <c r="AO615" s="1"/>
  <c r="AB615"/>
  <c r="AN615" s="1"/>
  <c r="AA615"/>
  <c r="Y615"/>
  <c r="W615"/>
  <c r="S615"/>
  <c r="N615"/>
  <c r="AT615" s="1"/>
  <c r="M615"/>
  <c r="AS615" s="1"/>
  <c r="L615"/>
  <c r="AR615" s="1"/>
  <c r="K615"/>
  <c r="G615"/>
  <c r="AI614"/>
  <c r="AG614"/>
  <c r="AD614"/>
  <c r="AP614" s="1"/>
  <c r="AC614"/>
  <c r="AO614" s="1"/>
  <c r="AB614"/>
  <c r="AN614" s="1"/>
  <c r="AA614"/>
  <c r="Y614"/>
  <c r="W614"/>
  <c r="S614"/>
  <c r="N614"/>
  <c r="AT614" s="1"/>
  <c r="M614"/>
  <c r="AS614" s="1"/>
  <c r="L614"/>
  <c r="AR614" s="1"/>
  <c r="K614"/>
  <c r="G614"/>
  <c r="AI613"/>
  <c r="AG613"/>
  <c r="AD613"/>
  <c r="AP613" s="1"/>
  <c r="AC613"/>
  <c r="AO613" s="1"/>
  <c r="AB613"/>
  <c r="AN613" s="1"/>
  <c r="AA613"/>
  <c r="Y613"/>
  <c r="W613"/>
  <c r="S613"/>
  <c r="N613"/>
  <c r="AT613" s="1"/>
  <c r="M613"/>
  <c r="AS613" s="1"/>
  <c r="L613"/>
  <c r="AR613" s="1"/>
  <c r="K613"/>
  <c r="G613"/>
  <c r="AI612"/>
  <c r="AG612"/>
  <c r="AD612"/>
  <c r="AP612" s="1"/>
  <c r="AC612"/>
  <c r="AO612" s="1"/>
  <c r="AB612"/>
  <c r="AN612" s="1"/>
  <c r="AA612"/>
  <c r="Y612"/>
  <c r="W612"/>
  <c r="S612"/>
  <c r="N612"/>
  <c r="AT612" s="1"/>
  <c r="M612"/>
  <c r="AS612" s="1"/>
  <c r="L612"/>
  <c r="AR612" s="1"/>
  <c r="K612"/>
  <c r="G612"/>
  <c r="AI611"/>
  <c r="AG611"/>
  <c r="AD611"/>
  <c r="AP611" s="1"/>
  <c r="AC611"/>
  <c r="AO611" s="1"/>
  <c r="AB611"/>
  <c r="AN611" s="1"/>
  <c r="AA611"/>
  <c r="Y611"/>
  <c r="W611"/>
  <c r="S611"/>
  <c r="N611"/>
  <c r="AT611" s="1"/>
  <c r="M611"/>
  <c r="AS611" s="1"/>
  <c r="L611"/>
  <c r="AR611" s="1"/>
  <c r="K611"/>
  <c r="G611"/>
  <c r="AI610"/>
  <c r="AG610"/>
  <c r="AD610"/>
  <c r="AP610" s="1"/>
  <c r="AC610"/>
  <c r="AO610" s="1"/>
  <c r="AB610"/>
  <c r="AN610" s="1"/>
  <c r="AA610"/>
  <c r="Y610"/>
  <c r="W610"/>
  <c r="S610"/>
  <c r="N610"/>
  <c r="AT610" s="1"/>
  <c r="M610"/>
  <c r="AS610" s="1"/>
  <c r="L610"/>
  <c r="AR610" s="1"/>
  <c r="K610"/>
  <c r="G610"/>
  <c r="AD609"/>
  <c r="AC609"/>
  <c r="AE609" s="1"/>
  <c r="AB609"/>
  <c r="AI608"/>
  <c r="AG608"/>
  <c r="AD608"/>
  <c r="AP608" s="1"/>
  <c r="AC608"/>
  <c r="AO608" s="1"/>
  <c r="AB608"/>
  <c r="AN608" s="1"/>
  <c r="AA608"/>
  <c r="Y608"/>
  <c r="W608"/>
  <c r="S608"/>
  <c r="N608"/>
  <c r="AT608" s="1"/>
  <c r="M608"/>
  <c r="AS608" s="1"/>
  <c r="L608"/>
  <c r="AR608" s="1"/>
  <c r="AU608" s="1"/>
  <c r="K608"/>
  <c r="G608"/>
  <c r="AI607"/>
  <c r="AG607"/>
  <c r="AD607"/>
  <c r="AP607" s="1"/>
  <c r="AC607"/>
  <c r="AO607" s="1"/>
  <c r="AB607"/>
  <c r="AN607" s="1"/>
  <c r="AA607"/>
  <c r="Y607"/>
  <c r="W607"/>
  <c r="S607"/>
  <c r="N607"/>
  <c r="AT607" s="1"/>
  <c r="M607"/>
  <c r="AS607" s="1"/>
  <c r="L607"/>
  <c r="AR607" s="1"/>
  <c r="AU607" s="1"/>
  <c r="K607"/>
  <c r="G607"/>
  <c r="AI606"/>
  <c r="AG606"/>
  <c r="AD606"/>
  <c r="AP606" s="1"/>
  <c r="AC606"/>
  <c r="AO606" s="1"/>
  <c r="AB606"/>
  <c r="AN606" s="1"/>
  <c r="AA606"/>
  <c r="Y606"/>
  <c r="W606"/>
  <c r="S606"/>
  <c r="N606"/>
  <c r="AT606" s="1"/>
  <c r="M606"/>
  <c r="AS606" s="1"/>
  <c r="L606"/>
  <c r="AR606" s="1"/>
  <c r="AU606" s="1"/>
  <c r="K606"/>
  <c r="G606"/>
  <c r="AI605"/>
  <c r="AG605"/>
  <c r="AD605"/>
  <c r="AP605" s="1"/>
  <c r="AC605"/>
  <c r="AO605" s="1"/>
  <c r="AB605"/>
  <c r="AN605" s="1"/>
  <c r="AA605"/>
  <c r="Y605"/>
  <c r="W605"/>
  <c r="S605"/>
  <c r="N605"/>
  <c r="AT605" s="1"/>
  <c r="M605"/>
  <c r="AS605" s="1"/>
  <c r="L605"/>
  <c r="AR605" s="1"/>
  <c r="AU605" s="1"/>
  <c r="K605"/>
  <c r="G605"/>
  <c r="AI604"/>
  <c r="AG604"/>
  <c r="AD604"/>
  <c r="AP604" s="1"/>
  <c r="AC604"/>
  <c r="AO604" s="1"/>
  <c r="AB604"/>
  <c r="AN604" s="1"/>
  <c r="AA604"/>
  <c r="Y604"/>
  <c r="W604"/>
  <c r="S604"/>
  <c r="N604"/>
  <c r="AT604" s="1"/>
  <c r="M604"/>
  <c r="AS604" s="1"/>
  <c r="L604"/>
  <c r="AR604" s="1"/>
  <c r="AU604" s="1"/>
  <c r="K604"/>
  <c r="G604"/>
  <c r="AI603"/>
  <c r="AG603"/>
  <c r="AD603"/>
  <c r="AP603" s="1"/>
  <c r="AC603"/>
  <c r="AO603" s="1"/>
  <c r="AB603"/>
  <c r="AN603" s="1"/>
  <c r="AA603"/>
  <c r="Y603"/>
  <c r="W603"/>
  <c r="S603"/>
  <c r="N603"/>
  <c r="AT603" s="1"/>
  <c r="M603"/>
  <c r="AS603" s="1"/>
  <c r="L603"/>
  <c r="AR603" s="1"/>
  <c r="AU603" s="1"/>
  <c r="K603"/>
  <c r="G603"/>
  <c r="AI602"/>
  <c r="AG602"/>
  <c r="AD602"/>
  <c r="AP602" s="1"/>
  <c r="AC602"/>
  <c r="AO602" s="1"/>
  <c r="AB602"/>
  <c r="AN602" s="1"/>
  <c r="AA602"/>
  <c r="Y602"/>
  <c r="W602"/>
  <c r="S602"/>
  <c r="N602"/>
  <c r="AT602" s="1"/>
  <c r="M602"/>
  <c r="AS602" s="1"/>
  <c r="L602"/>
  <c r="AR602" s="1"/>
  <c r="AU602" s="1"/>
  <c r="K602"/>
  <c r="G602"/>
  <c r="AI601"/>
  <c r="AG601"/>
  <c r="AD601"/>
  <c r="AP601" s="1"/>
  <c r="AC601"/>
  <c r="AO601" s="1"/>
  <c r="AB601"/>
  <c r="AN601" s="1"/>
  <c r="AA601"/>
  <c r="Y601"/>
  <c r="W601"/>
  <c r="S601"/>
  <c r="N601"/>
  <c r="AT601" s="1"/>
  <c r="M601"/>
  <c r="AS601" s="1"/>
  <c r="L601"/>
  <c r="AR601" s="1"/>
  <c r="AU601" s="1"/>
  <c r="K601"/>
  <c r="G601"/>
  <c r="AI600"/>
  <c r="AG600"/>
  <c r="AD600"/>
  <c r="AP600" s="1"/>
  <c r="AC600"/>
  <c r="AO600" s="1"/>
  <c r="AB600"/>
  <c r="AN600" s="1"/>
  <c r="AA600"/>
  <c r="Y600"/>
  <c r="W600"/>
  <c r="S600"/>
  <c r="N600"/>
  <c r="AT600" s="1"/>
  <c r="M600"/>
  <c r="AS600" s="1"/>
  <c r="L600"/>
  <c r="AR600" s="1"/>
  <c r="AU600" s="1"/>
  <c r="K600"/>
  <c r="G600"/>
  <c r="AI599"/>
  <c r="AG599"/>
  <c r="AD599"/>
  <c r="AP599" s="1"/>
  <c r="AC599"/>
  <c r="AO599" s="1"/>
  <c r="AB599"/>
  <c r="AN599" s="1"/>
  <c r="AA599"/>
  <c r="Y599"/>
  <c r="W599"/>
  <c r="S599"/>
  <c r="N599"/>
  <c r="AT599" s="1"/>
  <c r="M599"/>
  <c r="AS599" s="1"/>
  <c r="L599"/>
  <c r="AR599" s="1"/>
  <c r="AU599" s="1"/>
  <c r="K599"/>
  <c r="G599"/>
  <c r="AI598"/>
  <c r="AG598"/>
  <c r="AD598"/>
  <c r="AP598" s="1"/>
  <c r="AC598"/>
  <c r="AO598" s="1"/>
  <c r="AB598"/>
  <c r="AN598" s="1"/>
  <c r="AA598"/>
  <c r="Y598"/>
  <c r="W598"/>
  <c r="S598"/>
  <c r="N598"/>
  <c r="AT598" s="1"/>
  <c r="M598"/>
  <c r="AS598" s="1"/>
  <c r="L598"/>
  <c r="AR598" s="1"/>
  <c r="AU598" s="1"/>
  <c r="K598"/>
  <c r="G598"/>
  <c r="AI597"/>
  <c r="AG597"/>
  <c r="AD597"/>
  <c r="AP597" s="1"/>
  <c r="AC597"/>
  <c r="AO597" s="1"/>
  <c r="AB597"/>
  <c r="AN597" s="1"/>
  <c r="AA597"/>
  <c r="Y597"/>
  <c r="W597"/>
  <c r="S597"/>
  <c r="N597"/>
  <c r="AT597" s="1"/>
  <c r="M597"/>
  <c r="AS597" s="1"/>
  <c r="L597"/>
  <c r="AR597" s="1"/>
  <c r="AU597" s="1"/>
  <c r="K597"/>
  <c r="G597"/>
  <c r="AI596"/>
  <c r="AG596"/>
  <c r="AD596"/>
  <c r="AP596" s="1"/>
  <c r="AC596"/>
  <c r="AO596" s="1"/>
  <c r="AB596"/>
  <c r="AN596" s="1"/>
  <c r="AA596"/>
  <c r="Y596"/>
  <c r="W596"/>
  <c r="S596"/>
  <c r="N596"/>
  <c r="AT596" s="1"/>
  <c r="M596"/>
  <c r="AS596" s="1"/>
  <c r="L596"/>
  <c r="AR596" s="1"/>
  <c r="AU596" s="1"/>
  <c r="K596"/>
  <c r="G596"/>
  <c r="AI595"/>
  <c r="AG595"/>
  <c r="AD595"/>
  <c r="AP595" s="1"/>
  <c r="AC595"/>
  <c r="AO595" s="1"/>
  <c r="AB595"/>
  <c r="AN595" s="1"/>
  <c r="AA595"/>
  <c r="Y595"/>
  <c r="W595"/>
  <c r="S595"/>
  <c r="N595"/>
  <c r="AT595" s="1"/>
  <c r="M595"/>
  <c r="AS595" s="1"/>
  <c r="L595"/>
  <c r="AR595" s="1"/>
  <c r="AU595" s="1"/>
  <c r="K595"/>
  <c r="G595"/>
  <c r="AI594"/>
  <c r="AG594"/>
  <c r="AD594"/>
  <c r="AP594" s="1"/>
  <c r="AC594"/>
  <c r="AO594" s="1"/>
  <c r="AB594"/>
  <c r="AN594" s="1"/>
  <c r="AA594"/>
  <c r="Y594"/>
  <c r="W594"/>
  <c r="S594"/>
  <c r="N594"/>
  <c r="AT594" s="1"/>
  <c r="M594"/>
  <c r="AS594" s="1"/>
  <c r="L594"/>
  <c r="AR594" s="1"/>
  <c r="AU594" s="1"/>
  <c r="K594"/>
  <c r="G594"/>
  <c r="AI593"/>
  <c r="AG593"/>
  <c r="AD593"/>
  <c r="AP593" s="1"/>
  <c r="AC593"/>
  <c r="AO593" s="1"/>
  <c r="AB593"/>
  <c r="AN593" s="1"/>
  <c r="AA593"/>
  <c r="Y593"/>
  <c r="W593"/>
  <c r="S593"/>
  <c r="N593"/>
  <c r="AT593" s="1"/>
  <c r="M593"/>
  <c r="AS593" s="1"/>
  <c r="L593"/>
  <c r="AR593" s="1"/>
  <c r="AU593" s="1"/>
  <c r="K593"/>
  <c r="G593"/>
  <c r="AH592"/>
  <c r="AG592"/>
  <c r="AG591" s="1"/>
  <c r="AF592"/>
  <c r="Z592"/>
  <c r="AD592" s="1"/>
  <c r="Y592"/>
  <c r="Y591" s="1"/>
  <c r="X592"/>
  <c r="AB592" s="1"/>
  <c r="W592"/>
  <c r="S592"/>
  <c r="N592"/>
  <c r="AT592" s="1"/>
  <c r="M592"/>
  <c r="AS592" s="1"/>
  <c r="L592"/>
  <c r="AR592" s="1"/>
  <c r="K592"/>
  <c r="G592"/>
  <c r="AH591"/>
  <c r="AF591"/>
  <c r="Z591"/>
  <c r="X591"/>
  <c r="AA591" s="1"/>
  <c r="V591"/>
  <c r="U591"/>
  <c r="T591"/>
  <c r="W591" s="1"/>
  <c r="R591"/>
  <c r="AD591" s="1"/>
  <c r="Q591"/>
  <c r="AC591" s="1"/>
  <c r="P591"/>
  <c r="S591" s="1"/>
  <c r="J591"/>
  <c r="I591"/>
  <c r="H591"/>
  <c r="K591" s="1"/>
  <c r="F591"/>
  <c r="N591" s="1"/>
  <c r="AT591" s="1"/>
  <c r="E591"/>
  <c r="M591" s="1"/>
  <c r="AS591" s="1"/>
  <c r="D591"/>
  <c r="G591" s="1"/>
  <c r="AD590"/>
  <c r="AL590" s="1"/>
  <c r="AC590"/>
  <c r="AK590" s="1"/>
  <c r="AB590"/>
  <c r="AE590" s="1"/>
  <c r="AG589"/>
  <c r="AI589" s="1"/>
  <c r="AD589"/>
  <c r="AP589" s="1"/>
  <c r="AB589"/>
  <c r="Y589"/>
  <c r="AC589" s="1"/>
  <c r="W589"/>
  <c r="S589"/>
  <c r="N589"/>
  <c r="AT589" s="1"/>
  <c r="M589"/>
  <c r="AS589" s="1"/>
  <c r="L589"/>
  <c r="O589" s="1"/>
  <c r="K589"/>
  <c r="G589"/>
  <c r="AG588"/>
  <c r="AI588" s="1"/>
  <c r="AD588"/>
  <c r="AP588" s="1"/>
  <c r="AB588"/>
  <c r="AE588" s="1"/>
  <c r="AQ588" s="1"/>
  <c r="Y588"/>
  <c r="AC588" s="1"/>
  <c r="W588"/>
  <c r="S588"/>
  <c r="N588"/>
  <c r="AT588" s="1"/>
  <c r="M588"/>
  <c r="AS588" s="1"/>
  <c r="L588"/>
  <c r="O588" s="1"/>
  <c r="K588"/>
  <c r="G588"/>
  <c r="AG587"/>
  <c r="AI587" s="1"/>
  <c r="AD587"/>
  <c r="AP587" s="1"/>
  <c r="AB587"/>
  <c r="Y587"/>
  <c r="AC587" s="1"/>
  <c r="W587"/>
  <c r="S587"/>
  <c r="N587"/>
  <c r="AT587" s="1"/>
  <c r="M587"/>
  <c r="AS587" s="1"/>
  <c r="L587"/>
  <c r="O587" s="1"/>
  <c r="K587"/>
  <c r="G587"/>
  <c r="AD586"/>
  <c r="AC586"/>
  <c r="AB586"/>
  <c r="AE586" s="1"/>
  <c r="AG585"/>
  <c r="AI585" s="1"/>
  <c r="AD585"/>
  <c r="AP585" s="1"/>
  <c r="AB585"/>
  <c r="Y585"/>
  <c r="AC585" s="1"/>
  <c r="W585"/>
  <c r="S585"/>
  <c r="N585"/>
  <c r="AT585" s="1"/>
  <c r="M585"/>
  <c r="AS585" s="1"/>
  <c r="L585"/>
  <c r="O585" s="1"/>
  <c r="K585"/>
  <c r="G585"/>
  <c r="AG584"/>
  <c r="AI584" s="1"/>
  <c r="AD584"/>
  <c r="AP584" s="1"/>
  <c r="AB584"/>
  <c r="AE584" s="1"/>
  <c r="AQ584" s="1"/>
  <c r="Y584"/>
  <c r="AC584" s="1"/>
  <c r="W584"/>
  <c r="S584"/>
  <c r="N584"/>
  <c r="AT584" s="1"/>
  <c r="M584"/>
  <c r="AS584" s="1"/>
  <c r="L584"/>
  <c r="O584" s="1"/>
  <c r="K584"/>
  <c r="G584"/>
  <c r="AG583"/>
  <c r="AI583" s="1"/>
  <c r="AD583"/>
  <c r="AP583" s="1"/>
  <c r="AB583"/>
  <c r="Y583"/>
  <c r="AC583" s="1"/>
  <c r="W583"/>
  <c r="S583"/>
  <c r="N583"/>
  <c r="AT583" s="1"/>
  <c r="M583"/>
  <c r="AS583" s="1"/>
  <c r="L583"/>
  <c r="O583" s="1"/>
  <c r="K583"/>
  <c r="G583"/>
  <c r="AG582"/>
  <c r="AI582" s="1"/>
  <c r="AD582"/>
  <c r="AP582" s="1"/>
  <c r="AB582"/>
  <c r="AE582" s="1"/>
  <c r="AQ582" s="1"/>
  <c r="Y582"/>
  <c r="AC582" s="1"/>
  <c r="W582"/>
  <c r="S582"/>
  <c r="N582"/>
  <c r="AT582" s="1"/>
  <c r="M582"/>
  <c r="AS582" s="1"/>
  <c r="L582"/>
  <c r="O582" s="1"/>
  <c r="K582"/>
  <c r="G582"/>
  <c r="AD581"/>
  <c r="AC581"/>
  <c r="AB581"/>
  <c r="AE581" s="1"/>
  <c r="AG580"/>
  <c r="AI580" s="1"/>
  <c r="AD580"/>
  <c r="AP580" s="1"/>
  <c r="AB580"/>
  <c r="AE580" s="1"/>
  <c r="AQ580" s="1"/>
  <c r="Y580"/>
  <c r="AC580" s="1"/>
  <c r="W580"/>
  <c r="S580"/>
  <c r="N580"/>
  <c r="AT580" s="1"/>
  <c r="M580"/>
  <c r="AS580" s="1"/>
  <c r="L580"/>
  <c r="O580" s="1"/>
  <c r="K580"/>
  <c r="G580"/>
  <c r="AG579"/>
  <c r="AI579" s="1"/>
  <c r="AD579"/>
  <c r="AP579" s="1"/>
  <c r="AB579"/>
  <c r="Y579"/>
  <c r="AC579" s="1"/>
  <c r="W579"/>
  <c r="S579"/>
  <c r="N579"/>
  <c r="AT579" s="1"/>
  <c r="M579"/>
  <c r="AS579" s="1"/>
  <c r="L579"/>
  <c r="O579" s="1"/>
  <c r="K579"/>
  <c r="G579"/>
  <c r="AG578"/>
  <c r="AI578" s="1"/>
  <c r="AD578"/>
  <c r="AP578" s="1"/>
  <c r="AB578"/>
  <c r="AE578" s="1"/>
  <c r="AQ578" s="1"/>
  <c r="Y578"/>
  <c r="AC578" s="1"/>
  <c r="W578"/>
  <c r="S578"/>
  <c r="N578"/>
  <c r="AT578" s="1"/>
  <c r="M578"/>
  <c r="AS578" s="1"/>
  <c r="L578"/>
  <c r="O578" s="1"/>
  <c r="K578"/>
  <c r="G578"/>
  <c r="AG577"/>
  <c r="AI577" s="1"/>
  <c r="AD577"/>
  <c r="AP577" s="1"/>
  <c r="AB577"/>
  <c r="Y577"/>
  <c r="AC577" s="1"/>
  <c r="W577"/>
  <c r="S577"/>
  <c r="N577"/>
  <c r="AT577" s="1"/>
  <c r="M577"/>
  <c r="AS577" s="1"/>
  <c r="L577"/>
  <c r="O577" s="1"/>
  <c r="K577"/>
  <c r="G577"/>
  <c r="AG576"/>
  <c r="AI576" s="1"/>
  <c r="AD576"/>
  <c r="AP576" s="1"/>
  <c r="AB576"/>
  <c r="AE576" s="1"/>
  <c r="AQ576" s="1"/>
  <c r="Y576"/>
  <c r="AC576" s="1"/>
  <c r="W576"/>
  <c r="S576"/>
  <c r="N576"/>
  <c r="AT576" s="1"/>
  <c r="M576"/>
  <c r="AS576" s="1"/>
  <c r="L576"/>
  <c r="O576" s="1"/>
  <c r="K576"/>
  <c r="G576"/>
  <c r="AG575"/>
  <c r="AI575" s="1"/>
  <c r="AD575"/>
  <c r="AP575" s="1"/>
  <c r="AB575"/>
  <c r="Y575"/>
  <c r="AC575" s="1"/>
  <c r="W575"/>
  <c r="S575"/>
  <c r="N575"/>
  <c r="AT575" s="1"/>
  <c r="M575"/>
  <c r="AS575" s="1"/>
  <c r="L575"/>
  <c r="O575" s="1"/>
  <c r="K575"/>
  <c r="G575"/>
  <c r="AG574"/>
  <c r="AI574" s="1"/>
  <c r="AD574"/>
  <c r="AP574" s="1"/>
  <c r="AB574"/>
  <c r="AE574" s="1"/>
  <c r="AQ574" s="1"/>
  <c r="Y574"/>
  <c r="AC574" s="1"/>
  <c r="W574"/>
  <c r="S574"/>
  <c r="N574"/>
  <c r="AT574" s="1"/>
  <c r="M574"/>
  <c r="AS574" s="1"/>
  <c r="L574"/>
  <c r="O574" s="1"/>
  <c r="K574"/>
  <c r="G574"/>
  <c r="AG573"/>
  <c r="AI573" s="1"/>
  <c r="AD573"/>
  <c r="AP573" s="1"/>
  <c r="AB573"/>
  <c r="Y573"/>
  <c r="AC573" s="1"/>
  <c r="W573"/>
  <c r="S573"/>
  <c r="N573"/>
  <c r="AT573" s="1"/>
  <c r="M573"/>
  <c r="AS573" s="1"/>
  <c r="L573"/>
  <c r="O573" s="1"/>
  <c r="K573"/>
  <c r="G573"/>
  <c r="AG572"/>
  <c r="AI572" s="1"/>
  <c r="AD572"/>
  <c r="AP572" s="1"/>
  <c r="AB572"/>
  <c r="AE572" s="1"/>
  <c r="AQ572" s="1"/>
  <c r="Y572"/>
  <c r="AC572" s="1"/>
  <c r="W572"/>
  <c r="S572"/>
  <c r="N572"/>
  <c r="AT572" s="1"/>
  <c r="M572"/>
  <c r="AS572" s="1"/>
  <c r="L572"/>
  <c r="O572" s="1"/>
  <c r="K572"/>
  <c r="G572"/>
  <c r="AG571"/>
  <c r="AI571" s="1"/>
  <c r="AD571"/>
  <c r="AP571" s="1"/>
  <c r="AB571"/>
  <c r="Y571"/>
  <c r="AC571" s="1"/>
  <c r="W571"/>
  <c r="S571"/>
  <c r="N571"/>
  <c r="AT571" s="1"/>
  <c r="M571"/>
  <c r="AS571" s="1"/>
  <c r="L571"/>
  <c r="O571" s="1"/>
  <c r="K571"/>
  <c r="G571"/>
  <c r="AG570"/>
  <c r="AI570" s="1"/>
  <c r="AD570"/>
  <c r="AP570" s="1"/>
  <c r="AB570"/>
  <c r="AE570" s="1"/>
  <c r="AQ570" s="1"/>
  <c r="Y570"/>
  <c r="AC570" s="1"/>
  <c r="W570"/>
  <c r="S570"/>
  <c r="N570"/>
  <c r="AT570" s="1"/>
  <c r="M570"/>
  <c r="AS570" s="1"/>
  <c r="L570"/>
  <c r="O570" s="1"/>
  <c r="K570"/>
  <c r="G570"/>
  <c r="AG569"/>
  <c r="AI569" s="1"/>
  <c r="AD569"/>
  <c r="AP569" s="1"/>
  <c r="AB569"/>
  <c r="Y569"/>
  <c r="AC569" s="1"/>
  <c r="W569"/>
  <c r="S569"/>
  <c r="N569"/>
  <c r="AT569" s="1"/>
  <c r="M569"/>
  <c r="AS569" s="1"/>
  <c r="L569"/>
  <c r="O569" s="1"/>
  <c r="K569"/>
  <c r="G569"/>
  <c r="AG568"/>
  <c r="AI568" s="1"/>
  <c r="AD568"/>
  <c r="AP568" s="1"/>
  <c r="AB568"/>
  <c r="AE568" s="1"/>
  <c r="AQ568" s="1"/>
  <c r="Y568"/>
  <c r="AC568" s="1"/>
  <c r="W568"/>
  <c r="S568"/>
  <c r="N568"/>
  <c r="AT568" s="1"/>
  <c r="M568"/>
  <c r="AS568" s="1"/>
  <c r="L568"/>
  <c r="O568" s="1"/>
  <c r="K568"/>
  <c r="G568"/>
  <c r="AG567"/>
  <c r="AI567" s="1"/>
  <c r="AD567"/>
  <c r="AP567" s="1"/>
  <c r="AB567"/>
  <c r="Y567"/>
  <c r="AC567" s="1"/>
  <c r="W567"/>
  <c r="S567"/>
  <c r="N567"/>
  <c r="AT567" s="1"/>
  <c r="M567"/>
  <c r="AS567" s="1"/>
  <c r="L567"/>
  <c r="O567" s="1"/>
  <c r="K567"/>
  <c r="G567"/>
  <c r="AG566"/>
  <c r="AI566" s="1"/>
  <c r="AD566"/>
  <c r="AP566" s="1"/>
  <c r="AB566"/>
  <c r="AE566" s="1"/>
  <c r="AQ566" s="1"/>
  <c r="Y566"/>
  <c r="AC566" s="1"/>
  <c r="W566"/>
  <c r="S566"/>
  <c r="N566"/>
  <c r="AT566" s="1"/>
  <c r="M566"/>
  <c r="AS566" s="1"/>
  <c r="L566"/>
  <c r="O566" s="1"/>
  <c r="K566"/>
  <c r="G566"/>
  <c r="AG565"/>
  <c r="AI565" s="1"/>
  <c r="AD565"/>
  <c r="AP565" s="1"/>
  <c r="AB565"/>
  <c r="Y565"/>
  <c r="AC565" s="1"/>
  <c r="W565"/>
  <c r="S565"/>
  <c r="N565"/>
  <c r="AT565" s="1"/>
  <c r="M565"/>
  <c r="AS565" s="1"/>
  <c r="L565"/>
  <c r="O565" s="1"/>
  <c r="K565"/>
  <c r="G565"/>
  <c r="AH564"/>
  <c r="AG564"/>
  <c r="AF564"/>
  <c r="AI564" s="1"/>
  <c r="AI563" s="1"/>
  <c r="Z564"/>
  <c r="AD564" s="1"/>
  <c r="Y564"/>
  <c r="AC564" s="1"/>
  <c r="X564"/>
  <c r="AA564" s="1"/>
  <c r="W564"/>
  <c r="S564"/>
  <c r="N564"/>
  <c r="AT564" s="1"/>
  <c r="AT563" s="1"/>
  <c r="M564"/>
  <c r="AS564" s="1"/>
  <c r="L564"/>
  <c r="O564" s="1"/>
  <c r="O563" s="1"/>
  <c r="K564"/>
  <c r="G564"/>
  <c r="AH563"/>
  <c r="AG563"/>
  <c r="AF563"/>
  <c r="Z563"/>
  <c r="Y563"/>
  <c r="X563"/>
  <c r="W563"/>
  <c r="V563"/>
  <c r="U563"/>
  <c r="T563"/>
  <c r="S563"/>
  <c r="R563"/>
  <c r="AD563" s="1"/>
  <c r="Q563"/>
  <c r="AC563" s="1"/>
  <c r="P563"/>
  <c r="AB563" s="1"/>
  <c r="N563"/>
  <c r="M563"/>
  <c r="L563"/>
  <c r="K563"/>
  <c r="J563"/>
  <c r="I563"/>
  <c r="H563"/>
  <c r="G563"/>
  <c r="F563"/>
  <c r="E563"/>
  <c r="D563"/>
  <c r="AO562"/>
  <c r="AK562"/>
  <c r="AI562"/>
  <c r="AD562"/>
  <c r="AP562" s="1"/>
  <c r="AC562"/>
  <c r="AB562"/>
  <c r="AN562" s="1"/>
  <c r="AA562"/>
  <c r="W562"/>
  <c r="S562"/>
  <c r="N562"/>
  <c r="AT562" s="1"/>
  <c r="M562"/>
  <c r="AS562" s="1"/>
  <c r="L562"/>
  <c r="AR562" s="1"/>
  <c r="K562"/>
  <c r="G562"/>
  <c r="AI561"/>
  <c r="AG561"/>
  <c r="AD561"/>
  <c r="AP561" s="1"/>
  <c r="AC561"/>
  <c r="AO561" s="1"/>
  <c r="AB561"/>
  <c r="AN561" s="1"/>
  <c r="AA561"/>
  <c r="Y561"/>
  <c r="W561"/>
  <c r="S561"/>
  <c r="N561"/>
  <c r="AT561" s="1"/>
  <c r="M561"/>
  <c r="AS561" s="1"/>
  <c r="L561"/>
  <c r="AR561" s="1"/>
  <c r="K561"/>
  <c r="G561"/>
  <c r="AI560"/>
  <c r="AG560"/>
  <c r="AD560"/>
  <c r="AP560" s="1"/>
  <c r="AC560"/>
  <c r="AO560" s="1"/>
  <c r="AB560"/>
  <c r="AN560" s="1"/>
  <c r="AA560"/>
  <c r="Y560"/>
  <c r="W560"/>
  <c r="S560"/>
  <c r="N560"/>
  <c r="AT560" s="1"/>
  <c r="M560"/>
  <c r="AS560" s="1"/>
  <c r="L560"/>
  <c r="AR560" s="1"/>
  <c r="K560"/>
  <c r="G560"/>
  <c r="AD559"/>
  <c r="AC559"/>
  <c r="AE559" s="1"/>
  <c r="AB559"/>
  <c r="AI558"/>
  <c r="AG558"/>
  <c r="AD558"/>
  <c r="AP558" s="1"/>
  <c r="AC558"/>
  <c r="AO558" s="1"/>
  <c r="AB558"/>
  <c r="AN558" s="1"/>
  <c r="AA558"/>
  <c r="Y558"/>
  <c r="W558"/>
  <c r="S558"/>
  <c r="N558"/>
  <c r="AT558" s="1"/>
  <c r="M558"/>
  <c r="AS558" s="1"/>
  <c r="L558"/>
  <c r="AR558" s="1"/>
  <c r="AU558" s="1"/>
  <c r="K558"/>
  <c r="G558"/>
  <c r="AI557"/>
  <c r="AG557"/>
  <c r="AD557"/>
  <c r="AP557" s="1"/>
  <c r="AC557"/>
  <c r="AO557" s="1"/>
  <c r="AB557"/>
  <c r="AN557" s="1"/>
  <c r="AA557"/>
  <c r="Y557"/>
  <c r="W557"/>
  <c r="S557"/>
  <c r="N557"/>
  <c r="AT557" s="1"/>
  <c r="M557"/>
  <c r="AS557" s="1"/>
  <c r="L557"/>
  <c r="AR557" s="1"/>
  <c r="AU557" s="1"/>
  <c r="K557"/>
  <c r="G557"/>
  <c r="AI556"/>
  <c r="AG556"/>
  <c r="AD556"/>
  <c r="AP556" s="1"/>
  <c r="AC556"/>
  <c r="AO556" s="1"/>
  <c r="AB556"/>
  <c r="AN556" s="1"/>
  <c r="AA556"/>
  <c r="Y556"/>
  <c r="W556"/>
  <c r="S556"/>
  <c r="N556"/>
  <c r="AT556" s="1"/>
  <c r="M556"/>
  <c r="AS556" s="1"/>
  <c r="L556"/>
  <c r="AR556" s="1"/>
  <c r="AU556" s="1"/>
  <c r="K556"/>
  <c r="G556"/>
  <c r="AI555"/>
  <c r="AG555"/>
  <c r="AD555"/>
  <c r="AP555" s="1"/>
  <c r="AB555"/>
  <c r="AN555" s="1"/>
  <c r="AA555"/>
  <c r="Y555"/>
  <c r="AC555" s="1"/>
  <c r="W555"/>
  <c r="S555"/>
  <c r="N555"/>
  <c r="AT555" s="1"/>
  <c r="M555"/>
  <c r="AS555" s="1"/>
  <c r="L555"/>
  <c r="AR555" s="1"/>
  <c r="K555"/>
  <c r="G555"/>
  <c r="AI554"/>
  <c r="AG554"/>
  <c r="AD554"/>
  <c r="AP554" s="1"/>
  <c r="AB554"/>
  <c r="AN554" s="1"/>
  <c r="AA554"/>
  <c r="Y554"/>
  <c r="AC554" s="1"/>
  <c r="W554"/>
  <c r="S554"/>
  <c r="N554"/>
  <c r="AT554" s="1"/>
  <c r="M554"/>
  <c r="AS554" s="1"/>
  <c r="L554"/>
  <c r="AR554" s="1"/>
  <c r="AU554" s="1"/>
  <c r="K554"/>
  <c r="G554"/>
  <c r="AD553"/>
  <c r="AC553"/>
  <c r="AB553"/>
  <c r="AE553" s="1"/>
  <c r="AI552"/>
  <c r="AG552"/>
  <c r="AD552"/>
  <c r="AP552" s="1"/>
  <c r="AB552"/>
  <c r="AN552" s="1"/>
  <c r="Y552"/>
  <c r="AC552" s="1"/>
  <c r="W552"/>
  <c r="S552"/>
  <c r="N552"/>
  <c r="AT552" s="1"/>
  <c r="M552"/>
  <c r="AS552" s="1"/>
  <c r="L552"/>
  <c r="AR552" s="1"/>
  <c r="K552"/>
  <c r="G552"/>
  <c r="AI551"/>
  <c r="AG551"/>
  <c r="AD551"/>
  <c r="AP551" s="1"/>
  <c r="AB551"/>
  <c r="AN551" s="1"/>
  <c r="Y551"/>
  <c r="AC551" s="1"/>
  <c r="W551"/>
  <c r="S551"/>
  <c r="N551"/>
  <c r="AT551" s="1"/>
  <c r="M551"/>
  <c r="AS551" s="1"/>
  <c r="L551"/>
  <c r="AR551" s="1"/>
  <c r="K551"/>
  <c r="G551"/>
  <c r="AI550"/>
  <c r="AG550"/>
  <c r="AD550"/>
  <c r="AP550" s="1"/>
  <c r="AB550"/>
  <c r="AN550" s="1"/>
  <c r="AA550"/>
  <c r="Y550"/>
  <c r="AC550" s="1"/>
  <c r="W550"/>
  <c r="S550"/>
  <c r="N550"/>
  <c r="AT550" s="1"/>
  <c r="M550"/>
  <c r="AS550" s="1"/>
  <c r="L550"/>
  <c r="AR550" s="1"/>
  <c r="AU550" s="1"/>
  <c r="K550"/>
  <c r="G550"/>
  <c r="AI549"/>
  <c r="AG549"/>
  <c r="AD549"/>
  <c r="AP549" s="1"/>
  <c r="AB549"/>
  <c r="AN549" s="1"/>
  <c r="AA549"/>
  <c r="Y549"/>
  <c r="AC549" s="1"/>
  <c r="W549"/>
  <c r="S549"/>
  <c r="N549"/>
  <c r="AT549" s="1"/>
  <c r="M549"/>
  <c r="AS549" s="1"/>
  <c r="L549"/>
  <c r="AR549" s="1"/>
  <c r="K549"/>
  <c r="G549"/>
  <c r="AI548"/>
  <c r="AG548"/>
  <c r="AD548"/>
  <c r="AP548" s="1"/>
  <c r="AB548"/>
  <c r="AN548" s="1"/>
  <c r="AA548"/>
  <c r="Y548"/>
  <c r="AC548" s="1"/>
  <c r="W548"/>
  <c r="S548"/>
  <c r="N548"/>
  <c r="AT548" s="1"/>
  <c r="M548"/>
  <c r="AS548" s="1"/>
  <c r="L548"/>
  <c r="AR548" s="1"/>
  <c r="AU548" s="1"/>
  <c r="K548"/>
  <c r="G548"/>
  <c r="AI547"/>
  <c r="AG547"/>
  <c r="AD547"/>
  <c r="AP547" s="1"/>
  <c r="AB547"/>
  <c r="AN547" s="1"/>
  <c r="AA547"/>
  <c r="Y547"/>
  <c r="AC547" s="1"/>
  <c r="W547"/>
  <c r="S547"/>
  <c r="N547"/>
  <c r="AT547" s="1"/>
  <c r="M547"/>
  <c r="AS547" s="1"/>
  <c r="L547"/>
  <c r="AR547" s="1"/>
  <c r="K547"/>
  <c r="G547"/>
  <c r="AI546"/>
  <c r="AG546"/>
  <c r="AD546"/>
  <c r="AP546" s="1"/>
  <c r="AB546"/>
  <c r="AN546" s="1"/>
  <c r="AA546"/>
  <c r="Y546"/>
  <c r="AC546" s="1"/>
  <c r="W546"/>
  <c r="S546"/>
  <c r="N546"/>
  <c r="AT546" s="1"/>
  <c r="M546"/>
  <c r="AS546" s="1"/>
  <c r="L546"/>
  <c r="AR546" s="1"/>
  <c r="AU546" s="1"/>
  <c r="K546"/>
  <c r="G546"/>
  <c r="AI545"/>
  <c r="AG545"/>
  <c r="AD545"/>
  <c r="AP545" s="1"/>
  <c r="AB545"/>
  <c r="AN545" s="1"/>
  <c r="Y545"/>
  <c r="AC545" s="1"/>
  <c r="W545"/>
  <c r="S545"/>
  <c r="N545"/>
  <c r="AT545" s="1"/>
  <c r="M545"/>
  <c r="AS545" s="1"/>
  <c r="L545"/>
  <c r="AR545" s="1"/>
  <c r="AU545" s="1"/>
  <c r="K545"/>
  <c r="G545"/>
  <c r="AG544"/>
  <c r="AI544" s="1"/>
  <c r="AD544"/>
  <c r="AP544" s="1"/>
  <c r="AB544"/>
  <c r="AN544" s="1"/>
  <c r="Y544"/>
  <c r="AC544" s="1"/>
  <c r="W544"/>
  <c r="S544"/>
  <c r="N544"/>
  <c r="AT544" s="1"/>
  <c r="M544"/>
  <c r="AS544" s="1"/>
  <c r="L544"/>
  <c r="AR544" s="1"/>
  <c r="K544"/>
  <c r="G544"/>
  <c r="AG543"/>
  <c r="AI543" s="1"/>
  <c r="AD543"/>
  <c r="AP543" s="1"/>
  <c r="AB543"/>
  <c r="AN543" s="1"/>
  <c r="Y543"/>
  <c r="AC543" s="1"/>
  <c r="W543"/>
  <c r="S543"/>
  <c r="N543"/>
  <c r="AT543" s="1"/>
  <c r="M543"/>
  <c r="AS543" s="1"/>
  <c r="L543"/>
  <c r="AR543" s="1"/>
  <c r="AU543" s="1"/>
  <c r="K543"/>
  <c r="G543"/>
  <c r="AI542"/>
  <c r="AG542"/>
  <c r="AD542"/>
  <c r="AP542" s="1"/>
  <c r="AB542"/>
  <c r="AN542" s="1"/>
  <c r="AA542"/>
  <c r="Y542"/>
  <c r="AC542" s="1"/>
  <c r="W542"/>
  <c r="S542"/>
  <c r="N542"/>
  <c r="AT542" s="1"/>
  <c r="M542"/>
  <c r="AS542" s="1"/>
  <c r="L542"/>
  <c r="AR542" s="1"/>
  <c r="K542"/>
  <c r="G542"/>
  <c r="AI541"/>
  <c r="AG541"/>
  <c r="AD541"/>
  <c r="AP541" s="1"/>
  <c r="AB541"/>
  <c r="AN541" s="1"/>
  <c r="AA541"/>
  <c r="Y541"/>
  <c r="AC541" s="1"/>
  <c r="W541"/>
  <c r="S541"/>
  <c r="N541"/>
  <c r="AT541" s="1"/>
  <c r="M541"/>
  <c r="AS541" s="1"/>
  <c r="L541"/>
  <c r="AR541" s="1"/>
  <c r="AU541" s="1"/>
  <c r="K541"/>
  <c r="G541"/>
  <c r="AI540"/>
  <c r="AG540"/>
  <c r="AD540"/>
  <c r="AP540" s="1"/>
  <c r="AB540"/>
  <c r="AN540" s="1"/>
  <c r="AA540"/>
  <c r="Y540"/>
  <c r="AC540" s="1"/>
  <c r="W540"/>
  <c r="S540"/>
  <c r="N540"/>
  <c r="AT540" s="1"/>
  <c r="M540"/>
  <c r="AS540" s="1"/>
  <c r="L540"/>
  <c r="AR540" s="1"/>
  <c r="K540"/>
  <c r="G540"/>
  <c r="AI539"/>
  <c r="AG539"/>
  <c r="AD539"/>
  <c r="AP539" s="1"/>
  <c r="AB539"/>
  <c r="AN539" s="1"/>
  <c r="AA539"/>
  <c r="Y539"/>
  <c r="AC539" s="1"/>
  <c r="W539"/>
  <c r="S539"/>
  <c r="N539"/>
  <c r="AT539" s="1"/>
  <c r="M539"/>
  <c r="AS539" s="1"/>
  <c r="L539"/>
  <c r="AR539" s="1"/>
  <c r="AU539" s="1"/>
  <c r="K539"/>
  <c r="G539"/>
  <c r="AI538"/>
  <c r="AG538"/>
  <c r="AD538"/>
  <c r="AP538" s="1"/>
  <c r="AB538"/>
  <c r="AN538" s="1"/>
  <c r="Y538"/>
  <c r="AC538" s="1"/>
  <c r="W538"/>
  <c r="S538"/>
  <c r="N538"/>
  <c r="AT538" s="1"/>
  <c r="M538"/>
  <c r="AS538" s="1"/>
  <c r="L538"/>
  <c r="AR538" s="1"/>
  <c r="AU538" s="1"/>
  <c r="K538"/>
  <c r="G538"/>
  <c r="AI537"/>
  <c r="AG537"/>
  <c r="AD537"/>
  <c r="AP537" s="1"/>
  <c r="AB537"/>
  <c r="AN537" s="1"/>
  <c r="Y537"/>
  <c r="AC537" s="1"/>
  <c r="W537"/>
  <c r="S537"/>
  <c r="N537"/>
  <c r="AT537" s="1"/>
  <c r="M537"/>
  <c r="AS537" s="1"/>
  <c r="L537"/>
  <c r="AR537" s="1"/>
  <c r="AU537" s="1"/>
  <c r="K537"/>
  <c r="G537"/>
  <c r="AG536"/>
  <c r="AI536" s="1"/>
  <c r="AD536"/>
  <c r="AP536" s="1"/>
  <c r="AB536"/>
  <c r="AN536" s="1"/>
  <c r="Y536"/>
  <c r="AC536" s="1"/>
  <c r="W536"/>
  <c r="S536"/>
  <c r="N536"/>
  <c r="AT536" s="1"/>
  <c r="M536"/>
  <c r="AS536" s="1"/>
  <c r="L536"/>
  <c r="AR536" s="1"/>
  <c r="K536"/>
  <c r="G536"/>
  <c r="AH535"/>
  <c r="AG535"/>
  <c r="AF535"/>
  <c r="AI535" s="1"/>
  <c r="Z535"/>
  <c r="Y535"/>
  <c r="X535"/>
  <c r="AA535" s="1"/>
  <c r="V535"/>
  <c r="U535"/>
  <c r="T535"/>
  <c r="W535" s="1"/>
  <c r="R535"/>
  <c r="AD535" s="1"/>
  <c r="Q535"/>
  <c r="AC535" s="1"/>
  <c r="P535"/>
  <c r="S535" s="1"/>
  <c r="J535"/>
  <c r="I535"/>
  <c r="H535"/>
  <c r="K535" s="1"/>
  <c r="G535"/>
  <c r="F535"/>
  <c r="N535" s="1"/>
  <c r="AT535" s="1"/>
  <c r="E535"/>
  <c r="M535" s="1"/>
  <c r="AS535" s="1"/>
  <c r="D535"/>
  <c r="L535" s="1"/>
  <c r="AI534"/>
  <c r="AD534"/>
  <c r="AP534" s="1"/>
  <c r="AC534"/>
  <c r="AO534" s="1"/>
  <c r="AB534"/>
  <c r="AN534" s="1"/>
  <c r="AA534"/>
  <c r="W534"/>
  <c r="S534"/>
  <c r="N534"/>
  <c r="AT534" s="1"/>
  <c r="M534"/>
  <c r="AS534" s="1"/>
  <c r="L534"/>
  <c r="O534" s="1"/>
  <c r="K534"/>
  <c r="G534"/>
  <c r="AG533"/>
  <c r="AI533" s="1"/>
  <c r="AD533"/>
  <c r="AP533" s="1"/>
  <c r="AB533"/>
  <c r="Y533"/>
  <c r="AC533" s="1"/>
  <c r="W533"/>
  <c r="S533"/>
  <c r="N533"/>
  <c r="AT533" s="1"/>
  <c r="M533"/>
  <c r="AS533" s="1"/>
  <c r="L533"/>
  <c r="O533" s="1"/>
  <c r="K533"/>
  <c r="G533"/>
  <c r="AG532"/>
  <c r="AI532" s="1"/>
  <c r="AD532"/>
  <c r="AP532" s="1"/>
  <c r="AB532"/>
  <c r="AE532" s="1"/>
  <c r="AQ532" s="1"/>
  <c r="Y532"/>
  <c r="AC532" s="1"/>
  <c r="W532"/>
  <c r="S532"/>
  <c r="N532"/>
  <c r="AT532" s="1"/>
  <c r="M532"/>
  <c r="AS532" s="1"/>
  <c r="L532"/>
  <c r="O532" s="1"/>
  <c r="K532"/>
  <c r="G532"/>
  <c r="AG531"/>
  <c r="AI531" s="1"/>
  <c r="AD531"/>
  <c r="AP531" s="1"/>
  <c r="AB531"/>
  <c r="Y531"/>
  <c r="AC531" s="1"/>
  <c r="W531"/>
  <c r="S531"/>
  <c r="N531"/>
  <c r="AT531" s="1"/>
  <c r="M531"/>
  <c r="AS531" s="1"/>
  <c r="L531"/>
  <c r="O531" s="1"/>
  <c r="K531"/>
  <c r="G531"/>
  <c r="AG530"/>
  <c r="AI530" s="1"/>
  <c r="AD530"/>
  <c r="AP530" s="1"/>
  <c r="AB530"/>
  <c r="AE530" s="1"/>
  <c r="AQ530" s="1"/>
  <c r="Y530"/>
  <c r="AC530" s="1"/>
  <c r="W530"/>
  <c r="S530"/>
  <c r="N530"/>
  <c r="AT530" s="1"/>
  <c r="M530"/>
  <c r="AS530" s="1"/>
  <c r="L530"/>
  <c r="O530" s="1"/>
  <c r="K530"/>
  <c r="G530"/>
  <c r="AG529"/>
  <c r="AI529" s="1"/>
  <c r="AD529"/>
  <c r="AP529" s="1"/>
  <c r="AB529"/>
  <c r="Y529"/>
  <c r="AC529" s="1"/>
  <c r="W529"/>
  <c r="S529"/>
  <c r="N529"/>
  <c r="AT529" s="1"/>
  <c r="M529"/>
  <c r="AS529" s="1"/>
  <c r="L529"/>
  <c r="O529" s="1"/>
  <c r="K529"/>
  <c r="G529"/>
  <c r="AG528"/>
  <c r="AI528" s="1"/>
  <c r="AD528"/>
  <c r="AP528" s="1"/>
  <c r="AB528"/>
  <c r="AE528" s="1"/>
  <c r="AQ528" s="1"/>
  <c r="Y528"/>
  <c r="AC528" s="1"/>
  <c r="W528"/>
  <c r="S528"/>
  <c r="N528"/>
  <c r="AT528" s="1"/>
  <c r="M528"/>
  <c r="AS528" s="1"/>
  <c r="L528"/>
  <c r="O528" s="1"/>
  <c r="K528"/>
  <c r="G528"/>
  <c r="AI527"/>
  <c r="AG527"/>
  <c r="AD527"/>
  <c r="AP527" s="1"/>
  <c r="AB527"/>
  <c r="AE527" s="1"/>
  <c r="AQ527" s="1"/>
  <c r="Y527"/>
  <c r="AC527" s="1"/>
  <c r="W527"/>
  <c r="S527"/>
  <c r="N527"/>
  <c r="AT527" s="1"/>
  <c r="M527"/>
  <c r="AS527" s="1"/>
  <c r="L527"/>
  <c r="O527" s="1"/>
  <c r="K527"/>
  <c r="G527"/>
  <c r="AG526"/>
  <c r="AI526" s="1"/>
  <c r="AD526"/>
  <c r="AP526" s="1"/>
  <c r="AB526"/>
  <c r="Y526"/>
  <c r="AC526" s="1"/>
  <c r="W526"/>
  <c r="S526"/>
  <c r="N526"/>
  <c r="AT526" s="1"/>
  <c r="M526"/>
  <c r="AS526" s="1"/>
  <c r="L526"/>
  <c r="O526" s="1"/>
  <c r="K526"/>
  <c r="G526"/>
  <c r="AD525"/>
  <c r="AC525"/>
  <c r="AB525"/>
  <c r="AE525" s="1"/>
  <c r="AI524"/>
  <c r="AG524"/>
  <c r="AD524"/>
  <c r="AP524" s="1"/>
  <c r="AB524"/>
  <c r="AA524"/>
  <c r="Y524"/>
  <c r="AC524" s="1"/>
  <c r="W524"/>
  <c r="S524"/>
  <c r="N524"/>
  <c r="AT524" s="1"/>
  <c r="M524"/>
  <c r="AS524" s="1"/>
  <c r="L524"/>
  <c r="O524" s="1"/>
  <c r="K524"/>
  <c r="G524"/>
  <c r="AG523"/>
  <c r="AI523" s="1"/>
  <c r="AD523"/>
  <c r="AP523" s="1"/>
  <c r="AB523"/>
  <c r="AA523"/>
  <c r="Y523"/>
  <c r="AC523" s="1"/>
  <c r="W523"/>
  <c r="S523"/>
  <c r="N523"/>
  <c r="AT523" s="1"/>
  <c r="M523"/>
  <c r="AS523" s="1"/>
  <c r="L523"/>
  <c r="O523" s="1"/>
  <c r="K523"/>
  <c r="G523"/>
  <c r="AG522"/>
  <c r="AI522" s="1"/>
  <c r="AD522"/>
  <c r="AP522" s="1"/>
  <c r="AB522"/>
  <c r="AE522" s="1"/>
  <c r="AQ522" s="1"/>
  <c r="Y522"/>
  <c r="AC522" s="1"/>
  <c r="W522"/>
  <c r="S522"/>
  <c r="N522"/>
  <c r="AT522" s="1"/>
  <c r="M522"/>
  <c r="AS522" s="1"/>
  <c r="L522"/>
  <c r="O522" s="1"/>
  <c r="K522"/>
  <c r="G522"/>
  <c r="AG521"/>
  <c r="AI521" s="1"/>
  <c r="AD521"/>
  <c r="AP521" s="1"/>
  <c r="AB521"/>
  <c r="Y521"/>
  <c r="AC521" s="1"/>
  <c r="W521"/>
  <c r="S521"/>
  <c r="N521"/>
  <c r="AT521" s="1"/>
  <c r="M521"/>
  <c r="AS521" s="1"/>
  <c r="L521"/>
  <c r="O521" s="1"/>
  <c r="K521"/>
  <c r="G521"/>
  <c r="AG520"/>
  <c r="AI520" s="1"/>
  <c r="AD520"/>
  <c r="AP520" s="1"/>
  <c r="AB520"/>
  <c r="AE520" s="1"/>
  <c r="AQ520" s="1"/>
  <c r="Y520"/>
  <c r="AC520" s="1"/>
  <c r="W520"/>
  <c r="S520"/>
  <c r="N520"/>
  <c r="AT520" s="1"/>
  <c r="M520"/>
  <c r="AS520" s="1"/>
  <c r="L520"/>
  <c r="O520" s="1"/>
  <c r="K520"/>
  <c r="G520"/>
  <c r="AG519"/>
  <c r="AI519" s="1"/>
  <c r="AD519"/>
  <c r="AP519" s="1"/>
  <c r="AB519"/>
  <c r="Y519"/>
  <c r="AC519" s="1"/>
  <c r="W519"/>
  <c r="S519"/>
  <c r="N519"/>
  <c r="AT519" s="1"/>
  <c r="M519"/>
  <c r="AS519" s="1"/>
  <c r="L519"/>
  <c r="O519" s="1"/>
  <c r="K519"/>
  <c r="G519"/>
  <c r="AG518"/>
  <c r="AI518" s="1"/>
  <c r="AD518"/>
  <c r="AP518" s="1"/>
  <c r="AB518"/>
  <c r="AE518" s="1"/>
  <c r="AQ518" s="1"/>
  <c r="Y518"/>
  <c r="AC518" s="1"/>
  <c r="W518"/>
  <c r="S518"/>
  <c r="N518"/>
  <c r="AT518" s="1"/>
  <c r="M518"/>
  <c r="AS518" s="1"/>
  <c r="L518"/>
  <c r="O518" s="1"/>
  <c r="K518"/>
  <c r="G518"/>
  <c r="AG517"/>
  <c r="AI517" s="1"/>
  <c r="AD517"/>
  <c r="AP517" s="1"/>
  <c r="AB517"/>
  <c r="Y517"/>
  <c r="AC517" s="1"/>
  <c r="W517"/>
  <c r="S517"/>
  <c r="N517"/>
  <c r="AT517" s="1"/>
  <c r="M517"/>
  <c r="AS517" s="1"/>
  <c r="L517"/>
  <c r="O517" s="1"/>
  <c r="K517"/>
  <c r="G517"/>
  <c r="AG516"/>
  <c r="AI516" s="1"/>
  <c r="AD516"/>
  <c r="AP516" s="1"/>
  <c r="AB516"/>
  <c r="AA516"/>
  <c r="Y516"/>
  <c r="AC516" s="1"/>
  <c r="W516"/>
  <c r="S516"/>
  <c r="N516"/>
  <c r="AT516" s="1"/>
  <c r="M516"/>
  <c r="AS516" s="1"/>
  <c r="L516"/>
  <c r="O516" s="1"/>
  <c r="K516"/>
  <c r="G516"/>
  <c r="AD515"/>
  <c r="AC515"/>
  <c r="AB515"/>
  <c r="AE515" s="1"/>
  <c r="AG514"/>
  <c r="AI514" s="1"/>
  <c r="AD514"/>
  <c r="AP514" s="1"/>
  <c r="AB514"/>
  <c r="Y514"/>
  <c r="AC514" s="1"/>
  <c r="W514"/>
  <c r="S514"/>
  <c r="N514"/>
  <c r="AT514" s="1"/>
  <c r="M514"/>
  <c r="AS514" s="1"/>
  <c r="L514"/>
  <c r="O514" s="1"/>
  <c r="K514"/>
  <c r="G514"/>
  <c r="AI513"/>
  <c r="AG513"/>
  <c r="AD513"/>
  <c r="AP513" s="1"/>
  <c r="AB513"/>
  <c r="Y513"/>
  <c r="AC513" s="1"/>
  <c r="W513"/>
  <c r="S513"/>
  <c r="N513"/>
  <c r="AT513" s="1"/>
  <c r="M513"/>
  <c r="AS513" s="1"/>
  <c r="L513"/>
  <c r="O513" s="1"/>
  <c r="K513"/>
  <c r="G513"/>
  <c r="AG512"/>
  <c r="AI512" s="1"/>
  <c r="AD512"/>
  <c r="AP512" s="1"/>
  <c r="AB512"/>
  <c r="AE512" s="1"/>
  <c r="AQ512" s="1"/>
  <c r="Y512"/>
  <c r="AC512" s="1"/>
  <c r="W512"/>
  <c r="S512"/>
  <c r="N512"/>
  <c r="AT512" s="1"/>
  <c r="M512"/>
  <c r="AS512" s="1"/>
  <c r="L512"/>
  <c r="O512" s="1"/>
  <c r="K512"/>
  <c r="G512"/>
  <c r="AI511"/>
  <c r="AG511"/>
  <c r="AD511"/>
  <c r="AP511" s="1"/>
  <c r="AB511"/>
  <c r="AA511"/>
  <c r="Y511"/>
  <c r="AC511" s="1"/>
  <c r="W511"/>
  <c r="S511"/>
  <c r="N511"/>
  <c r="AT511" s="1"/>
  <c r="M511"/>
  <c r="AS511" s="1"/>
  <c r="L511"/>
  <c r="O511" s="1"/>
  <c r="K511"/>
  <c r="G511"/>
  <c r="AG510"/>
  <c r="AI510" s="1"/>
  <c r="AD510"/>
  <c r="AP510" s="1"/>
  <c r="AB510"/>
  <c r="AA510"/>
  <c r="Y510"/>
  <c r="AC510" s="1"/>
  <c r="W510"/>
  <c r="S510"/>
  <c r="N510"/>
  <c r="AT510" s="1"/>
  <c r="M510"/>
  <c r="AS510" s="1"/>
  <c r="L510"/>
  <c r="O510" s="1"/>
  <c r="K510"/>
  <c r="G510"/>
  <c r="AI509"/>
  <c r="AG509"/>
  <c r="AD509"/>
  <c r="AP509" s="1"/>
  <c r="AB509"/>
  <c r="AA509"/>
  <c r="Y509"/>
  <c r="AC509" s="1"/>
  <c r="W509"/>
  <c r="S509"/>
  <c r="N509"/>
  <c r="AT509" s="1"/>
  <c r="M509"/>
  <c r="AS509" s="1"/>
  <c r="L509"/>
  <c r="O509" s="1"/>
  <c r="K509"/>
  <c r="G509"/>
  <c r="AI508"/>
  <c r="AG508"/>
  <c r="AD508"/>
  <c r="AP508" s="1"/>
  <c r="AB508"/>
  <c r="AE508" s="1"/>
  <c r="AQ508" s="1"/>
  <c r="Y508"/>
  <c r="AC508" s="1"/>
  <c r="W508"/>
  <c r="S508"/>
  <c r="N508"/>
  <c r="AT508" s="1"/>
  <c r="M508"/>
  <c r="AS508" s="1"/>
  <c r="L508"/>
  <c r="O508" s="1"/>
  <c r="K508"/>
  <c r="G508"/>
  <c r="AI507"/>
  <c r="AG507"/>
  <c r="AD507"/>
  <c r="AP507" s="1"/>
  <c r="AB507"/>
  <c r="AA507"/>
  <c r="Y507"/>
  <c r="AC507" s="1"/>
  <c r="W507"/>
  <c r="S507"/>
  <c r="N507"/>
  <c r="AT507" s="1"/>
  <c r="M507"/>
  <c r="AS507" s="1"/>
  <c r="L507"/>
  <c r="O507" s="1"/>
  <c r="K507"/>
  <c r="G507"/>
  <c r="AG506"/>
  <c r="AI506" s="1"/>
  <c r="AD506"/>
  <c r="AP506" s="1"/>
  <c r="AB506"/>
  <c r="AE506" s="1"/>
  <c r="AQ506" s="1"/>
  <c r="Y506"/>
  <c r="AC506" s="1"/>
  <c r="W506"/>
  <c r="S506"/>
  <c r="N506"/>
  <c r="AT506" s="1"/>
  <c r="M506"/>
  <c r="AS506" s="1"/>
  <c r="L506"/>
  <c r="O506" s="1"/>
  <c r="K506"/>
  <c r="G506"/>
  <c r="AG505"/>
  <c r="AI505" s="1"/>
  <c r="AD505"/>
  <c r="AP505" s="1"/>
  <c r="AB505"/>
  <c r="Y505"/>
  <c r="AC505" s="1"/>
  <c r="W505"/>
  <c r="S505"/>
  <c r="N505"/>
  <c r="AT505" s="1"/>
  <c r="M505"/>
  <c r="AS505" s="1"/>
  <c r="L505"/>
  <c r="O505" s="1"/>
  <c r="K505"/>
  <c r="G505"/>
  <c r="AG504"/>
  <c r="AI504" s="1"/>
  <c r="AD504"/>
  <c r="AP504" s="1"/>
  <c r="AB504"/>
  <c r="AE504" s="1"/>
  <c r="AQ504" s="1"/>
  <c r="Y504"/>
  <c r="AC504" s="1"/>
  <c r="W504"/>
  <c r="S504"/>
  <c r="N504"/>
  <c r="AT504" s="1"/>
  <c r="M504"/>
  <c r="AS504" s="1"/>
  <c r="L504"/>
  <c r="O504" s="1"/>
  <c r="K504"/>
  <c r="G504"/>
  <c r="AG503"/>
  <c r="AI503" s="1"/>
  <c r="AD503"/>
  <c r="AP503" s="1"/>
  <c r="AB503"/>
  <c r="Y503"/>
  <c r="AC503" s="1"/>
  <c r="W503"/>
  <c r="S503"/>
  <c r="N503"/>
  <c r="AT503" s="1"/>
  <c r="M503"/>
  <c r="AS503" s="1"/>
  <c r="L503"/>
  <c r="O503" s="1"/>
  <c r="K503"/>
  <c r="G503"/>
  <c r="AG502"/>
  <c r="AI502" s="1"/>
  <c r="AD502"/>
  <c r="AP502" s="1"/>
  <c r="AB502"/>
  <c r="AE502" s="1"/>
  <c r="AQ502" s="1"/>
  <c r="Y502"/>
  <c r="AC502" s="1"/>
  <c r="W502"/>
  <c r="S502"/>
  <c r="N502"/>
  <c r="AT502" s="1"/>
  <c r="M502"/>
  <c r="AS502" s="1"/>
  <c r="L502"/>
  <c r="O502" s="1"/>
  <c r="K502"/>
  <c r="G502"/>
  <c r="AG501"/>
  <c r="AI501" s="1"/>
  <c r="AD501"/>
  <c r="AP501" s="1"/>
  <c r="AB501"/>
  <c r="Y501"/>
  <c r="AC501" s="1"/>
  <c r="W501"/>
  <c r="S501"/>
  <c r="N501"/>
  <c r="AT501" s="1"/>
  <c r="M501"/>
  <c r="AS501" s="1"/>
  <c r="L501"/>
  <c r="O501" s="1"/>
  <c r="K501"/>
  <c r="G501"/>
  <c r="AG500"/>
  <c r="AI500" s="1"/>
  <c r="AD500"/>
  <c r="AP500" s="1"/>
  <c r="AB500"/>
  <c r="AE500" s="1"/>
  <c r="AQ500" s="1"/>
  <c r="Y500"/>
  <c r="AC500" s="1"/>
  <c r="W500"/>
  <c r="S500"/>
  <c r="N500"/>
  <c r="AT500" s="1"/>
  <c r="M500"/>
  <c r="AS500" s="1"/>
  <c r="L500"/>
  <c r="O500" s="1"/>
  <c r="K500"/>
  <c r="G500"/>
  <c r="AI499"/>
  <c r="AG499"/>
  <c r="AD499"/>
  <c r="AP499" s="1"/>
  <c r="AB499"/>
  <c r="AE499" s="1"/>
  <c r="AQ499" s="1"/>
  <c r="Y499"/>
  <c r="AC499" s="1"/>
  <c r="W499"/>
  <c r="S499"/>
  <c r="N499"/>
  <c r="AT499" s="1"/>
  <c r="M499"/>
  <c r="AS499" s="1"/>
  <c r="L499"/>
  <c r="O499" s="1"/>
  <c r="K499"/>
  <c r="G499"/>
  <c r="AH498"/>
  <c r="AG498"/>
  <c r="AF498"/>
  <c r="AI498" s="1"/>
  <c r="Z498"/>
  <c r="AD498" s="1"/>
  <c r="Y498"/>
  <c r="AC498" s="1"/>
  <c r="X498"/>
  <c r="AA498" s="1"/>
  <c r="W498"/>
  <c r="S498"/>
  <c r="N498"/>
  <c r="AT498" s="1"/>
  <c r="M498"/>
  <c r="AS498" s="1"/>
  <c r="L498"/>
  <c r="AR498" s="1"/>
  <c r="K498"/>
  <c r="G498"/>
  <c r="AH497"/>
  <c r="AG497"/>
  <c r="AF497"/>
  <c r="AI497" s="1"/>
  <c r="Z497"/>
  <c r="Y497"/>
  <c r="X497"/>
  <c r="AA497" s="1"/>
  <c r="V497"/>
  <c r="U497"/>
  <c r="T497"/>
  <c r="W497" s="1"/>
  <c r="R497"/>
  <c r="AD497" s="1"/>
  <c r="Q497"/>
  <c r="AC497" s="1"/>
  <c r="P497"/>
  <c r="AB497" s="1"/>
  <c r="J497"/>
  <c r="I497"/>
  <c r="H497"/>
  <c r="K497" s="1"/>
  <c r="F497"/>
  <c r="N497" s="1"/>
  <c r="AT497" s="1"/>
  <c r="E497"/>
  <c r="M497" s="1"/>
  <c r="AS497" s="1"/>
  <c r="D497"/>
  <c r="L497" s="1"/>
  <c r="AI496"/>
  <c r="AD496"/>
  <c r="AP496" s="1"/>
  <c r="AC496"/>
  <c r="AO496" s="1"/>
  <c r="AB496"/>
  <c r="AN496" s="1"/>
  <c r="AA496"/>
  <c r="W496"/>
  <c r="S496"/>
  <c r="N496"/>
  <c r="AT496" s="1"/>
  <c r="M496"/>
  <c r="AS496" s="1"/>
  <c r="L496"/>
  <c r="AR496" s="1"/>
  <c r="K496"/>
  <c r="G496"/>
  <c r="AG495"/>
  <c r="AI495" s="1"/>
  <c r="AD495"/>
  <c r="AP495" s="1"/>
  <c r="AC495"/>
  <c r="AO495" s="1"/>
  <c r="AB495"/>
  <c r="AN495" s="1"/>
  <c r="AA495"/>
  <c r="W495"/>
  <c r="S495"/>
  <c r="N495"/>
  <c r="AT495" s="1"/>
  <c r="M495"/>
  <c r="AS495" s="1"/>
  <c r="L495"/>
  <c r="AR495" s="1"/>
  <c r="K495"/>
  <c r="G495"/>
  <c r="AD494"/>
  <c r="AC494"/>
  <c r="AB494"/>
  <c r="AE494" s="1"/>
  <c r="AG493"/>
  <c r="AI493" s="1"/>
  <c r="AD493"/>
  <c r="AP493" s="1"/>
  <c r="AC493"/>
  <c r="AO493" s="1"/>
  <c r="AB493"/>
  <c r="AE493" s="1"/>
  <c r="AQ493" s="1"/>
  <c r="AA493"/>
  <c r="W493"/>
  <c r="S493"/>
  <c r="N493"/>
  <c r="AT493" s="1"/>
  <c r="M493"/>
  <c r="AS493" s="1"/>
  <c r="L493"/>
  <c r="AR493" s="1"/>
  <c r="AU493" s="1"/>
  <c r="K493"/>
  <c r="G493"/>
  <c r="AI492"/>
  <c r="AG492"/>
  <c r="AD492"/>
  <c r="AP492" s="1"/>
  <c r="AC492"/>
  <c r="AO492" s="1"/>
  <c r="AB492"/>
  <c r="AN492" s="1"/>
  <c r="AA492"/>
  <c r="W492"/>
  <c r="S492"/>
  <c r="N492"/>
  <c r="AT492" s="1"/>
  <c r="M492"/>
  <c r="AS492" s="1"/>
  <c r="L492"/>
  <c r="AR492" s="1"/>
  <c r="K492"/>
  <c r="G492"/>
  <c r="AG491"/>
  <c r="AI491" s="1"/>
  <c r="AD491"/>
  <c r="AP491" s="1"/>
  <c r="AC491"/>
  <c r="AO491" s="1"/>
  <c r="AB491"/>
  <c r="AE491" s="1"/>
  <c r="AA491"/>
  <c r="W491"/>
  <c r="S491"/>
  <c r="N491"/>
  <c r="AT491" s="1"/>
  <c r="M491"/>
  <c r="AS491" s="1"/>
  <c r="L491"/>
  <c r="AR491" s="1"/>
  <c r="K491"/>
  <c r="G491"/>
  <c r="AG490"/>
  <c r="AI490" s="1"/>
  <c r="AD490"/>
  <c r="AP490" s="1"/>
  <c r="AC490"/>
  <c r="AO490" s="1"/>
  <c r="AB490"/>
  <c r="AN490" s="1"/>
  <c r="AA490"/>
  <c r="W490"/>
  <c r="S490"/>
  <c r="N490"/>
  <c r="AT490" s="1"/>
  <c r="M490"/>
  <c r="AS490" s="1"/>
  <c r="L490"/>
  <c r="AR490" s="1"/>
  <c r="K490"/>
  <c r="G490"/>
  <c r="AG489"/>
  <c r="AI489" s="1"/>
  <c r="AD489"/>
  <c r="AP489" s="1"/>
  <c r="AC489"/>
  <c r="AO489" s="1"/>
  <c r="AB489"/>
  <c r="AE489" s="1"/>
  <c r="AA489"/>
  <c r="W489"/>
  <c r="S489"/>
  <c r="N489"/>
  <c r="AT489" s="1"/>
  <c r="M489"/>
  <c r="AS489" s="1"/>
  <c r="L489"/>
  <c r="AR489" s="1"/>
  <c r="K489"/>
  <c r="G489"/>
  <c r="AI488"/>
  <c r="AG488"/>
  <c r="AD488"/>
  <c r="AP488" s="1"/>
  <c r="AC488"/>
  <c r="AO488" s="1"/>
  <c r="AB488"/>
  <c r="AN488" s="1"/>
  <c r="AA488"/>
  <c r="W488"/>
  <c r="S488"/>
  <c r="N488"/>
  <c r="AT488" s="1"/>
  <c r="M488"/>
  <c r="AS488" s="1"/>
  <c r="L488"/>
  <c r="AR488" s="1"/>
  <c r="AU488" s="1"/>
  <c r="K488"/>
  <c r="G488"/>
  <c r="AG487"/>
  <c r="AI487" s="1"/>
  <c r="AD487"/>
  <c r="AP487" s="1"/>
  <c r="AC487"/>
  <c r="AO487" s="1"/>
  <c r="AB487"/>
  <c r="AE487" s="1"/>
  <c r="AQ487" s="1"/>
  <c r="AA487"/>
  <c r="W487"/>
  <c r="S487"/>
  <c r="N487"/>
  <c r="AT487" s="1"/>
  <c r="M487"/>
  <c r="AS487" s="1"/>
  <c r="L487"/>
  <c r="AR487" s="1"/>
  <c r="AU487" s="1"/>
  <c r="K487"/>
  <c r="G487"/>
  <c r="AG486"/>
  <c r="AI486" s="1"/>
  <c r="AD486"/>
  <c r="AP486" s="1"/>
  <c r="AC486"/>
  <c r="AO486" s="1"/>
  <c r="AB486"/>
  <c r="AN486" s="1"/>
  <c r="AA486"/>
  <c r="W486"/>
  <c r="S486"/>
  <c r="N486"/>
  <c r="AT486" s="1"/>
  <c r="M486"/>
  <c r="AS486" s="1"/>
  <c r="L486"/>
  <c r="AR486" s="1"/>
  <c r="AU486" s="1"/>
  <c r="K486"/>
  <c r="G486"/>
  <c r="AG485"/>
  <c r="AI485" s="1"/>
  <c r="AD485"/>
  <c r="AP485" s="1"/>
  <c r="AC485"/>
  <c r="AO485" s="1"/>
  <c r="AB485"/>
  <c r="AE485" s="1"/>
  <c r="AQ485" s="1"/>
  <c r="AA485"/>
  <c r="W485"/>
  <c r="S485"/>
  <c r="N485"/>
  <c r="AT485" s="1"/>
  <c r="M485"/>
  <c r="AS485" s="1"/>
  <c r="L485"/>
  <c r="AR485" s="1"/>
  <c r="AU485" s="1"/>
  <c r="K485"/>
  <c r="G485"/>
  <c r="AS484"/>
  <c r="AI484"/>
  <c r="AG484"/>
  <c r="AD484"/>
  <c r="AP484" s="1"/>
  <c r="AC484"/>
  <c r="AO484" s="1"/>
  <c r="AB484"/>
  <c r="AN484" s="1"/>
  <c r="AA484"/>
  <c r="W484"/>
  <c r="S484"/>
  <c r="N484"/>
  <c r="AT484" s="1"/>
  <c r="M484"/>
  <c r="L484"/>
  <c r="AR484" s="1"/>
  <c r="AU484" s="1"/>
  <c r="K484"/>
  <c r="G484"/>
  <c r="AT483"/>
  <c r="AR483"/>
  <c r="AU483" s="1"/>
  <c r="AG483"/>
  <c r="AI483" s="1"/>
  <c r="AD483"/>
  <c r="AP483" s="1"/>
  <c r="AC483"/>
  <c r="AO483" s="1"/>
  <c r="AB483"/>
  <c r="AE483" s="1"/>
  <c r="AQ483" s="1"/>
  <c r="AA483"/>
  <c r="W483"/>
  <c r="S483"/>
  <c r="N483"/>
  <c r="M483"/>
  <c r="AS483" s="1"/>
  <c r="L483"/>
  <c r="K483"/>
  <c r="G483"/>
  <c r="AD482"/>
  <c r="AC482"/>
  <c r="AE482" s="1"/>
  <c r="AB482"/>
  <c r="AI481"/>
  <c r="AG481"/>
  <c r="AD481"/>
  <c r="AP481" s="1"/>
  <c r="AC481"/>
  <c r="AO481" s="1"/>
  <c r="AB481"/>
  <c r="AN481" s="1"/>
  <c r="AA481"/>
  <c r="Y481"/>
  <c r="W481"/>
  <c r="S481"/>
  <c r="N481"/>
  <c r="AT481" s="1"/>
  <c r="M481"/>
  <c r="AS481" s="1"/>
  <c r="L481"/>
  <c r="AR481" s="1"/>
  <c r="K481"/>
  <c r="G481"/>
  <c r="AI480"/>
  <c r="AG480"/>
  <c r="AD480"/>
  <c r="AP480" s="1"/>
  <c r="AC480"/>
  <c r="AO480" s="1"/>
  <c r="AB480"/>
  <c r="AN480" s="1"/>
  <c r="AA480"/>
  <c r="Y480"/>
  <c r="W480"/>
  <c r="S480"/>
  <c r="N480"/>
  <c r="AT480" s="1"/>
  <c r="M480"/>
  <c r="AS480" s="1"/>
  <c r="L480"/>
  <c r="AR480" s="1"/>
  <c r="K480"/>
  <c r="G480"/>
  <c r="AD479"/>
  <c r="AC479"/>
  <c r="AE479" s="1"/>
  <c r="AB479"/>
  <c r="AI478"/>
  <c r="AG478"/>
  <c r="AD478"/>
  <c r="AP478" s="1"/>
  <c r="AC478"/>
  <c r="AO478" s="1"/>
  <c r="AB478"/>
  <c r="AN478" s="1"/>
  <c r="AA478"/>
  <c r="Y478"/>
  <c r="W478"/>
  <c r="S478"/>
  <c r="N478"/>
  <c r="AT478" s="1"/>
  <c r="M478"/>
  <c r="AS478" s="1"/>
  <c r="L478"/>
  <c r="AR478" s="1"/>
  <c r="AU478" s="1"/>
  <c r="K478"/>
  <c r="G478"/>
  <c r="AI477"/>
  <c r="AG477"/>
  <c r="AD477"/>
  <c r="AP477" s="1"/>
  <c r="AC477"/>
  <c r="AO477" s="1"/>
  <c r="AB477"/>
  <c r="AN477" s="1"/>
  <c r="AA477"/>
  <c r="Y477"/>
  <c r="W477"/>
  <c r="S477"/>
  <c r="N477"/>
  <c r="AT477" s="1"/>
  <c r="M477"/>
  <c r="AS477" s="1"/>
  <c r="L477"/>
  <c r="AR477" s="1"/>
  <c r="AU477" s="1"/>
  <c r="K477"/>
  <c r="G477"/>
  <c r="AI475"/>
  <c r="AG475"/>
  <c r="AD475"/>
  <c r="AP475" s="1"/>
  <c r="AC475"/>
  <c r="AO475" s="1"/>
  <c r="AB475"/>
  <c r="AN475" s="1"/>
  <c r="AA475"/>
  <c r="Y475"/>
  <c r="W475"/>
  <c r="S475"/>
  <c r="N475"/>
  <c r="AT475" s="1"/>
  <c r="M475"/>
  <c r="AS475" s="1"/>
  <c r="L475"/>
  <c r="AR475" s="1"/>
  <c r="AU475" s="1"/>
  <c r="K475"/>
  <c r="G475"/>
  <c r="AD474"/>
  <c r="AC474"/>
  <c r="AE474" s="1"/>
  <c r="AB474"/>
  <c r="AI473"/>
  <c r="AG473"/>
  <c r="AD473"/>
  <c r="AP473" s="1"/>
  <c r="AC473"/>
  <c r="AO473" s="1"/>
  <c r="AB473"/>
  <c r="AN473" s="1"/>
  <c r="AA473"/>
  <c r="Y473"/>
  <c r="W473"/>
  <c r="S473"/>
  <c r="N473"/>
  <c r="AT473" s="1"/>
  <c r="M473"/>
  <c r="AS473" s="1"/>
  <c r="L473"/>
  <c r="AR473" s="1"/>
  <c r="K473"/>
  <c r="G473"/>
  <c r="AI472"/>
  <c r="AG472"/>
  <c r="AD472"/>
  <c r="AP472" s="1"/>
  <c r="AC472"/>
  <c r="AO472" s="1"/>
  <c r="AB472"/>
  <c r="AN472" s="1"/>
  <c r="AA472"/>
  <c r="Y472"/>
  <c r="W472"/>
  <c r="S472"/>
  <c r="N472"/>
  <c r="AT472" s="1"/>
  <c r="M472"/>
  <c r="AS472" s="1"/>
  <c r="L472"/>
  <c r="AR472" s="1"/>
  <c r="K472"/>
  <c r="G472"/>
  <c r="AI471"/>
  <c r="AG471"/>
  <c r="AD471"/>
  <c r="AP471" s="1"/>
  <c r="AC471"/>
  <c r="AO471" s="1"/>
  <c r="AB471"/>
  <c r="AN471" s="1"/>
  <c r="AA471"/>
  <c r="Y471"/>
  <c r="W471"/>
  <c r="S471"/>
  <c r="N471"/>
  <c r="AT471" s="1"/>
  <c r="M471"/>
  <c r="AS471" s="1"/>
  <c r="L471"/>
  <c r="AR471" s="1"/>
  <c r="K471"/>
  <c r="G471"/>
  <c r="AI470"/>
  <c r="AG470"/>
  <c r="AD470"/>
  <c r="AP470" s="1"/>
  <c r="AC470"/>
  <c r="AO470" s="1"/>
  <c r="AB470"/>
  <c r="AN470" s="1"/>
  <c r="AA470"/>
  <c r="Y470"/>
  <c r="W470"/>
  <c r="S470"/>
  <c r="N470"/>
  <c r="AT470" s="1"/>
  <c r="M470"/>
  <c r="AS470" s="1"/>
  <c r="L470"/>
  <c r="AR470" s="1"/>
  <c r="K470"/>
  <c r="G470"/>
  <c r="AD469"/>
  <c r="AC469"/>
  <c r="AE469" s="1"/>
  <c r="AB469"/>
  <c r="AI468"/>
  <c r="AG468"/>
  <c r="AD468"/>
  <c r="AP468" s="1"/>
  <c r="AC468"/>
  <c r="AO468" s="1"/>
  <c r="AB468"/>
  <c r="AN468" s="1"/>
  <c r="AA468"/>
  <c r="Y468"/>
  <c r="W468"/>
  <c r="S468"/>
  <c r="N468"/>
  <c r="AT468" s="1"/>
  <c r="M468"/>
  <c r="AS468" s="1"/>
  <c r="L468"/>
  <c r="AR468" s="1"/>
  <c r="AU468" s="1"/>
  <c r="K468"/>
  <c r="G468"/>
  <c r="AI467"/>
  <c r="AG467"/>
  <c r="AD467"/>
  <c r="AP467" s="1"/>
  <c r="AC467"/>
  <c r="AO467" s="1"/>
  <c r="AB467"/>
  <c r="AN467" s="1"/>
  <c r="AA467"/>
  <c r="Y467"/>
  <c r="W467"/>
  <c r="S467"/>
  <c r="N467"/>
  <c r="AT467" s="1"/>
  <c r="M467"/>
  <c r="AS467" s="1"/>
  <c r="L467"/>
  <c r="AR467" s="1"/>
  <c r="AU467" s="1"/>
  <c r="K467"/>
  <c r="G467"/>
  <c r="AI466"/>
  <c r="AG466"/>
  <c r="AD466"/>
  <c r="AP466" s="1"/>
  <c r="AC466"/>
  <c r="AO466" s="1"/>
  <c r="AB466"/>
  <c r="AN466" s="1"/>
  <c r="AA466"/>
  <c r="Y466"/>
  <c r="W466"/>
  <c r="S466"/>
  <c r="N466"/>
  <c r="AT466" s="1"/>
  <c r="M466"/>
  <c r="AS466" s="1"/>
  <c r="L466"/>
  <c r="AR466" s="1"/>
  <c r="AU466" s="1"/>
  <c r="K466"/>
  <c r="G466"/>
  <c r="AI465"/>
  <c r="AG465"/>
  <c r="AD465"/>
  <c r="AP465" s="1"/>
  <c r="AC465"/>
  <c r="AO465" s="1"/>
  <c r="AB465"/>
  <c r="AN465" s="1"/>
  <c r="AA465"/>
  <c r="Y465"/>
  <c r="W465"/>
  <c r="S465"/>
  <c r="N465"/>
  <c r="AT465" s="1"/>
  <c r="M465"/>
  <c r="AS465" s="1"/>
  <c r="L465"/>
  <c r="AR465" s="1"/>
  <c r="AU465" s="1"/>
  <c r="K465"/>
  <c r="G465"/>
  <c r="AI464"/>
  <c r="AG464"/>
  <c r="AD464"/>
  <c r="AP464" s="1"/>
  <c r="AC464"/>
  <c r="AO464" s="1"/>
  <c r="AB464"/>
  <c r="AN464" s="1"/>
  <c r="AA464"/>
  <c r="Y464"/>
  <c r="W464"/>
  <c r="S464"/>
  <c r="N464"/>
  <c r="AT464" s="1"/>
  <c r="M464"/>
  <c r="AS464" s="1"/>
  <c r="L464"/>
  <c r="AR464" s="1"/>
  <c r="AU464" s="1"/>
  <c r="K464"/>
  <c r="G464"/>
  <c r="AI463"/>
  <c r="AG463"/>
  <c r="AD463"/>
  <c r="AP463" s="1"/>
  <c r="AC463"/>
  <c r="AO463" s="1"/>
  <c r="AB463"/>
  <c r="AN463" s="1"/>
  <c r="AA463"/>
  <c r="Y463"/>
  <c r="W463"/>
  <c r="S463"/>
  <c r="N463"/>
  <c r="AT463" s="1"/>
  <c r="M463"/>
  <c r="AS463" s="1"/>
  <c r="L463"/>
  <c r="AR463" s="1"/>
  <c r="AU463" s="1"/>
  <c r="K463"/>
  <c r="G463"/>
  <c r="AI462"/>
  <c r="AG462"/>
  <c r="AD462"/>
  <c r="AP462" s="1"/>
  <c r="AC462"/>
  <c r="AO462" s="1"/>
  <c r="AB462"/>
  <c r="AN462" s="1"/>
  <c r="AA462"/>
  <c r="Y462"/>
  <c r="W462"/>
  <c r="S462"/>
  <c r="N462"/>
  <c r="AT462" s="1"/>
  <c r="M462"/>
  <c r="AS462" s="1"/>
  <c r="L462"/>
  <c r="AR462" s="1"/>
  <c r="AU462" s="1"/>
  <c r="K462"/>
  <c r="G462"/>
  <c r="AI461"/>
  <c r="AG461"/>
  <c r="AD461"/>
  <c r="AP461" s="1"/>
  <c r="AC461"/>
  <c r="AO461" s="1"/>
  <c r="AB461"/>
  <c r="AN461" s="1"/>
  <c r="AA461"/>
  <c r="Y461"/>
  <c r="W461"/>
  <c r="S461"/>
  <c r="N461"/>
  <c r="AT461" s="1"/>
  <c r="M461"/>
  <c r="AS461" s="1"/>
  <c r="L461"/>
  <c r="AR461" s="1"/>
  <c r="AU461" s="1"/>
  <c r="K461"/>
  <c r="G461"/>
  <c r="AI460"/>
  <c r="AG460"/>
  <c r="AD460"/>
  <c r="AP460" s="1"/>
  <c r="AC460"/>
  <c r="AO460" s="1"/>
  <c r="AB460"/>
  <c r="AN460" s="1"/>
  <c r="AA460"/>
  <c r="Y460"/>
  <c r="W460"/>
  <c r="S460"/>
  <c r="N460"/>
  <c r="AT460" s="1"/>
  <c r="M460"/>
  <c r="AS460" s="1"/>
  <c r="L460"/>
  <c r="AR460" s="1"/>
  <c r="AU460" s="1"/>
  <c r="K460"/>
  <c r="G460"/>
  <c r="AI459"/>
  <c r="AG459"/>
  <c r="AD459"/>
  <c r="AP459" s="1"/>
  <c r="AC459"/>
  <c r="AO459" s="1"/>
  <c r="AB459"/>
  <c r="AN459" s="1"/>
  <c r="AA459"/>
  <c r="Y459"/>
  <c r="W459"/>
  <c r="S459"/>
  <c r="N459"/>
  <c r="AT459" s="1"/>
  <c r="M459"/>
  <c r="AS459" s="1"/>
  <c r="L459"/>
  <c r="AR459" s="1"/>
  <c r="AU459" s="1"/>
  <c r="K459"/>
  <c r="G459"/>
  <c r="AI458"/>
  <c r="AG458"/>
  <c r="AD458"/>
  <c r="AP458" s="1"/>
  <c r="AC458"/>
  <c r="AO458" s="1"/>
  <c r="AB458"/>
  <c r="AN458" s="1"/>
  <c r="AA458"/>
  <c r="Y458"/>
  <c r="W458"/>
  <c r="S458"/>
  <c r="N458"/>
  <c r="AT458" s="1"/>
  <c r="M458"/>
  <c r="AS458" s="1"/>
  <c r="L458"/>
  <c r="AR458" s="1"/>
  <c r="AU458" s="1"/>
  <c r="K458"/>
  <c r="G458"/>
  <c r="AI457"/>
  <c r="AG457"/>
  <c r="AD457"/>
  <c r="AP457" s="1"/>
  <c r="AC457"/>
  <c r="AO457" s="1"/>
  <c r="AB457"/>
  <c r="AN457" s="1"/>
  <c r="AA457"/>
  <c r="Y457"/>
  <c r="W457"/>
  <c r="S457"/>
  <c r="N457"/>
  <c r="AT457" s="1"/>
  <c r="M457"/>
  <c r="AS457" s="1"/>
  <c r="L457"/>
  <c r="AR457" s="1"/>
  <c r="AU457" s="1"/>
  <c r="K457"/>
  <c r="G457"/>
  <c r="AI456"/>
  <c r="AG456"/>
  <c r="AD456"/>
  <c r="AP456" s="1"/>
  <c r="AC456"/>
  <c r="AO456" s="1"/>
  <c r="AB456"/>
  <c r="AN456" s="1"/>
  <c r="AA456"/>
  <c r="Y456"/>
  <c r="W456"/>
  <c r="S456"/>
  <c r="N456"/>
  <c r="AT456" s="1"/>
  <c r="M456"/>
  <c r="AS456" s="1"/>
  <c r="L456"/>
  <c r="AR456" s="1"/>
  <c r="AU456" s="1"/>
  <c r="K456"/>
  <c r="G456"/>
  <c r="AI455"/>
  <c r="AG455"/>
  <c r="AD455"/>
  <c r="AP455" s="1"/>
  <c r="AC455"/>
  <c r="AO455" s="1"/>
  <c r="AB455"/>
  <c r="AN455" s="1"/>
  <c r="AA455"/>
  <c r="Y455"/>
  <c r="W455"/>
  <c r="S455"/>
  <c r="N455"/>
  <c r="AT455" s="1"/>
  <c r="M455"/>
  <c r="AS455" s="1"/>
  <c r="L455"/>
  <c r="AR455" s="1"/>
  <c r="AU455" s="1"/>
  <c r="K455"/>
  <c r="G455"/>
  <c r="AI454"/>
  <c r="AG454"/>
  <c r="AD454"/>
  <c r="AP454" s="1"/>
  <c r="AC454"/>
  <c r="AO454" s="1"/>
  <c r="AB454"/>
  <c r="AN454" s="1"/>
  <c r="AA454"/>
  <c r="Y454"/>
  <c r="W454"/>
  <c r="S454"/>
  <c r="N454"/>
  <c r="AT454" s="1"/>
  <c r="M454"/>
  <c r="AS454" s="1"/>
  <c r="L454"/>
  <c r="AR454" s="1"/>
  <c r="AU454" s="1"/>
  <c r="K454"/>
  <c r="G454"/>
  <c r="AI453"/>
  <c r="AG453"/>
  <c r="AD453"/>
  <c r="AP453" s="1"/>
  <c r="AC453"/>
  <c r="AO453" s="1"/>
  <c r="AB453"/>
  <c r="AN453" s="1"/>
  <c r="AA453"/>
  <c r="Y453"/>
  <c r="W453"/>
  <c r="S453"/>
  <c r="N453"/>
  <c r="AT453" s="1"/>
  <c r="M453"/>
  <c r="AS453" s="1"/>
  <c r="L453"/>
  <c r="AR453" s="1"/>
  <c r="AU453" s="1"/>
  <c r="K453"/>
  <c r="G453"/>
  <c r="AH452"/>
  <c r="AG452"/>
  <c r="AF452"/>
  <c r="AI452" s="1"/>
  <c r="AI451" s="1"/>
  <c r="Z452"/>
  <c r="AD452" s="1"/>
  <c r="Y452"/>
  <c r="AC452" s="1"/>
  <c r="X452"/>
  <c r="AB452" s="1"/>
  <c r="W452"/>
  <c r="S452"/>
  <c r="N452"/>
  <c r="AT452" s="1"/>
  <c r="M452"/>
  <c r="AS452" s="1"/>
  <c r="AS451" s="1"/>
  <c r="L452"/>
  <c r="AR452" s="1"/>
  <c r="K452"/>
  <c r="G452"/>
  <c r="AH451"/>
  <c r="AG451"/>
  <c r="AF451"/>
  <c r="Z451"/>
  <c r="Y451"/>
  <c r="X451"/>
  <c r="W451"/>
  <c r="V451"/>
  <c r="U451"/>
  <c r="T451"/>
  <c r="S451"/>
  <c r="R451"/>
  <c r="Q451"/>
  <c r="P451"/>
  <c r="N451"/>
  <c r="M451"/>
  <c r="L451"/>
  <c r="K451"/>
  <c r="J451"/>
  <c r="I451"/>
  <c r="H451"/>
  <c r="G451"/>
  <c r="F451"/>
  <c r="E451"/>
  <c r="D451"/>
  <c r="AI450"/>
  <c r="AD450"/>
  <c r="AP450" s="1"/>
  <c r="AC450"/>
  <c r="AO450" s="1"/>
  <c r="AB450"/>
  <c r="AN450" s="1"/>
  <c r="AA450"/>
  <c r="W450"/>
  <c r="S450"/>
  <c r="N450"/>
  <c r="AT450" s="1"/>
  <c r="M450"/>
  <c r="AS450" s="1"/>
  <c r="L450"/>
  <c r="O450" s="1"/>
  <c r="K450"/>
  <c r="G450"/>
  <c r="AI449"/>
  <c r="AG449"/>
  <c r="AD449"/>
  <c r="AP449" s="1"/>
  <c r="AC449"/>
  <c r="AO449" s="1"/>
  <c r="AB449"/>
  <c r="AE449" s="1"/>
  <c r="AQ449" s="1"/>
  <c r="AA449"/>
  <c r="W449"/>
  <c r="S449"/>
  <c r="N449"/>
  <c r="AT449" s="1"/>
  <c r="M449"/>
  <c r="AS449" s="1"/>
  <c r="L449"/>
  <c r="AR449" s="1"/>
  <c r="K449"/>
  <c r="G449"/>
  <c r="AD448"/>
  <c r="AC448"/>
  <c r="AB448"/>
  <c r="AE448" s="1"/>
  <c r="AG447"/>
  <c r="AI447" s="1"/>
  <c r="AD447"/>
  <c r="AP447" s="1"/>
  <c r="AC447"/>
  <c r="AO447" s="1"/>
  <c r="AB447"/>
  <c r="AN447" s="1"/>
  <c r="AA447"/>
  <c r="W447"/>
  <c r="S447"/>
  <c r="N447"/>
  <c r="AT447" s="1"/>
  <c r="M447"/>
  <c r="AS447" s="1"/>
  <c r="L447"/>
  <c r="AR447" s="1"/>
  <c r="AU447" s="1"/>
  <c r="K447"/>
  <c r="G447"/>
  <c r="AG446"/>
  <c r="AI446" s="1"/>
  <c r="AD446"/>
  <c r="AP446" s="1"/>
  <c r="AC446"/>
  <c r="AO446" s="1"/>
  <c r="AB446"/>
  <c r="AE446" s="1"/>
  <c r="AQ446" s="1"/>
  <c r="AA446"/>
  <c r="W446"/>
  <c r="S446"/>
  <c r="N446"/>
  <c r="AT446" s="1"/>
  <c r="M446"/>
  <c r="AS446" s="1"/>
  <c r="L446"/>
  <c r="AR446" s="1"/>
  <c r="AU446" s="1"/>
  <c r="K446"/>
  <c r="G446"/>
  <c r="AG445"/>
  <c r="AI445" s="1"/>
  <c r="AD445"/>
  <c r="AP445" s="1"/>
  <c r="AC445"/>
  <c r="AO445" s="1"/>
  <c r="AB445"/>
  <c r="AN445" s="1"/>
  <c r="AA445"/>
  <c r="W445"/>
  <c r="S445"/>
  <c r="N445"/>
  <c r="AT445" s="1"/>
  <c r="M445"/>
  <c r="AS445" s="1"/>
  <c r="L445"/>
  <c r="AR445" s="1"/>
  <c r="AU445" s="1"/>
  <c r="K445"/>
  <c r="G445"/>
  <c r="AG444"/>
  <c r="AI444" s="1"/>
  <c r="AD444"/>
  <c r="AP444" s="1"/>
  <c r="AC444"/>
  <c r="AO444" s="1"/>
  <c r="AB444"/>
  <c r="AE444" s="1"/>
  <c r="AQ444" s="1"/>
  <c r="AA444"/>
  <c r="W444"/>
  <c r="S444"/>
  <c r="N444"/>
  <c r="AT444" s="1"/>
  <c r="M444"/>
  <c r="AS444" s="1"/>
  <c r="L444"/>
  <c r="AR444" s="1"/>
  <c r="AU444" s="1"/>
  <c r="K444"/>
  <c r="G444"/>
  <c r="AI443"/>
  <c r="AG443"/>
  <c r="AD443"/>
  <c r="AP443" s="1"/>
  <c r="AC443"/>
  <c r="AO443" s="1"/>
  <c r="AB443"/>
  <c r="AN443" s="1"/>
  <c r="AA443"/>
  <c r="W443"/>
  <c r="S443"/>
  <c r="N443"/>
  <c r="AT443" s="1"/>
  <c r="M443"/>
  <c r="AS443" s="1"/>
  <c r="L443"/>
  <c r="AR443" s="1"/>
  <c r="K443"/>
  <c r="G443"/>
  <c r="AG442"/>
  <c r="AI442" s="1"/>
  <c r="AD442"/>
  <c r="AP442" s="1"/>
  <c r="AC442"/>
  <c r="AO442" s="1"/>
  <c r="AB442"/>
  <c r="AE442" s="1"/>
  <c r="AA442"/>
  <c r="W442"/>
  <c r="S442"/>
  <c r="N442"/>
  <c r="AT442" s="1"/>
  <c r="M442"/>
  <c r="AS442" s="1"/>
  <c r="L442"/>
  <c r="AR442" s="1"/>
  <c r="K442"/>
  <c r="G442"/>
  <c r="AI441"/>
  <c r="AG441"/>
  <c r="AD441"/>
  <c r="AP441" s="1"/>
  <c r="AC441"/>
  <c r="AO441" s="1"/>
  <c r="AB441"/>
  <c r="AN441" s="1"/>
  <c r="AA441"/>
  <c r="W441"/>
  <c r="S441"/>
  <c r="N441"/>
  <c r="AT441" s="1"/>
  <c r="M441"/>
  <c r="AS441" s="1"/>
  <c r="L441"/>
  <c r="AR441" s="1"/>
  <c r="AU441" s="1"/>
  <c r="K441"/>
  <c r="G441"/>
  <c r="AG440"/>
  <c r="AI440" s="1"/>
  <c r="AD440"/>
  <c r="AP440" s="1"/>
  <c r="AC440"/>
  <c r="AO440" s="1"/>
  <c r="AB440"/>
  <c r="AE440" s="1"/>
  <c r="AQ440" s="1"/>
  <c r="AA440"/>
  <c r="W440"/>
  <c r="S440"/>
  <c r="N440"/>
  <c r="AT440" s="1"/>
  <c r="M440"/>
  <c r="AS440" s="1"/>
  <c r="L440"/>
  <c r="AR440" s="1"/>
  <c r="AU440" s="1"/>
  <c r="K440"/>
  <c r="G440"/>
  <c r="AG439"/>
  <c r="AI439" s="1"/>
  <c r="AD439"/>
  <c r="AP439" s="1"/>
  <c r="AC439"/>
  <c r="AO439" s="1"/>
  <c r="AB439"/>
  <c r="AN439" s="1"/>
  <c r="AA439"/>
  <c r="W439"/>
  <c r="S439"/>
  <c r="N439"/>
  <c r="AT439" s="1"/>
  <c r="M439"/>
  <c r="AS439" s="1"/>
  <c r="L439"/>
  <c r="AR439" s="1"/>
  <c r="AU439" s="1"/>
  <c r="K439"/>
  <c r="G439"/>
  <c r="AG438"/>
  <c r="AI438" s="1"/>
  <c r="AD438"/>
  <c r="AP438" s="1"/>
  <c r="AC438"/>
  <c r="AO438" s="1"/>
  <c r="AB438"/>
  <c r="AE438" s="1"/>
  <c r="AQ438" s="1"/>
  <c r="AA438"/>
  <c r="W438"/>
  <c r="S438"/>
  <c r="N438"/>
  <c r="AT438" s="1"/>
  <c r="M438"/>
  <c r="AS438" s="1"/>
  <c r="L438"/>
  <c r="AR438" s="1"/>
  <c r="AU438" s="1"/>
  <c r="K438"/>
  <c r="G438"/>
  <c r="AG437"/>
  <c r="AI437" s="1"/>
  <c r="AD437"/>
  <c r="AP437" s="1"/>
  <c r="AC437"/>
  <c r="AO437" s="1"/>
  <c r="AB437"/>
  <c r="AN437" s="1"/>
  <c r="AA437"/>
  <c r="W437"/>
  <c r="S437"/>
  <c r="N437"/>
  <c r="AT437" s="1"/>
  <c r="M437"/>
  <c r="AS437" s="1"/>
  <c r="L437"/>
  <c r="AR437" s="1"/>
  <c r="AU437" s="1"/>
  <c r="K437"/>
  <c r="G437"/>
  <c r="AG436"/>
  <c r="AI436" s="1"/>
  <c r="AD436"/>
  <c r="AP436" s="1"/>
  <c r="AC436"/>
  <c r="AO436" s="1"/>
  <c r="AB436"/>
  <c r="AE436" s="1"/>
  <c r="AQ436" s="1"/>
  <c r="AA436"/>
  <c r="W436"/>
  <c r="S436"/>
  <c r="N436"/>
  <c r="AT436" s="1"/>
  <c r="M436"/>
  <c r="AS436" s="1"/>
  <c r="L436"/>
  <c r="AR436" s="1"/>
  <c r="AU436" s="1"/>
  <c r="K436"/>
  <c r="G436"/>
  <c r="AI435"/>
  <c r="AG435"/>
  <c r="AD435"/>
  <c r="AP435" s="1"/>
  <c r="AC435"/>
  <c r="AO435" s="1"/>
  <c r="AB435"/>
  <c r="AN435" s="1"/>
  <c r="AA435"/>
  <c r="W435"/>
  <c r="S435"/>
  <c r="N435"/>
  <c r="AT435" s="1"/>
  <c r="M435"/>
  <c r="AS435" s="1"/>
  <c r="L435"/>
  <c r="AR435" s="1"/>
  <c r="K435"/>
  <c r="G435"/>
  <c r="AG434"/>
  <c r="AI434" s="1"/>
  <c r="AD434"/>
  <c r="AP434" s="1"/>
  <c r="AC434"/>
  <c r="AO434" s="1"/>
  <c r="AB434"/>
  <c r="AE434" s="1"/>
  <c r="AA434"/>
  <c r="W434"/>
  <c r="S434"/>
  <c r="N434"/>
  <c r="AT434" s="1"/>
  <c r="M434"/>
  <c r="AS434" s="1"/>
  <c r="L434"/>
  <c r="AR434" s="1"/>
  <c r="K434"/>
  <c r="G434"/>
  <c r="AG433"/>
  <c r="AI433" s="1"/>
  <c r="AD433"/>
  <c r="AP433" s="1"/>
  <c r="AC433"/>
  <c r="AO433" s="1"/>
  <c r="AB433"/>
  <c r="AN433" s="1"/>
  <c r="AA433"/>
  <c r="W433"/>
  <c r="S433"/>
  <c r="N433"/>
  <c r="AT433" s="1"/>
  <c r="M433"/>
  <c r="AS433" s="1"/>
  <c r="L433"/>
  <c r="AR433" s="1"/>
  <c r="K433"/>
  <c r="G433"/>
  <c r="AI432"/>
  <c r="AG432"/>
  <c r="AD432"/>
  <c r="AP432" s="1"/>
  <c r="AC432"/>
  <c r="AO432" s="1"/>
  <c r="AB432"/>
  <c r="AE432" s="1"/>
  <c r="AQ432" s="1"/>
  <c r="AA432"/>
  <c r="W432"/>
  <c r="S432"/>
  <c r="N432"/>
  <c r="AT432" s="1"/>
  <c r="M432"/>
  <c r="AS432" s="1"/>
  <c r="L432"/>
  <c r="AR432" s="1"/>
  <c r="AU432" s="1"/>
  <c r="K432"/>
  <c r="G432"/>
  <c r="AH431"/>
  <c r="AG431"/>
  <c r="AF431"/>
  <c r="AI431" s="1"/>
  <c r="Z431"/>
  <c r="AD431" s="1"/>
  <c r="Y431"/>
  <c r="X431"/>
  <c r="AB431" s="1"/>
  <c r="W431"/>
  <c r="Q431"/>
  <c r="S431" s="1"/>
  <c r="N431"/>
  <c r="AT431" s="1"/>
  <c r="L431"/>
  <c r="AR431" s="1"/>
  <c r="K431"/>
  <c r="E431"/>
  <c r="M431" s="1"/>
  <c r="AS431" s="1"/>
  <c r="AH430"/>
  <c r="AG430"/>
  <c r="AF430"/>
  <c r="AI430" s="1"/>
  <c r="Z430"/>
  <c r="Y430"/>
  <c r="X430"/>
  <c r="AA430" s="1"/>
  <c r="V430"/>
  <c r="U430"/>
  <c r="T430"/>
  <c r="W430" s="1"/>
  <c r="R430"/>
  <c r="AD430" s="1"/>
  <c r="Q430"/>
  <c r="AC430" s="1"/>
  <c r="P430"/>
  <c r="S430" s="1"/>
  <c r="J430"/>
  <c r="I430"/>
  <c r="H430"/>
  <c r="K430" s="1"/>
  <c r="F430"/>
  <c r="N430" s="1"/>
  <c r="AT430" s="1"/>
  <c r="E430"/>
  <c r="M430" s="1"/>
  <c r="AS430" s="1"/>
  <c r="D430"/>
  <c r="G430" s="1"/>
  <c r="AI429"/>
  <c r="AD429"/>
  <c r="AP429" s="1"/>
  <c r="AC429"/>
  <c r="AO429" s="1"/>
  <c r="AB429"/>
  <c r="AN429" s="1"/>
  <c r="AA429"/>
  <c r="W429"/>
  <c r="S429"/>
  <c r="N429"/>
  <c r="AT429" s="1"/>
  <c r="M429"/>
  <c r="AS429" s="1"/>
  <c r="L429"/>
  <c r="O429" s="1"/>
  <c r="K429"/>
  <c r="G429"/>
  <c r="AG428"/>
  <c r="AI428" s="1"/>
  <c r="AD428"/>
  <c r="AP428" s="1"/>
  <c r="AC428"/>
  <c r="AO428" s="1"/>
  <c r="AB428"/>
  <c r="AE428" s="1"/>
  <c r="AQ428" s="1"/>
  <c r="AA428"/>
  <c r="W428"/>
  <c r="S428"/>
  <c r="N428"/>
  <c r="AT428" s="1"/>
  <c r="M428"/>
  <c r="AS428" s="1"/>
  <c r="L428"/>
  <c r="AR428" s="1"/>
  <c r="AU428" s="1"/>
  <c r="K428"/>
  <c r="G428"/>
  <c r="AI427"/>
  <c r="AG427"/>
  <c r="AD427"/>
  <c r="AP427" s="1"/>
  <c r="AC427"/>
  <c r="AO427" s="1"/>
  <c r="AB427"/>
  <c r="AN427" s="1"/>
  <c r="AA427"/>
  <c r="W427"/>
  <c r="S427"/>
  <c r="N427"/>
  <c r="AT427" s="1"/>
  <c r="M427"/>
  <c r="AS427" s="1"/>
  <c r="L427"/>
  <c r="AR427" s="1"/>
  <c r="K427"/>
  <c r="G427"/>
  <c r="AG426"/>
  <c r="AI426" s="1"/>
  <c r="AD426"/>
  <c r="AP426" s="1"/>
  <c r="AC426"/>
  <c r="AO426" s="1"/>
  <c r="AB426"/>
  <c r="AE426" s="1"/>
  <c r="AA426"/>
  <c r="W426"/>
  <c r="S426"/>
  <c r="N426"/>
  <c r="AT426" s="1"/>
  <c r="M426"/>
  <c r="AS426" s="1"/>
  <c r="L426"/>
  <c r="AR426" s="1"/>
  <c r="K426"/>
  <c r="G426"/>
  <c r="AG425"/>
  <c r="AI425" s="1"/>
  <c r="AD425"/>
  <c r="AP425" s="1"/>
  <c r="AC425"/>
  <c r="AO425" s="1"/>
  <c r="AB425"/>
  <c r="AN425" s="1"/>
  <c r="AA425"/>
  <c r="W425"/>
  <c r="S425"/>
  <c r="N425"/>
  <c r="AT425" s="1"/>
  <c r="M425"/>
  <c r="AS425" s="1"/>
  <c r="L425"/>
  <c r="AR425" s="1"/>
  <c r="K425"/>
  <c r="G425"/>
  <c r="AG424"/>
  <c r="AI424" s="1"/>
  <c r="AD424"/>
  <c r="AP424" s="1"/>
  <c r="AC424"/>
  <c r="AO424" s="1"/>
  <c r="AB424"/>
  <c r="AE424" s="1"/>
  <c r="AA424"/>
  <c r="W424"/>
  <c r="S424"/>
  <c r="N424"/>
  <c r="AT424" s="1"/>
  <c r="M424"/>
  <c r="AS424" s="1"/>
  <c r="L424"/>
  <c r="AR424" s="1"/>
  <c r="K424"/>
  <c r="G424"/>
  <c r="AI423"/>
  <c r="AG423"/>
  <c r="AD423"/>
  <c r="AP423" s="1"/>
  <c r="AC423"/>
  <c r="AO423" s="1"/>
  <c r="AB423"/>
  <c r="AN423" s="1"/>
  <c r="AA423"/>
  <c r="W423"/>
  <c r="S423"/>
  <c r="N423"/>
  <c r="AT423" s="1"/>
  <c r="M423"/>
  <c r="AS423" s="1"/>
  <c r="L423"/>
  <c r="AR423" s="1"/>
  <c r="AU423" s="1"/>
  <c r="K423"/>
  <c r="G423"/>
  <c r="AG422"/>
  <c r="AI422" s="1"/>
  <c r="AD422"/>
  <c r="AP422" s="1"/>
  <c r="AC422"/>
  <c r="AO422" s="1"/>
  <c r="AB422"/>
  <c r="AE422" s="1"/>
  <c r="AQ422" s="1"/>
  <c r="AA422"/>
  <c r="W422"/>
  <c r="S422"/>
  <c r="N422"/>
  <c r="AT422" s="1"/>
  <c r="M422"/>
  <c r="AS422" s="1"/>
  <c r="L422"/>
  <c r="AR422" s="1"/>
  <c r="AU422" s="1"/>
  <c r="K422"/>
  <c r="G422"/>
  <c r="AI421"/>
  <c r="AG421"/>
  <c r="AD421"/>
  <c r="AP421" s="1"/>
  <c r="AC421"/>
  <c r="AO421" s="1"/>
  <c r="AB421"/>
  <c r="AN421" s="1"/>
  <c r="AA421"/>
  <c r="W421"/>
  <c r="S421"/>
  <c r="N421"/>
  <c r="AT421" s="1"/>
  <c r="M421"/>
  <c r="AS421" s="1"/>
  <c r="L421"/>
  <c r="AR421" s="1"/>
  <c r="K421"/>
  <c r="G421"/>
  <c r="AG420"/>
  <c r="AI420" s="1"/>
  <c r="AD420"/>
  <c r="AP420" s="1"/>
  <c r="AC420"/>
  <c r="AO420" s="1"/>
  <c r="AB420"/>
  <c r="AE420" s="1"/>
  <c r="AA420"/>
  <c r="W420"/>
  <c r="S420"/>
  <c r="N420"/>
  <c r="AT420" s="1"/>
  <c r="M420"/>
  <c r="AS420" s="1"/>
  <c r="L420"/>
  <c r="AR420" s="1"/>
  <c r="K420"/>
  <c r="G420"/>
  <c r="AI419"/>
  <c r="AG419"/>
  <c r="AD419"/>
  <c r="AP419" s="1"/>
  <c r="AC419"/>
  <c r="AO419" s="1"/>
  <c r="AB419"/>
  <c r="AN419" s="1"/>
  <c r="AA419"/>
  <c r="W419"/>
  <c r="S419"/>
  <c r="N419"/>
  <c r="AT419" s="1"/>
  <c r="M419"/>
  <c r="AS419" s="1"/>
  <c r="L419"/>
  <c r="AR419" s="1"/>
  <c r="AU419" s="1"/>
  <c r="K419"/>
  <c r="G419"/>
  <c r="AG418"/>
  <c r="AI418" s="1"/>
  <c r="AD418"/>
  <c r="AP418" s="1"/>
  <c r="AC418"/>
  <c r="AO418" s="1"/>
  <c r="AB418"/>
  <c r="AE418" s="1"/>
  <c r="AQ418" s="1"/>
  <c r="AA418"/>
  <c r="W418"/>
  <c r="S418"/>
  <c r="N418"/>
  <c r="AT418" s="1"/>
  <c r="M418"/>
  <c r="AS418" s="1"/>
  <c r="L418"/>
  <c r="AR418" s="1"/>
  <c r="AU418" s="1"/>
  <c r="K418"/>
  <c r="G418"/>
  <c r="AI417"/>
  <c r="AG417"/>
  <c r="AD417"/>
  <c r="AP417" s="1"/>
  <c r="AC417"/>
  <c r="AO417" s="1"/>
  <c r="AB417"/>
  <c r="AN417" s="1"/>
  <c r="AA417"/>
  <c r="W417"/>
  <c r="S417"/>
  <c r="N417"/>
  <c r="AT417" s="1"/>
  <c r="M417"/>
  <c r="AS417" s="1"/>
  <c r="L417"/>
  <c r="AR417" s="1"/>
  <c r="K417"/>
  <c r="G417"/>
  <c r="AG416"/>
  <c r="AI416" s="1"/>
  <c r="AD416"/>
  <c r="AP416" s="1"/>
  <c r="AC416"/>
  <c r="AO416" s="1"/>
  <c r="AB416"/>
  <c r="AE416" s="1"/>
  <c r="AA416"/>
  <c r="W416"/>
  <c r="S416"/>
  <c r="N416"/>
  <c r="AT416" s="1"/>
  <c r="M416"/>
  <c r="AS416" s="1"/>
  <c r="L416"/>
  <c r="AR416" s="1"/>
  <c r="K416"/>
  <c r="G416"/>
  <c r="AG415"/>
  <c r="AI415" s="1"/>
  <c r="AD415"/>
  <c r="AP415" s="1"/>
  <c r="AC415"/>
  <c r="AO415" s="1"/>
  <c r="AB415"/>
  <c r="AN415" s="1"/>
  <c r="AA415"/>
  <c r="W415"/>
  <c r="S415"/>
  <c r="N415"/>
  <c r="AT415" s="1"/>
  <c r="M415"/>
  <c r="AS415" s="1"/>
  <c r="L415"/>
  <c r="AR415" s="1"/>
  <c r="K415"/>
  <c r="G415"/>
  <c r="AG414"/>
  <c r="AI414" s="1"/>
  <c r="AD414"/>
  <c r="AP414" s="1"/>
  <c r="AC414"/>
  <c r="AO414" s="1"/>
  <c r="AB414"/>
  <c r="AE414" s="1"/>
  <c r="AA414"/>
  <c r="W414"/>
  <c r="S414"/>
  <c r="N414"/>
  <c r="AT414" s="1"/>
  <c r="M414"/>
  <c r="AS414" s="1"/>
  <c r="L414"/>
  <c r="AR414" s="1"/>
  <c r="K414"/>
  <c r="G414"/>
  <c r="AG413"/>
  <c r="AI413" s="1"/>
  <c r="AD413"/>
  <c r="AP413" s="1"/>
  <c r="AC413"/>
  <c r="AO413" s="1"/>
  <c r="AB413"/>
  <c r="AN413" s="1"/>
  <c r="AA413"/>
  <c r="W413"/>
  <c r="S413"/>
  <c r="N413"/>
  <c r="AT413" s="1"/>
  <c r="M413"/>
  <c r="AS413" s="1"/>
  <c r="L413"/>
  <c r="AR413" s="1"/>
  <c r="K413"/>
  <c r="G413"/>
  <c r="AH412"/>
  <c r="AG412"/>
  <c r="AF412"/>
  <c r="AI412" s="1"/>
  <c r="Z412"/>
  <c r="AD412" s="1"/>
  <c r="Y412"/>
  <c r="AC412" s="1"/>
  <c r="X412"/>
  <c r="AA412" s="1"/>
  <c r="W412"/>
  <c r="S412"/>
  <c r="N412"/>
  <c r="AT412" s="1"/>
  <c r="M412"/>
  <c r="AS412" s="1"/>
  <c r="L412"/>
  <c r="O412" s="1"/>
  <c r="K412"/>
  <c r="G412"/>
  <c r="AH411"/>
  <c r="AG411"/>
  <c r="AF411"/>
  <c r="AI411" s="1"/>
  <c r="Z411"/>
  <c r="Y411"/>
  <c r="X411"/>
  <c r="AA411" s="1"/>
  <c r="V411"/>
  <c r="U411"/>
  <c r="T411"/>
  <c r="W411" s="1"/>
  <c r="R411"/>
  <c r="AD411" s="1"/>
  <c r="Q411"/>
  <c r="AC411" s="1"/>
  <c r="P411"/>
  <c r="AB411" s="1"/>
  <c r="J411"/>
  <c r="I411"/>
  <c r="H411"/>
  <c r="K411" s="1"/>
  <c r="F411"/>
  <c r="N411" s="1"/>
  <c r="AT411" s="1"/>
  <c r="E411"/>
  <c r="M411" s="1"/>
  <c r="AS411" s="1"/>
  <c r="D411"/>
  <c r="L411" s="1"/>
  <c r="AI410"/>
  <c r="AD410"/>
  <c r="AP410" s="1"/>
  <c r="AC410"/>
  <c r="AO410" s="1"/>
  <c r="AB410"/>
  <c r="AN410" s="1"/>
  <c r="AA410"/>
  <c r="W410"/>
  <c r="S410"/>
  <c r="N410"/>
  <c r="AT410" s="1"/>
  <c r="M410"/>
  <c r="AS410" s="1"/>
  <c r="L410"/>
  <c r="AR410" s="1"/>
  <c r="AU410" s="1"/>
  <c r="K410"/>
  <c r="G410"/>
  <c r="AG409"/>
  <c r="AI409" s="1"/>
  <c r="AD409"/>
  <c r="AP409" s="1"/>
  <c r="AB409"/>
  <c r="AN409" s="1"/>
  <c r="Y409"/>
  <c r="AC409" s="1"/>
  <c r="W409"/>
  <c r="S409"/>
  <c r="N409"/>
  <c r="AT409" s="1"/>
  <c r="M409"/>
  <c r="AS409" s="1"/>
  <c r="L409"/>
  <c r="AR409" s="1"/>
  <c r="K409"/>
  <c r="G409"/>
  <c r="AG408"/>
  <c r="AI408" s="1"/>
  <c r="AD408"/>
  <c r="AP408" s="1"/>
  <c r="AB408"/>
  <c r="AN408" s="1"/>
  <c r="Y408"/>
  <c r="AC408" s="1"/>
  <c r="W408"/>
  <c r="S408"/>
  <c r="N408"/>
  <c r="AT408" s="1"/>
  <c r="M408"/>
  <c r="AS408" s="1"/>
  <c r="L408"/>
  <c r="AR408" s="1"/>
  <c r="AU408" s="1"/>
  <c r="K408"/>
  <c r="G408"/>
  <c r="AD407"/>
  <c r="AC407"/>
  <c r="AB407"/>
  <c r="AE407" s="1"/>
  <c r="AG406"/>
  <c r="AI406" s="1"/>
  <c r="AD406"/>
  <c r="AP406" s="1"/>
  <c r="AB406"/>
  <c r="AN406" s="1"/>
  <c r="Y406"/>
  <c r="AC406" s="1"/>
  <c r="W406"/>
  <c r="S406"/>
  <c r="N406"/>
  <c r="AT406" s="1"/>
  <c r="M406"/>
  <c r="AS406" s="1"/>
  <c r="L406"/>
  <c r="AR406" s="1"/>
  <c r="AU406" s="1"/>
  <c r="K406"/>
  <c r="G406"/>
  <c r="AG405"/>
  <c r="AI405" s="1"/>
  <c r="AD405"/>
  <c r="AP405" s="1"/>
  <c r="AB405"/>
  <c r="AN405" s="1"/>
  <c r="Y405"/>
  <c r="AC405" s="1"/>
  <c r="W405"/>
  <c r="S405"/>
  <c r="N405"/>
  <c r="AT405" s="1"/>
  <c r="M405"/>
  <c r="AS405" s="1"/>
  <c r="L405"/>
  <c r="AR405" s="1"/>
  <c r="K405"/>
  <c r="G405"/>
  <c r="AI404"/>
  <c r="AG404"/>
  <c r="AD404"/>
  <c r="AP404" s="1"/>
  <c r="AB404"/>
  <c r="AN404" s="1"/>
  <c r="AA404"/>
  <c r="Y404"/>
  <c r="AC404" s="1"/>
  <c r="W404"/>
  <c r="S404"/>
  <c r="N404"/>
  <c r="AT404" s="1"/>
  <c r="M404"/>
  <c r="AS404" s="1"/>
  <c r="L404"/>
  <c r="AR404" s="1"/>
  <c r="AU404" s="1"/>
  <c r="K404"/>
  <c r="G404"/>
  <c r="AI403"/>
  <c r="AG403"/>
  <c r="AD403"/>
  <c r="AP403" s="1"/>
  <c r="AC403"/>
  <c r="AO403" s="1"/>
  <c r="AB403"/>
  <c r="AN403" s="1"/>
  <c r="AA403"/>
  <c r="Y403"/>
  <c r="W403"/>
  <c r="S403"/>
  <c r="N403"/>
  <c r="AT403" s="1"/>
  <c r="M403"/>
  <c r="AS403" s="1"/>
  <c r="L403"/>
  <c r="AR403" s="1"/>
  <c r="AU403" s="1"/>
  <c r="K403"/>
  <c r="G403"/>
  <c r="AI402"/>
  <c r="AG402"/>
  <c r="AD402"/>
  <c r="AP402" s="1"/>
  <c r="AB402"/>
  <c r="AN402" s="1"/>
  <c r="AA402"/>
  <c r="Y402"/>
  <c r="AC402" s="1"/>
  <c r="W402"/>
  <c r="S402"/>
  <c r="N402"/>
  <c r="AT402" s="1"/>
  <c r="M402"/>
  <c r="AS402" s="1"/>
  <c r="L402"/>
  <c r="AR402" s="1"/>
  <c r="K402"/>
  <c r="G402"/>
  <c r="AI401"/>
  <c r="AG401"/>
  <c r="AD401"/>
  <c r="AP401" s="1"/>
  <c r="AB401"/>
  <c r="AN401" s="1"/>
  <c r="AA401"/>
  <c r="Y401"/>
  <c r="AC401" s="1"/>
  <c r="W401"/>
  <c r="S401"/>
  <c r="N401"/>
  <c r="AT401" s="1"/>
  <c r="M401"/>
  <c r="AS401" s="1"/>
  <c r="L401"/>
  <c r="AR401" s="1"/>
  <c r="AU401" s="1"/>
  <c r="K401"/>
  <c r="G401"/>
  <c r="AG400"/>
  <c r="AI400" s="1"/>
  <c r="AD400"/>
  <c r="AP400" s="1"/>
  <c r="AB400"/>
  <c r="AN400" s="1"/>
  <c r="Y400"/>
  <c r="AC400" s="1"/>
  <c r="W400"/>
  <c r="S400"/>
  <c r="N400"/>
  <c r="AT400" s="1"/>
  <c r="M400"/>
  <c r="AS400" s="1"/>
  <c r="L400"/>
  <c r="AR400" s="1"/>
  <c r="K400"/>
  <c r="G400"/>
  <c r="AG399"/>
  <c r="AI399" s="1"/>
  <c r="AD399"/>
  <c r="AP399" s="1"/>
  <c r="AB399"/>
  <c r="AN399" s="1"/>
  <c r="Y399"/>
  <c r="AC399" s="1"/>
  <c r="W399"/>
  <c r="S399"/>
  <c r="N399"/>
  <c r="AT399" s="1"/>
  <c r="M399"/>
  <c r="AS399" s="1"/>
  <c r="L399"/>
  <c r="AR399" s="1"/>
  <c r="AU399" s="1"/>
  <c r="K399"/>
  <c r="G399"/>
  <c r="AG398"/>
  <c r="AI398" s="1"/>
  <c r="AD398"/>
  <c r="AP398" s="1"/>
  <c r="AB398"/>
  <c r="AN398" s="1"/>
  <c r="Y398"/>
  <c r="AC398" s="1"/>
  <c r="W398"/>
  <c r="S398"/>
  <c r="N398"/>
  <c r="AT398" s="1"/>
  <c r="M398"/>
  <c r="AS398" s="1"/>
  <c r="L398"/>
  <c r="AR398" s="1"/>
  <c r="K398"/>
  <c r="G398"/>
  <c r="AG397"/>
  <c r="AI397" s="1"/>
  <c r="AD397"/>
  <c r="AP397" s="1"/>
  <c r="AB397"/>
  <c r="AN397" s="1"/>
  <c r="Y397"/>
  <c r="AC397" s="1"/>
  <c r="W397"/>
  <c r="S397"/>
  <c r="N397"/>
  <c r="AT397" s="1"/>
  <c r="M397"/>
  <c r="AS397" s="1"/>
  <c r="L397"/>
  <c r="AR397" s="1"/>
  <c r="AU397" s="1"/>
  <c r="K397"/>
  <c r="G397"/>
  <c r="AG396"/>
  <c r="AI396" s="1"/>
  <c r="AD396"/>
  <c r="AP396" s="1"/>
  <c r="AB396"/>
  <c r="AN396" s="1"/>
  <c r="Y396"/>
  <c r="AC396" s="1"/>
  <c r="W396"/>
  <c r="S396"/>
  <c r="N396"/>
  <c r="AT396" s="1"/>
  <c r="M396"/>
  <c r="AS396" s="1"/>
  <c r="L396"/>
  <c r="AR396" s="1"/>
  <c r="K396"/>
  <c r="G396"/>
  <c r="AG395"/>
  <c r="AI395" s="1"/>
  <c r="AD395"/>
  <c r="AP395" s="1"/>
  <c r="AB395"/>
  <c r="AN395" s="1"/>
  <c r="Y395"/>
  <c r="AC395" s="1"/>
  <c r="W395"/>
  <c r="S395"/>
  <c r="N395"/>
  <c r="AT395" s="1"/>
  <c r="M395"/>
  <c r="AS395" s="1"/>
  <c r="L395"/>
  <c r="AR395" s="1"/>
  <c r="AU395" s="1"/>
  <c r="K395"/>
  <c r="G395"/>
  <c r="AG394"/>
  <c r="AI394" s="1"/>
  <c r="AD394"/>
  <c r="AP394" s="1"/>
  <c r="AB394"/>
  <c r="AN394" s="1"/>
  <c r="Y394"/>
  <c r="AC394" s="1"/>
  <c r="W394"/>
  <c r="S394"/>
  <c r="N394"/>
  <c r="AT394" s="1"/>
  <c r="M394"/>
  <c r="AS394" s="1"/>
  <c r="L394"/>
  <c r="AR394" s="1"/>
  <c r="K394"/>
  <c r="G394"/>
  <c r="AG393"/>
  <c r="AI393" s="1"/>
  <c r="AD393"/>
  <c r="AP393" s="1"/>
  <c r="AB393"/>
  <c r="AN393" s="1"/>
  <c r="Y393"/>
  <c r="AC393" s="1"/>
  <c r="W393"/>
  <c r="S393"/>
  <c r="N393"/>
  <c r="AT393" s="1"/>
  <c r="M393"/>
  <c r="AS393" s="1"/>
  <c r="L393"/>
  <c r="AR393" s="1"/>
  <c r="AU393" s="1"/>
  <c r="K393"/>
  <c r="G393"/>
  <c r="AG392"/>
  <c r="AI392" s="1"/>
  <c r="AD392"/>
  <c r="AP392" s="1"/>
  <c r="AB392"/>
  <c r="AN392" s="1"/>
  <c r="Y392"/>
  <c r="AC392" s="1"/>
  <c r="W392"/>
  <c r="S392"/>
  <c r="N392"/>
  <c r="AT392" s="1"/>
  <c r="M392"/>
  <c r="AS392" s="1"/>
  <c r="L392"/>
  <c r="AR392" s="1"/>
  <c r="K392"/>
  <c r="G392"/>
  <c r="AG391"/>
  <c r="AI391" s="1"/>
  <c r="AD391"/>
  <c r="AP391" s="1"/>
  <c r="AB391"/>
  <c r="AN391" s="1"/>
  <c r="Y391"/>
  <c r="AC391" s="1"/>
  <c r="W391"/>
  <c r="S391"/>
  <c r="N391"/>
  <c r="AT391" s="1"/>
  <c r="M391"/>
  <c r="AS391" s="1"/>
  <c r="L391"/>
  <c r="AR391" s="1"/>
  <c r="AU391" s="1"/>
  <c r="K391"/>
  <c r="G391"/>
  <c r="AH390"/>
  <c r="AG390"/>
  <c r="AF390"/>
  <c r="AI390" s="1"/>
  <c r="Z390"/>
  <c r="AD390" s="1"/>
  <c r="Y390"/>
  <c r="AC390" s="1"/>
  <c r="X390"/>
  <c r="AB390" s="1"/>
  <c r="W390"/>
  <c r="S390"/>
  <c r="N390"/>
  <c r="AT390" s="1"/>
  <c r="M390"/>
  <c r="AS390" s="1"/>
  <c r="L390"/>
  <c r="AR390" s="1"/>
  <c r="K390"/>
  <c r="G390"/>
  <c r="AH389"/>
  <c r="AG389"/>
  <c r="AF389"/>
  <c r="AI389" s="1"/>
  <c r="Z389"/>
  <c r="Y389"/>
  <c r="X389"/>
  <c r="AA389" s="1"/>
  <c r="V389"/>
  <c r="U389"/>
  <c r="T389"/>
  <c r="W389" s="1"/>
  <c r="R389"/>
  <c r="AD389" s="1"/>
  <c r="Q389"/>
  <c r="AC389" s="1"/>
  <c r="P389"/>
  <c r="S389" s="1"/>
  <c r="J389"/>
  <c r="I389"/>
  <c r="H389"/>
  <c r="K389" s="1"/>
  <c r="F389"/>
  <c r="N389" s="1"/>
  <c r="AT389" s="1"/>
  <c r="E389"/>
  <c r="M389" s="1"/>
  <c r="AS389" s="1"/>
  <c r="D389"/>
  <c r="G389" s="1"/>
  <c r="AI388"/>
  <c r="AD388"/>
  <c r="AP388" s="1"/>
  <c r="AC388"/>
  <c r="AO388" s="1"/>
  <c r="AB388"/>
  <c r="AN388" s="1"/>
  <c r="AA388"/>
  <c r="W388"/>
  <c r="S388"/>
  <c r="N388"/>
  <c r="AT388" s="1"/>
  <c r="M388"/>
  <c r="AS388" s="1"/>
  <c r="L388"/>
  <c r="O388" s="1"/>
  <c r="K388"/>
  <c r="G388"/>
  <c r="AG387"/>
  <c r="AF387"/>
  <c r="AI387" s="1"/>
  <c r="AD387"/>
  <c r="AP387" s="1"/>
  <c r="AB387"/>
  <c r="AN387" s="1"/>
  <c r="Y387"/>
  <c r="AC387" s="1"/>
  <c r="W387"/>
  <c r="S387"/>
  <c r="N387"/>
  <c r="AT387" s="1"/>
  <c r="M387"/>
  <c r="AS387" s="1"/>
  <c r="L387"/>
  <c r="AR387" s="1"/>
  <c r="K387"/>
  <c r="G387"/>
  <c r="AD386"/>
  <c r="AC386"/>
  <c r="AB386"/>
  <c r="AE386" s="1"/>
  <c r="AG385"/>
  <c r="AI385" s="1"/>
  <c r="AD385"/>
  <c r="AP385" s="1"/>
  <c r="AB385"/>
  <c r="AN385" s="1"/>
  <c r="Y385"/>
  <c r="AC385" s="1"/>
  <c r="W385"/>
  <c r="S385"/>
  <c r="N385"/>
  <c r="AT385" s="1"/>
  <c r="M385"/>
  <c r="AS385" s="1"/>
  <c r="L385"/>
  <c r="AR385" s="1"/>
  <c r="K385"/>
  <c r="G385"/>
  <c r="AG384"/>
  <c r="AI384" s="1"/>
  <c r="AD384"/>
  <c r="AP384" s="1"/>
  <c r="AB384"/>
  <c r="AN384" s="1"/>
  <c r="Y384"/>
  <c r="AC384" s="1"/>
  <c r="W384"/>
  <c r="S384"/>
  <c r="N384"/>
  <c r="AT384" s="1"/>
  <c r="M384"/>
  <c r="AS384" s="1"/>
  <c r="L384"/>
  <c r="AR384" s="1"/>
  <c r="AU384" s="1"/>
  <c r="K384"/>
  <c r="G384"/>
  <c r="AG383"/>
  <c r="AI383" s="1"/>
  <c r="AD383"/>
  <c r="AP383" s="1"/>
  <c r="AB383"/>
  <c r="AN383" s="1"/>
  <c r="Y383"/>
  <c r="AC383" s="1"/>
  <c r="W383"/>
  <c r="S383"/>
  <c r="N383"/>
  <c r="AT383" s="1"/>
  <c r="M383"/>
  <c r="AS383" s="1"/>
  <c r="L383"/>
  <c r="AR383" s="1"/>
  <c r="K383"/>
  <c r="G383"/>
  <c r="AG382"/>
  <c r="AI382" s="1"/>
  <c r="AD382"/>
  <c r="AP382" s="1"/>
  <c r="AB382"/>
  <c r="AN382" s="1"/>
  <c r="Y382"/>
  <c r="AC382" s="1"/>
  <c r="W382"/>
  <c r="S382"/>
  <c r="N382"/>
  <c r="AT382" s="1"/>
  <c r="M382"/>
  <c r="AS382" s="1"/>
  <c r="L382"/>
  <c r="AR382" s="1"/>
  <c r="AU382" s="1"/>
  <c r="K382"/>
  <c r="G382"/>
  <c r="AG381"/>
  <c r="AI381" s="1"/>
  <c r="AD381"/>
  <c r="AP381" s="1"/>
  <c r="AB381"/>
  <c r="AN381" s="1"/>
  <c r="Y381"/>
  <c r="AC381" s="1"/>
  <c r="W381"/>
  <c r="S381"/>
  <c r="N381"/>
  <c r="AT381" s="1"/>
  <c r="M381"/>
  <c r="AS381" s="1"/>
  <c r="L381"/>
  <c r="AR381" s="1"/>
  <c r="K381"/>
  <c r="G381"/>
  <c r="AG380"/>
  <c r="AI380" s="1"/>
  <c r="AD380"/>
  <c r="AP380" s="1"/>
  <c r="AB380"/>
  <c r="AN380" s="1"/>
  <c r="Y380"/>
  <c r="AC380" s="1"/>
  <c r="W380"/>
  <c r="S380"/>
  <c r="N380"/>
  <c r="AT380" s="1"/>
  <c r="M380"/>
  <c r="AS380" s="1"/>
  <c r="L380"/>
  <c r="AR380" s="1"/>
  <c r="AU380" s="1"/>
  <c r="K380"/>
  <c r="G380"/>
  <c r="AG379"/>
  <c r="AI379" s="1"/>
  <c r="AD379"/>
  <c r="AP379" s="1"/>
  <c r="AB379"/>
  <c r="AN379" s="1"/>
  <c r="Y379"/>
  <c r="AC379" s="1"/>
  <c r="W379"/>
  <c r="S379"/>
  <c r="N379"/>
  <c r="AT379" s="1"/>
  <c r="M379"/>
  <c r="AS379" s="1"/>
  <c r="L379"/>
  <c r="AR379" s="1"/>
  <c r="K379"/>
  <c r="G379"/>
  <c r="AG378"/>
  <c r="AI378" s="1"/>
  <c r="AD378"/>
  <c r="AP378" s="1"/>
  <c r="AB378"/>
  <c r="AN378" s="1"/>
  <c r="Y378"/>
  <c r="AC378" s="1"/>
  <c r="W378"/>
  <c r="S378"/>
  <c r="N378"/>
  <c r="AT378" s="1"/>
  <c r="M378"/>
  <c r="AS378" s="1"/>
  <c r="L378"/>
  <c r="AR378" s="1"/>
  <c r="AU378" s="1"/>
  <c r="K378"/>
  <c r="G378"/>
  <c r="AG377"/>
  <c r="AI377" s="1"/>
  <c r="AD377"/>
  <c r="AP377" s="1"/>
  <c r="AB377"/>
  <c r="AN377" s="1"/>
  <c r="Y377"/>
  <c r="AC377" s="1"/>
  <c r="W377"/>
  <c r="S377"/>
  <c r="N377"/>
  <c r="AT377" s="1"/>
  <c r="M377"/>
  <c r="AS377" s="1"/>
  <c r="L377"/>
  <c r="AR377" s="1"/>
  <c r="K377"/>
  <c r="G377"/>
  <c r="AG376"/>
  <c r="AI376" s="1"/>
  <c r="AD376"/>
  <c r="AP376" s="1"/>
  <c r="AB376"/>
  <c r="AN376" s="1"/>
  <c r="Y376"/>
  <c r="AC376" s="1"/>
  <c r="W376"/>
  <c r="S376"/>
  <c r="N376"/>
  <c r="AT376" s="1"/>
  <c r="M376"/>
  <c r="AS376" s="1"/>
  <c r="L376"/>
  <c r="AR376" s="1"/>
  <c r="AU376" s="1"/>
  <c r="K376"/>
  <c r="G376"/>
  <c r="AI375"/>
  <c r="AG375"/>
  <c r="AD375"/>
  <c r="AC375"/>
  <c r="AO375" s="1"/>
  <c r="AB375"/>
  <c r="AA375"/>
  <c r="Y375"/>
  <c r="W375"/>
  <c r="S375"/>
  <c r="N375"/>
  <c r="AT375" s="1"/>
  <c r="M375"/>
  <c r="AS375" s="1"/>
  <c r="L375"/>
  <c r="AR375" s="1"/>
  <c r="K375"/>
  <c r="G375"/>
  <c r="AI374"/>
  <c r="AG374"/>
  <c r="AD374"/>
  <c r="AP374" s="1"/>
  <c r="AC374"/>
  <c r="AO374" s="1"/>
  <c r="AB374"/>
  <c r="AN374" s="1"/>
  <c r="AA374"/>
  <c r="Y374"/>
  <c r="W374"/>
  <c r="S374"/>
  <c r="N374"/>
  <c r="AT374" s="1"/>
  <c r="M374"/>
  <c r="AS374" s="1"/>
  <c r="L374"/>
  <c r="AR374" s="1"/>
  <c r="K374"/>
  <c r="G374"/>
  <c r="AI373"/>
  <c r="AG373"/>
  <c r="AD373"/>
  <c r="AP373" s="1"/>
  <c r="AC373"/>
  <c r="AO373" s="1"/>
  <c r="AB373"/>
  <c r="AN373" s="1"/>
  <c r="AA373"/>
  <c r="Y373"/>
  <c r="W373"/>
  <c r="S373"/>
  <c r="N373"/>
  <c r="AT373" s="1"/>
  <c r="M373"/>
  <c r="AS373" s="1"/>
  <c r="L373"/>
  <c r="AR373" s="1"/>
  <c r="K373"/>
  <c r="G373"/>
  <c r="AI372"/>
  <c r="AG372"/>
  <c r="AD372"/>
  <c r="AP372" s="1"/>
  <c r="AC372"/>
  <c r="AO372" s="1"/>
  <c r="AB372"/>
  <c r="AN372" s="1"/>
  <c r="AA372"/>
  <c r="Y372"/>
  <c r="W372"/>
  <c r="S372"/>
  <c r="N372"/>
  <c r="AT372" s="1"/>
  <c r="M372"/>
  <c r="AS372" s="1"/>
  <c r="L372"/>
  <c r="AR372" s="1"/>
  <c r="K372"/>
  <c r="G372"/>
  <c r="AI371"/>
  <c r="AG371"/>
  <c r="AD371"/>
  <c r="AP371" s="1"/>
  <c r="AC371"/>
  <c r="AO371" s="1"/>
  <c r="AB371"/>
  <c r="AN371" s="1"/>
  <c r="AA371"/>
  <c r="Y371"/>
  <c r="W371"/>
  <c r="S371"/>
  <c r="N371"/>
  <c r="AT371" s="1"/>
  <c r="M371"/>
  <c r="AS371" s="1"/>
  <c r="L371"/>
  <c r="AR371" s="1"/>
  <c r="K371"/>
  <c r="G371"/>
  <c r="AI370"/>
  <c r="AG370"/>
  <c r="AD370"/>
  <c r="AP370" s="1"/>
  <c r="AC370"/>
  <c r="AO370" s="1"/>
  <c r="AB370"/>
  <c r="AN370" s="1"/>
  <c r="AA370"/>
  <c r="Y370"/>
  <c r="W370"/>
  <c r="S370"/>
  <c r="N370"/>
  <c r="AT370" s="1"/>
  <c r="M370"/>
  <c r="AS370" s="1"/>
  <c r="L370"/>
  <c r="AR370" s="1"/>
  <c r="K370"/>
  <c r="G370"/>
  <c r="AI369"/>
  <c r="AG369"/>
  <c r="AD369"/>
  <c r="AP369" s="1"/>
  <c r="AC369"/>
  <c r="AO369" s="1"/>
  <c r="AB369"/>
  <c r="AN369" s="1"/>
  <c r="AA369"/>
  <c r="W369"/>
  <c r="S369"/>
  <c r="N369"/>
  <c r="AT369" s="1"/>
  <c r="M369"/>
  <c r="AS369" s="1"/>
  <c r="L369"/>
  <c r="AR369" s="1"/>
  <c r="AU369" s="1"/>
  <c r="K369"/>
  <c r="G369"/>
  <c r="AG368"/>
  <c r="AF368"/>
  <c r="AI368" s="1"/>
  <c r="Z368"/>
  <c r="AD368" s="1"/>
  <c r="Y368"/>
  <c r="AC368" s="1"/>
  <c r="X368"/>
  <c r="AB368" s="1"/>
  <c r="W368"/>
  <c r="S368"/>
  <c r="N368"/>
  <c r="AT368" s="1"/>
  <c r="M368"/>
  <c r="O368" s="1"/>
  <c r="L368"/>
  <c r="AR368" s="1"/>
  <c r="K368"/>
  <c r="G368"/>
  <c r="AH367"/>
  <c r="AG367"/>
  <c r="AF367"/>
  <c r="AI367" s="1"/>
  <c r="Z367"/>
  <c r="Y367"/>
  <c r="X367"/>
  <c r="AA367" s="1"/>
  <c r="V367"/>
  <c r="U367"/>
  <c r="T367"/>
  <c r="W367" s="1"/>
  <c r="R367"/>
  <c r="AD367" s="1"/>
  <c r="Q367"/>
  <c r="AC367" s="1"/>
  <c r="P367"/>
  <c r="AB367" s="1"/>
  <c r="J367"/>
  <c r="I367"/>
  <c r="H367"/>
  <c r="K367" s="1"/>
  <c r="F367"/>
  <c r="N367" s="1"/>
  <c r="AT367" s="1"/>
  <c r="E367"/>
  <c r="M367" s="1"/>
  <c r="AS367" s="1"/>
  <c r="D367"/>
  <c r="L367" s="1"/>
  <c r="AI366"/>
  <c r="AD366"/>
  <c r="AP366" s="1"/>
  <c r="AC366"/>
  <c r="AO366" s="1"/>
  <c r="AB366"/>
  <c r="AN366" s="1"/>
  <c r="AA366"/>
  <c r="W366"/>
  <c r="S366"/>
  <c r="N366"/>
  <c r="AT366" s="1"/>
  <c r="M366"/>
  <c r="AS366" s="1"/>
  <c r="L366"/>
  <c r="AR366" s="1"/>
  <c r="AU366" s="1"/>
  <c r="K366"/>
  <c r="G366"/>
  <c r="AI365"/>
  <c r="AD365"/>
  <c r="AP365" s="1"/>
  <c r="AC365"/>
  <c r="AO365" s="1"/>
  <c r="AB365"/>
  <c r="AN365" s="1"/>
  <c r="AA365"/>
  <c r="W365"/>
  <c r="S365"/>
  <c r="N365"/>
  <c r="AT365" s="1"/>
  <c r="M365"/>
  <c r="AS365" s="1"/>
  <c r="L365"/>
  <c r="AR365" s="1"/>
  <c r="AU365" s="1"/>
  <c r="K365"/>
  <c r="G365"/>
  <c r="AH364"/>
  <c r="AG364"/>
  <c r="AF364"/>
  <c r="AI364" s="1"/>
  <c r="Z364"/>
  <c r="AD364" s="1"/>
  <c r="Y364"/>
  <c r="AC364" s="1"/>
  <c r="X364"/>
  <c r="AA364" s="1"/>
  <c r="W364"/>
  <c r="S364"/>
  <c r="N364"/>
  <c r="AT364" s="1"/>
  <c r="M364"/>
  <c r="AS364" s="1"/>
  <c r="L364"/>
  <c r="AR364" s="1"/>
  <c r="K364"/>
  <c r="G364"/>
  <c r="AH363"/>
  <c r="AG363"/>
  <c r="AF363"/>
  <c r="AI363" s="1"/>
  <c r="Z363"/>
  <c r="AD363" s="1"/>
  <c r="Y363"/>
  <c r="AC363" s="1"/>
  <c r="X363"/>
  <c r="AB363" s="1"/>
  <c r="W363"/>
  <c r="S363"/>
  <c r="N363"/>
  <c r="AT363" s="1"/>
  <c r="M363"/>
  <c r="AS363" s="1"/>
  <c r="L363"/>
  <c r="AR363" s="1"/>
  <c r="AU363" s="1"/>
  <c r="K363"/>
  <c r="G363"/>
  <c r="AI362"/>
  <c r="AD362"/>
  <c r="AP362" s="1"/>
  <c r="AB362"/>
  <c r="AN362" s="1"/>
  <c r="AA362"/>
  <c r="W362"/>
  <c r="Q362"/>
  <c r="AC362" s="1"/>
  <c r="N362"/>
  <c r="AT362" s="1"/>
  <c r="L362"/>
  <c r="AR362" s="1"/>
  <c r="I362"/>
  <c r="K362" s="1"/>
  <c r="E362"/>
  <c r="M362" s="1"/>
  <c r="AS362" s="1"/>
  <c r="AI361"/>
  <c r="AD361"/>
  <c r="AP361" s="1"/>
  <c r="AC361"/>
  <c r="AO361" s="1"/>
  <c r="AA361"/>
  <c r="S361"/>
  <c r="T361" s="1"/>
  <c r="N361"/>
  <c r="AT361" s="1"/>
  <c r="M361"/>
  <c r="AS361" s="1"/>
  <c r="L361"/>
  <c r="AR361" s="1"/>
  <c r="AU361" s="1"/>
  <c r="K361"/>
  <c r="G361"/>
  <c r="AI360"/>
  <c r="AD360"/>
  <c r="AP360" s="1"/>
  <c r="AC360"/>
  <c r="AO360" s="1"/>
  <c r="AB360"/>
  <c r="AN360" s="1"/>
  <c r="AA360"/>
  <c r="W360"/>
  <c r="S360"/>
  <c r="N360"/>
  <c r="AT360" s="1"/>
  <c r="M360"/>
  <c r="AS360" s="1"/>
  <c r="L360"/>
  <c r="AR360" s="1"/>
  <c r="AU360" s="1"/>
  <c r="K360"/>
  <c r="G360"/>
  <c r="AG359"/>
  <c r="AI359" s="1"/>
  <c r="AD359"/>
  <c r="AP359" s="1"/>
  <c r="AB359"/>
  <c r="AN359" s="1"/>
  <c r="Y359"/>
  <c r="AC359" s="1"/>
  <c r="U359"/>
  <c r="W359" s="1"/>
  <c r="S359"/>
  <c r="N359"/>
  <c r="AT359" s="1"/>
  <c r="L359"/>
  <c r="AR359" s="1"/>
  <c r="K359"/>
  <c r="I359"/>
  <c r="M359" s="1"/>
  <c r="AS359" s="1"/>
  <c r="G359"/>
  <c r="AG357"/>
  <c r="AI357" s="1"/>
  <c r="AD357"/>
  <c r="AP357" s="1"/>
  <c r="AB357"/>
  <c r="AN357" s="1"/>
  <c r="Y357"/>
  <c r="AC357" s="1"/>
  <c r="U357"/>
  <c r="W357" s="1"/>
  <c r="S357"/>
  <c r="N357"/>
  <c r="AT357" s="1"/>
  <c r="L357"/>
  <c r="AR357" s="1"/>
  <c r="K357"/>
  <c r="I357"/>
  <c r="M357" s="1"/>
  <c r="AS357" s="1"/>
  <c r="G357"/>
  <c r="AG356"/>
  <c r="AI356" s="1"/>
  <c r="AD356"/>
  <c r="AP356" s="1"/>
  <c r="AB356"/>
  <c r="AN356" s="1"/>
  <c r="Y356"/>
  <c r="AC356" s="1"/>
  <c r="U356"/>
  <c r="W356" s="1"/>
  <c r="S356"/>
  <c r="N356"/>
  <c r="AT356" s="1"/>
  <c r="L356"/>
  <c r="AR356" s="1"/>
  <c r="AU356" s="1"/>
  <c r="I356"/>
  <c r="M356" s="1"/>
  <c r="AS356" s="1"/>
  <c r="G356"/>
  <c r="AF354"/>
  <c r="AI354" s="1"/>
  <c r="AD354"/>
  <c r="AP354" s="1"/>
  <c r="Y354"/>
  <c r="AC354" s="1"/>
  <c r="X354"/>
  <c r="AB354" s="1"/>
  <c r="W354"/>
  <c r="T354"/>
  <c r="S354"/>
  <c r="N354"/>
  <c r="AT354" s="1"/>
  <c r="M354"/>
  <c r="AS354" s="1"/>
  <c r="H354"/>
  <c r="L354" s="1"/>
  <c r="G354"/>
  <c r="AF353"/>
  <c r="AI353" s="1"/>
  <c r="AD353"/>
  <c r="AP353" s="1"/>
  <c r="Y353"/>
  <c r="AC353" s="1"/>
  <c r="X353"/>
  <c r="AA353" s="1"/>
  <c r="W353"/>
  <c r="T353"/>
  <c r="S353"/>
  <c r="N353"/>
  <c r="AT353" s="1"/>
  <c r="M353"/>
  <c r="AS353" s="1"/>
  <c r="H353"/>
  <c r="K353" s="1"/>
  <c r="G353"/>
  <c r="AF352"/>
  <c r="AI352" s="1"/>
  <c r="AD352"/>
  <c r="AP352" s="1"/>
  <c r="Y352"/>
  <c r="AC352" s="1"/>
  <c r="X352"/>
  <c r="AB352" s="1"/>
  <c r="T352"/>
  <c r="W352" s="1"/>
  <c r="S352"/>
  <c r="N352"/>
  <c r="AT352" s="1"/>
  <c r="M352"/>
  <c r="AS352" s="1"/>
  <c r="H352"/>
  <c r="L352" s="1"/>
  <c r="G352"/>
  <c r="AF351"/>
  <c r="AI351" s="1"/>
  <c r="AD351"/>
  <c r="AP351" s="1"/>
  <c r="Y351"/>
  <c r="AC351" s="1"/>
  <c r="X351"/>
  <c r="AA351" s="1"/>
  <c r="T351"/>
  <c r="W351" s="1"/>
  <c r="S351"/>
  <c r="N351"/>
  <c r="AT351" s="1"/>
  <c r="M351"/>
  <c r="AS351" s="1"/>
  <c r="K351"/>
  <c r="H351"/>
  <c r="L351" s="1"/>
  <c r="G351"/>
  <c r="AI350"/>
  <c r="AF350"/>
  <c r="AD350"/>
  <c r="AP350" s="1"/>
  <c r="Y350"/>
  <c r="AC350" s="1"/>
  <c r="X350"/>
  <c r="AB350" s="1"/>
  <c r="T350"/>
  <c r="W350" s="1"/>
  <c r="S350"/>
  <c r="N350"/>
  <c r="AT350" s="1"/>
  <c r="M350"/>
  <c r="AS350" s="1"/>
  <c r="K350"/>
  <c r="H350"/>
  <c r="L350" s="1"/>
  <c r="G350"/>
  <c r="AF349"/>
  <c r="AI349" s="1"/>
  <c r="AD349"/>
  <c r="AP349" s="1"/>
  <c r="Y349"/>
  <c r="AC349" s="1"/>
  <c r="X349"/>
  <c r="AA349" s="1"/>
  <c r="T349"/>
  <c r="W349" s="1"/>
  <c r="S349"/>
  <c r="N349"/>
  <c r="AT349" s="1"/>
  <c r="M349"/>
  <c r="AS349" s="1"/>
  <c r="H349"/>
  <c r="K349" s="1"/>
  <c r="G349"/>
  <c r="AF348"/>
  <c r="AI348" s="1"/>
  <c r="AD348"/>
  <c r="AP348" s="1"/>
  <c r="Y348"/>
  <c r="AC348" s="1"/>
  <c r="X348"/>
  <c r="AB348" s="1"/>
  <c r="W348"/>
  <c r="T348"/>
  <c r="S348"/>
  <c r="N348"/>
  <c r="AT348" s="1"/>
  <c r="M348"/>
  <c r="AS348" s="1"/>
  <c r="H348"/>
  <c r="L348" s="1"/>
  <c r="G348"/>
  <c r="AD347"/>
  <c r="AC347"/>
  <c r="AB347"/>
  <c r="AE347" s="1"/>
  <c r="AG346"/>
  <c r="AI346" s="1"/>
  <c r="AD346"/>
  <c r="AP346" s="1"/>
  <c r="AB346"/>
  <c r="AE346" s="1"/>
  <c r="AQ346" s="1"/>
  <c r="Y346"/>
  <c r="AC346" s="1"/>
  <c r="U346"/>
  <c r="W346" s="1"/>
  <c r="S346"/>
  <c r="N346"/>
  <c r="AT346" s="1"/>
  <c r="L346"/>
  <c r="AR346" s="1"/>
  <c r="I346"/>
  <c r="M346" s="1"/>
  <c r="AS346" s="1"/>
  <c r="G346"/>
  <c r="AI345"/>
  <c r="AG345"/>
  <c r="AD345"/>
  <c r="AP345" s="1"/>
  <c r="AB345"/>
  <c r="Y345"/>
  <c r="AC345" s="1"/>
  <c r="U345"/>
  <c r="W345" s="1"/>
  <c r="S345"/>
  <c r="N345"/>
  <c r="AT345" s="1"/>
  <c r="L345"/>
  <c r="AR345" s="1"/>
  <c r="AU345" s="1"/>
  <c r="I345"/>
  <c r="M345" s="1"/>
  <c r="AS345" s="1"/>
  <c r="G345"/>
  <c r="AI344"/>
  <c r="AG344"/>
  <c r="AD344"/>
  <c r="AP344" s="1"/>
  <c r="AB344"/>
  <c r="AA344"/>
  <c r="Y344"/>
  <c r="AC344" s="1"/>
  <c r="W344"/>
  <c r="U344"/>
  <c r="S344"/>
  <c r="N344"/>
  <c r="AT344" s="1"/>
  <c r="L344"/>
  <c r="AR344" s="1"/>
  <c r="I344"/>
  <c r="M344" s="1"/>
  <c r="AS344" s="1"/>
  <c r="G344"/>
  <c r="AG343"/>
  <c r="AI343" s="1"/>
  <c r="AD343"/>
  <c r="AP343" s="1"/>
  <c r="AB343"/>
  <c r="AE343" s="1"/>
  <c r="AQ343" s="1"/>
  <c r="Y343"/>
  <c r="AC343" s="1"/>
  <c r="U343"/>
  <c r="W343" s="1"/>
  <c r="S343"/>
  <c r="N343"/>
  <c r="AT343" s="1"/>
  <c r="L343"/>
  <c r="AR343" s="1"/>
  <c r="I343"/>
  <c r="M343" s="1"/>
  <c r="AS343" s="1"/>
  <c r="G343"/>
  <c r="AD342"/>
  <c r="AC342"/>
  <c r="AB342"/>
  <c r="AE342" s="1"/>
  <c r="AG341"/>
  <c r="AF341"/>
  <c r="AI341" s="1"/>
  <c r="AD341"/>
  <c r="AP341" s="1"/>
  <c r="Y341"/>
  <c r="AC341" s="1"/>
  <c r="X341"/>
  <c r="AB341" s="1"/>
  <c r="T341"/>
  <c r="W341" s="1"/>
  <c r="S341"/>
  <c r="N341"/>
  <c r="AT341" s="1"/>
  <c r="M341"/>
  <c r="AS341" s="1"/>
  <c r="H341"/>
  <c r="L341" s="1"/>
  <c r="G341"/>
  <c r="AG340"/>
  <c r="AF340"/>
  <c r="AI340" s="1"/>
  <c r="AD340"/>
  <c r="AP340" s="1"/>
  <c r="Y340"/>
  <c r="AC340" s="1"/>
  <c r="X340"/>
  <c r="AB340" s="1"/>
  <c r="W340"/>
  <c r="T340"/>
  <c r="S340"/>
  <c r="N340"/>
  <c r="AT340" s="1"/>
  <c r="M340"/>
  <c r="AS340" s="1"/>
  <c r="H340"/>
  <c r="L340" s="1"/>
  <c r="G340"/>
  <c r="AG339"/>
  <c r="AF339"/>
  <c r="AI339" s="1"/>
  <c r="AD339"/>
  <c r="AP339" s="1"/>
  <c r="Y339"/>
  <c r="AC339" s="1"/>
  <c r="X339"/>
  <c r="AA339" s="1"/>
  <c r="W339"/>
  <c r="T339"/>
  <c r="AB339" s="1"/>
  <c r="S339"/>
  <c r="N339"/>
  <c r="AT339" s="1"/>
  <c r="M339"/>
  <c r="AS339" s="1"/>
  <c r="H339"/>
  <c r="L339" s="1"/>
  <c r="G339"/>
  <c r="AG338"/>
  <c r="AF338"/>
  <c r="AI338" s="1"/>
  <c r="AD338"/>
  <c r="AP338" s="1"/>
  <c r="Y338"/>
  <c r="AC338" s="1"/>
  <c r="X338"/>
  <c r="AA338" s="1"/>
  <c r="W338"/>
  <c r="T338"/>
  <c r="AB338" s="1"/>
  <c r="S338"/>
  <c r="N338"/>
  <c r="AT338" s="1"/>
  <c r="M338"/>
  <c r="AS338" s="1"/>
  <c r="H338"/>
  <c r="L338" s="1"/>
  <c r="G338"/>
  <c r="AG337"/>
  <c r="AF337"/>
  <c r="AI337" s="1"/>
  <c r="AD337"/>
  <c r="AP337" s="1"/>
  <c r="Y337"/>
  <c r="AC337" s="1"/>
  <c r="X337"/>
  <c r="AA337" s="1"/>
  <c r="W337"/>
  <c r="T337"/>
  <c r="AB337" s="1"/>
  <c r="S337"/>
  <c r="N337"/>
  <c r="AT337" s="1"/>
  <c r="M337"/>
  <c r="AS337" s="1"/>
  <c r="H337"/>
  <c r="L337" s="1"/>
  <c r="G337"/>
  <c r="AG335"/>
  <c r="AF335"/>
  <c r="AI335" s="1"/>
  <c r="AD335"/>
  <c r="AP335" s="1"/>
  <c r="Y335"/>
  <c r="AC335" s="1"/>
  <c r="X335"/>
  <c r="AB335" s="1"/>
  <c r="U335"/>
  <c r="T335"/>
  <c r="W335" s="1"/>
  <c r="S335"/>
  <c r="N335"/>
  <c r="AT335" s="1"/>
  <c r="M335"/>
  <c r="AS335" s="1"/>
  <c r="I335"/>
  <c r="H335"/>
  <c r="K335" s="1"/>
  <c r="G335"/>
  <c r="AD334"/>
  <c r="AC334"/>
  <c r="AB334"/>
  <c r="AE334" s="1"/>
  <c r="AG333"/>
  <c r="AF333"/>
  <c r="AI333" s="1"/>
  <c r="AD333"/>
  <c r="AP333" s="1"/>
  <c r="Y333"/>
  <c r="AC333" s="1"/>
  <c r="X333"/>
  <c r="AB333" s="1"/>
  <c r="T333"/>
  <c r="W333" s="1"/>
  <c r="S333"/>
  <c r="N333"/>
  <c r="AT333" s="1"/>
  <c r="M333"/>
  <c r="AS333" s="1"/>
  <c r="H333"/>
  <c r="L333" s="1"/>
  <c r="G333"/>
  <c r="AD332"/>
  <c r="AC332"/>
  <c r="AB332"/>
  <c r="AE332" s="1"/>
  <c r="AG331"/>
  <c r="AF331"/>
  <c r="AI331" s="1"/>
  <c r="AD331"/>
  <c r="AP331" s="1"/>
  <c r="Y331"/>
  <c r="AC331" s="1"/>
  <c r="X331"/>
  <c r="AB331" s="1"/>
  <c r="U331"/>
  <c r="T331"/>
  <c r="W331" s="1"/>
  <c r="S331"/>
  <c r="N331"/>
  <c r="AT331" s="1"/>
  <c r="I331"/>
  <c r="M331" s="1"/>
  <c r="AS331" s="1"/>
  <c r="H331"/>
  <c r="K331" s="1"/>
  <c r="G331"/>
  <c r="AG330"/>
  <c r="AF330"/>
  <c r="AI330" s="1"/>
  <c r="AD330"/>
  <c r="AP330" s="1"/>
  <c r="Y330"/>
  <c r="AC330" s="1"/>
  <c r="X330"/>
  <c r="AB330" s="1"/>
  <c r="U330"/>
  <c r="T330"/>
  <c r="W330" s="1"/>
  <c r="S330"/>
  <c r="N330"/>
  <c r="AT330" s="1"/>
  <c r="I330"/>
  <c r="M330" s="1"/>
  <c r="AS330" s="1"/>
  <c r="H330"/>
  <c r="K330" s="1"/>
  <c r="G330"/>
  <c r="AG329"/>
  <c r="AF329"/>
  <c r="AI329" s="1"/>
  <c r="AD329"/>
  <c r="AP329" s="1"/>
  <c r="AB329"/>
  <c r="AN329" s="1"/>
  <c r="Y329"/>
  <c r="AC329" s="1"/>
  <c r="X329"/>
  <c r="AA329" s="1"/>
  <c r="W329"/>
  <c r="U329"/>
  <c r="S329"/>
  <c r="N329"/>
  <c r="AT329" s="1"/>
  <c r="L329"/>
  <c r="AR329" s="1"/>
  <c r="AU329" s="1"/>
  <c r="I329"/>
  <c r="M329" s="1"/>
  <c r="AS329" s="1"/>
  <c r="G329"/>
  <c r="AD328"/>
  <c r="AC328"/>
  <c r="AE328" s="1"/>
  <c r="AB328"/>
  <c r="AG327"/>
  <c r="AF327"/>
  <c r="AI327" s="1"/>
  <c r="AD327"/>
  <c r="AP327" s="1"/>
  <c r="Y327"/>
  <c r="AC327" s="1"/>
  <c r="U327"/>
  <c r="T327"/>
  <c r="AB327" s="1"/>
  <c r="S327"/>
  <c r="N327"/>
  <c r="AT327" s="1"/>
  <c r="I327"/>
  <c r="M327" s="1"/>
  <c r="AS327" s="1"/>
  <c r="H327"/>
  <c r="L327" s="1"/>
  <c r="G327"/>
  <c r="AG326"/>
  <c r="AF326"/>
  <c r="AI326" s="1"/>
  <c r="AD326"/>
  <c r="AP326" s="1"/>
  <c r="AB326"/>
  <c r="AN326" s="1"/>
  <c r="Y326"/>
  <c r="AC326" s="1"/>
  <c r="U326"/>
  <c r="W326" s="1"/>
  <c r="S326"/>
  <c r="N326"/>
  <c r="AT326" s="1"/>
  <c r="M326"/>
  <c r="AS326" s="1"/>
  <c r="L326"/>
  <c r="AR326" s="1"/>
  <c r="AU326" s="1"/>
  <c r="K326"/>
  <c r="I326"/>
  <c r="G326"/>
  <c r="AG325"/>
  <c r="AF325"/>
  <c r="AI325" s="1"/>
  <c r="AD325"/>
  <c r="AP325" s="1"/>
  <c r="AB325"/>
  <c r="AN325" s="1"/>
  <c r="Y325"/>
  <c r="AC325" s="1"/>
  <c r="U325"/>
  <c r="W325" s="1"/>
  <c r="S325"/>
  <c r="N325"/>
  <c r="AT325" s="1"/>
  <c r="L325"/>
  <c r="O325" s="1"/>
  <c r="I325"/>
  <c r="M325" s="1"/>
  <c r="AS325" s="1"/>
  <c r="G325"/>
  <c r="AG324"/>
  <c r="AF324"/>
  <c r="AI324" s="1"/>
  <c r="AD324"/>
  <c r="AP324" s="1"/>
  <c r="AB324"/>
  <c r="AN324" s="1"/>
  <c r="Y324"/>
  <c r="AC324" s="1"/>
  <c r="U324"/>
  <c r="W324" s="1"/>
  <c r="S324"/>
  <c r="N324"/>
  <c r="AT324" s="1"/>
  <c r="L324"/>
  <c r="AR324" s="1"/>
  <c r="K324"/>
  <c r="I324"/>
  <c r="M324" s="1"/>
  <c r="AS324" s="1"/>
  <c r="G324"/>
  <c r="AD323"/>
  <c r="AC323"/>
  <c r="AB323"/>
  <c r="AE323" s="1"/>
  <c r="AG322"/>
  <c r="AF322"/>
  <c r="AI322" s="1"/>
  <c r="AD322"/>
  <c r="AP322" s="1"/>
  <c r="Y322"/>
  <c r="AC322" s="1"/>
  <c r="U322"/>
  <c r="T322"/>
  <c r="AB322" s="1"/>
  <c r="S322"/>
  <c r="N322"/>
  <c r="AT322" s="1"/>
  <c r="L322"/>
  <c r="AR322" s="1"/>
  <c r="I322"/>
  <c r="M322" s="1"/>
  <c r="AS322" s="1"/>
  <c r="H322"/>
  <c r="K322" s="1"/>
  <c r="G322"/>
  <c r="AG321"/>
  <c r="AF321"/>
  <c r="AI321" s="1"/>
  <c r="AD321"/>
  <c r="AP321" s="1"/>
  <c r="Y321"/>
  <c r="AC321" s="1"/>
  <c r="U321"/>
  <c r="T321"/>
  <c r="W321" s="1"/>
  <c r="S321"/>
  <c r="N321"/>
  <c r="AT321" s="1"/>
  <c r="I321"/>
  <c r="M321" s="1"/>
  <c r="AS321" s="1"/>
  <c r="H321"/>
  <c r="K321" s="1"/>
  <c r="G321"/>
  <c r="AG320"/>
  <c r="AF320"/>
  <c r="AI320" s="1"/>
  <c r="AD320"/>
  <c r="AP320" s="1"/>
  <c r="Y320"/>
  <c r="AC320" s="1"/>
  <c r="U320"/>
  <c r="T320"/>
  <c r="AB320" s="1"/>
  <c r="S320"/>
  <c r="N320"/>
  <c r="AT320" s="1"/>
  <c r="L320"/>
  <c r="AR320" s="1"/>
  <c r="AU320" s="1"/>
  <c r="I320"/>
  <c r="M320" s="1"/>
  <c r="AS320" s="1"/>
  <c r="H320"/>
  <c r="K320" s="1"/>
  <c r="G320"/>
  <c r="AG319"/>
  <c r="AF319"/>
  <c r="AI319" s="1"/>
  <c r="AD319"/>
  <c r="AP319" s="1"/>
  <c r="Y319"/>
  <c r="AC319" s="1"/>
  <c r="U319"/>
  <c r="T319"/>
  <c r="W319" s="1"/>
  <c r="S319"/>
  <c r="N319"/>
  <c r="AT319" s="1"/>
  <c r="I319"/>
  <c r="M319" s="1"/>
  <c r="AS319" s="1"/>
  <c r="H319"/>
  <c r="K319" s="1"/>
  <c r="G319"/>
  <c r="AG318"/>
  <c r="AF318"/>
  <c r="AI318" s="1"/>
  <c r="AD318"/>
  <c r="AP318" s="1"/>
  <c r="Y318"/>
  <c r="AC318" s="1"/>
  <c r="X318"/>
  <c r="AB318" s="1"/>
  <c r="U318"/>
  <c r="T318"/>
  <c r="W318" s="1"/>
  <c r="S318"/>
  <c r="N318"/>
  <c r="AT318" s="1"/>
  <c r="I318"/>
  <c r="M318" s="1"/>
  <c r="AS318" s="1"/>
  <c r="H318"/>
  <c r="K318" s="1"/>
  <c r="G318"/>
  <c r="AG317"/>
  <c r="AF317"/>
  <c r="AI317" s="1"/>
  <c r="AD317"/>
  <c r="AP317" s="1"/>
  <c r="Y317"/>
  <c r="AC317" s="1"/>
  <c r="U317"/>
  <c r="T317"/>
  <c r="AB317" s="1"/>
  <c r="S317"/>
  <c r="N317"/>
  <c r="AT317" s="1"/>
  <c r="L317"/>
  <c r="AR317" s="1"/>
  <c r="AU317" s="1"/>
  <c r="I317"/>
  <c r="M317" s="1"/>
  <c r="AS317" s="1"/>
  <c r="H317"/>
  <c r="K317" s="1"/>
  <c r="G317"/>
  <c r="AG316"/>
  <c r="AF316"/>
  <c r="AI316" s="1"/>
  <c r="AD316"/>
  <c r="AP316" s="1"/>
  <c r="Y316"/>
  <c r="AC316" s="1"/>
  <c r="U316"/>
  <c r="T316"/>
  <c r="W316" s="1"/>
  <c r="S316"/>
  <c r="N316"/>
  <c r="AT316" s="1"/>
  <c r="I316"/>
  <c r="M316" s="1"/>
  <c r="AS316" s="1"/>
  <c r="H316"/>
  <c r="K316" s="1"/>
  <c r="G316"/>
  <c r="AG315"/>
  <c r="AF315"/>
  <c r="AI315" s="1"/>
  <c r="AD315"/>
  <c r="AP315" s="1"/>
  <c r="Y315"/>
  <c r="AC315" s="1"/>
  <c r="U315"/>
  <c r="T315"/>
  <c r="AB315" s="1"/>
  <c r="S315"/>
  <c r="N315"/>
  <c r="AT315" s="1"/>
  <c r="L315"/>
  <c r="AR315" s="1"/>
  <c r="I315"/>
  <c r="M315" s="1"/>
  <c r="AS315" s="1"/>
  <c r="H315"/>
  <c r="K315" s="1"/>
  <c r="G315"/>
  <c r="AG314"/>
  <c r="AF314"/>
  <c r="AI314" s="1"/>
  <c r="AD314"/>
  <c r="AP314" s="1"/>
  <c r="Y314"/>
  <c r="AC314" s="1"/>
  <c r="X314"/>
  <c r="AA314" s="1"/>
  <c r="U314"/>
  <c r="T314"/>
  <c r="W314" s="1"/>
  <c r="S314"/>
  <c r="N314"/>
  <c r="AT314" s="1"/>
  <c r="I314"/>
  <c r="M314" s="1"/>
  <c r="AS314" s="1"/>
  <c r="H314"/>
  <c r="L314" s="1"/>
  <c r="G314"/>
  <c r="AG313"/>
  <c r="AF313"/>
  <c r="AI313" s="1"/>
  <c r="AD313"/>
  <c r="AP313" s="1"/>
  <c r="Y313"/>
  <c r="AC313" s="1"/>
  <c r="U313"/>
  <c r="T313"/>
  <c r="W313" s="1"/>
  <c r="S313"/>
  <c r="N313"/>
  <c r="AT313" s="1"/>
  <c r="I313"/>
  <c r="M313" s="1"/>
  <c r="AS313" s="1"/>
  <c r="H313"/>
  <c r="K313" s="1"/>
  <c r="G313"/>
  <c r="AG312"/>
  <c r="AF312"/>
  <c r="AI312" s="1"/>
  <c r="AD312"/>
  <c r="AP312" s="1"/>
  <c r="Y312"/>
  <c r="AC312" s="1"/>
  <c r="U312"/>
  <c r="T312"/>
  <c r="AB312" s="1"/>
  <c r="S312"/>
  <c r="N312"/>
  <c r="AT312" s="1"/>
  <c r="L312"/>
  <c r="AR312" s="1"/>
  <c r="I312"/>
  <c r="M312" s="1"/>
  <c r="AS312" s="1"/>
  <c r="H312"/>
  <c r="K312" s="1"/>
  <c r="G312"/>
  <c r="AG311"/>
  <c r="AF311"/>
  <c r="AI311" s="1"/>
  <c r="AD311"/>
  <c r="AP311" s="1"/>
  <c r="Y311"/>
  <c r="AC311" s="1"/>
  <c r="U311"/>
  <c r="T311"/>
  <c r="W311" s="1"/>
  <c r="S311"/>
  <c r="N311"/>
  <c r="AT311" s="1"/>
  <c r="I311"/>
  <c r="M311" s="1"/>
  <c r="AS311" s="1"/>
  <c r="H311"/>
  <c r="K311" s="1"/>
  <c r="G311"/>
  <c r="AG310"/>
  <c r="AF310"/>
  <c r="AI310" s="1"/>
  <c r="AD310"/>
  <c r="AP310" s="1"/>
  <c r="Y310"/>
  <c r="AC310" s="1"/>
  <c r="X310"/>
  <c r="AB310" s="1"/>
  <c r="U310"/>
  <c r="T310"/>
  <c r="W310" s="1"/>
  <c r="S310"/>
  <c r="N310"/>
  <c r="AT310" s="1"/>
  <c r="I310"/>
  <c r="M310" s="1"/>
  <c r="AS310" s="1"/>
  <c r="H310"/>
  <c r="K310" s="1"/>
  <c r="G310"/>
  <c r="AG309"/>
  <c r="AF309"/>
  <c r="AI309" s="1"/>
  <c r="AD309"/>
  <c r="AP309" s="1"/>
  <c r="Y309"/>
  <c r="AC309" s="1"/>
  <c r="X309"/>
  <c r="AA309" s="1"/>
  <c r="U309"/>
  <c r="T309"/>
  <c r="AB309" s="1"/>
  <c r="S309"/>
  <c r="N309"/>
  <c r="AT309" s="1"/>
  <c r="M309"/>
  <c r="AS309" s="1"/>
  <c r="I309"/>
  <c r="H309"/>
  <c r="K309" s="1"/>
  <c r="G309"/>
  <c r="AG308"/>
  <c r="AF308"/>
  <c r="AI308" s="1"/>
  <c r="AD308"/>
  <c r="AP308" s="1"/>
  <c r="AB308"/>
  <c r="AN308" s="1"/>
  <c r="Y308"/>
  <c r="AC308" s="1"/>
  <c r="U308"/>
  <c r="T308"/>
  <c r="W308" s="1"/>
  <c r="S308"/>
  <c r="N308"/>
  <c r="AT308" s="1"/>
  <c r="L308"/>
  <c r="AR308" s="1"/>
  <c r="I308"/>
  <c r="M308" s="1"/>
  <c r="H308"/>
  <c r="K308" s="1"/>
  <c r="G308"/>
  <c r="AP307"/>
  <c r="AL307"/>
  <c r="AG307"/>
  <c r="AF307"/>
  <c r="AI307" s="1"/>
  <c r="AD307"/>
  <c r="AC307"/>
  <c r="AO307" s="1"/>
  <c r="AA307"/>
  <c r="Y307"/>
  <c r="U307"/>
  <c r="T307"/>
  <c r="W307" s="1"/>
  <c r="S307"/>
  <c r="N307"/>
  <c r="AT307" s="1"/>
  <c r="M307"/>
  <c r="AS307" s="1"/>
  <c r="I307"/>
  <c r="H307"/>
  <c r="K307" s="1"/>
  <c r="G307"/>
  <c r="AH306"/>
  <c r="AG306"/>
  <c r="AI306" s="1"/>
  <c r="AI305" s="1"/>
  <c r="AF306"/>
  <c r="Z306"/>
  <c r="AD306" s="1"/>
  <c r="Y306"/>
  <c r="AC306" s="1"/>
  <c r="X306"/>
  <c r="AB306" s="1"/>
  <c r="W306"/>
  <c r="S306"/>
  <c r="N306"/>
  <c r="AT306" s="1"/>
  <c r="AT305" s="1"/>
  <c r="M306"/>
  <c r="AS306" s="1"/>
  <c r="L306"/>
  <c r="AR306" s="1"/>
  <c r="K306"/>
  <c r="G306"/>
  <c r="AH305"/>
  <c r="AG305"/>
  <c r="AF305"/>
  <c r="Z305"/>
  <c r="Y305"/>
  <c r="X305"/>
  <c r="V305"/>
  <c r="U305"/>
  <c r="T305"/>
  <c r="S305"/>
  <c r="R305"/>
  <c r="Q305"/>
  <c r="P305"/>
  <c r="N305"/>
  <c r="J305"/>
  <c r="I305"/>
  <c r="H305"/>
  <c r="G305"/>
  <c r="F305"/>
  <c r="E305"/>
  <c r="D305"/>
  <c r="AP304"/>
  <c r="AN304"/>
  <c r="AL304"/>
  <c r="AJ304"/>
  <c r="AI304"/>
  <c r="AD304"/>
  <c r="AC304"/>
  <c r="AE304" s="1"/>
  <c r="AQ304" s="1"/>
  <c r="AB304"/>
  <c r="AA304"/>
  <c r="W304"/>
  <c r="S304"/>
  <c r="N304"/>
  <c r="AT304" s="1"/>
  <c r="M304"/>
  <c r="AS304" s="1"/>
  <c r="L304"/>
  <c r="AR304" s="1"/>
  <c r="AU304" s="1"/>
  <c r="K304"/>
  <c r="G304"/>
  <c r="AP303"/>
  <c r="AL303"/>
  <c r="AG303"/>
  <c r="AF303"/>
  <c r="AI303" s="1"/>
  <c r="AD303"/>
  <c r="AC303"/>
  <c r="AO303" s="1"/>
  <c r="Y303"/>
  <c r="X303"/>
  <c r="AA303" s="1"/>
  <c r="W303"/>
  <c r="S303"/>
  <c r="N303"/>
  <c r="AT303" s="1"/>
  <c r="M303"/>
  <c r="AS303" s="1"/>
  <c r="L303"/>
  <c r="AR303" s="1"/>
  <c r="K303"/>
  <c r="G303"/>
  <c r="AF302"/>
  <c r="AI302" s="1"/>
  <c r="AD302"/>
  <c r="AP302" s="1"/>
  <c r="AC302"/>
  <c r="AO302" s="1"/>
  <c r="X302"/>
  <c r="AB302" s="1"/>
  <c r="W302"/>
  <c r="S302"/>
  <c r="N302"/>
  <c r="AT302" s="1"/>
  <c r="M302"/>
  <c r="AS302" s="1"/>
  <c r="L302"/>
  <c r="AR302" s="1"/>
  <c r="AU302" s="1"/>
  <c r="K302"/>
  <c r="G302"/>
  <c r="AF301"/>
  <c r="AI301" s="1"/>
  <c r="AD301"/>
  <c r="AP301" s="1"/>
  <c r="AC301"/>
  <c r="AO301" s="1"/>
  <c r="X301"/>
  <c r="AB301" s="1"/>
  <c r="W301"/>
  <c r="S301"/>
  <c r="N301"/>
  <c r="AT301" s="1"/>
  <c r="M301"/>
  <c r="AS301" s="1"/>
  <c r="L301"/>
  <c r="AR301" s="1"/>
  <c r="K301"/>
  <c r="G301"/>
  <c r="AG300"/>
  <c r="AI300" s="1"/>
  <c r="AD300"/>
  <c r="AP300" s="1"/>
  <c r="AB300"/>
  <c r="AN300" s="1"/>
  <c r="Y300"/>
  <c r="AC300" s="1"/>
  <c r="W300"/>
  <c r="S300"/>
  <c r="N300"/>
  <c r="AT300" s="1"/>
  <c r="M300"/>
  <c r="AS300" s="1"/>
  <c r="L300"/>
  <c r="AR300" s="1"/>
  <c r="AU300" s="1"/>
  <c r="K300"/>
  <c r="G300"/>
  <c r="AG299"/>
  <c r="AI299" s="1"/>
  <c r="AD299"/>
  <c r="AP299" s="1"/>
  <c r="AB299"/>
  <c r="AN299" s="1"/>
  <c r="Y299"/>
  <c r="AC299" s="1"/>
  <c r="W299"/>
  <c r="S299"/>
  <c r="N299"/>
  <c r="AT299" s="1"/>
  <c r="M299"/>
  <c r="AS299" s="1"/>
  <c r="L299"/>
  <c r="AR299" s="1"/>
  <c r="K299"/>
  <c r="G299"/>
  <c r="AG298"/>
  <c r="AI298" s="1"/>
  <c r="AD298"/>
  <c r="AP298" s="1"/>
  <c r="AB298"/>
  <c r="AN298" s="1"/>
  <c r="Y298"/>
  <c r="AC298" s="1"/>
  <c r="W298"/>
  <c r="S298"/>
  <c r="N298"/>
  <c r="AT298" s="1"/>
  <c r="M298"/>
  <c r="AS298" s="1"/>
  <c r="L298"/>
  <c r="AR298" s="1"/>
  <c r="AU298" s="1"/>
  <c r="K298"/>
  <c r="G298"/>
  <c r="AG297"/>
  <c r="AI297" s="1"/>
  <c r="AD297"/>
  <c r="AP297" s="1"/>
  <c r="AB297"/>
  <c r="AN297" s="1"/>
  <c r="Y297"/>
  <c r="AC297" s="1"/>
  <c r="W297"/>
  <c r="S297"/>
  <c r="N297"/>
  <c r="AT297" s="1"/>
  <c r="M297"/>
  <c r="AS297" s="1"/>
  <c r="L297"/>
  <c r="AR297" s="1"/>
  <c r="K297"/>
  <c r="G297"/>
  <c r="AG296"/>
  <c r="AI296" s="1"/>
  <c r="AD296"/>
  <c r="AP296" s="1"/>
  <c r="AB296"/>
  <c r="AN296" s="1"/>
  <c r="Y296"/>
  <c r="AC296" s="1"/>
  <c r="W296"/>
  <c r="S296"/>
  <c r="N296"/>
  <c r="AT296" s="1"/>
  <c r="M296"/>
  <c r="AS296" s="1"/>
  <c r="L296"/>
  <c r="AR296" s="1"/>
  <c r="AU296" s="1"/>
  <c r="K296"/>
  <c r="G296"/>
  <c r="AL295"/>
  <c r="AG295"/>
  <c r="AF295"/>
  <c r="AI295" s="1"/>
  <c r="AD295"/>
  <c r="AP295" s="1"/>
  <c r="AC295"/>
  <c r="AO295" s="1"/>
  <c r="Y295"/>
  <c r="X295"/>
  <c r="AA295" s="1"/>
  <c r="W295"/>
  <c r="S295"/>
  <c r="N295"/>
  <c r="AT295" s="1"/>
  <c r="M295"/>
  <c r="AS295" s="1"/>
  <c r="L295"/>
  <c r="AR295" s="1"/>
  <c r="AU295" s="1"/>
  <c r="K295"/>
  <c r="G295"/>
  <c r="AG294"/>
  <c r="AI294" s="1"/>
  <c r="AD294"/>
  <c r="AP294" s="1"/>
  <c r="AB294"/>
  <c r="AN294" s="1"/>
  <c r="Y294"/>
  <c r="AC294" s="1"/>
  <c r="W294"/>
  <c r="S294"/>
  <c r="N294"/>
  <c r="AT294" s="1"/>
  <c r="M294"/>
  <c r="AS294" s="1"/>
  <c r="L294"/>
  <c r="AR294" s="1"/>
  <c r="K294"/>
  <c r="G294"/>
  <c r="AG293"/>
  <c r="AI293" s="1"/>
  <c r="AD293"/>
  <c r="AP293" s="1"/>
  <c r="AB293"/>
  <c r="AN293" s="1"/>
  <c r="Y293"/>
  <c r="AC293" s="1"/>
  <c r="W293"/>
  <c r="S293"/>
  <c r="N293"/>
  <c r="AT293" s="1"/>
  <c r="M293"/>
  <c r="AS293" s="1"/>
  <c r="L293"/>
  <c r="AR293" s="1"/>
  <c r="AU293" s="1"/>
  <c r="K293"/>
  <c r="G293"/>
  <c r="AG292"/>
  <c r="AI292" s="1"/>
  <c r="AD292"/>
  <c r="AP292" s="1"/>
  <c r="AB292"/>
  <c r="AN292" s="1"/>
  <c r="Y292"/>
  <c r="AC292" s="1"/>
  <c r="W292"/>
  <c r="S292"/>
  <c r="N292"/>
  <c r="AT292" s="1"/>
  <c r="M292"/>
  <c r="AS292" s="1"/>
  <c r="L292"/>
  <c r="AR292" s="1"/>
  <c r="K292"/>
  <c r="G292"/>
  <c r="AG291"/>
  <c r="AI291" s="1"/>
  <c r="AD291"/>
  <c r="AP291" s="1"/>
  <c r="AB291"/>
  <c r="AN291" s="1"/>
  <c r="Y291"/>
  <c r="AC291" s="1"/>
  <c r="W291"/>
  <c r="S291"/>
  <c r="N291"/>
  <c r="AT291" s="1"/>
  <c r="M291"/>
  <c r="AS291" s="1"/>
  <c r="L291"/>
  <c r="AR291" s="1"/>
  <c r="AU291" s="1"/>
  <c r="K291"/>
  <c r="G291"/>
  <c r="AG290"/>
  <c r="AI290" s="1"/>
  <c r="AD290"/>
  <c r="AP290" s="1"/>
  <c r="AB290"/>
  <c r="AN290" s="1"/>
  <c r="Y290"/>
  <c r="AC290" s="1"/>
  <c r="W290"/>
  <c r="S290"/>
  <c r="N290"/>
  <c r="AT290" s="1"/>
  <c r="M290"/>
  <c r="AS290" s="1"/>
  <c r="L290"/>
  <c r="AR290" s="1"/>
  <c r="K290"/>
  <c r="G290"/>
  <c r="AG289"/>
  <c r="AI289" s="1"/>
  <c r="AD289"/>
  <c r="AP289" s="1"/>
  <c r="AB289"/>
  <c r="AN289" s="1"/>
  <c r="Y289"/>
  <c r="AC289" s="1"/>
  <c r="X289"/>
  <c r="AA289" s="1"/>
  <c r="W289"/>
  <c r="S289"/>
  <c r="N289"/>
  <c r="AT289" s="1"/>
  <c r="M289"/>
  <c r="O289" s="1"/>
  <c r="L289"/>
  <c r="AR289" s="1"/>
  <c r="K289"/>
  <c r="G289"/>
  <c r="AI288"/>
  <c r="AG288"/>
  <c r="AD288"/>
  <c r="AP288" s="1"/>
  <c r="AC288"/>
  <c r="AO288" s="1"/>
  <c r="AB288"/>
  <c r="AN288" s="1"/>
  <c r="AA288"/>
  <c r="Y288"/>
  <c r="W288"/>
  <c r="S288"/>
  <c r="N288"/>
  <c r="AT288" s="1"/>
  <c r="M288"/>
  <c r="AS288" s="1"/>
  <c r="L288"/>
  <c r="AR288" s="1"/>
  <c r="K288"/>
  <c r="G288"/>
  <c r="AI287"/>
  <c r="AG287"/>
  <c r="AD287"/>
  <c r="AP287" s="1"/>
  <c r="AB287"/>
  <c r="Y287"/>
  <c r="AC287" s="1"/>
  <c r="W287"/>
  <c r="S287"/>
  <c r="N287"/>
  <c r="AT287" s="1"/>
  <c r="M287"/>
  <c r="AS287" s="1"/>
  <c r="L287"/>
  <c r="O287" s="1"/>
  <c r="K287"/>
  <c r="G287"/>
  <c r="AI286"/>
  <c r="AG286"/>
  <c r="AD286"/>
  <c r="AP286" s="1"/>
  <c r="AB286"/>
  <c r="Y286"/>
  <c r="AC286" s="1"/>
  <c r="W286"/>
  <c r="S286"/>
  <c r="N286"/>
  <c r="AT286" s="1"/>
  <c r="M286"/>
  <c r="AS286" s="1"/>
  <c r="L286"/>
  <c r="O286" s="1"/>
  <c r="K286"/>
  <c r="G286"/>
  <c r="AI285"/>
  <c r="AG285"/>
  <c r="AD285"/>
  <c r="AP285" s="1"/>
  <c r="Y285"/>
  <c r="AC285" s="1"/>
  <c r="X285"/>
  <c r="AA285" s="1"/>
  <c r="W285"/>
  <c r="S285"/>
  <c r="N285"/>
  <c r="AT285" s="1"/>
  <c r="M285"/>
  <c r="AS285" s="1"/>
  <c r="L285"/>
  <c r="AR285" s="1"/>
  <c r="K285"/>
  <c r="G285"/>
  <c r="AG284"/>
  <c r="AI284" s="1"/>
  <c r="AD284"/>
  <c r="AP284" s="1"/>
  <c r="AB284"/>
  <c r="AN284" s="1"/>
  <c r="Y284"/>
  <c r="AC284" s="1"/>
  <c r="W284"/>
  <c r="S284"/>
  <c r="N284"/>
  <c r="AT284" s="1"/>
  <c r="M284"/>
  <c r="AS284" s="1"/>
  <c r="L284"/>
  <c r="AR284" s="1"/>
  <c r="AU284" s="1"/>
  <c r="K284"/>
  <c r="G284"/>
  <c r="AH283"/>
  <c r="AG283"/>
  <c r="AF283"/>
  <c r="AI283" s="1"/>
  <c r="AI282" s="1"/>
  <c r="Z283"/>
  <c r="AD283" s="1"/>
  <c r="Y283"/>
  <c r="AC283" s="1"/>
  <c r="X283"/>
  <c r="AB283" s="1"/>
  <c r="W283"/>
  <c r="S283"/>
  <c r="N283"/>
  <c r="AT283" s="1"/>
  <c r="AT282" s="1"/>
  <c r="M283"/>
  <c r="AS283" s="1"/>
  <c r="L283"/>
  <c r="AR283" s="1"/>
  <c r="K283"/>
  <c r="G283"/>
  <c r="AH282"/>
  <c r="AG282"/>
  <c r="AF282"/>
  <c r="Z282"/>
  <c r="Y282"/>
  <c r="X282"/>
  <c r="W282"/>
  <c r="V282"/>
  <c r="U282"/>
  <c r="T282"/>
  <c r="S282"/>
  <c r="R282"/>
  <c r="Q282"/>
  <c r="P282"/>
  <c r="N282"/>
  <c r="M282"/>
  <c r="L282"/>
  <c r="K282"/>
  <c r="J282"/>
  <c r="I282"/>
  <c r="H282"/>
  <c r="G282"/>
  <c r="F282"/>
  <c r="E282"/>
  <c r="D282"/>
  <c r="AI281"/>
  <c r="AD281"/>
  <c r="AP281" s="1"/>
  <c r="AC281"/>
  <c r="AO281" s="1"/>
  <c r="AB281"/>
  <c r="AN281" s="1"/>
  <c r="AA281"/>
  <c r="W281"/>
  <c r="S281"/>
  <c r="N281"/>
  <c r="AT281" s="1"/>
  <c r="AT1156" s="1"/>
  <c r="M281"/>
  <c r="AS281" s="1"/>
  <c r="L281"/>
  <c r="O281" s="1"/>
  <c r="K281"/>
  <c r="G281"/>
  <c r="AG280"/>
  <c r="AI280" s="1"/>
  <c r="AD280"/>
  <c r="AP280" s="1"/>
  <c r="AB280"/>
  <c r="Y280"/>
  <c r="AC280" s="1"/>
  <c r="W280"/>
  <c r="S280"/>
  <c r="N280"/>
  <c r="AT280" s="1"/>
  <c r="M280"/>
  <c r="AS280" s="1"/>
  <c r="L280"/>
  <c r="O280" s="1"/>
  <c r="K280"/>
  <c r="G280"/>
  <c r="AG279"/>
  <c r="AI279" s="1"/>
  <c r="AD279"/>
  <c r="AP279" s="1"/>
  <c r="AB279"/>
  <c r="AE279" s="1"/>
  <c r="AQ279" s="1"/>
  <c r="Y279"/>
  <c r="AC279" s="1"/>
  <c r="W279"/>
  <c r="S279"/>
  <c r="N279"/>
  <c r="AT279" s="1"/>
  <c r="M279"/>
  <c r="AS279" s="1"/>
  <c r="L279"/>
  <c r="O279" s="1"/>
  <c r="K279"/>
  <c r="G279"/>
  <c r="AI278"/>
  <c r="AG278"/>
  <c r="AD278"/>
  <c r="AP278" s="1"/>
  <c r="AC278"/>
  <c r="AO278" s="1"/>
  <c r="AB278"/>
  <c r="AE278" s="1"/>
  <c r="AQ278" s="1"/>
  <c r="AA278"/>
  <c r="Y278"/>
  <c r="W278"/>
  <c r="S278"/>
  <c r="N278"/>
  <c r="AT278" s="1"/>
  <c r="M278"/>
  <c r="AS278" s="1"/>
  <c r="L278"/>
  <c r="AR278" s="1"/>
  <c r="AU278" s="1"/>
  <c r="K278"/>
  <c r="G278"/>
  <c r="AI277"/>
  <c r="AG277"/>
  <c r="AD277"/>
  <c r="AP277" s="1"/>
  <c r="AB277"/>
  <c r="AA277"/>
  <c r="Y277"/>
  <c r="AC277" s="1"/>
  <c r="W277"/>
  <c r="S277"/>
  <c r="N277"/>
  <c r="AT277" s="1"/>
  <c r="M277"/>
  <c r="AS277" s="1"/>
  <c r="L277"/>
  <c r="O277" s="1"/>
  <c r="K277"/>
  <c r="G277"/>
  <c r="AI276"/>
  <c r="AG276"/>
  <c r="AD276"/>
  <c r="AP276" s="1"/>
  <c r="AB276"/>
  <c r="Y276"/>
  <c r="AC276" s="1"/>
  <c r="W276"/>
  <c r="S276"/>
  <c r="N276"/>
  <c r="AT276" s="1"/>
  <c r="M276"/>
  <c r="AS276" s="1"/>
  <c r="L276"/>
  <c r="O276" s="1"/>
  <c r="K276"/>
  <c r="G276"/>
  <c r="AI275"/>
  <c r="AG275"/>
  <c r="AD275"/>
  <c r="AP275" s="1"/>
  <c r="AB275"/>
  <c r="AA275"/>
  <c r="Y275"/>
  <c r="AC275" s="1"/>
  <c r="W275"/>
  <c r="S275"/>
  <c r="N275"/>
  <c r="AT275" s="1"/>
  <c r="M275"/>
  <c r="AS275" s="1"/>
  <c r="L275"/>
  <c r="O275" s="1"/>
  <c r="K275"/>
  <c r="G275"/>
  <c r="AG274"/>
  <c r="AI274" s="1"/>
  <c r="AD274"/>
  <c r="AP274" s="1"/>
  <c r="AB274"/>
  <c r="Y274"/>
  <c r="AC274" s="1"/>
  <c r="W274"/>
  <c r="S274"/>
  <c r="N274"/>
  <c r="AT274" s="1"/>
  <c r="M274"/>
  <c r="AS274" s="1"/>
  <c r="L274"/>
  <c r="O274" s="1"/>
  <c r="K274"/>
  <c r="G274"/>
  <c r="AI273"/>
  <c r="AG273"/>
  <c r="AD273"/>
  <c r="AP273" s="1"/>
  <c r="AB273"/>
  <c r="Y273"/>
  <c r="AC273" s="1"/>
  <c r="W273"/>
  <c r="S273"/>
  <c r="N273"/>
  <c r="AT273" s="1"/>
  <c r="M273"/>
  <c r="AS273" s="1"/>
  <c r="L273"/>
  <c r="O273" s="1"/>
  <c r="K273"/>
  <c r="G273"/>
  <c r="AI272"/>
  <c r="AG272"/>
  <c r="AD272"/>
  <c r="AP272" s="1"/>
  <c r="AB272"/>
  <c r="AA272"/>
  <c r="Y272"/>
  <c r="AC272" s="1"/>
  <c r="W272"/>
  <c r="S272"/>
  <c r="N272"/>
  <c r="AT272" s="1"/>
  <c r="M272"/>
  <c r="AS272" s="1"/>
  <c r="L272"/>
  <c r="O272" s="1"/>
  <c r="K272"/>
  <c r="G272"/>
  <c r="AG271"/>
  <c r="AI271" s="1"/>
  <c r="AD271"/>
  <c r="AP271" s="1"/>
  <c r="AB271"/>
  <c r="Y271"/>
  <c r="AC271" s="1"/>
  <c r="W271"/>
  <c r="S271"/>
  <c r="N271"/>
  <c r="AT271" s="1"/>
  <c r="M271"/>
  <c r="AS271" s="1"/>
  <c r="L271"/>
  <c r="O271" s="1"/>
  <c r="K271"/>
  <c r="G271"/>
  <c r="AG270"/>
  <c r="AI270" s="1"/>
  <c r="AD270"/>
  <c r="AP270" s="1"/>
  <c r="AB270"/>
  <c r="Y270"/>
  <c r="AC270" s="1"/>
  <c r="W270"/>
  <c r="S270"/>
  <c r="N270"/>
  <c r="AT270" s="1"/>
  <c r="M270"/>
  <c r="AS270" s="1"/>
  <c r="L270"/>
  <c r="O270" s="1"/>
  <c r="K270"/>
  <c r="G270"/>
  <c r="AG269"/>
  <c r="AI269" s="1"/>
  <c r="AD269"/>
  <c r="AP269" s="1"/>
  <c r="AB269"/>
  <c r="Y269"/>
  <c r="AC269" s="1"/>
  <c r="W269"/>
  <c r="S269"/>
  <c r="N269"/>
  <c r="AT269" s="1"/>
  <c r="M269"/>
  <c r="AS269" s="1"/>
  <c r="L269"/>
  <c r="O269" s="1"/>
  <c r="K269"/>
  <c r="G269"/>
  <c r="AG268"/>
  <c r="AI268" s="1"/>
  <c r="AD268"/>
  <c r="AP268" s="1"/>
  <c r="AB268"/>
  <c r="Y268"/>
  <c r="AC268" s="1"/>
  <c r="W268"/>
  <c r="S268"/>
  <c r="N268"/>
  <c r="AT268" s="1"/>
  <c r="M268"/>
  <c r="AS268" s="1"/>
  <c r="L268"/>
  <c r="O268" s="1"/>
  <c r="K268"/>
  <c r="G268"/>
  <c r="AI267"/>
  <c r="AG267"/>
  <c r="AD267"/>
  <c r="AP267" s="1"/>
  <c r="AB267"/>
  <c r="AA267"/>
  <c r="Y267"/>
  <c r="AC267" s="1"/>
  <c r="W267"/>
  <c r="S267"/>
  <c r="N267"/>
  <c r="AT267" s="1"/>
  <c r="M267"/>
  <c r="AS267" s="1"/>
  <c r="L267"/>
  <c r="O267" s="1"/>
  <c r="K267"/>
  <c r="G267"/>
  <c r="AI266"/>
  <c r="AG266"/>
  <c r="AD266"/>
  <c r="AP266" s="1"/>
  <c r="AB266"/>
  <c r="Y266"/>
  <c r="AC266" s="1"/>
  <c r="W266"/>
  <c r="S266"/>
  <c r="N266"/>
  <c r="AT266" s="1"/>
  <c r="M266"/>
  <c r="AS266" s="1"/>
  <c r="L266"/>
  <c r="O266" s="1"/>
  <c r="K266"/>
  <c r="G266"/>
  <c r="AI265"/>
  <c r="AG265"/>
  <c r="AD265"/>
  <c r="AP265" s="1"/>
  <c r="AB265"/>
  <c r="Y265"/>
  <c r="AC265" s="1"/>
  <c r="W265"/>
  <c r="S265"/>
  <c r="N265"/>
  <c r="AT265" s="1"/>
  <c r="M265"/>
  <c r="AS265" s="1"/>
  <c r="L265"/>
  <c r="O265" s="1"/>
  <c r="K265"/>
  <c r="G265"/>
  <c r="AI264"/>
  <c r="AG264"/>
  <c r="AD264"/>
  <c r="AP264" s="1"/>
  <c r="AB264"/>
  <c r="Y264"/>
  <c r="AC264" s="1"/>
  <c r="W264"/>
  <c r="S264"/>
  <c r="N264"/>
  <c r="AT264" s="1"/>
  <c r="M264"/>
  <c r="AS264" s="1"/>
  <c r="L264"/>
  <c r="O264" s="1"/>
  <c r="K264"/>
  <c r="G264"/>
  <c r="AG263"/>
  <c r="AI263" s="1"/>
  <c r="AD263"/>
  <c r="AP263" s="1"/>
  <c r="AB263"/>
  <c r="AE263" s="1"/>
  <c r="AQ263" s="1"/>
  <c r="Y263"/>
  <c r="AC263" s="1"/>
  <c r="W263"/>
  <c r="S263"/>
  <c r="N263"/>
  <c r="AT263" s="1"/>
  <c r="M263"/>
  <c r="AS263" s="1"/>
  <c r="L263"/>
  <c r="O263" s="1"/>
  <c r="K263"/>
  <c r="G263"/>
  <c r="AG262"/>
  <c r="AI262" s="1"/>
  <c r="AD262"/>
  <c r="AP262" s="1"/>
  <c r="AB262"/>
  <c r="Y262"/>
  <c r="AC262" s="1"/>
  <c r="W262"/>
  <c r="S262"/>
  <c r="N262"/>
  <c r="AT262" s="1"/>
  <c r="M262"/>
  <c r="AS262" s="1"/>
  <c r="L262"/>
  <c r="O262" s="1"/>
  <c r="K262"/>
  <c r="G262"/>
  <c r="AG261"/>
  <c r="AI261" s="1"/>
  <c r="AD261"/>
  <c r="AP261" s="1"/>
  <c r="AB261"/>
  <c r="AE261" s="1"/>
  <c r="AQ261" s="1"/>
  <c r="Y261"/>
  <c r="AC261" s="1"/>
  <c r="W261"/>
  <c r="S261"/>
  <c r="N261"/>
  <c r="AT261" s="1"/>
  <c r="M261"/>
  <c r="AS261" s="1"/>
  <c r="L261"/>
  <c r="O261" s="1"/>
  <c r="K261"/>
  <c r="G261"/>
  <c r="AG260"/>
  <c r="AI260" s="1"/>
  <c r="AD260"/>
  <c r="AP260" s="1"/>
  <c r="AB260"/>
  <c r="Y260"/>
  <c r="AC260" s="1"/>
  <c r="W260"/>
  <c r="S260"/>
  <c r="N260"/>
  <c r="AT260" s="1"/>
  <c r="M260"/>
  <c r="AS260" s="1"/>
  <c r="L260"/>
  <c r="O260" s="1"/>
  <c r="K260"/>
  <c r="G260"/>
  <c r="AI259"/>
  <c r="AG259"/>
  <c r="AD259"/>
  <c r="AP259" s="1"/>
  <c r="AB259"/>
  <c r="AA259"/>
  <c r="Y259"/>
  <c r="AC259" s="1"/>
  <c r="W259"/>
  <c r="S259"/>
  <c r="N259"/>
  <c r="AT259" s="1"/>
  <c r="M259"/>
  <c r="AS259" s="1"/>
  <c r="L259"/>
  <c r="O259" s="1"/>
  <c r="K259"/>
  <c r="G259"/>
  <c r="AI258"/>
  <c r="AG258"/>
  <c r="AD258"/>
  <c r="AP258" s="1"/>
  <c r="AB258"/>
  <c r="Y258"/>
  <c r="AC258" s="1"/>
  <c r="W258"/>
  <c r="S258"/>
  <c r="N258"/>
  <c r="AT258" s="1"/>
  <c r="M258"/>
  <c r="AS258" s="1"/>
  <c r="L258"/>
  <c r="O258" s="1"/>
  <c r="K258"/>
  <c r="G258"/>
  <c r="AI257"/>
  <c r="AG257"/>
  <c r="AD257"/>
  <c r="AP257" s="1"/>
  <c r="AB257"/>
  <c r="AA257"/>
  <c r="Y257"/>
  <c r="AC257" s="1"/>
  <c r="W257"/>
  <c r="S257"/>
  <c r="N257"/>
  <c r="AT257" s="1"/>
  <c r="M257"/>
  <c r="AS257" s="1"/>
  <c r="L257"/>
  <c r="O257" s="1"/>
  <c r="K257"/>
  <c r="G257"/>
  <c r="AI256"/>
  <c r="AG256"/>
  <c r="AD256"/>
  <c r="AP256" s="1"/>
  <c r="AC256"/>
  <c r="AO256" s="1"/>
  <c r="AB256"/>
  <c r="AN256" s="1"/>
  <c r="AA256"/>
  <c r="Y256"/>
  <c r="W256"/>
  <c r="S256"/>
  <c r="N256"/>
  <c r="AT256" s="1"/>
  <c r="M256"/>
  <c r="AS256" s="1"/>
  <c r="L256"/>
  <c r="AR256" s="1"/>
  <c r="K256"/>
  <c r="G256"/>
  <c r="AI255"/>
  <c r="AG255"/>
  <c r="AD255"/>
  <c r="AP255" s="1"/>
  <c r="AC255"/>
  <c r="AO255" s="1"/>
  <c r="AB255"/>
  <c r="AN255" s="1"/>
  <c r="AA255"/>
  <c r="Y255"/>
  <c r="W255"/>
  <c r="S255"/>
  <c r="N255"/>
  <c r="AT255" s="1"/>
  <c r="M255"/>
  <c r="AS255" s="1"/>
  <c r="L255"/>
  <c r="AR255" s="1"/>
  <c r="K255"/>
  <c r="G255"/>
  <c r="AI253"/>
  <c r="AG253"/>
  <c r="AD253"/>
  <c r="AP253" s="1"/>
  <c r="AC253"/>
  <c r="AO253" s="1"/>
  <c r="AB253"/>
  <c r="AN253" s="1"/>
  <c r="AA253"/>
  <c r="Y253"/>
  <c r="W253"/>
  <c r="S253"/>
  <c r="N253"/>
  <c r="AT253" s="1"/>
  <c r="M253"/>
  <c r="AS253" s="1"/>
  <c r="L253"/>
  <c r="AR253" s="1"/>
  <c r="K253"/>
  <c r="G253"/>
  <c r="AI252"/>
  <c r="AG252"/>
  <c r="AD252"/>
  <c r="AP252" s="1"/>
  <c r="AC252"/>
  <c r="AO252" s="1"/>
  <c r="AB252"/>
  <c r="AN252" s="1"/>
  <c r="AA252"/>
  <c r="Y252"/>
  <c r="W252"/>
  <c r="S252"/>
  <c r="N252"/>
  <c r="AT252" s="1"/>
  <c r="M252"/>
  <c r="AS252" s="1"/>
  <c r="L252"/>
  <c r="AR252" s="1"/>
  <c r="K252"/>
  <c r="G252"/>
  <c r="AI251"/>
  <c r="AG251"/>
  <c r="AD251"/>
  <c r="AP251" s="1"/>
  <c r="AC251"/>
  <c r="AO251" s="1"/>
  <c r="AB251"/>
  <c r="AN251" s="1"/>
  <c r="AA251"/>
  <c r="Y251"/>
  <c r="W251"/>
  <c r="S251"/>
  <c r="N251"/>
  <c r="AT251" s="1"/>
  <c r="M251"/>
  <c r="AS251" s="1"/>
  <c r="L251"/>
  <c r="AR251" s="1"/>
  <c r="K251"/>
  <c r="G251"/>
  <c r="AI250"/>
  <c r="AG250"/>
  <c r="AD250"/>
  <c r="AP250" s="1"/>
  <c r="AC250"/>
  <c r="AO250" s="1"/>
  <c r="AB250"/>
  <c r="AN250" s="1"/>
  <c r="AA250"/>
  <c r="Y250"/>
  <c r="W250"/>
  <c r="S250"/>
  <c r="N250"/>
  <c r="AT250" s="1"/>
  <c r="M250"/>
  <c r="AS250" s="1"/>
  <c r="L250"/>
  <c r="AR250" s="1"/>
  <c r="K250"/>
  <c r="G250"/>
  <c r="AI249"/>
  <c r="AG249"/>
  <c r="AD249"/>
  <c r="AP249" s="1"/>
  <c r="AC249"/>
  <c r="AO249" s="1"/>
  <c r="AB249"/>
  <c r="AN249" s="1"/>
  <c r="AA249"/>
  <c r="Y249"/>
  <c r="W249"/>
  <c r="S249"/>
  <c r="N249"/>
  <c r="AT249" s="1"/>
  <c r="M249"/>
  <c r="AS249" s="1"/>
  <c r="L249"/>
  <c r="AR249" s="1"/>
  <c r="K249"/>
  <c r="G249"/>
  <c r="AI248"/>
  <c r="AG248"/>
  <c r="AD248"/>
  <c r="AP248" s="1"/>
  <c r="AC248"/>
  <c r="AO248" s="1"/>
  <c r="AB248"/>
  <c r="AN248" s="1"/>
  <c r="AA248"/>
  <c r="Y248"/>
  <c r="W248"/>
  <c r="S248"/>
  <c r="N248"/>
  <c r="AT248" s="1"/>
  <c r="M248"/>
  <c r="AS248" s="1"/>
  <c r="L248"/>
  <c r="AR248" s="1"/>
  <c r="K248"/>
  <c r="G248"/>
  <c r="AI247"/>
  <c r="AG247"/>
  <c r="AD247"/>
  <c r="AP247" s="1"/>
  <c r="AC247"/>
  <c r="AO247" s="1"/>
  <c r="AB247"/>
  <c r="AN247" s="1"/>
  <c r="AA247"/>
  <c r="Y247"/>
  <c r="W247"/>
  <c r="S247"/>
  <c r="N247"/>
  <c r="AT247" s="1"/>
  <c r="M247"/>
  <c r="AS247" s="1"/>
  <c r="L247"/>
  <c r="AR247" s="1"/>
  <c r="K247"/>
  <c r="G247"/>
  <c r="AI246"/>
  <c r="AG246"/>
  <c r="AD246"/>
  <c r="AP246" s="1"/>
  <c r="AC246"/>
  <c r="AO246" s="1"/>
  <c r="AB246"/>
  <c r="AN246" s="1"/>
  <c r="AA246"/>
  <c r="Y246"/>
  <c r="W246"/>
  <c r="S246"/>
  <c r="N246"/>
  <c r="AT246" s="1"/>
  <c r="M246"/>
  <c r="AS246" s="1"/>
  <c r="L246"/>
  <c r="AR246" s="1"/>
  <c r="K246"/>
  <c r="G246"/>
  <c r="AI244"/>
  <c r="AG244"/>
  <c r="AD244"/>
  <c r="AP244" s="1"/>
  <c r="AC244"/>
  <c r="AO244" s="1"/>
  <c r="AB244"/>
  <c r="AN244" s="1"/>
  <c r="AA244"/>
  <c r="Y244"/>
  <c r="W244"/>
  <c r="S244"/>
  <c r="N244"/>
  <c r="AT244" s="1"/>
  <c r="M244"/>
  <c r="AS244" s="1"/>
  <c r="L244"/>
  <c r="AR244" s="1"/>
  <c r="K244"/>
  <c r="G244"/>
  <c r="AI243"/>
  <c r="AG243"/>
  <c r="AD243"/>
  <c r="AP243" s="1"/>
  <c r="AC243"/>
  <c r="AO243" s="1"/>
  <c r="AB243"/>
  <c r="AN243" s="1"/>
  <c r="AA243"/>
  <c r="Y243"/>
  <c r="W243"/>
  <c r="S243"/>
  <c r="N243"/>
  <c r="AT243" s="1"/>
  <c r="M243"/>
  <c r="AS243" s="1"/>
  <c r="L243"/>
  <c r="AR243" s="1"/>
  <c r="K243"/>
  <c r="G243"/>
  <c r="AI242"/>
  <c r="AG242"/>
  <c r="AD242"/>
  <c r="AP242" s="1"/>
  <c r="AC242"/>
  <c r="AO242" s="1"/>
  <c r="AB242"/>
  <c r="AN242" s="1"/>
  <c r="AA242"/>
  <c r="Y242"/>
  <c r="W242"/>
  <c r="S242"/>
  <c r="N242"/>
  <c r="AT242" s="1"/>
  <c r="M242"/>
  <c r="AS242" s="1"/>
  <c r="L242"/>
  <c r="AR242" s="1"/>
  <c r="K242"/>
  <c r="G242"/>
  <c r="AI241"/>
  <c r="AG241"/>
  <c r="AD241"/>
  <c r="AP241" s="1"/>
  <c r="AC241"/>
  <c r="AO241" s="1"/>
  <c r="AB241"/>
  <c r="AN241" s="1"/>
  <c r="AA241"/>
  <c r="Y241"/>
  <c r="W241"/>
  <c r="S241"/>
  <c r="N241"/>
  <c r="AT241" s="1"/>
  <c r="M241"/>
  <c r="AS241" s="1"/>
  <c r="L241"/>
  <c r="AR241" s="1"/>
  <c r="K241"/>
  <c r="G241"/>
  <c r="AI240"/>
  <c r="AG240"/>
  <c r="AD240"/>
  <c r="AP240" s="1"/>
  <c r="AC240"/>
  <c r="AO240" s="1"/>
  <c r="AB240"/>
  <c r="AN240" s="1"/>
  <c r="AA240"/>
  <c r="Y240"/>
  <c r="W240"/>
  <c r="S240"/>
  <c r="N240"/>
  <c r="AT240" s="1"/>
  <c r="M240"/>
  <c r="AS240" s="1"/>
  <c r="L240"/>
  <c r="AR240" s="1"/>
  <c r="K240"/>
  <c r="G240"/>
  <c r="AI239"/>
  <c r="AG239"/>
  <c r="AD239"/>
  <c r="AP239" s="1"/>
  <c r="AC239"/>
  <c r="AO239" s="1"/>
  <c r="AB239"/>
  <c r="AN239" s="1"/>
  <c r="AA239"/>
  <c r="Y239"/>
  <c r="W239"/>
  <c r="S239"/>
  <c r="N239"/>
  <c r="AT239" s="1"/>
  <c r="M239"/>
  <c r="AS239" s="1"/>
  <c r="L239"/>
  <c r="AR239" s="1"/>
  <c r="K239"/>
  <c r="G239"/>
  <c r="AI238"/>
  <c r="AG238"/>
  <c r="AD238"/>
  <c r="AP238" s="1"/>
  <c r="AC238"/>
  <c r="AO238" s="1"/>
  <c r="AB238"/>
  <c r="AN238" s="1"/>
  <c r="AA238"/>
  <c r="Y238"/>
  <c r="W238"/>
  <c r="S238"/>
  <c r="N238"/>
  <c r="AT238" s="1"/>
  <c r="M238"/>
  <c r="AS238" s="1"/>
  <c r="L238"/>
  <c r="AR238" s="1"/>
  <c r="K238"/>
  <c r="G238"/>
  <c r="AI237"/>
  <c r="AG237"/>
  <c r="AD237"/>
  <c r="AP237" s="1"/>
  <c r="AC237"/>
  <c r="AO237" s="1"/>
  <c r="AB237"/>
  <c r="AN237" s="1"/>
  <c r="AA237"/>
  <c r="Y237"/>
  <c r="W237"/>
  <c r="S237"/>
  <c r="N237"/>
  <c r="AT237" s="1"/>
  <c r="M237"/>
  <c r="AS237" s="1"/>
  <c r="L237"/>
  <c r="AR237" s="1"/>
  <c r="K237"/>
  <c r="G237"/>
  <c r="AI236"/>
  <c r="AG236"/>
  <c r="AD236"/>
  <c r="AP236" s="1"/>
  <c r="AC236"/>
  <c r="AO236" s="1"/>
  <c r="AB236"/>
  <c r="AN236" s="1"/>
  <c r="AA236"/>
  <c r="Y236"/>
  <c r="W236"/>
  <c r="S236"/>
  <c r="N236"/>
  <c r="AT236" s="1"/>
  <c r="M236"/>
  <c r="AS236" s="1"/>
  <c r="L236"/>
  <c r="AR236" s="1"/>
  <c r="K236"/>
  <c r="G236"/>
  <c r="AI235"/>
  <c r="AG235"/>
  <c r="AD235"/>
  <c r="AP235" s="1"/>
  <c r="AC235"/>
  <c r="AO235" s="1"/>
  <c r="AB235"/>
  <c r="AN235" s="1"/>
  <c r="AA235"/>
  <c r="Y235"/>
  <c r="W235"/>
  <c r="S235"/>
  <c r="N235"/>
  <c r="AT235" s="1"/>
  <c r="M235"/>
  <c r="AS235" s="1"/>
  <c r="L235"/>
  <c r="AR235" s="1"/>
  <c r="K235"/>
  <c r="G235"/>
  <c r="AI234"/>
  <c r="AG234"/>
  <c r="AD234"/>
  <c r="AP234" s="1"/>
  <c r="AC234"/>
  <c r="AO234" s="1"/>
  <c r="AB234"/>
  <c r="AN234" s="1"/>
  <c r="AA234"/>
  <c r="Y234"/>
  <c r="W234"/>
  <c r="S234"/>
  <c r="N234"/>
  <c r="AT234" s="1"/>
  <c r="M234"/>
  <c r="AS234" s="1"/>
  <c r="L234"/>
  <c r="AR234" s="1"/>
  <c r="K234"/>
  <c r="G234"/>
  <c r="AI233"/>
  <c r="AG233"/>
  <c r="AD233"/>
  <c r="AP233" s="1"/>
  <c r="AC233"/>
  <c r="AO233" s="1"/>
  <c r="AB233"/>
  <c r="AN233" s="1"/>
  <c r="AA233"/>
  <c r="Y233"/>
  <c r="W233"/>
  <c r="S233"/>
  <c r="N233"/>
  <c r="AT233" s="1"/>
  <c r="M233"/>
  <c r="AS233" s="1"/>
  <c r="L233"/>
  <c r="AR233" s="1"/>
  <c r="K233"/>
  <c r="G233"/>
  <c r="AI232"/>
  <c r="AG232"/>
  <c r="AD232"/>
  <c r="AP232" s="1"/>
  <c r="AC232"/>
  <c r="AO232" s="1"/>
  <c r="AB232"/>
  <c r="AN232" s="1"/>
  <c r="AA232"/>
  <c r="Y232"/>
  <c r="W232"/>
  <c r="S232"/>
  <c r="N232"/>
  <c r="AT232" s="1"/>
  <c r="M232"/>
  <c r="AS232" s="1"/>
  <c r="L232"/>
  <c r="AR232" s="1"/>
  <c r="K232"/>
  <c r="G232"/>
  <c r="AI231"/>
  <c r="AG231"/>
  <c r="AD231"/>
  <c r="AP231" s="1"/>
  <c r="AC231"/>
  <c r="AO231" s="1"/>
  <c r="AB231"/>
  <c r="AN231" s="1"/>
  <c r="AA231"/>
  <c r="Y231"/>
  <c r="W231"/>
  <c r="S231"/>
  <c r="N231"/>
  <c r="AT231" s="1"/>
  <c r="M231"/>
  <c r="AS231" s="1"/>
  <c r="L231"/>
  <c r="AR231" s="1"/>
  <c r="K231"/>
  <c r="G231"/>
  <c r="AI230"/>
  <c r="AG230"/>
  <c r="AD230"/>
  <c r="AP230" s="1"/>
  <c r="AC230"/>
  <c r="AO230" s="1"/>
  <c r="AB230"/>
  <c r="AN230" s="1"/>
  <c r="AA230"/>
  <c r="Y230"/>
  <c r="W230"/>
  <c r="S230"/>
  <c r="N230"/>
  <c r="AT230" s="1"/>
  <c r="M230"/>
  <c r="AS230" s="1"/>
  <c r="L230"/>
  <c r="AR230" s="1"/>
  <c r="K230"/>
  <c r="G230"/>
  <c r="AI229"/>
  <c r="AG229"/>
  <c r="AD229"/>
  <c r="AP229" s="1"/>
  <c r="AB229"/>
  <c r="Y229"/>
  <c r="AC229" s="1"/>
  <c r="W229"/>
  <c r="S229"/>
  <c r="N229"/>
  <c r="AT229" s="1"/>
  <c r="M229"/>
  <c r="AS229" s="1"/>
  <c r="L229"/>
  <c r="O229" s="1"/>
  <c r="K229"/>
  <c r="G229"/>
  <c r="AG228"/>
  <c r="AF228"/>
  <c r="AI228" s="1"/>
  <c r="Z228"/>
  <c r="AD228" s="1"/>
  <c r="Y228"/>
  <c r="AC228" s="1"/>
  <c r="X228"/>
  <c r="AB228" s="1"/>
  <c r="W228"/>
  <c r="S228"/>
  <c r="N228"/>
  <c r="AT228" s="1"/>
  <c r="AT1155" s="1"/>
  <c r="M228"/>
  <c r="AS228" s="1"/>
  <c r="L228"/>
  <c r="AR228" s="1"/>
  <c r="K228"/>
  <c r="G228"/>
  <c r="AH227"/>
  <c r="AH740" s="1"/>
  <c r="AG227"/>
  <c r="AG740" s="1"/>
  <c r="AF227"/>
  <c r="AF740" s="1"/>
  <c r="AI740" s="1"/>
  <c r="Z227"/>
  <c r="Z740" s="1"/>
  <c r="Y227"/>
  <c r="Y740" s="1"/>
  <c r="X227"/>
  <c r="X740" s="1"/>
  <c r="AA740" s="1"/>
  <c r="V227"/>
  <c r="V740" s="1"/>
  <c r="U227"/>
  <c r="U740" s="1"/>
  <c r="T227"/>
  <c r="T740" s="1"/>
  <c r="W740" s="1"/>
  <c r="R227"/>
  <c r="R740" s="1"/>
  <c r="AD740" s="1"/>
  <c r="Q227"/>
  <c r="Q740" s="1"/>
  <c r="AC740" s="1"/>
  <c r="P227"/>
  <c r="P740" s="1"/>
  <c r="J227"/>
  <c r="J740" s="1"/>
  <c r="I227"/>
  <c r="I740" s="1"/>
  <c r="H227"/>
  <c r="H740" s="1"/>
  <c r="K740" s="1"/>
  <c r="F227"/>
  <c r="F740" s="1"/>
  <c r="N740" s="1"/>
  <c r="AT740" s="1"/>
  <c r="E227"/>
  <c r="E740" s="1"/>
  <c r="M740" s="1"/>
  <c r="AS740" s="1"/>
  <c r="D227"/>
  <c r="D740" s="1"/>
  <c r="AP226"/>
  <c r="AN226"/>
  <c r="AL226"/>
  <c r="AJ226"/>
  <c r="AI226"/>
  <c r="AD226"/>
  <c r="AC226"/>
  <c r="AO226" s="1"/>
  <c r="AB226"/>
  <c r="AA226"/>
  <c r="W226"/>
  <c r="S226"/>
  <c r="N226"/>
  <c r="AT226" s="1"/>
  <c r="M226"/>
  <c r="AS226" s="1"/>
  <c r="L226"/>
  <c r="O226" s="1"/>
  <c r="K226"/>
  <c r="G226"/>
  <c r="AP225"/>
  <c r="AN225"/>
  <c r="AL225"/>
  <c r="AJ225"/>
  <c r="AI225"/>
  <c r="AD225"/>
  <c r="AC225"/>
  <c r="AO225" s="1"/>
  <c r="AB225"/>
  <c r="AA225"/>
  <c r="W225"/>
  <c r="S225"/>
  <c r="N225"/>
  <c r="AT225" s="1"/>
  <c r="M225"/>
  <c r="AS225" s="1"/>
  <c r="L225"/>
  <c r="O225" s="1"/>
  <c r="K225"/>
  <c r="G225"/>
  <c r="AP224"/>
  <c r="AN224"/>
  <c r="AL224"/>
  <c r="AJ224"/>
  <c r="AI224"/>
  <c r="AD224"/>
  <c r="AC224"/>
  <c r="AO224" s="1"/>
  <c r="AB224"/>
  <c r="AA224"/>
  <c r="W224"/>
  <c r="S224"/>
  <c r="N224"/>
  <c r="AT224" s="1"/>
  <c r="M224"/>
  <c r="AS224" s="1"/>
  <c r="L224"/>
  <c r="O224" s="1"/>
  <c r="K224"/>
  <c r="G224"/>
  <c r="AI222"/>
  <c r="AG222"/>
  <c r="AD222"/>
  <c r="AP222" s="1"/>
  <c r="AC222"/>
  <c r="AO222" s="1"/>
  <c r="AB222"/>
  <c r="AN222" s="1"/>
  <c r="AA222"/>
  <c r="Y222"/>
  <c r="W222"/>
  <c r="S222"/>
  <c r="N222"/>
  <c r="AT222" s="1"/>
  <c r="M222"/>
  <c r="AS222" s="1"/>
  <c r="L222"/>
  <c r="AR222" s="1"/>
  <c r="AU222" s="1"/>
  <c r="K222"/>
  <c r="G222"/>
  <c r="AI221"/>
  <c r="AG221"/>
  <c r="AD221"/>
  <c r="AP221" s="1"/>
  <c r="AC221"/>
  <c r="AO221" s="1"/>
  <c r="AB221"/>
  <c r="AN221" s="1"/>
  <c r="AA221"/>
  <c r="Y221"/>
  <c r="W221"/>
  <c r="S221"/>
  <c r="N221"/>
  <c r="AT221" s="1"/>
  <c r="M221"/>
  <c r="AS221" s="1"/>
  <c r="L221"/>
  <c r="AR221" s="1"/>
  <c r="AU221" s="1"/>
  <c r="K221"/>
  <c r="G221"/>
  <c r="AI220"/>
  <c r="AG220"/>
  <c r="AD220"/>
  <c r="AP220" s="1"/>
  <c r="AC220"/>
  <c r="AO220" s="1"/>
  <c r="AB220"/>
  <c r="AN220" s="1"/>
  <c r="AA220"/>
  <c r="Y220"/>
  <c r="W220"/>
  <c r="S220"/>
  <c r="N220"/>
  <c r="AT220" s="1"/>
  <c r="M220"/>
  <c r="AS220" s="1"/>
  <c r="L220"/>
  <c r="AR220" s="1"/>
  <c r="AU220" s="1"/>
  <c r="K220"/>
  <c r="G220"/>
  <c r="AH219"/>
  <c r="AG219"/>
  <c r="AG218" s="1"/>
  <c r="AF219"/>
  <c r="Z219"/>
  <c r="AD219" s="1"/>
  <c r="Y219"/>
  <c r="Y218" s="1"/>
  <c r="X219"/>
  <c r="AB219" s="1"/>
  <c r="W219"/>
  <c r="W218" s="1"/>
  <c r="S219"/>
  <c r="N219"/>
  <c r="AT219" s="1"/>
  <c r="M219"/>
  <c r="AS219" s="1"/>
  <c r="AS218" s="1"/>
  <c r="L219"/>
  <c r="AR219" s="1"/>
  <c r="K219"/>
  <c r="G219"/>
  <c r="AH218"/>
  <c r="AF218"/>
  <c r="Z218"/>
  <c r="X218"/>
  <c r="V218"/>
  <c r="U218"/>
  <c r="T218"/>
  <c r="S218"/>
  <c r="R218"/>
  <c r="Q218"/>
  <c r="P218"/>
  <c r="N218"/>
  <c r="M218"/>
  <c r="L218"/>
  <c r="K218"/>
  <c r="J218"/>
  <c r="I218"/>
  <c r="H218"/>
  <c r="G218"/>
  <c r="F218"/>
  <c r="E218"/>
  <c r="D218"/>
  <c r="AP217"/>
  <c r="AN217"/>
  <c r="AL217"/>
  <c r="AJ217"/>
  <c r="AI217"/>
  <c r="AD217"/>
  <c r="AC217"/>
  <c r="AO217" s="1"/>
  <c r="AB217"/>
  <c r="AA217"/>
  <c r="W217"/>
  <c r="S217"/>
  <c r="N217"/>
  <c r="AT217" s="1"/>
  <c r="M217"/>
  <c r="AS217" s="1"/>
  <c r="L217"/>
  <c r="O217" s="1"/>
  <c r="K217"/>
  <c r="G217"/>
  <c r="AP216"/>
  <c r="AL216"/>
  <c r="AG216"/>
  <c r="AF216"/>
  <c r="AI216" s="1"/>
  <c r="AD216"/>
  <c r="AC216"/>
  <c r="AO216" s="1"/>
  <c r="Y216"/>
  <c r="X216"/>
  <c r="AB216" s="1"/>
  <c r="W216"/>
  <c r="S216"/>
  <c r="N216"/>
  <c r="AT216" s="1"/>
  <c r="M216"/>
  <c r="AS216" s="1"/>
  <c r="L216"/>
  <c r="O216" s="1"/>
  <c r="K216"/>
  <c r="G216"/>
  <c r="AP215"/>
  <c r="AL215"/>
  <c r="AG215"/>
  <c r="AF215"/>
  <c r="AI215" s="1"/>
  <c r="AD215"/>
  <c r="AC215"/>
  <c r="AO215" s="1"/>
  <c r="Y215"/>
  <c r="X215"/>
  <c r="AB215" s="1"/>
  <c r="W215"/>
  <c r="S215"/>
  <c r="N215"/>
  <c r="AT215" s="1"/>
  <c r="M215"/>
  <c r="AS215" s="1"/>
  <c r="L215"/>
  <c r="O215" s="1"/>
  <c r="K215"/>
  <c r="G215"/>
  <c r="AP214"/>
  <c r="AL214"/>
  <c r="AG214"/>
  <c r="AF214"/>
  <c r="AI214" s="1"/>
  <c r="AD214"/>
  <c r="AC214"/>
  <c r="AO214" s="1"/>
  <c r="Y214"/>
  <c r="X214"/>
  <c r="AB214" s="1"/>
  <c r="W214"/>
  <c r="S214"/>
  <c r="N214"/>
  <c r="AT214" s="1"/>
  <c r="M214"/>
  <c r="AS214" s="1"/>
  <c r="L214"/>
  <c r="O214" s="1"/>
  <c r="K214"/>
  <c r="G214"/>
  <c r="AD213"/>
  <c r="AC213"/>
  <c r="AB213"/>
  <c r="AE213" s="1"/>
  <c r="AG212"/>
  <c r="AI212" s="1"/>
  <c r="AD212"/>
  <c r="AP212" s="1"/>
  <c r="AB212"/>
  <c r="AE212" s="1"/>
  <c r="AQ212" s="1"/>
  <c r="Y212"/>
  <c r="AC212" s="1"/>
  <c r="W212"/>
  <c r="S212"/>
  <c r="N212"/>
  <c r="AT212" s="1"/>
  <c r="M212"/>
  <c r="AS212" s="1"/>
  <c r="L212"/>
  <c r="O212" s="1"/>
  <c r="K212"/>
  <c r="G212"/>
  <c r="AG211"/>
  <c r="AI211" s="1"/>
  <c r="AD211"/>
  <c r="AP211" s="1"/>
  <c r="AB211"/>
  <c r="Y211"/>
  <c r="AC211" s="1"/>
  <c r="W211"/>
  <c r="S211"/>
  <c r="N211"/>
  <c r="AT211" s="1"/>
  <c r="M211"/>
  <c r="AS211" s="1"/>
  <c r="L211"/>
  <c r="O211" s="1"/>
  <c r="K211"/>
  <c r="G211"/>
  <c r="AG210"/>
  <c r="AI210" s="1"/>
  <c r="AD210"/>
  <c r="AP210" s="1"/>
  <c r="AB210"/>
  <c r="AE210" s="1"/>
  <c r="AQ210" s="1"/>
  <c r="Y210"/>
  <c r="AC210" s="1"/>
  <c r="W210"/>
  <c r="S210"/>
  <c r="N210"/>
  <c r="AT210" s="1"/>
  <c r="M210"/>
  <c r="AS210" s="1"/>
  <c r="L210"/>
  <c r="O210" s="1"/>
  <c r="K210"/>
  <c r="G210"/>
  <c r="AG209"/>
  <c r="AI209" s="1"/>
  <c r="AD209"/>
  <c r="AP209" s="1"/>
  <c r="AB209"/>
  <c r="Y209"/>
  <c r="AC209" s="1"/>
  <c r="W209"/>
  <c r="S209"/>
  <c r="N209"/>
  <c r="AT209" s="1"/>
  <c r="M209"/>
  <c r="AS209" s="1"/>
  <c r="L209"/>
  <c r="O209" s="1"/>
  <c r="K209"/>
  <c r="G209"/>
  <c r="AG208"/>
  <c r="AI208" s="1"/>
  <c r="AD208"/>
  <c r="AP208" s="1"/>
  <c r="AB208"/>
  <c r="AE208" s="1"/>
  <c r="AQ208" s="1"/>
  <c r="Y208"/>
  <c r="AC208" s="1"/>
  <c r="W208"/>
  <c r="S208"/>
  <c r="N208"/>
  <c r="AT208" s="1"/>
  <c r="M208"/>
  <c r="AS208" s="1"/>
  <c r="L208"/>
  <c r="O208" s="1"/>
  <c r="K208"/>
  <c r="G208"/>
  <c r="AG207"/>
  <c r="AI207" s="1"/>
  <c r="AD207"/>
  <c r="AP207" s="1"/>
  <c r="AB207"/>
  <c r="Y207"/>
  <c r="AC207" s="1"/>
  <c r="W207"/>
  <c r="S207"/>
  <c r="N207"/>
  <c r="AT207" s="1"/>
  <c r="M207"/>
  <c r="AS207" s="1"/>
  <c r="L207"/>
  <c r="O207" s="1"/>
  <c r="K207"/>
  <c r="G207"/>
  <c r="AI206"/>
  <c r="AG206"/>
  <c r="AD206"/>
  <c r="AP206" s="1"/>
  <c r="AB206"/>
  <c r="Y206"/>
  <c r="AC206" s="1"/>
  <c r="W206"/>
  <c r="S206"/>
  <c r="N206"/>
  <c r="AT206" s="1"/>
  <c r="M206"/>
  <c r="AS206" s="1"/>
  <c r="L206"/>
  <c r="O206" s="1"/>
  <c r="K206"/>
  <c r="G206"/>
  <c r="AG205"/>
  <c r="AI205" s="1"/>
  <c r="AD205"/>
  <c r="AP205" s="1"/>
  <c r="AB205"/>
  <c r="AE205" s="1"/>
  <c r="AQ205" s="1"/>
  <c r="Y205"/>
  <c r="AC205" s="1"/>
  <c r="W205"/>
  <c r="S205"/>
  <c r="N205"/>
  <c r="AT205" s="1"/>
  <c r="M205"/>
  <c r="AS205" s="1"/>
  <c r="L205"/>
  <c r="O205" s="1"/>
  <c r="K205"/>
  <c r="G205"/>
  <c r="AI204"/>
  <c r="AG204"/>
  <c r="AD204"/>
  <c r="AP204" s="1"/>
  <c r="AB204"/>
  <c r="AA204"/>
  <c r="Y204"/>
  <c r="AC204" s="1"/>
  <c r="W204"/>
  <c r="S204"/>
  <c r="N204"/>
  <c r="AT204" s="1"/>
  <c r="M204"/>
  <c r="AS204" s="1"/>
  <c r="L204"/>
  <c r="O204" s="1"/>
  <c r="K204"/>
  <c r="G204"/>
  <c r="AI203"/>
  <c r="AG203"/>
  <c r="AD203"/>
  <c r="AP203" s="1"/>
  <c r="AB203"/>
  <c r="AA203"/>
  <c r="Y203"/>
  <c r="AC203" s="1"/>
  <c r="W203"/>
  <c r="S203"/>
  <c r="N203"/>
  <c r="AT203" s="1"/>
  <c r="M203"/>
  <c r="AS203" s="1"/>
  <c r="L203"/>
  <c r="O203" s="1"/>
  <c r="K203"/>
  <c r="G203"/>
  <c r="AG202"/>
  <c r="AI202" s="1"/>
  <c r="AD202"/>
  <c r="AP202" s="1"/>
  <c r="AB202"/>
  <c r="Y202"/>
  <c r="AC202" s="1"/>
  <c r="W202"/>
  <c r="S202"/>
  <c r="N202"/>
  <c r="AT202" s="1"/>
  <c r="M202"/>
  <c r="AS202" s="1"/>
  <c r="L202"/>
  <c r="O202" s="1"/>
  <c r="K202"/>
  <c r="G202"/>
  <c r="AG201"/>
  <c r="AI201" s="1"/>
  <c r="AD201"/>
  <c r="AP201" s="1"/>
  <c r="AB201"/>
  <c r="Y201"/>
  <c r="AC201" s="1"/>
  <c r="W201"/>
  <c r="S201"/>
  <c r="N201"/>
  <c r="AT201" s="1"/>
  <c r="M201"/>
  <c r="AS201" s="1"/>
  <c r="L201"/>
  <c r="O201" s="1"/>
  <c r="K201"/>
  <c r="G201"/>
  <c r="AG200"/>
  <c r="AI200" s="1"/>
  <c r="AD200"/>
  <c r="AP200" s="1"/>
  <c r="AB200"/>
  <c r="AA200"/>
  <c r="Y200"/>
  <c r="AC200" s="1"/>
  <c r="W200"/>
  <c r="S200"/>
  <c r="N200"/>
  <c r="AT200" s="1"/>
  <c r="M200"/>
  <c r="AS200" s="1"/>
  <c r="L200"/>
  <c r="O200" s="1"/>
  <c r="K200"/>
  <c r="G200"/>
  <c r="AI199"/>
  <c r="AG199"/>
  <c r="AD199"/>
  <c r="AP199" s="1"/>
  <c r="AB199"/>
  <c r="AA199"/>
  <c r="Y199"/>
  <c r="AC199" s="1"/>
  <c r="W199"/>
  <c r="S199"/>
  <c r="N199"/>
  <c r="AT199" s="1"/>
  <c r="M199"/>
  <c r="AS199" s="1"/>
  <c r="L199"/>
  <c r="O199" s="1"/>
  <c r="K199"/>
  <c r="G199"/>
  <c r="AI198"/>
  <c r="AG198"/>
  <c r="AD198"/>
  <c r="AP198" s="1"/>
  <c r="AB198"/>
  <c r="AA198"/>
  <c r="Y198"/>
  <c r="AC198" s="1"/>
  <c r="W198"/>
  <c r="S198"/>
  <c r="N198"/>
  <c r="AT198" s="1"/>
  <c r="M198"/>
  <c r="AS198" s="1"/>
  <c r="L198"/>
  <c r="O198" s="1"/>
  <c r="K198"/>
  <c r="G198"/>
  <c r="AG197"/>
  <c r="AI197" s="1"/>
  <c r="AD197"/>
  <c r="AP197" s="1"/>
  <c r="AB197"/>
  <c r="AA197"/>
  <c r="Y197"/>
  <c r="AC197" s="1"/>
  <c r="W197"/>
  <c r="S197"/>
  <c r="N197"/>
  <c r="AT197" s="1"/>
  <c r="M197"/>
  <c r="AS197" s="1"/>
  <c r="L197"/>
  <c r="O197" s="1"/>
  <c r="K197"/>
  <c r="G197"/>
  <c r="AH196"/>
  <c r="AG196"/>
  <c r="AF196"/>
  <c r="AI196" s="1"/>
  <c r="Z196"/>
  <c r="AD196" s="1"/>
  <c r="Y196"/>
  <c r="AC196" s="1"/>
  <c r="X196"/>
  <c r="AA196" s="1"/>
  <c r="W196"/>
  <c r="S196"/>
  <c r="N196"/>
  <c r="AT196" s="1"/>
  <c r="M196"/>
  <c r="AS196" s="1"/>
  <c r="L196"/>
  <c r="O196" s="1"/>
  <c r="K196"/>
  <c r="G196"/>
  <c r="AH195"/>
  <c r="AG195"/>
  <c r="AF195"/>
  <c r="AI195" s="1"/>
  <c r="Z195"/>
  <c r="Y195"/>
  <c r="X195"/>
  <c r="AA195" s="1"/>
  <c r="V195"/>
  <c r="U195"/>
  <c r="T195"/>
  <c r="W195" s="1"/>
  <c r="R195"/>
  <c r="AD195" s="1"/>
  <c r="Q195"/>
  <c r="AC195" s="1"/>
  <c r="P195"/>
  <c r="AB195" s="1"/>
  <c r="J195"/>
  <c r="I195"/>
  <c r="H195"/>
  <c r="K195" s="1"/>
  <c r="F195"/>
  <c r="N195" s="1"/>
  <c r="AT195" s="1"/>
  <c r="E195"/>
  <c r="M195" s="1"/>
  <c r="AS195" s="1"/>
  <c r="D195"/>
  <c r="L195" s="1"/>
  <c r="AI194"/>
  <c r="AD194"/>
  <c r="AP194" s="1"/>
  <c r="AC194"/>
  <c r="AO194" s="1"/>
  <c r="AB194"/>
  <c r="AN194" s="1"/>
  <c r="AA194"/>
  <c r="W194"/>
  <c r="S194"/>
  <c r="N194"/>
  <c r="AT194" s="1"/>
  <c r="M194"/>
  <c r="AS194" s="1"/>
  <c r="L194"/>
  <c r="AR194" s="1"/>
  <c r="K194"/>
  <c r="G194"/>
  <c r="AI193"/>
  <c r="AG193"/>
  <c r="AD193"/>
  <c r="AP193" s="1"/>
  <c r="AB193"/>
  <c r="AN193" s="1"/>
  <c r="AA193"/>
  <c r="Y193"/>
  <c r="AC193" s="1"/>
  <c r="W193"/>
  <c r="S193"/>
  <c r="N193"/>
  <c r="AT193" s="1"/>
  <c r="M193"/>
  <c r="AS193" s="1"/>
  <c r="L193"/>
  <c r="AR193" s="1"/>
  <c r="K193"/>
  <c r="G193"/>
  <c r="AI192"/>
  <c r="AG192"/>
  <c r="AD192"/>
  <c r="AP192" s="1"/>
  <c r="AB192"/>
  <c r="AN192" s="1"/>
  <c r="Y192"/>
  <c r="AC192" s="1"/>
  <c r="W192"/>
  <c r="S192"/>
  <c r="N192"/>
  <c r="AT192" s="1"/>
  <c r="M192"/>
  <c r="AS192" s="1"/>
  <c r="L192"/>
  <c r="AR192" s="1"/>
  <c r="K192"/>
  <c r="G192"/>
  <c r="AD191"/>
  <c r="AC191"/>
  <c r="AB191"/>
  <c r="AE191" s="1"/>
  <c r="AI190"/>
  <c r="AG190"/>
  <c r="AG1157" s="1"/>
  <c r="AD190"/>
  <c r="AP190" s="1"/>
  <c r="AB190"/>
  <c r="AN190" s="1"/>
  <c r="Y190"/>
  <c r="Y1157" s="1"/>
  <c r="W190"/>
  <c r="S190"/>
  <c r="N190"/>
  <c r="AT190" s="1"/>
  <c r="M190"/>
  <c r="M1157" s="1"/>
  <c r="L190"/>
  <c r="AR190" s="1"/>
  <c r="K190"/>
  <c r="G190"/>
  <c r="AG189"/>
  <c r="AG1156" s="1"/>
  <c r="AD189"/>
  <c r="AP189" s="1"/>
  <c r="AB189"/>
  <c r="AN189" s="1"/>
  <c r="Y189"/>
  <c r="Y1156" s="1"/>
  <c r="W189"/>
  <c r="S189"/>
  <c r="N189"/>
  <c r="AT189" s="1"/>
  <c r="AT1146" s="1"/>
  <c r="M189"/>
  <c r="M1156" s="1"/>
  <c r="L189"/>
  <c r="AR189" s="1"/>
  <c r="K189"/>
  <c r="G189"/>
  <c r="AG188"/>
  <c r="AG1155" s="1"/>
  <c r="AD188"/>
  <c r="AP188" s="1"/>
  <c r="AB188"/>
  <c r="AN188" s="1"/>
  <c r="Y188"/>
  <c r="Y1155" s="1"/>
  <c r="W188"/>
  <c r="S188"/>
  <c r="N188"/>
  <c r="AT188" s="1"/>
  <c r="AT1145" s="1"/>
  <c r="M188"/>
  <c r="M1155" s="1"/>
  <c r="L188"/>
  <c r="AR188" s="1"/>
  <c r="K188"/>
  <c r="G188"/>
  <c r="AG187"/>
  <c r="AG1154" s="1"/>
  <c r="AD187"/>
  <c r="AP187" s="1"/>
  <c r="AB187"/>
  <c r="AN187" s="1"/>
  <c r="Y187"/>
  <c r="Y1154" s="1"/>
  <c r="W187"/>
  <c r="S187"/>
  <c r="N187"/>
  <c r="AT187" s="1"/>
  <c r="AT1144" s="1"/>
  <c r="M187"/>
  <c r="M1154" s="1"/>
  <c r="L187"/>
  <c r="AR187" s="1"/>
  <c r="K187"/>
  <c r="G187"/>
  <c r="AG186"/>
  <c r="AG1153" s="1"/>
  <c r="AD186"/>
  <c r="AP186" s="1"/>
  <c r="AB186"/>
  <c r="AN186" s="1"/>
  <c r="Y186"/>
  <c r="Y1153" s="1"/>
  <c r="W186"/>
  <c r="S186"/>
  <c r="N186"/>
  <c r="AT186" s="1"/>
  <c r="AT1143" s="1"/>
  <c r="M186"/>
  <c r="M1153" s="1"/>
  <c r="L186"/>
  <c r="AR186" s="1"/>
  <c r="K186"/>
  <c r="G186"/>
  <c r="AG185"/>
  <c r="AG1152" s="1"/>
  <c r="AD185"/>
  <c r="AP185" s="1"/>
  <c r="AB185"/>
  <c r="AN185" s="1"/>
  <c r="Y185"/>
  <c r="Y1152" s="1"/>
  <c r="W185"/>
  <c r="S185"/>
  <c r="N185"/>
  <c r="AT185" s="1"/>
  <c r="AT1142" s="1"/>
  <c r="AT1158" s="1"/>
  <c r="M185"/>
  <c r="M1152" s="1"/>
  <c r="L185"/>
  <c r="AR185" s="1"/>
  <c r="K185"/>
  <c r="G185"/>
  <c r="AG184"/>
  <c r="AG1151" s="1"/>
  <c r="AD184"/>
  <c r="AP184" s="1"/>
  <c r="AB184"/>
  <c r="AN184" s="1"/>
  <c r="Y184"/>
  <c r="Y1151" s="1"/>
  <c r="W184"/>
  <c r="S184"/>
  <c r="N184"/>
  <c r="AT184" s="1"/>
  <c r="M184"/>
  <c r="M1151" s="1"/>
  <c r="L184"/>
  <c r="AR184" s="1"/>
  <c r="K184"/>
  <c r="G184"/>
  <c r="AG183"/>
  <c r="AG1150" s="1"/>
  <c r="AD183"/>
  <c r="AP183" s="1"/>
  <c r="AB183"/>
  <c r="AN183" s="1"/>
  <c r="Y183"/>
  <c r="Y1150" s="1"/>
  <c r="W183"/>
  <c r="S183"/>
  <c r="N183"/>
  <c r="AT183" s="1"/>
  <c r="M183"/>
  <c r="M1150" s="1"/>
  <c r="L183"/>
  <c r="AR183" s="1"/>
  <c r="K183"/>
  <c r="G183"/>
  <c r="AG182"/>
  <c r="AG1149" s="1"/>
  <c r="AD182"/>
  <c r="AP182" s="1"/>
  <c r="AB182"/>
  <c r="AN182" s="1"/>
  <c r="Y182"/>
  <c r="Y1149" s="1"/>
  <c r="W182"/>
  <c r="S182"/>
  <c r="N182"/>
  <c r="AT182" s="1"/>
  <c r="M182"/>
  <c r="M1149" s="1"/>
  <c r="L182"/>
  <c r="AR182" s="1"/>
  <c r="K182"/>
  <c r="G182"/>
  <c r="AG181"/>
  <c r="AG1148" s="1"/>
  <c r="AD181"/>
  <c r="AP181" s="1"/>
  <c r="AB181"/>
  <c r="AN181" s="1"/>
  <c r="Y181"/>
  <c r="Y1148" s="1"/>
  <c r="W181"/>
  <c r="S181"/>
  <c r="N181"/>
  <c r="AT181" s="1"/>
  <c r="M181"/>
  <c r="M1148" s="1"/>
  <c r="L181"/>
  <c r="AR181" s="1"/>
  <c r="K181"/>
  <c r="G181"/>
  <c r="AG180"/>
  <c r="AG1147" s="1"/>
  <c r="AD180"/>
  <c r="AP180" s="1"/>
  <c r="AB180"/>
  <c r="AN180" s="1"/>
  <c r="Y180"/>
  <c r="Y1147" s="1"/>
  <c r="W180"/>
  <c r="S180"/>
  <c r="N180"/>
  <c r="AT180" s="1"/>
  <c r="M180"/>
  <c r="M1147" s="1"/>
  <c r="L180"/>
  <c r="AR180" s="1"/>
  <c r="K180"/>
  <c r="G180"/>
  <c r="AG179"/>
  <c r="AG1146" s="1"/>
  <c r="AD179"/>
  <c r="AP179" s="1"/>
  <c r="AB179"/>
  <c r="AN179" s="1"/>
  <c r="Y179"/>
  <c r="Y1146" s="1"/>
  <c r="W179"/>
  <c r="S179"/>
  <c r="N179"/>
  <c r="AT179" s="1"/>
  <c r="M179"/>
  <c r="M1146" s="1"/>
  <c r="L179"/>
  <c r="AR179" s="1"/>
  <c r="K179"/>
  <c r="G179"/>
  <c r="AG178"/>
  <c r="AG1144" s="1"/>
  <c r="AD178"/>
  <c r="AP178" s="1"/>
  <c r="AB178"/>
  <c r="AN178" s="1"/>
  <c r="Y178"/>
  <c r="Y1144" s="1"/>
  <c r="W178"/>
  <c r="S178"/>
  <c r="N178"/>
  <c r="AT178" s="1"/>
  <c r="M178"/>
  <c r="M1144" s="1"/>
  <c r="L178"/>
  <c r="AR178" s="1"/>
  <c r="K178"/>
  <c r="G178"/>
  <c r="AG177"/>
  <c r="AG1143" s="1"/>
  <c r="AD177"/>
  <c r="AP177" s="1"/>
  <c r="AB177"/>
  <c r="AN177" s="1"/>
  <c r="Y177"/>
  <c r="Y1143" s="1"/>
  <c r="W177"/>
  <c r="S177"/>
  <c r="N177"/>
  <c r="AT177" s="1"/>
  <c r="M177"/>
  <c r="M1143" s="1"/>
  <c r="L177"/>
  <c r="AR177" s="1"/>
  <c r="K177"/>
  <c r="G177"/>
  <c r="AG176"/>
  <c r="AG1145" s="1"/>
  <c r="AD176"/>
  <c r="AP176" s="1"/>
  <c r="AB176"/>
  <c r="AN176" s="1"/>
  <c r="Y176"/>
  <c r="Y1145" s="1"/>
  <c r="W176"/>
  <c r="S176"/>
  <c r="N176"/>
  <c r="AT176" s="1"/>
  <c r="M176"/>
  <c r="M1145" s="1"/>
  <c r="L176"/>
  <c r="AR176" s="1"/>
  <c r="K176"/>
  <c r="G176"/>
  <c r="AG175"/>
  <c r="AG1142" s="1"/>
  <c r="AG1158" s="1"/>
  <c r="AD175"/>
  <c r="AP175" s="1"/>
  <c r="AB175"/>
  <c r="AN175" s="1"/>
  <c r="Y175"/>
  <c r="Y1142" s="1"/>
  <c r="Y1158" s="1"/>
  <c r="W175"/>
  <c r="S175"/>
  <c r="N175"/>
  <c r="AT175" s="1"/>
  <c r="M175"/>
  <c r="M1142" s="1"/>
  <c r="M1158" s="1"/>
  <c r="L175"/>
  <c r="AR175" s="1"/>
  <c r="K175"/>
  <c r="G175"/>
  <c r="AT174"/>
  <c r="AR174"/>
  <c r="AH174"/>
  <c r="AG174"/>
  <c r="AF174"/>
  <c r="AI174" s="1"/>
  <c r="Z174"/>
  <c r="AD174" s="1"/>
  <c r="Y174"/>
  <c r="X174"/>
  <c r="AB174" s="1"/>
  <c r="W174"/>
  <c r="S174"/>
  <c r="Q174"/>
  <c r="AC174" s="1"/>
  <c r="N174"/>
  <c r="M174"/>
  <c r="O174" s="1"/>
  <c r="L174"/>
  <c r="K174"/>
  <c r="G174"/>
  <c r="AH173"/>
  <c r="AG173"/>
  <c r="AF173"/>
  <c r="AI173" s="1"/>
  <c r="Z173"/>
  <c r="Y173"/>
  <c r="X173"/>
  <c r="AA173" s="1"/>
  <c r="V173"/>
  <c r="U173"/>
  <c r="T173"/>
  <c r="W173" s="1"/>
  <c r="R173"/>
  <c r="AD173" s="1"/>
  <c r="Q173"/>
  <c r="AC173" s="1"/>
  <c r="P173"/>
  <c r="AB173" s="1"/>
  <c r="J173"/>
  <c r="I173"/>
  <c r="H173"/>
  <c r="K173" s="1"/>
  <c r="F173"/>
  <c r="N173" s="1"/>
  <c r="AT173" s="1"/>
  <c r="E173"/>
  <c r="M173" s="1"/>
  <c r="AS173" s="1"/>
  <c r="D173"/>
  <c r="L173" s="1"/>
  <c r="AP172"/>
  <c r="AN172"/>
  <c r="AL172"/>
  <c r="AJ172"/>
  <c r="AI172"/>
  <c r="AD172"/>
  <c r="AC172"/>
  <c r="AE172" s="1"/>
  <c r="AQ172" s="1"/>
  <c r="AB172"/>
  <c r="AA172"/>
  <c r="W172"/>
  <c r="S172"/>
  <c r="N172"/>
  <c r="AT172" s="1"/>
  <c r="M172"/>
  <c r="AS172" s="1"/>
  <c r="L172"/>
  <c r="AR172" s="1"/>
  <c r="AU172" s="1"/>
  <c r="K172"/>
  <c r="G172"/>
  <c r="AG171"/>
  <c r="AI171" s="1"/>
  <c r="AD171"/>
  <c r="AP171" s="1"/>
  <c r="AB171"/>
  <c r="AN171" s="1"/>
  <c r="Y171"/>
  <c r="AC171" s="1"/>
  <c r="W171"/>
  <c r="S171"/>
  <c r="N171"/>
  <c r="AT171" s="1"/>
  <c r="M171"/>
  <c r="AS171" s="1"/>
  <c r="L171"/>
  <c r="AR171" s="1"/>
  <c r="K171"/>
  <c r="G171"/>
  <c r="AG170"/>
  <c r="AI170" s="1"/>
  <c r="AD170"/>
  <c r="AP170" s="1"/>
  <c r="AB170"/>
  <c r="AN170" s="1"/>
  <c r="Y170"/>
  <c r="AC170" s="1"/>
  <c r="W170"/>
  <c r="S170"/>
  <c r="N170"/>
  <c r="AT170" s="1"/>
  <c r="M170"/>
  <c r="AS170" s="1"/>
  <c r="L170"/>
  <c r="AR170" s="1"/>
  <c r="AU170" s="1"/>
  <c r="K170"/>
  <c r="G170"/>
  <c r="AG169"/>
  <c r="AI169" s="1"/>
  <c r="AD169"/>
  <c r="AP169" s="1"/>
  <c r="AB169"/>
  <c r="AN169" s="1"/>
  <c r="Y169"/>
  <c r="AC169" s="1"/>
  <c r="W169"/>
  <c r="S169"/>
  <c r="N169"/>
  <c r="AT169" s="1"/>
  <c r="M169"/>
  <c r="AS169" s="1"/>
  <c r="L169"/>
  <c r="AR169" s="1"/>
  <c r="K169"/>
  <c r="G169"/>
  <c r="AG168"/>
  <c r="AI168" s="1"/>
  <c r="AD168"/>
  <c r="AP168" s="1"/>
  <c r="AB168"/>
  <c r="AN168" s="1"/>
  <c r="Y168"/>
  <c r="AC168" s="1"/>
  <c r="W168"/>
  <c r="S168"/>
  <c r="N168"/>
  <c r="AT168" s="1"/>
  <c r="M168"/>
  <c r="AS168" s="1"/>
  <c r="L168"/>
  <c r="AR168" s="1"/>
  <c r="AU168" s="1"/>
  <c r="K168"/>
  <c r="G168"/>
  <c r="AP167"/>
  <c r="AL167"/>
  <c r="AG167"/>
  <c r="AF167"/>
  <c r="AI167" s="1"/>
  <c r="AD167"/>
  <c r="AC167"/>
  <c r="AO167" s="1"/>
  <c r="Y167"/>
  <c r="X167"/>
  <c r="AA167" s="1"/>
  <c r="W167"/>
  <c r="S167"/>
  <c r="N167"/>
  <c r="AT167" s="1"/>
  <c r="M167"/>
  <c r="AS167" s="1"/>
  <c r="L167"/>
  <c r="AR167" s="1"/>
  <c r="K167"/>
  <c r="G167"/>
  <c r="AP166"/>
  <c r="AL166"/>
  <c r="AG166"/>
  <c r="AF166"/>
  <c r="AI166" s="1"/>
  <c r="AD166"/>
  <c r="AC166"/>
  <c r="AO166" s="1"/>
  <c r="Y166"/>
  <c r="X166"/>
  <c r="AA166" s="1"/>
  <c r="W166"/>
  <c r="S166"/>
  <c r="N166"/>
  <c r="AT166" s="1"/>
  <c r="M166"/>
  <c r="AS166" s="1"/>
  <c r="L166"/>
  <c r="AR166" s="1"/>
  <c r="K166"/>
  <c r="G166"/>
  <c r="AP165"/>
  <c r="AL165"/>
  <c r="AG165"/>
  <c r="AF165"/>
  <c r="AI165" s="1"/>
  <c r="AD165"/>
  <c r="AC165"/>
  <c r="AO165" s="1"/>
  <c r="Y165"/>
  <c r="X165"/>
  <c r="AA165" s="1"/>
  <c r="W165"/>
  <c r="S165"/>
  <c r="N165"/>
  <c r="AT165" s="1"/>
  <c r="M165"/>
  <c r="AS165" s="1"/>
  <c r="L165"/>
  <c r="AR165" s="1"/>
  <c r="K165"/>
  <c r="G165"/>
  <c r="AP164"/>
  <c r="AL164"/>
  <c r="AG164"/>
  <c r="AF164"/>
  <c r="AI164" s="1"/>
  <c r="AD164"/>
  <c r="AC164"/>
  <c r="AO164" s="1"/>
  <c r="Y164"/>
  <c r="X164"/>
  <c r="AA164" s="1"/>
  <c r="W164"/>
  <c r="S164"/>
  <c r="N164"/>
  <c r="AT164" s="1"/>
  <c r="M164"/>
  <c r="AS164" s="1"/>
  <c r="L164"/>
  <c r="AR164" s="1"/>
  <c r="K164"/>
  <c r="G164"/>
  <c r="AD163"/>
  <c r="AC163"/>
  <c r="AB163"/>
  <c r="AE163" s="1"/>
  <c r="AP162"/>
  <c r="AL162"/>
  <c r="AG162"/>
  <c r="AF162"/>
  <c r="AI162" s="1"/>
  <c r="AD162"/>
  <c r="AC162"/>
  <c r="AO162" s="1"/>
  <c r="Y162"/>
  <c r="X162"/>
  <c r="AA162" s="1"/>
  <c r="W162"/>
  <c r="S162"/>
  <c r="N162"/>
  <c r="AT162" s="1"/>
  <c r="M162"/>
  <c r="AS162" s="1"/>
  <c r="L162"/>
  <c r="AR162" s="1"/>
  <c r="K162"/>
  <c r="G162"/>
  <c r="AP161"/>
  <c r="AL161"/>
  <c r="AG161"/>
  <c r="AF161"/>
  <c r="AI161" s="1"/>
  <c r="AD161"/>
  <c r="AC161"/>
  <c r="AO161" s="1"/>
  <c r="Y161"/>
  <c r="X161"/>
  <c r="AA161" s="1"/>
  <c r="W161"/>
  <c r="S161"/>
  <c r="N161"/>
  <c r="AT161" s="1"/>
  <c r="M161"/>
  <c r="AS161" s="1"/>
  <c r="L161"/>
  <c r="AR161" s="1"/>
  <c r="AU161" s="1"/>
  <c r="K161"/>
  <c r="G161"/>
  <c r="AP160"/>
  <c r="AL160"/>
  <c r="AG160"/>
  <c r="AF160"/>
  <c r="AI160" s="1"/>
  <c r="AD160"/>
  <c r="AC160"/>
  <c r="AO160" s="1"/>
  <c r="Y160"/>
  <c r="X160"/>
  <c r="AA160" s="1"/>
  <c r="W160"/>
  <c r="S160"/>
  <c r="N160"/>
  <c r="AT160" s="1"/>
  <c r="M160"/>
  <c r="AS160" s="1"/>
  <c r="L160"/>
  <c r="AR160" s="1"/>
  <c r="K160"/>
  <c r="G160"/>
  <c r="AP159"/>
  <c r="AL159"/>
  <c r="AG159"/>
  <c r="AF159"/>
  <c r="AI159" s="1"/>
  <c r="AD159"/>
  <c r="AC159"/>
  <c r="AO159" s="1"/>
  <c r="Y159"/>
  <c r="X159"/>
  <c r="AA159" s="1"/>
  <c r="W159"/>
  <c r="S159"/>
  <c r="N159"/>
  <c r="AT159" s="1"/>
  <c r="M159"/>
  <c r="AS159" s="1"/>
  <c r="L159"/>
  <c r="AR159" s="1"/>
  <c r="K159"/>
  <c r="G159"/>
  <c r="AP158"/>
  <c r="AL158"/>
  <c r="AG158"/>
  <c r="AF158"/>
  <c r="AI158" s="1"/>
  <c r="AD158"/>
  <c r="AC158"/>
  <c r="AO158" s="1"/>
  <c r="Y158"/>
  <c r="X158"/>
  <c r="AA158" s="1"/>
  <c r="W158"/>
  <c r="S158"/>
  <c r="N158"/>
  <c r="AT158" s="1"/>
  <c r="M158"/>
  <c r="AS158" s="1"/>
  <c r="L158"/>
  <c r="AR158" s="1"/>
  <c r="K158"/>
  <c r="G158"/>
  <c r="AP157"/>
  <c r="AL157"/>
  <c r="AG157"/>
  <c r="AF157"/>
  <c r="AI157" s="1"/>
  <c r="AD157"/>
  <c r="AC157"/>
  <c r="AO157" s="1"/>
  <c r="Y157"/>
  <c r="X157"/>
  <c r="AA157" s="1"/>
  <c r="W157"/>
  <c r="S157"/>
  <c r="N157"/>
  <c r="AT157" s="1"/>
  <c r="M157"/>
  <c r="AS157" s="1"/>
  <c r="L157"/>
  <c r="AR157" s="1"/>
  <c r="K157"/>
  <c r="G157"/>
  <c r="AP156"/>
  <c r="AL156"/>
  <c r="AG156"/>
  <c r="AF156"/>
  <c r="AI156" s="1"/>
  <c r="AD156"/>
  <c r="AC156"/>
  <c r="AO156" s="1"/>
  <c r="Y156"/>
  <c r="X156"/>
  <c r="AA156" s="1"/>
  <c r="W156"/>
  <c r="S156"/>
  <c r="N156"/>
  <c r="AT156" s="1"/>
  <c r="M156"/>
  <c r="AS156" s="1"/>
  <c r="L156"/>
  <c r="AR156" s="1"/>
  <c r="K156"/>
  <c r="G156"/>
  <c r="AP155"/>
  <c r="AL155"/>
  <c r="AG155"/>
  <c r="AF155"/>
  <c r="AI155" s="1"/>
  <c r="AD155"/>
  <c r="AC155"/>
  <c r="AO155" s="1"/>
  <c r="Y155"/>
  <c r="X155"/>
  <c r="AA155" s="1"/>
  <c r="W155"/>
  <c r="S155"/>
  <c r="N155"/>
  <c r="AT155" s="1"/>
  <c r="M155"/>
  <c r="AS155" s="1"/>
  <c r="L155"/>
  <c r="AR155" s="1"/>
  <c r="K155"/>
  <c r="G155"/>
  <c r="AP154"/>
  <c r="AL154"/>
  <c r="AG154"/>
  <c r="AF154"/>
  <c r="AI154" s="1"/>
  <c r="AD154"/>
  <c r="AC154"/>
  <c r="AO154" s="1"/>
  <c r="Y154"/>
  <c r="X154"/>
  <c r="AA154" s="1"/>
  <c r="W154"/>
  <c r="S154"/>
  <c r="N154"/>
  <c r="AT154" s="1"/>
  <c r="M154"/>
  <c r="AS154" s="1"/>
  <c r="L154"/>
  <c r="AR154" s="1"/>
  <c r="K154"/>
  <c r="G154"/>
  <c r="AP153"/>
  <c r="AL153"/>
  <c r="AG153"/>
  <c r="AF153"/>
  <c r="AI153" s="1"/>
  <c r="AD153"/>
  <c r="AC153"/>
  <c r="AO153" s="1"/>
  <c r="Y153"/>
  <c r="X153"/>
  <c r="AA153" s="1"/>
  <c r="W153"/>
  <c r="S153"/>
  <c r="N153"/>
  <c r="AT153" s="1"/>
  <c r="M153"/>
  <c r="AS153" s="1"/>
  <c r="L153"/>
  <c r="AR153" s="1"/>
  <c r="K153"/>
  <c r="G153"/>
  <c r="AP152"/>
  <c r="AL152"/>
  <c r="AG152"/>
  <c r="AF152"/>
  <c r="AI152" s="1"/>
  <c r="AD152"/>
  <c r="AC152"/>
  <c r="AO152" s="1"/>
  <c r="Y152"/>
  <c r="X152"/>
  <c r="AA152" s="1"/>
  <c r="W152"/>
  <c r="S152"/>
  <c r="N152"/>
  <c r="AT152" s="1"/>
  <c r="M152"/>
  <c r="AS152" s="1"/>
  <c r="L152"/>
  <c r="AR152" s="1"/>
  <c r="K152"/>
  <c r="G152"/>
  <c r="AP151"/>
  <c r="AL151"/>
  <c r="AG151"/>
  <c r="AF151"/>
  <c r="AI151" s="1"/>
  <c r="AD151"/>
  <c r="AC151"/>
  <c r="AO151" s="1"/>
  <c r="Y151"/>
  <c r="X151"/>
  <c r="AA151" s="1"/>
  <c r="W151"/>
  <c r="S151"/>
  <c r="N151"/>
  <c r="AT151" s="1"/>
  <c r="M151"/>
  <c r="AS151" s="1"/>
  <c r="L151"/>
  <c r="AR151" s="1"/>
  <c r="K151"/>
  <c r="G151"/>
  <c r="AP150"/>
  <c r="AL150"/>
  <c r="AG150"/>
  <c r="AF150"/>
  <c r="AI150" s="1"/>
  <c r="AD150"/>
  <c r="AC150"/>
  <c r="AO150" s="1"/>
  <c r="Y150"/>
  <c r="X150"/>
  <c r="AA150" s="1"/>
  <c r="W150"/>
  <c r="S150"/>
  <c r="N150"/>
  <c r="AT150" s="1"/>
  <c r="M150"/>
  <c r="AS150" s="1"/>
  <c r="L150"/>
  <c r="AR150" s="1"/>
  <c r="K150"/>
  <c r="G150"/>
  <c r="AP149"/>
  <c r="AL149"/>
  <c r="AG149"/>
  <c r="AF149"/>
  <c r="AI149" s="1"/>
  <c r="AD149"/>
  <c r="AC149"/>
  <c r="AO149" s="1"/>
  <c r="Y149"/>
  <c r="X149"/>
  <c r="AA149" s="1"/>
  <c r="W149"/>
  <c r="S149"/>
  <c r="N149"/>
  <c r="AT149" s="1"/>
  <c r="M149"/>
  <c r="AS149" s="1"/>
  <c r="L149"/>
  <c r="AR149" s="1"/>
  <c r="K149"/>
  <c r="G149"/>
  <c r="AP148"/>
  <c r="AL148"/>
  <c r="AG148"/>
  <c r="AF148"/>
  <c r="AI148" s="1"/>
  <c r="AD148"/>
  <c r="AC148"/>
  <c r="AO148" s="1"/>
  <c r="Y148"/>
  <c r="X148"/>
  <c r="AA148" s="1"/>
  <c r="W148"/>
  <c r="S148"/>
  <c r="N148"/>
  <c r="AT148" s="1"/>
  <c r="M148"/>
  <c r="AS148" s="1"/>
  <c r="L148"/>
  <c r="AR148" s="1"/>
  <c r="K148"/>
  <c r="G148"/>
  <c r="AD147"/>
  <c r="AC147"/>
  <c r="AB147"/>
  <c r="AE147" s="1"/>
  <c r="AP146"/>
  <c r="AL146"/>
  <c r="AG146"/>
  <c r="AF146"/>
  <c r="AI146" s="1"/>
  <c r="AD146"/>
  <c r="AC146"/>
  <c r="AO146" s="1"/>
  <c r="Y146"/>
  <c r="X146"/>
  <c r="AA146" s="1"/>
  <c r="W146"/>
  <c r="S146"/>
  <c r="N146"/>
  <c r="AT146" s="1"/>
  <c r="M146"/>
  <c r="AS146" s="1"/>
  <c r="L146"/>
  <c r="AR146" s="1"/>
  <c r="K146"/>
  <c r="G146"/>
  <c r="AP145"/>
  <c r="AL145"/>
  <c r="AG145"/>
  <c r="AF145"/>
  <c r="AI145" s="1"/>
  <c r="AD145"/>
  <c r="AC145"/>
  <c r="AO145" s="1"/>
  <c r="Y145"/>
  <c r="X145"/>
  <c r="AA145" s="1"/>
  <c r="W145"/>
  <c r="S145"/>
  <c r="N145"/>
  <c r="AT145" s="1"/>
  <c r="M145"/>
  <c r="AS145" s="1"/>
  <c r="L145"/>
  <c r="AR145" s="1"/>
  <c r="AU145" s="1"/>
  <c r="K145"/>
  <c r="G145"/>
  <c r="AP144"/>
  <c r="AL144"/>
  <c r="AG144"/>
  <c r="AF144"/>
  <c r="AI144" s="1"/>
  <c r="AD144"/>
  <c r="AC144"/>
  <c r="AO144" s="1"/>
  <c r="Y144"/>
  <c r="X144"/>
  <c r="AA144" s="1"/>
  <c r="W144"/>
  <c r="S144"/>
  <c r="N144"/>
  <c r="AT144" s="1"/>
  <c r="M144"/>
  <c r="AS144" s="1"/>
  <c r="L144"/>
  <c r="AR144" s="1"/>
  <c r="K144"/>
  <c r="G144"/>
  <c r="AP143"/>
  <c r="AL143"/>
  <c r="AG143"/>
  <c r="AF143"/>
  <c r="AI143" s="1"/>
  <c r="AD143"/>
  <c r="AC143"/>
  <c r="AO143" s="1"/>
  <c r="Y143"/>
  <c r="X143"/>
  <c r="AA143" s="1"/>
  <c r="W143"/>
  <c r="S143"/>
  <c r="N143"/>
  <c r="AT143" s="1"/>
  <c r="M143"/>
  <c r="AS143" s="1"/>
  <c r="L143"/>
  <c r="AR143" s="1"/>
  <c r="K143"/>
  <c r="G143"/>
  <c r="AP142"/>
  <c r="AL142"/>
  <c r="AG142"/>
  <c r="AF142"/>
  <c r="AI142" s="1"/>
  <c r="AD142"/>
  <c r="AC142"/>
  <c r="AO142" s="1"/>
  <c r="Y142"/>
  <c r="X142"/>
  <c r="AA142" s="1"/>
  <c r="W142"/>
  <c r="S142"/>
  <c r="N142"/>
  <c r="AT142" s="1"/>
  <c r="M142"/>
  <c r="AS142" s="1"/>
  <c r="L142"/>
  <c r="AR142" s="1"/>
  <c r="AU142" s="1"/>
  <c r="K142"/>
  <c r="G142"/>
  <c r="AP141"/>
  <c r="AL141"/>
  <c r="AG141"/>
  <c r="AF141"/>
  <c r="AI141" s="1"/>
  <c r="AD141"/>
  <c r="AC141"/>
  <c r="AO141" s="1"/>
  <c r="Y141"/>
  <c r="X141"/>
  <c r="AA141" s="1"/>
  <c r="W141"/>
  <c r="S141"/>
  <c r="N141"/>
  <c r="AT141" s="1"/>
  <c r="M141"/>
  <c r="AS141" s="1"/>
  <c r="L141"/>
  <c r="AR141" s="1"/>
  <c r="K141"/>
  <c r="G141"/>
  <c r="AP140"/>
  <c r="AL140"/>
  <c r="AG140"/>
  <c r="AF140"/>
  <c r="AI140" s="1"/>
  <c r="AD140"/>
  <c r="AC140"/>
  <c r="AO140" s="1"/>
  <c r="Y140"/>
  <c r="X140"/>
  <c r="AA140" s="1"/>
  <c r="W140"/>
  <c r="S140"/>
  <c r="N140"/>
  <c r="AT140" s="1"/>
  <c r="M140"/>
  <c r="AS140" s="1"/>
  <c r="L140"/>
  <c r="AR140" s="1"/>
  <c r="AU140" s="1"/>
  <c r="K140"/>
  <c r="G140"/>
  <c r="AP139"/>
  <c r="AL139"/>
  <c r="AG139"/>
  <c r="AF139"/>
  <c r="AI139" s="1"/>
  <c r="AD139"/>
  <c r="AC139"/>
  <c r="AO139" s="1"/>
  <c r="Y139"/>
  <c r="X139"/>
  <c r="AA139" s="1"/>
  <c r="W139"/>
  <c r="S139"/>
  <c r="N139"/>
  <c r="AT139" s="1"/>
  <c r="M139"/>
  <c r="AS139" s="1"/>
  <c r="L139"/>
  <c r="AR139" s="1"/>
  <c r="K139"/>
  <c r="G139"/>
  <c r="AP138"/>
  <c r="AL138"/>
  <c r="AG138"/>
  <c r="AF138"/>
  <c r="AI138" s="1"/>
  <c r="AD138"/>
  <c r="AC138"/>
  <c r="AO138" s="1"/>
  <c r="Y138"/>
  <c r="X138"/>
  <c r="AA138" s="1"/>
  <c r="W138"/>
  <c r="S138"/>
  <c r="N138"/>
  <c r="AT138" s="1"/>
  <c r="M138"/>
  <c r="AS138" s="1"/>
  <c r="L138"/>
  <c r="AR138" s="1"/>
  <c r="K138"/>
  <c r="G138"/>
  <c r="AP137"/>
  <c r="AL137"/>
  <c r="AG137"/>
  <c r="AF137"/>
  <c r="AI137" s="1"/>
  <c r="AD137"/>
  <c r="AC137"/>
  <c r="AO137" s="1"/>
  <c r="Y137"/>
  <c r="X137"/>
  <c r="AA137" s="1"/>
  <c r="W137"/>
  <c r="S137"/>
  <c r="N137"/>
  <c r="AT137" s="1"/>
  <c r="M137"/>
  <c r="AS137" s="1"/>
  <c r="L137"/>
  <c r="AR137" s="1"/>
  <c r="K137"/>
  <c r="G137"/>
  <c r="AP136"/>
  <c r="AL136"/>
  <c r="AG136"/>
  <c r="AF136"/>
  <c r="AI136" s="1"/>
  <c r="AD136"/>
  <c r="AC136"/>
  <c r="AO136" s="1"/>
  <c r="Y136"/>
  <c r="X136"/>
  <c r="AA136" s="1"/>
  <c r="W136"/>
  <c r="S136"/>
  <c r="N136"/>
  <c r="AT136" s="1"/>
  <c r="M136"/>
  <c r="AS136" s="1"/>
  <c r="L136"/>
  <c r="AR136" s="1"/>
  <c r="K136"/>
  <c r="G136"/>
  <c r="AP135"/>
  <c r="AL135"/>
  <c r="AG135"/>
  <c r="AF135"/>
  <c r="AI135" s="1"/>
  <c r="AD135"/>
  <c r="AC135"/>
  <c r="AO135" s="1"/>
  <c r="Y135"/>
  <c r="X135"/>
  <c r="AA135" s="1"/>
  <c r="W135"/>
  <c r="S135"/>
  <c r="N135"/>
  <c r="AT135" s="1"/>
  <c r="M135"/>
  <c r="AS135" s="1"/>
  <c r="L135"/>
  <c r="AR135" s="1"/>
  <c r="K135"/>
  <c r="G135"/>
  <c r="AG134"/>
  <c r="AF134"/>
  <c r="AI134" s="1"/>
  <c r="AD134"/>
  <c r="AP134" s="1"/>
  <c r="AB134"/>
  <c r="AN134" s="1"/>
  <c r="Y134"/>
  <c r="AC134" s="1"/>
  <c r="X134"/>
  <c r="AA134" s="1"/>
  <c r="W134"/>
  <c r="S134"/>
  <c r="N134"/>
  <c r="AT134" s="1"/>
  <c r="M134"/>
  <c r="AS134" s="1"/>
  <c r="L134"/>
  <c r="AR134" s="1"/>
  <c r="AU134" s="1"/>
  <c r="K134"/>
  <c r="G134"/>
  <c r="AG133"/>
  <c r="AF133"/>
  <c r="AI133" s="1"/>
  <c r="AD133"/>
  <c r="AP133" s="1"/>
  <c r="AB133"/>
  <c r="AN133" s="1"/>
  <c r="Y133"/>
  <c r="AC133" s="1"/>
  <c r="X133"/>
  <c r="AA133" s="1"/>
  <c r="W133"/>
  <c r="S133"/>
  <c r="N133"/>
  <c r="AT133" s="1"/>
  <c r="M133"/>
  <c r="AS133" s="1"/>
  <c r="L133"/>
  <c r="AR133" s="1"/>
  <c r="AU133" s="1"/>
  <c r="K133"/>
  <c r="G133"/>
  <c r="AG132"/>
  <c r="AF132"/>
  <c r="AI132" s="1"/>
  <c r="AD132"/>
  <c r="AP132" s="1"/>
  <c r="AB132"/>
  <c r="AN132" s="1"/>
  <c r="Y132"/>
  <c r="AC132" s="1"/>
  <c r="X132"/>
  <c r="AA132" s="1"/>
  <c r="W132"/>
  <c r="S132"/>
  <c r="N132"/>
  <c r="AT132" s="1"/>
  <c r="M132"/>
  <c r="AS132" s="1"/>
  <c r="L132"/>
  <c r="AR132" s="1"/>
  <c r="K132"/>
  <c r="G132"/>
  <c r="AG131"/>
  <c r="AF131"/>
  <c r="AI131" s="1"/>
  <c r="AD131"/>
  <c r="AP131" s="1"/>
  <c r="AB131"/>
  <c r="AN131" s="1"/>
  <c r="Y131"/>
  <c r="AC131" s="1"/>
  <c r="X131"/>
  <c r="AA131" s="1"/>
  <c r="W131"/>
  <c r="S131"/>
  <c r="N131"/>
  <c r="AT131" s="1"/>
  <c r="M131"/>
  <c r="AS131" s="1"/>
  <c r="L131"/>
  <c r="AR131" s="1"/>
  <c r="AU131" s="1"/>
  <c r="K131"/>
  <c r="G131"/>
  <c r="AH130"/>
  <c r="AG130"/>
  <c r="AI130" s="1"/>
  <c r="AI129" s="1"/>
  <c r="AF130"/>
  <c r="Z130"/>
  <c r="AD130" s="1"/>
  <c r="Y130"/>
  <c r="AC130" s="1"/>
  <c r="X130"/>
  <c r="AB130" s="1"/>
  <c r="W130"/>
  <c r="S130"/>
  <c r="N130"/>
  <c r="AT130" s="1"/>
  <c r="M130"/>
  <c r="AS130" s="1"/>
  <c r="L130"/>
  <c r="AR130" s="1"/>
  <c r="K130"/>
  <c r="G130"/>
  <c r="AH129"/>
  <c r="AG129"/>
  <c r="AF129"/>
  <c r="Z129"/>
  <c r="Y129"/>
  <c r="X129"/>
  <c r="W129"/>
  <c r="V129"/>
  <c r="U129"/>
  <c r="T129"/>
  <c r="S129"/>
  <c r="R129"/>
  <c r="Q129"/>
  <c r="P129"/>
  <c r="N129"/>
  <c r="AT129" s="1"/>
  <c r="M129"/>
  <c r="AS129" s="1"/>
  <c r="L129"/>
  <c r="AR129" s="1"/>
  <c r="AU129" s="1"/>
  <c r="K129"/>
  <c r="J129"/>
  <c r="I129"/>
  <c r="H129"/>
  <c r="G129"/>
  <c r="F129"/>
  <c r="E129"/>
  <c r="D129"/>
  <c r="AP128"/>
  <c r="AN128"/>
  <c r="AL128"/>
  <c r="AJ128"/>
  <c r="AI128"/>
  <c r="AD128"/>
  <c r="AC128"/>
  <c r="AO128" s="1"/>
  <c r="AB128"/>
  <c r="AA128"/>
  <c r="W128"/>
  <c r="S128"/>
  <c r="N128"/>
  <c r="AT128" s="1"/>
  <c r="M128"/>
  <c r="AS128" s="1"/>
  <c r="L128"/>
  <c r="O128" s="1"/>
  <c r="K128"/>
  <c r="G128"/>
  <c r="AG127"/>
  <c r="AI127" s="1"/>
  <c r="AD127"/>
  <c r="AP127" s="1"/>
  <c r="AC127"/>
  <c r="AO127" s="1"/>
  <c r="AB127"/>
  <c r="AE127" s="1"/>
  <c r="AQ127" s="1"/>
  <c r="AA127"/>
  <c r="W127"/>
  <c r="S127"/>
  <c r="N127"/>
  <c r="AT127" s="1"/>
  <c r="M127"/>
  <c r="AS127" s="1"/>
  <c r="L127"/>
  <c r="AR127" s="1"/>
  <c r="AU127" s="1"/>
  <c r="K127"/>
  <c r="G127"/>
  <c r="AI126"/>
  <c r="AG126"/>
  <c r="AD126"/>
  <c r="AP126" s="1"/>
  <c r="AC126"/>
  <c r="AO126" s="1"/>
  <c r="AB126"/>
  <c r="AN126" s="1"/>
  <c r="AA126"/>
  <c r="W126"/>
  <c r="S126"/>
  <c r="N126"/>
  <c r="AT126" s="1"/>
  <c r="M126"/>
  <c r="AS126" s="1"/>
  <c r="L126"/>
  <c r="AR126" s="1"/>
  <c r="K126"/>
  <c r="G126"/>
  <c r="AG125"/>
  <c r="AI125" s="1"/>
  <c r="AD125"/>
  <c r="AP125" s="1"/>
  <c r="AC125"/>
  <c r="AO125" s="1"/>
  <c r="AB125"/>
  <c r="AE125" s="1"/>
  <c r="AQ125" s="1"/>
  <c r="AA125"/>
  <c r="W125"/>
  <c r="S125"/>
  <c r="N125"/>
  <c r="AT125" s="1"/>
  <c r="M125"/>
  <c r="AS125" s="1"/>
  <c r="L125"/>
  <c r="AR125" s="1"/>
  <c r="AU125" s="1"/>
  <c r="K125"/>
  <c r="G125"/>
  <c r="AI124"/>
  <c r="AG124"/>
  <c r="AD124"/>
  <c r="AP124" s="1"/>
  <c r="AC124"/>
  <c r="AO124" s="1"/>
  <c r="AB124"/>
  <c r="AN124" s="1"/>
  <c r="AA124"/>
  <c r="W124"/>
  <c r="S124"/>
  <c r="N124"/>
  <c r="AT124" s="1"/>
  <c r="M124"/>
  <c r="AS124" s="1"/>
  <c r="L124"/>
  <c r="AR124" s="1"/>
  <c r="AU124" s="1"/>
  <c r="K124"/>
  <c r="G124"/>
  <c r="AG123"/>
  <c r="AI123" s="1"/>
  <c r="AD123"/>
  <c r="AP123" s="1"/>
  <c r="AC123"/>
  <c r="AO123" s="1"/>
  <c r="AB123"/>
  <c r="AE123" s="1"/>
  <c r="AQ123" s="1"/>
  <c r="AA123"/>
  <c r="W123"/>
  <c r="S123"/>
  <c r="N123"/>
  <c r="AT123" s="1"/>
  <c r="M123"/>
  <c r="AS123" s="1"/>
  <c r="L123"/>
  <c r="AR123" s="1"/>
  <c r="AU123" s="1"/>
  <c r="K123"/>
  <c r="G123"/>
  <c r="AI122"/>
  <c r="AG122"/>
  <c r="AD122"/>
  <c r="AP122" s="1"/>
  <c r="AC122"/>
  <c r="AO122" s="1"/>
  <c r="AB122"/>
  <c r="AN122" s="1"/>
  <c r="AA122"/>
  <c r="W122"/>
  <c r="S122"/>
  <c r="N122"/>
  <c r="AT122" s="1"/>
  <c r="M122"/>
  <c r="AS122" s="1"/>
  <c r="L122"/>
  <c r="AR122" s="1"/>
  <c r="AU122" s="1"/>
  <c r="K122"/>
  <c r="G122"/>
  <c r="AG121"/>
  <c r="AI121" s="1"/>
  <c r="AD121"/>
  <c r="AP121" s="1"/>
  <c r="AC121"/>
  <c r="AO121" s="1"/>
  <c r="AB121"/>
  <c r="AE121" s="1"/>
  <c r="AQ121" s="1"/>
  <c r="AA121"/>
  <c r="W121"/>
  <c r="S121"/>
  <c r="N121"/>
  <c r="AT121" s="1"/>
  <c r="M121"/>
  <c r="AS121" s="1"/>
  <c r="L121"/>
  <c r="AR121" s="1"/>
  <c r="AU121" s="1"/>
  <c r="K121"/>
  <c r="G121"/>
  <c r="AG120"/>
  <c r="AI120" s="1"/>
  <c r="AD120"/>
  <c r="AP120" s="1"/>
  <c r="AC120"/>
  <c r="AO120" s="1"/>
  <c r="AB120"/>
  <c r="AN120" s="1"/>
  <c r="AA120"/>
  <c r="W120"/>
  <c r="S120"/>
  <c r="N120"/>
  <c r="AT120" s="1"/>
  <c r="M120"/>
  <c r="AS120" s="1"/>
  <c r="L120"/>
  <c r="AR120" s="1"/>
  <c r="AU120" s="1"/>
  <c r="K120"/>
  <c r="G120"/>
  <c r="AH119"/>
  <c r="AG119"/>
  <c r="AF119"/>
  <c r="AI119" s="1"/>
  <c r="Z119"/>
  <c r="AD119" s="1"/>
  <c r="Y119"/>
  <c r="AC119" s="1"/>
  <c r="X119"/>
  <c r="AA119" s="1"/>
  <c r="W119"/>
  <c r="S119"/>
  <c r="N119"/>
  <c r="AT119" s="1"/>
  <c r="M119"/>
  <c r="AS119" s="1"/>
  <c r="L119"/>
  <c r="O119" s="1"/>
  <c r="K119"/>
  <c r="G119"/>
  <c r="AH118"/>
  <c r="AG118"/>
  <c r="AF118"/>
  <c r="AI118" s="1"/>
  <c r="Z118"/>
  <c r="Y118"/>
  <c r="X118"/>
  <c r="AA118" s="1"/>
  <c r="V118"/>
  <c r="U118"/>
  <c r="T118"/>
  <c r="W118" s="1"/>
  <c r="R118"/>
  <c r="AD118" s="1"/>
  <c r="Q118"/>
  <c r="AC118" s="1"/>
  <c r="P118"/>
  <c r="AB118" s="1"/>
  <c r="J118"/>
  <c r="I118"/>
  <c r="H118"/>
  <c r="K118" s="1"/>
  <c r="F118"/>
  <c r="N118" s="1"/>
  <c r="AT118" s="1"/>
  <c r="E118"/>
  <c r="M118" s="1"/>
  <c r="AS118" s="1"/>
  <c r="D118"/>
  <c r="L118" s="1"/>
  <c r="AP117"/>
  <c r="AN117"/>
  <c r="AL117"/>
  <c r="AJ117"/>
  <c r="AI117"/>
  <c r="AD117"/>
  <c r="AC117"/>
  <c r="AE117" s="1"/>
  <c r="AQ117" s="1"/>
  <c r="AB117"/>
  <c r="AA117"/>
  <c r="W117"/>
  <c r="S117"/>
  <c r="N117"/>
  <c r="AT117" s="1"/>
  <c r="M117"/>
  <c r="AS117" s="1"/>
  <c r="L117"/>
  <c r="AR117" s="1"/>
  <c r="K117"/>
  <c r="G117"/>
  <c r="AD116"/>
  <c r="AC116"/>
  <c r="AB116"/>
  <c r="AE116" s="1"/>
  <c r="AT115"/>
  <c r="AR115"/>
  <c r="AG115"/>
  <c r="AI115" s="1"/>
  <c r="AD115"/>
  <c r="AP115" s="1"/>
  <c r="AC115"/>
  <c r="AO115" s="1"/>
  <c r="AB115"/>
  <c r="AN115" s="1"/>
  <c r="AA115"/>
  <c r="W115"/>
  <c r="S115"/>
  <c r="N115"/>
  <c r="M115"/>
  <c r="O115" s="1"/>
  <c r="L115"/>
  <c r="K115"/>
  <c r="G115"/>
  <c r="AS114"/>
  <c r="AI114"/>
  <c r="AG114"/>
  <c r="AD114"/>
  <c r="AP114" s="1"/>
  <c r="AC114"/>
  <c r="AO114" s="1"/>
  <c r="AB114"/>
  <c r="AN114" s="1"/>
  <c r="AA114"/>
  <c r="W114"/>
  <c r="S114"/>
  <c r="N114"/>
  <c r="AT114" s="1"/>
  <c r="M114"/>
  <c r="L114"/>
  <c r="AR114" s="1"/>
  <c r="AU114" s="1"/>
  <c r="K114"/>
  <c r="G114"/>
  <c r="AT113"/>
  <c r="AR113"/>
  <c r="AG113"/>
  <c r="AI113" s="1"/>
  <c r="AD113"/>
  <c r="AP113" s="1"/>
  <c r="AC113"/>
  <c r="AO113" s="1"/>
  <c r="AB113"/>
  <c r="AN113" s="1"/>
  <c r="AA113"/>
  <c r="W113"/>
  <c r="S113"/>
  <c r="N113"/>
  <c r="M113"/>
  <c r="O113" s="1"/>
  <c r="L113"/>
  <c r="K113"/>
  <c r="G113"/>
  <c r="AH112"/>
  <c r="AG112"/>
  <c r="AI112" s="1"/>
  <c r="AI111" s="1"/>
  <c r="AF112"/>
  <c r="Z112"/>
  <c r="AD112" s="1"/>
  <c r="Y112"/>
  <c r="AC112" s="1"/>
  <c r="X112"/>
  <c r="AB112" s="1"/>
  <c r="W112"/>
  <c r="W111" s="1"/>
  <c r="S112"/>
  <c r="N112"/>
  <c r="AT112" s="1"/>
  <c r="AT111" s="1"/>
  <c r="M112"/>
  <c r="AS112" s="1"/>
  <c r="L112"/>
  <c r="AR112" s="1"/>
  <c r="K112"/>
  <c r="G112"/>
  <c r="AH111"/>
  <c r="AH223" s="1"/>
  <c r="AF111"/>
  <c r="AF223" s="1"/>
  <c r="Z111"/>
  <c r="Z223" s="1"/>
  <c r="X111"/>
  <c r="X223" s="1"/>
  <c r="V111"/>
  <c r="V223" s="1"/>
  <c r="U111"/>
  <c r="U223" s="1"/>
  <c r="T111"/>
  <c r="T223" s="1"/>
  <c r="W223" s="1"/>
  <c r="S111"/>
  <c r="R111"/>
  <c r="R223" s="1"/>
  <c r="AD223" s="1"/>
  <c r="Q111"/>
  <c r="Q223" s="1"/>
  <c r="P111"/>
  <c r="P223" s="1"/>
  <c r="N111"/>
  <c r="M111"/>
  <c r="L111"/>
  <c r="K111"/>
  <c r="J111"/>
  <c r="J223" s="1"/>
  <c r="I111"/>
  <c r="I223" s="1"/>
  <c r="H111"/>
  <c r="H223" s="1"/>
  <c r="G111"/>
  <c r="F111"/>
  <c r="F223" s="1"/>
  <c r="N223" s="1"/>
  <c r="E111"/>
  <c r="E223" s="1"/>
  <c r="M223" s="1"/>
  <c r="AS223" s="1"/>
  <c r="D111"/>
  <c r="D223" s="1"/>
  <c r="AP110"/>
  <c r="AN110"/>
  <c r="AL110"/>
  <c r="AJ110"/>
  <c r="AI110"/>
  <c r="AD110"/>
  <c r="AC110"/>
  <c r="AE110" s="1"/>
  <c r="AQ110" s="1"/>
  <c r="AB110"/>
  <c r="AA110"/>
  <c r="W110"/>
  <c r="S110"/>
  <c r="N110"/>
  <c r="AT110" s="1"/>
  <c r="M110"/>
  <c r="AS110" s="1"/>
  <c r="L110"/>
  <c r="AR110" s="1"/>
  <c r="K110"/>
  <c r="G110"/>
  <c r="AP109"/>
  <c r="AN109"/>
  <c r="AL109"/>
  <c r="AJ109"/>
  <c r="AI109"/>
  <c r="AD109"/>
  <c r="AC109"/>
  <c r="AE109" s="1"/>
  <c r="AQ109" s="1"/>
  <c r="AB109"/>
  <c r="AA109"/>
  <c r="W109"/>
  <c r="S109"/>
  <c r="N109"/>
  <c r="AT109" s="1"/>
  <c r="M109"/>
  <c r="AS109" s="1"/>
  <c r="L109"/>
  <c r="AR109" s="1"/>
  <c r="K109"/>
  <c r="G109"/>
  <c r="AP108"/>
  <c r="AN108"/>
  <c r="AL108"/>
  <c r="AJ108"/>
  <c r="AI108"/>
  <c r="AD108"/>
  <c r="AC108"/>
  <c r="AE108" s="1"/>
  <c r="AQ108" s="1"/>
  <c r="AB108"/>
  <c r="AA108"/>
  <c r="W108"/>
  <c r="S108"/>
  <c r="N108"/>
  <c r="AT108" s="1"/>
  <c r="M108"/>
  <c r="AS108" s="1"/>
  <c r="L108"/>
  <c r="AR108" s="1"/>
  <c r="K108"/>
  <c r="G108"/>
  <c r="AP107"/>
  <c r="AN107"/>
  <c r="AL107"/>
  <c r="AJ107"/>
  <c r="AI107"/>
  <c r="AD107"/>
  <c r="AC107"/>
  <c r="AE107" s="1"/>
  <c r="AQ107" s="1"/>
  <c r="AB107"/>
  <c r="AA107"/>
  <c r="W107"/>
  <c r="S107"/>
  <c r="N107"/>
  <c r="AT107" s="1"/>
  <c r="M107"/>
  <c r="AS107" s="1"/>
  <c r="L107"/>
  <c r="AR107" s="1"/>
  <c r="K107"/>
  <c r="G107"/>
  <c r="AS105"/>
  <c r="AI105"/>
  <c r="AG105"/>
  <c r="AD105"/>
  <c r="AP105" s="1"/>
  <c r="AC105"/>
  <c r="AO105" s="1"/>
  <c r="AB105"/>
  <c r="AN105" s="1"/>
  <c r="AA105"/>
  <c r="W105"/>
  <c r="S105"/>
  <c r="N105"/>
  <c r="AT105" s="1"/>
  <c r="M105"/>
  <c r="L105"/>
  <c r="AR105" s="1"/>
  <c r="AU105" s="1"/>
  <c r="K105"/>
  <c r="G105"/>
  <c r="AT104"/>
  <c r="AR104"/>
  <c r="AG104"/>
  <c r="AI104" s="1"/>
  <c r="AD104"/>
  <c r="AP104" s="1"/>
  <c r="AC104"/>
  <c r="AO104" s="1"/>
  <c r="AB104"/>
  <c r="AN104" s="1"/>
  <c r="AA104"/>
  <c r="W104"/>
  <c r="S104"/>
  <c r="N104"/>
  <c r="M104"/>
  <c r="O104" s="1"/>
  <c r="L104"/>
  <c r="K104"/>
  <c r="G104"/>
  <c r="AS103"/>
  <c r="AI103"/>
  <c r="AG103"/>
  <c r="AD103"/>
  <c r="AP103" s="1"/>
  <c r="AC103"/>
  <c r="AO103" s="1"/>
  <c r="AB103"/>
  <c r="AN103" s="1"/>
  <c r="AA103"/>
  <c r="W103"/>
  <c r="S103"/>
  <c r="N103"/>
  <c r="AT103" s="1"/>
  <c r="M103"/>
  <c r="L103"/>
  <c r="AR103" s="1"/>
  <c r="AU103" s="1"/>
  <c r="K103"/>
  <c r="G103"/>
  <c r="AT102"/>
  <c r="AR102"/>
  <c r="AG102"/>
  <c r="AI102" s="1"/>
  <c r="AD102"/>
  <c r="AP102" s="1"/>
  <c r="AC102"/>
  <c r="AO102" s="1"/>
  <c r="AB102"/>
  <c r="AN102" s="1"/>
  <c r="AA102"/>
  <c r="W102"/>
  <c r="S102"/>
  <c r="N102"/>
  <c r="M102"/>
  <c r="O102" s="1"/>
  <c r="L102"/>
  <c r="K102"/>
  <c r="G102"/>
  <c r="AS101"/>
  <c r="AI101"/>
  <c r="AG101"/>
  <c r="AD101"/>
  <c r="AP101" s="1"/>
  <c r="AC101"/>
  <c r="AO101" s="1"/>
  <c r="AB101"/>
  <c r="AN101" s="1"/>
  <c r="AA101"/>
  <c r="W101"/>
  <c r="S101"/>
  <c r="N101"/>
  <c r="AT101" s="1"/>
  <c r="M101"/>
  <c r="L101"/>
  <c r="AR101" s="1"/>
  <c r="AU101" s="1"/>
  <c r="K101"/>
  <c r="G101"/>
  <c r="AT100"/>
  <c r="AR100"/>
  <c r="AG100"/>
  <c r="AI100" s="1"/>
  <c r="AD100"/>
  <c r="AP100" s="1"/>
  <c r="AC100"/>
  <c r="AO100" s="1"/>
  <c r="AB100"/>
  <c r="AN100" s="1"/>
  <c r="AA100"/>
  <c r="W100"/>
  <c r="S100"/>
  <c r="N100"/>
  <c r="M100"/>
  <c r="O100" s="1"/>
  <c r="L100"/>
  <c r="K100"/>
  <c r="G100"/>
  <c r="AS99"/>
  <c r="AI99"/>
  <c r="AG99"/>
  <c r="AD99"/>
  <c r="AP99" s="1"/>
  <c r="AC99"/>
  <c r="AO99" s="1"/>
  <c r="AB99"/>
  <c r="AN99" s="1"/>
  <c r="AA99"/>
  <c r="W99"/>
  <c r="S99"/>
  <c r="N99"/>
  <c r="AT99" s="1"/>
  <c r="M99"/>
  <c r="L99"/>
  <c r="AR99" s="1"/>
  <c r="AU99" s="1"/>
  <c r="K99"/>
  <c r="G99"/>
  <c r="AT98"/>
  <c r="AR98"/>
  <c r="AG98"/>
  <c r="AI98" s="1"/>
  <c r="AD98"/>
  <c r="AP98" s="1"/>
  <c r="AC98"/>
  <c r="AO98" s="1"/>
  <c r="AB98"/>
  <c r="AN98" s="1"/>
  <c r="AA98"/>
  <c r="W98"/>
  <c r="S98"/>
  <c r="N98"/>
  <c r="M98"/>
  <c r="O98" s="1"/>
  <c r="L98"/>
  <c r="K98"/>
  <c r="G98"/>
  <c r="AS97"/>
  <c r="AI97"/>
  <c r="AG97"/>
  <c r="AD97"/>
  <c r="AP97" s="1"/>
  <c r="AC97"/>
  <c r="AO97" s="1"/>
  <c r="AB97"/>
  <c r="AN97" s="1"/>
  <c r="AA97"/>
  <c r="W97"/>
  <c r="S97"/>
  <c r="N97"/>
  <c r="AT97" s="1"/>
  <c r="M97"/>
  <c r="L97"/>
  <c r="AR97" s="1"/>
  <c r="AU97" s="1"/>
  <c r="K97"/>
  <c r="G97"/>
  <c r="AG96"/>
  <c r="AI96" s="1"/>
  <c r="AD96"/>
  <c r="AP96" s="1"/>
  <c r="AC96"/>
  <c r="AO96" s="1"/>
  <c r="AB96"/>
  <c r="AN96" s="1"/>
  <c r="AA96"/>
  <c r="W96"/>
  <c r="S96"/>
  <c r="N96"/>
  <c r="AT96" s="1"/>
  <c r="M96"/>
  <c r="O96" s="1"/>
  <c r="L96"/>
  <c r="AR96" s="1"/>
  <c r="K96"/>
  <c r="G96"/>
  <c r="AI95"/>
  <c r="AG95"/>
  <c r="AD95"/>
  <c r="AP95" s="1"/>
  <c r="AC95"/>
  <c r="AO95" s="1"/>
  <c r="AB95"/>
  <c r="AN95" s="1"/>
  <c r="AA95"/>
  <c r="W95"/>
  <c r="S95"/>
  <c r="N95"/>
  <c r="AT95" s="1"/>
  <c r="M95"/>
  <c r="AS95" s="1"/>
  <c r="L95"/>
  <c r="AR95" s="1"/>
  <c r="K95"/>
  <c r="G95"/>
  <c r="AG94"/>
  <c r="AI94" s="1"/>
  <c r="AD94"/>
  <c r="AP94" s="1"/>
  <c r="AC94"/>
  <c r="AO94" s="1"/>
  <c r="AB94"/>
  <c r="AN94" s="1"/>
  <c r="AA94"/>
  <c r="W94"/>
  <c r="S94"/>
  <c r="N94"/>
  <c r="AT94" s="1"/>
  <c r="M94"/>
  <c r="O94" s="1"/>
  <c r="L94"/>
  <c r="AR94" s="1"/>
  <c r="K94"/>
  <c r="G94"/>
  <c r="AI93"/>
  <c r="AG93"/>
  <c r="AD93"/>
  <c r="AP93" s="1"/>
  <c r="AC93"/>
  <c r="AO93" s="1"/>
  <c r="AB93"/>
  <c r="AN93" s="1"/>
  <c r="AA93"/>
  <c r="W93"/>
  <c r="S93"/>
  <c r="N93"/>
  <c r="AT93" s="1"/>
  <c r="M93"/>
  <c r="AS93" s="1"/>
  <c r="L93"/>
  <c r="AR93" s="1"/>
  <c r="AU93" s="1"/>
  <c r="K93"/>
  <c r="G93"/>
  <c r="AG92"/>
  <c r="AI92" s="1"/>
  <c r="AD92"/>
  <c r="AP92" s="1"/>
  <c r="AC92"/>
  <c r="AO92" s="1"/>
  <c r="AB92"/>
  <c r="AN92" s="1"/>
  <c r="AA92"/>
  <c r="W92"/>
  <c r="S92"/>
  <c r="N92"/>
  <c r="AT92" s="1"/>
  <c r="M92"/>
  <c r="O92" s="1"/>
  <c r="L92"/>
  <c r="AR92" s="1"/>
  <c r="K92"/>
  <c r="G92"/>
  <c r="AI91"/>
  <c r="AG91"/>
  <c r="AD91"/>
  <c r="AP91" s="1"/>
  <c r="AC91"/>
  <c r="AO91" s="1"/>
  <c r="AB91"/>
  <c r="AN91" s="1"/>
  <c r="AA91"/>
  <c r="W91"/>
  <c r="S91"/>
  <c r="N91"/>
  <c r="AT91" s="1"/>
  <c r="M91"/>
  <c r="AS91" s="1"/>
  <c r="L91"/>
  <c r="AR91" s="1"/>
  <c r="K91"/>
  <c r="G91"/>
  <c r="AG90"/>
  <c r="AI90" s="1"/>
  <c r="AD90"/>
  <c r="AP90" s="1"/>
  <c r="AC90"/>
  <c r="AO90" s="1"/>
  <c r="AB90"/>
  <c r="AN90" s="1"/>
  <c r="AA90"/>
  <c r="W90"/>
  <c r="S90"/>
  <c r="N90"/>
  <c r="AT90" s="1"/>
  <c r="M90"/>
  <c r="AS90" s="1"/>
  <c r="L90"/>
  <c r="AR90" s="1"/>
  <c r="K90"/>
  <c r="G90"/>
  <c r="AH89"/>
  <c r="AG89"/>
  <c r="AF89"/>
  <c r="AI89" s="1"/>
  <c r="AI88" s="1"/>
  <c r="Z89"/>
  <c r="AD89" s="1"/>
  <c r="Y89"/>
  <c r="AC89" s="1"/>
  <c r="X89"/>
  <c r="AB89" s="1"/>
  <c r="W89"/>
  <c r="S89"/>
  <c r="N89"/>
  <c r="AT89" s="1"/>
  <c r="AT88" s="1"/>
  <c r="M89"/>
  <c r="AS89" s="1"/>
  <c r="L89"/>
  <c r="AR89" s="1"/>
  <c r="K89"/>
  <c r="G89"/>
  <c r="AH88"/>
  <c r="AG88"/>
  <c r="AG106" s="1"/>
  <c r="AF88"/>
  <c r="Z88"/>
  <c r="Y88"/>
  <c r="Y106" s="1"/>
  <c r="X88"/>
  <c r="W88"/>
  <c r="V88"/>
  <c r="V106" s="1"/>
  <c r="U88"/>
  <c r="U106" s="1"/>
  <c r="T88"/>
  <c r="T106" s="1"/>
  <c r="W106" s="1"/>
  <c r="S88"/>
  <c r="R88"/>
  <c r="AD88" s="1"/>
  <c r="AP88" s="1"/>
  <c r="Q88"/>
  <c r="Q106" s="1"/>
  <c r="AC106" s="1"/>
  <c r="P88"/>
  <c r="AB88" s="1"/>
  <c r="N88"/>
  <c r="M88"/>
  <c r="L88"/>
  <c r="K88"/>
  <c r="J88"/>
  <c r="J106" s="1"/>
  <c r="I88"/>
  <c r="I106" s="1"/>
  <c r="H88"/>
  <c r="H106" s="1"/>
  <c r="G88"/>
  <c r="F88"/>
  <c r="F106" s="1"/>
  <c r="N106" s="1"/>
  <c r="E88"/>
  <c r="E106" s="1"/>
  <c r="M106" s="1"/>
  <c r="AS106" s="1"/>
  <c r="D88"/>
  <c r="D106" s="1"/>
  <c r="AI87"/>
  <c r="AD87"/>
  <c r="AP87" s="1"/>
  <c r="AC87"/>
  <c r="AO87" s="1"/>
  <c r="AB87"/>
  <c r="AN87" s="1"/>
  <c r="AA87"/>
  <c r="W87"/>
  <c r="S87"/>
  <c r="N87"/>
  <c r="AT87" s="1"/>
  <c r="M87"/>
  <c r="AS87" s="1"/>
  <c r="L87"/>
  <c r="AR87" s="1"/>
  <c r="K87"/>
  <c r="G87"/>
  <c r="AG86"/>
  <c r="AF86"/>
  <c r="AI86" s="1"/>
  <c r="AD86"/>
  <c r="AP86" s="1"/>
  <c r="AC86"/>
  <c r="AO86" s="1"/>
  <c r="X86"/>
  <c r="AA86" s="1"/>
  <c r="T86"/>
  <c r="W86" s="1"/>
  <c r="S86"/>
  <c r="N86"/>
  <c r="AT86" s="1"/>
  <c r="M86"/>
  <c r="AS86" s="1"/>
  <c r="K86"/>
  <c r="H86"/>
  <c r="L86" s="1"/>
  <c r="G86"/>
  <c r="AG85"/>
  <c r="AF85"/>
  <c r="AI85" s="1"/>
  <c r="AD85"/>
  <c r="AP85" s="1"/>
  <c r="AC85"/>
  <c r="AO85" s="1"/>
  <c r="AA85"/>
  <c r="X85"/>
  <c r="AB85" s="1"/>
  <c r="W85"/>
  <c r="T85"/>
  <c r="S85"/>
  <c r="N85"/>
  <c r="AT85" s="1"/>
  <c r="M85"/>
  <c r="AS85" s="1"/>
  <c r="H85"/>
  <c r="K85" s="1"/>
  <c r="G85"/>
  <c r="AG84"/>
  <c r="AF84"/>
  <c r="AI84" s="1"/>
  <c r="AD84"/>
  <c r="AP84" s="1"/>
  <c r="AC84"/>
  <c r="AO84" s="1"/>
  <c r="X84"/>
  <c r="AA84" s="1"/>
  <c r="T84"/>
  <c r="W84" s="1"/>
  <c r="S84"/>
  <c r="N84"/>
  <c r="AT84" s="1"/>
  <c r="M84"/>
  <c r="AS84" s="1"/>
  <c r="K84"/>
  <c r="H84"/>
  <c r="L84" s="1"/>
  <c r="G84"/>
  <c r="AG83"/>
  <c r="AF83"/>
  <c r="AI83" s="1"/>
  <c r="AD83"/>
  <c r="AP83" s="1"/>
  <c r="AC83"/>
  <c r="AO83" s="1"/>
  <c r="X83"/>
  <c r="AB83" s="1"/>
  <c r="T83"/>
  <c r="W83" s="1"/>
  <c r="S83"/>
  <c r="N83"/>
  <c r="AT83" s="1"/>
  <c r="M83"/>
  <c r="AS83" s="1"/>
  <c r="K83"/>
  <c r="H83"/>
  <c r="L83" s="1"/>
  <c r="G83"/>
  <c r="AI82"/>
  <c r="AD82"/>
  <c r="AP82" s="1"/>
  <c r="AC82"/>
  <c r="AO82" s="1"/>
  <c r="AB82"/>
  <c r="AN82" s="1"/>
  <c r="AA82"/>
  <c r="W82"/>
  <c r="S82"/>
  <c r="N82"/>
  <c r="AT82" s="1"/>
  <c r="M82"/>
  <c r="AS82" s="1"/>
  <c r="L82"/>
  <c r="AR82" s="1"/>
  <c r="AU82" s="1"/>
  <c r="K82"/>
  <c r="G82"/>
  <c r="AG81"/>
  <c r="AF81"/>
  <c r="AI81" s="1"/>
  <c r="AD81"/>
  <c r="AP81" s="1"/>
  <c r="AC81"/>
  <c r="AO81" s="1"/>
  <c r="X81"/>
  <c r="AA81" s="1"/>
  <c r="T81"/>
  <c r="W81" s="1"/>
  <c r="S81"/>
  <c r="N81"/>
  <c r="AT81" s="1"/>
  <c r="M81"/>
  <c r="AS81" s="1"/>
  <c r="K81"/>
  <c r="H81"/>
  <c r="L81" s="1"/>
  <c r="G81"/>
  <c r="AG80"/>
  <c r="AF80"/>
  <c r="AI80" s="1"/>
  <c r="AD80"/>
  <c r="AP80" s="1"/>
  <c r="AC80"/>
  <c r="AO80" s="1"/>
  <c r="X80"/>
  <c r="AB80" s="1"/>
  <c r="T80"/>
  <c r="W80" s="1"/>
  <c r="S80"/>
  <c r="N80"/>
  <c r="AT80" s="1"/>
  <c r="M80"/>
  <c r="AS80" s="1"/>
  <c r="H80"/>
  <c r="K80" s="1"/>
  <c r="G80"/>
  <c r="AG79"/>
  <c r="AF79"/>
  <c r="AI79" s="1"/>
  <c r="AD79"/>
  <c r="AP79" s="1"/>
  <c r="AC79"/>
  <c r="AO79" s="1"/>
  <c r="X79"/>
  <c r="AA79" s="1"/>
  <c r="T79"/>
  <c r="W79" s="1"/>
  <c r="S79"/>
  <c r="N79"/>
  <c r="AT79" s="1"/>
  <c r="M79"/>
  <c r="AS79" s="1"/>
  <c r="K79"/>
  <c r="H79"/>
  <c r="L79" s="1"/>
  <c r="G79"/>
  <c r="AG78"/>
  <c r="AF78"/>
  <c r="AI78" s="1"/>
  <c r="AD78"/>
  <c r="AP78" s="1"/>
  <c r="Y78"/>
  <c r="AC78" s="1"/>
  <c r="X78"/>
  <c r="AB78" s="1"/>
  <c r="U78"/>
  <c r="T78"/>
  <c r="W78" s="1"/>
  <c r="S78"/>
  <c r="N78"/>
  <c r="AT78" s="1"/>
  <c r="I78"/>
  <c r="M78" s="1"/>
  <c r="AS78" s="1"/>
  <c r="H78"/>
  <c r="K78" s="1"/>
  <c r="G78"/>
  <c r="AG77"/>
  <c r="AF77"/>
  <c r="AI77" s="1"/>
  <c r="AD77"/>
  <c r="AP77" s="1"/>
  <c r="AC77"/>
  <c r="AO77" s="1"/>
  <c r="X77"/>
  <c r="AB77" s="1"/>
  <c r="T77"/>
  <c r="W77" s="1"/>
  <c r="S77"/>
  <c r="N77"/>
  <c r="AT77" s="1"/>
  <c r="M77"/>
  <c r="AS77" s="1"/>
  <c r="K77"/>
  <c r="H77"/>
  <c r="L77" s="1"/>
  <c r="G77"/>
  <c r="AG75"/>
  <c r="AF75"/>
  <c r="AI75" s="1"/>
  <c r="AD75"/>
  <c r="AP75" s="1"/>
  <c r="AC75"/>
  <c r="AO75" s="1"/>
  <c r="X75"/>
  <c r="AA75" s="1"/>
  <c r="T75"/>
  <c r="W75" s="1"/>
  <c r="S75"/>
  <c r="N75"/>
  <c r="AT75" s="1"/>
  <c r="M75"/>
  <c r="AS75" s="1"/>
  <c r="H75"/>
  <c r="L75" s="1"/>
  <c r="G75"/>
  <c r="AD74"/>
  <c r="AC74"/>
  <c r="AB74"/>
  <c r="AE74" s="1"/>
  <c r="AG73"/>
  <c r="AF73"/>
  <c r="AI73" s="1"/>
  <c r="AD73"/>
  <c r="AP73" s="1"/>
  <c r="AC73"/>
  <c r="AO73" s="1"/>
  <c r="AA73"/>
  <c r="X73"/>
  <c r="AB73" s="1"/>
  <c r="W73"/>
  <c r="T73"/>
  <c r="S73"/>
  <c r="N73"/>
  <c r="AT73" s="1"/>
  <c r="M73"/>
  <c r="AS73" s="1"/>
  <c r="H73"/>
  <c r="K73" s="1"/>
  <c r="G73"/>
  <c r="AG72"/>
  <c r="AF72"/>
  <c r="AI72" s="1"/>
  <c r="AD72"/>
  <c r="AP72" s="1"/>
  <c r="AC72"/>
  <c r="AO72" s="1"/>
  <c r="X72"/>
  <c r="AA72" s="1"/>
  <c r="T72"/>
  <c r="W72" s="1"/>
  <c r="S72"/>
  <c r="N72"/>
  <c r="AT72" s="1"/>
  <c r="M72"/>
  <c r="AS72" s="1"/>
  <c r="K72"/>
  <c r="H72"/>
  <c r="L72" s="1"/>
  <c r="G72"/>
  <c r="AG70"/>
  <c r="AF70"/>
  <c r="AI70" s="1"/>
  <c r="AD70"/>
  <c r="AP70" s="1"/>
  <c r="AC70"/>
  <c r="AO70" s="1"/>
  <c r="X70"/>
  <c r="AB70" s="1"/>
  <c r="T70"/>
  <c r="W70" s="1"/>
  <c r="S70"/>
  <c r="N70"/>
  <c r="AT70" s="1"/>
  <c r="M70"/>
  <c r="AS70" s="1"/>
  <c r="K70"/>
  <c r="H70"/>
  <c r="L70" s="1"/>
  <c r="G70"/>
  <c r="AG69"/>
  <c r="AF69"/>
  <c r="AI69" s="1"/>
  <c r="AD69"/>
  <c r="AP69" s="1"/>
  <c r="AC69"/>
  <c r="AO69" s="1"/>
  <c r="X69"/>
  <c r="AA69" s="1"/>
  <c r="T69"/>
  <c r="W69" s="1"/>
  <c r="S69"/>
  <c r="N69"/>
  <c r="AT69" s="1"/>
  <c r="M69"/>
  <c r="AS69" s="1"/>
  <c r="K69"/>
  <c r="H69"/>
  <c r="L69" s="1"/>
  <c r="G69"/>
  <c r="AD68"/>
  <c r="AC68"/>
  <c r="AB68"/>
  <c r="AE68" s="1"/>
  <c r="AG67"/>
  <c r="AG1118" s="1"/>
  <c r="AG1137" s="1"/>
  <c r="AF67"/>
  <c r="AF1118" s="1"/>
  <c r="AF1137" s="1"/>
  <c r="AD67"/>
  <c r="AP67" s="1"/>
  <c r="Y67"/>
  <c r="Y1118" s="1"/>
  <c r="Y1137" s="1"/>
  <c r="X67"/>
  <c r="X1118" s="1"/>
  <c r="X1137" s="1"/>
  <c r="U67"/>
  <c r="U1118" s="1"/>
  <c r="U1137" s="1"/>
  <c r="T67"/>
  <c r="T1118" s="1"/>
  <c r="T1137" s="1"/>
  <c r="S67"/>
  <c r="S1118" s="1"/>
  <c r="S1137" s="1"/>
  <c r="N67"/>
  <c r="L67"/>
  <c r="L1118" s="1"/>
  <c r="I67"/>
  <c r="I1118" s="1"/>
  <c r="H67"/>
  <c r="H1118" s="1"/>
  <c r="H1137" s="1"/>
  <c r="G67"/>
  <c r="G1118" s="1"/>
  <c r="G1137" s="1"/>
  <c r="AG66"/>
  <c r="AG1117" s="1"/>
  <c r="AG1136" s="1"/>
  <c r="AF66"/>
  <c r="AF1117" s="1"/>
  <c r="AF1136" s="1"/>
  <c r="AD66"/>
  <c r="AP66" s="1"/>
  <c r="Y66"/>
  <c r="Y1117" s="1"/>
  <c r="Y1136" s="1"/>
  <c r="X66"/>
  <c r="X1117" s="1"/>
  <c r="X1136" s="1"/>
  <c r="U66"/>
  <c r="U1117" s="1"/>
  <c r="U1136" s="1"/>
  <c r="T66"/>
  <c r="T1117" s="1"/>
  <c r="T1136" s="1"/>
  <c r="S66"/>
  <c r="S1117" s="1"/>
  <c r="S1136" s="1"/>
  <c r="N66"/>
  <c r="L66"/>
  <c r="I66"/>
  <c r="I1117" s="1"/>
  <c r="H66"/>
  <c r="H1117" s="1"/>
  <c r="H1136" s="1"/>
  <c r="G66"/>
  <c r="G1117" s="1"/>
  <c r="G1136" s="1"/>
  <c r="AP65"/>
  <c r="AL65"/>
  <c r="AG65"/>
  <c r="AG1116" s="1"/>
  <c r="AG1135" s="1"/>
  <c r="AF65"/>
  <c r="AF1116" s="1"/>
  <c r="AF1135" s="1"/>
  <c r="AD65"/>
  <c r="Y65"/>
  <c r="Y1116" s="1"/>
  <c r="Y1135" s="1"/>
  <c r="X65"/>
  <c r="X1116" s="1"/>
  <c r="X1135" s="1"/>
  <c r="U65"/>
  <c r="U1116" s="1"/>
  <c r="U1135" s="1"/>
  <c r="T65"/>
  <c r="T1116" s="1"/>
  <c r="T1135" s="1"/>
  <c r="S65"/>
  <c r="S1116" s="1"/>
  <c r="S1135" s="1"/>
  <c r="N65"/>
  <c r="L65"/>
  <c r="L1116" s="1"/>
  <c r="I65"/>
  <c r="I1116" s="1"/>
  <c r="H65"/>
  <c r="H1116" s="1"/>
  <c r="H1135" s="1"/>
  <c r="G65"/>
  <c r="G1116" s="1"/>
  <c r="G1135" s="1"/>
  <c r="AP64"/>
  <c r="AL64"/>
  <c r="AG64"/>
  <c r="AG1115" s="1"/>
  <c r="AG1134" s="1"/>
  <c r="AF64"/>
  <c r="AF1115" s="1"/>
  <c r="AF1134" s="1"/>
  <c r="AD64"/>
  <c r="Y64"/>
  <c r="Y1115" s="1"/>
  <c r="Y1134" s="1"/>
  <c r="X64"/>
  <c r="X1115" s="1"/>
  <c r="X1134" s="1"/>
  <c r="U64"/>
  <c r="U1115" s="1"/>
  <c r="U1134" s="1"/>
  <c r="T64"/>
  <c r="T1115" s="1"/>
  <c r="T1134" s="1"/>
  <c r="S64"/>
  <c r="S1115" s="1"/>
  <c r="N64"/>
  <c r="L64"/>
  <c r="I64"/>
  <c r="I1115" s="1"/>
  <c r="H64"/>
  <c r="H1115" s="1"/>
  <c r="H1134" s="1"/>
  <c r="G64"/>
  <c r="G1115" s="1"/>
  <c r="G1134" s="1"/>
  <c r="AP63"/>
  <c r="AL63"/>
  <c r="AG63"/>
  <c r="AG1114" s="1"/>
  <c r="AG1133" s="1"/>
  <c r="AF63"/>
  <c r="AF1114" s="1"/>
  <c r="AD63"/>
  <c r="Y63"/>
  <c r="Y1114" s="1"/>
  <c r="Y1133" s="1"/>
  <c r="X63"/>
  <c r="X1114" s="1"/>
  <c r="X1133" s="1"/>
  <c r="U63"/>
  <c r="U1114" s="1"/>
  <c r="U1133" s="1"/>
  <c r="T63"/>
  <c r="T1114" s="1"/>
  <c r="T1133" s="1"/>
  <c r="S63"/>
  <c r="S1114" s="1"/>
  <c r="N63"/>
  <c r="L63"/>
  <c r="I63"/>
  <c r="I1114" s="1"/>
  <c r="I1133" s="1"/>
  <c r="H63"/>
  <c r="H1114" s="1"/>
  <c r="G63"/>
  <c r="G1114" s="1"/>
  <c r="AP62"/>
  <c r="AL62"/>
  <c r="AG62"/>
  <c r="AG1113" s="1"/>
  <c r="AF62"/>
  <c r="AF1113" s="1"/>
  <c r="AD62"/>
  <c r="Y62"/>
  <c r="Y1113" s="1"/>
  <c r="X62"/>
  <c r="X1113" s="1"/>
  <c r="U62"/>
  <c r="U1113" s="1"/>
  <c r="T62"/>
  <c r="T1113" s="1"/>
  <c r="S62"/>
  <c r="S1113" s="1"/>
  <c r="N62"/>
  <c r="L62"/>
  <c r="L1113" s="1"/>
  <c r="I62"/>
  <c r="I1113" s="1"/>
  <c r="H62"/>
  <c r="H1113" s="1"/>
  <c r="G62"/>
  <c r="G1113" s="1"/>
  <c r="AP61"/>
  <c r="AL61"/>
  <c r="AG61"/>
  <c r="AG1112" s="1"/>
  <c r="AG1131" s="1"/>
  <c r="AF61"/>
  <c r="AF1112" s="1"/>
  <c r="AD61"/>
  <c r="Y61"/>
  <c r="Y1112" s="1"/>
  <c r="Y1131" s="1"/>
  <c r="X61"/>
  <c r="X1112" s="1"/>
  <c r="X1131" s="1"/>
  <c r="U61"/>
  <c r="U1112" s="1"/>
  <c r="U1131" s="1"/>
  <c r="T61"/>
  <c r="T1112" s="1"/>
  <c r="T1131" s="1"/>
  <c r="S61"/>
  <c r="S1112" s="1"/>
  <c r="N61"/>
  <c r="L61"/>
  <c r="I61"/>
  <c r="I1112" s="1"/>
  <c r="I1131" s="1"/>
  <c r="H61"/>
  <c r="H1112" s="1"/>
  <c r="G61"/>
  <c r="G1112" s="1"/>
  <c r="AP60"/>
  <c r="AL60"/>
  <c r="AG60"/>
  <c r="AG1111" s="1"/>
  <c r="AG1130" s="1"/>
  <c r="AF60"/>
  <c r="AF1111" s="1"/>
  <c r="AD60"/>
  <c r="Y60"/>
  <c r="Y1111" s="1"/>
  <c r="Y1130" s="1"/>
  <c r="X60"/>
  <c r="X1111" s="1"/>
  <c r="X1130" s="1"/>
  <c r="U60"/>
  <c r="U1111" s="1"/>
  <c r="U1130" s="1"/>
  <c r="T60"/>
  <c r="T1111" s="1"/>
  <c r="T1130" s="1"/>
  <c r="S60"/>
  <c r="S1111" s="1"/>
  <c r="N60"/>
  <c r="L60"/>
  <c r="L1111" s="1"/>
  <c r="I60"/>
  <c r="I1111" s="1"/>
  <c r="I1130" s="1"/>
  <c r="H60"/>
  <c r="H1111" s="1"/>
  <c r="G60"/>
  <c r="G1111" s="1"/>
  <c r="AP59"/>
  <c r="AL59"/>
  <c r="AG59"/>
  <c r="AG1110" s="1"/>
  <c r="AG1129" s="1"/>
  <c r="AF59"/>
  <c r="AF1110" s="1"/>
  <c r="AF1129" s="1"/>
  <c r="AD59"/>
  <c r="Y59"/>
  <c r="Y1110" s="1"/>
  <c r="Y1129" s="1"/>
  <c r="X59"/>
  <c r="X1110" s="1"/>
  <c r="X1129" s="1"/>
  <c r="U59"/>
  <c r="U1110" s="1"/>
  <c r="U1129" s="1"/>
  <c r="T59"/>
  <c r="T1110" s="1"/>
  <c r="T1129" s="1"/>
  <c r="S59"/>
  <c r="S1110" s="1"/>
  <c r="S1129" s="1"/>
  <c r="N59"/>
  <c r="L59"/>
  <c r="I59"/>
  <c r="I1110" s="1"/>
  <c r="H59"/>
  <c r="H1110" s="1"/>
  <c r="H1129" s="1"/>
  <c r="G59"/>
  <c r="G1110" s="1"/>
  <c r="G1129" s="1"/>
  <c r="AP58"/>
  <c r="AL58"/>
  <c r="AG58"/>
  <c r="AG1109" s="1"/>
  <c r="AG1128" s="1"/>
  <c r="AF58"/>
  <c r="AF1109" s="1"/>
  <c r="AF1128" s="1"/>
  <c r="AD58"/>
  <c r="Y58"/>
  <c r="Y1109" s="1"/>
  <c r="Y1128" s="1"/>
  <c r="X58"/>
  <c r="X1109" s="1"/>
  <c r="X1128" s="1"/>
  <c r="U58"/>
  <c r="U1109" s="1"/>
  <c r="U1128" s="1"/>
  <c r="T58"/>
  <c r="T1109" s="1"/>
  <c r="T1128" s="1"/>
  <c r="S58"/>
  <c r="S1109" s="1"/>
  <c r="N58"/>
  <c r="L58"/>
  <c r="I58"/>
  <c r="I1109" s="1"/>
  <c r="H58"/>
  <c r="H1109" s="1"/>
  <c r="H1128" s="1"/>
  <c r="G58"/>
  <c r="G1109" s="1"/>
  <c r="G1128" s="1"/>
  <c r="AP57"/>
  <c r="AL57"/>
  <c r="AG57"/>
  <c r="AG1108" s="1"/>
  <c r="AF57"/>
  <c r="AF1108" s="1"/>
  <c r="AD57"/>
  <c r="Y57"/>
  <c r="Y1108" s="1"/>
  <c r="X57"/>
  <c r="X1108" s="1"/>
  <c r="U57"/>
  <c r="U1108" s="1"/>
  <c r="T57"/>
  <c r="T1108" s="1"/>
  <c r="S57"/>
  <c r="S1108" s="1"/>
  <c r="N57"/>
  <c r="L57"/>
  <c r="L1108" s="1"/>
  <c r="I57"/>
  <c r="I1108" s="1"/>
  <c r="H57"/>
  <c r="H1108" s="1"/>
  <c r="G57"/>
  <c r="G1108" s="1"/>
  <c r="AP56"/>
  <c r="AL56"/>
  <c r="AG56"/>
  <c r="AG1107" s="1"/>
  <c r="AG1126" s="1"/>
  <c r="AF56"/>
  <c r="AF1107" s="1"/>
  <c r="AF1126" s="1"/>
  <c r="AD56"/>
  <c r="Y56"/>
  <c r="Y1107" s="1"/>
  <c r="Y1126" s="1"/>
  <c r="X56"/>
  <c r="X1107" s="1"/>
  <c r="X1126" s="1"/>
  <c r="U56"/>
  <c r="U1107" s="1"/>
  <c r="U1126" s="1"/>
  <c r="T56"/>
  <c r="T1107" s="1"/>
  <c r="T1126" s="1"/>
  <c r="S56"/>
  <c r="S1107" s="1"/>
  <c r="S1126" s="1"/>
  <c r="N56"/>
  <c r="L56"/>
  <c r="I56"/>
  <c r="I1107" s="1"/>
  <c r="I1126" s="1"/>
  <c r="H56"/>
  <c r="H1107" s="1"/>
  <c r="H1126" s="1"/>
  <c r="G56"/>
  <c r="G1107" s="1"/>
  <c r="G1126" s="1"/>
  <c r="AP55"/>
  <c r="AL55"/>
  <c r="AG55"/>
  <c r="AG1105" s="1"/>
  <c r="AG1124" s="1"/>
  <c r="AF55"/>
  <c r="AF1105" s="1"/>
  <c r="AF1124" s="1"/>
  <c r="AD55"/>
  <c r="Y55"/>
  <c r="Y1105" s="1"/>
  <c r="Y1124" s="1"/>
  <c r="X55"/>
  <c r="X1105" s="1"/>
  <c r="X1124" s="1"/>
  <c r="U55"/>
  <c r="U1105" s="1"/>
  <c r="U1124" s="1"/>
  <c r="T55"/>
  <c r="T1105" s="1"/>
  <c r="T1124" s="1"/>
  <c r="S55"/>
  <c r="N55"/>
  <c r="L55"/>
  <c r="I55"/>
  <c r="I1105" s="1"/>
  <c r="I1124" s="1"/>
  <c r="H55"/>
  <c r="H1105" s="1"/>
  <c r="H1124" s="1"/>
  <c r="G55"/>
  <c r="G1105" s="1"/>
  <c r="AP54"/>
  <c r="AL54"/>
  <c r="AG54"/>
  <c r="AG1104" s="1"/>
  <c r="AF54"/>
  <c r="AF1104" s="1"/>
  <c r="AD54"/>
  <c r="Y54"/>
  <c r="Y1104" s="1"/>
  <c r="X54"/>
  <c r="X1104" s="1"/>
  <c r="U54"/>
  <c r="U1104" s="1"/>
  <c r="T54"/>
  <c r="T1104" s="1"/>
  <c r="S54"/>
  <c r="S1104" s="1"/>
  <c r="N54"/>
  <c r="L54"/>
  <c r="I54"/>
  <c r="I1104" s="1"/>
  <c r="H54"/>
  <c r="H1104" s="1"/>
  <c r="G54"/>
  <c r="G1104" s="1"/>
  <c r="AT53"/>
  <c r="AP53"/>
  <c r="AL53"/>
  <c r="AG53"/>
  <c r="AG1106" s="1"/>
  <c r="AG1125" s="1"/>
  <c r="AF53"/>
  <c r="AF1106" s="1"/>
  <c r="AF1125" s="1"/>
  <c r="AD53"/>
  <c r="AC53"/>
  <c r="AA53"/>
  <c r="X53"/>
  <c r="X1106" s="1"/>
  <c r="X1125" s="1"/>
  <c r="U53"/>
  <c r="U1106" s="1"/>
  <c r="U1125" s="1"/>
  <c r="T53"/>
  <c r="T1106" s="1"/>
  <c r="T1125" s="1"/>
  <c r="S53"/>
  <c r="S1106" s="1"/>
  <c r="N53"/>
  <c r="M53"/>
  <c r="I53"/>
  <c r="I1106" s="1"/>
  <c r="I1125" s="1"/>
  <c r="H53"/>
  <c r="H1106" s="1"/>
  <c r="H1125" s="1"/>
  <c r="G53"/>
  <c r="G1106" s="1"/>
  <c r="AG52"/>
  <c r="AG1103" s="1"/>
  <c r="AF52"/>
  <c r="AF1103" s="1"/>
  <c r="AD52"/>
  <c r="AA52"/>
  <c r="U52"/>
  <c r="U1103" s="1"/>
  <c r="T52"/>
  <c r="T1103" s="1"/>
  <c r="S52"/>
  <c r="S1103" s="1"/>
  <c r="N52"/>
  <c r="M52"/>
  <c r="M1103" s="1"/>
  <c r="I52"/>
  <c r="I1103" s="1"/>
  <c r="H52"/>
  <c r="H1103" s="1"/>
  <c r="G52"/>
  <c r="G1103" s="1"/>
  <c r="AH51"/>
  <c r="AH1093" s="1"/>
  <c r="AG51"/>
  <c r="AG1093" s="1"/>
  <c r="AF51"/>
  <c r="AF1093" s="1"/>
  <c r="Z51"/>
  <c r="Z1093" s="1"/>
  <c r="Y51"/>
  <c r="Y1093" s="1"/>
  <c r="X51"/>
  <c r="X1093" s="1"/>
  <c r="V51"/>
  <c r="V1093" s="1"/>
  <c r="U51"/>
  <c r="U1093" s="1"/>
  <c r="T51"/>
  <c r="T1093" s="1"/>
  <c r="S51"/>
  <c r="R51"/>
  <c r="R1093" s="1"/>
  <c r="Q51"/>
  <c r="Q1093" s="1"/>
  <c r="P51"/>
  <c r="P1093" s="1"/>
  <c r="N51"/>
  <c r="J51"/>
  <c r="J1093" s="1"/>
  <c r="I51"/>
  <c r="I1093" s="1"/>
  <c r="H51"/>
  <c r="H1093" s="1"/>
  <c r="G51"/>
  <c r="G1093" s="1"/>
  <c r="F51"/>
  <c r="F1093" s="1"/>
  <c r="E51"/>
  <c r="E1093" s="1"/>
  <c r="D51"/>
  <c r="D1093" s="1"/>
  <c r="AT50"/>
  <c r="AR50"/>
  <c r="AI50"/>
  <c r="AD50"/>
  <c r="AP50" s="1"/>
  <c r="AC50"/>
  <c r="AO50" s="1"/>
  <c r="AB50"/>
  <c r="AE50" s="1"/>
  <c r="AQ50" s="1"/>
  <c r="AA50"/>
  <c r="W50"/>
  <c r="S50"/>
  <c r="N50"/>
  <c r="M50"/>
  <c r="AS50" s="1"/>
  <c r="L50"/>
  <c r="K50"/>
  <c r="G50"/>
  <c r="AS49"/>
  <c r="AI49"/>
  <c r="AF49"/>
  <c r="AD49"/>
  <c r="AP49" s="1"/>
  <c r="AC49"/>
  <c r="AO49" s="1"/>
  <c r="AB49"/>
  <c r="AN49" s="1"/>
  <c r="AA49"/>
  <c r="W49"/>
  <c r="S49"/>
  <c r="N49"/>
  <c r="AT49" s="1"/>
  <c r="M49"/>
  <c r="L49"/>
  <c r="AR49" s="1"/>
  <c r="AU49" s="1"/>
  <c r="K49"/>
  <c r="G49"/>
  <c r="AH48"/>
  <c r="AH47" s="1"/>
  <c r="AG48"/>
  <c r="AF48"/>
  <c r="AI48" s="1"/>
  <c r="Z48"/>
  <c r="Z47" s="1"/>
  <c r="Y48"/>
  <c r="AC48" s="1"/>
  <c r="X48"/>
  <c r="AA48" s="1"/>
  <c r="W48"/>
  <c r="S48"/>
  <c r="N48"/>
  <c r="AT48" s="1"/>
  <c r="M48"/>
  <c r="AS48" s="1"/>
  <c r="L48"/>
  <c r="O48" s="1"/>
  <c r="K48"/>
  <c r="G48"/>
  <c r="AG47"/>
  <c r="Y47"/>
  <c r="V47"/>
  <c r="U47"/>
  <c r="W47" s="1"/>
  <c r="T47"/>
  <c r="R47"/>
  <c r="AD47" s="1"/>
  <c r="Q47"/>
  <c r="AC47" s="1"/>
  <c r="P47"/>
  <c r="J47"/>
  <c r="I47"/>
  <c r="K47" s="1"/>
  <c r="H47"/>
  <c r="F47"/>
  <c r="N47" s="1"/>
  <c r="AT47" s="1"/>
  <c r="E47"/>
  <c r="M47" s="1"/>
  <c r="AS47" s="1"/>
  <c r="D47"/>
  <c r="L47" s="1"/>
  <c r="AO46"/>
  <c r="AK46"/>
  <c r="AI46"/>
  <c r="AD46"/>
  <c r="AP46" s="1"/>
  <c r="AC46"/>
  <c r="AB46"/>
  <c r="AN46" s="1"/>
  <c r="AA46"/>
  <c r="W46"/>
  <c r="S46"/>
  <c r="N46"/>
  <c r="AT46" s="1"/>
  <c r="M46"/>
  <c r="AS46" s="1"/>
  <c r="L46"/>
  <c r="AR46" s="1"/>
  <c r="AU46" s="1"/>
  <c r="K46"/>
  <c r="G46"/>
  <c r="AO45"/>
  <c r="AK45"/>
  <c r="AI45"/>
  <c r="AD45"/>
  <c r="AP45" s="1"/>
  <c r="AC45"/>
  <c r="AB45"/>
  <c r="AN45" s="1"/>
  <c r="AA45"/>
  <c r="W45"/>
  <c r="S45"/>
  <c r="N45"/>
  <c r="AT45" s="1"/>
  <c r="M45"/>
  <c r="AS45" s="1"/>
  <c r="L45"/>
  <c r="AR45" s="1"/>
  <c r="AU45" s="1"/>
  <c r="K45"/>
  <c r="G45"/>
  <c r="AV43"/>
  <c r="V43"/>
  <c r="U43"/>
  <c r="T43"/>
  <c r="R43"/>
  <c r="Q43"/>
  <c r="P43"/>
  <c r="J43"/>
  <c r="I43"/>
  <c r="H43"/>
  <c r="F43"/>
  <c r="E43"/>
  <c r="D43"/>
  <c r="AG42"/>
  <c r="AF42"/>
  <c r="AI42" s="1"/>
  <c r="AD42"/>
  <c r="AP42" s="1"/>
  <c r="AB42"/>
  <c r="AN42" s="1"/>
  <c r="Y42"/>
  <c r="AC42" s="1"/>
  <c r="X42"/>
  <c r="AA42" s="1"/>
  <c r="W42"/>
  <c r="S42"/>
  <c r="N42"/>
  <c r="AT42" s="1"/>
  <c r="M42"/>
  <c r="AS42" s="1"/>
  <c r="L42"/>
  <c r="AR42" s="1"/>
  <c r="AU42" s="1"/>
  <c r="K42"/>
  <c r="G42"/>
  <c r="AG41"/>
  <c r="AF41"/>
  <c r="AI41" s="1"/>
  <c r="AD41"/>
  <c r="AP41" s="1"/>
  <c r="AB41"/>
  <c r="AN41" s="1"/>
  <c r="Y41"/>
  <c r="AC41" s="1"/>
  <c r="X41"/>
  <c r="AA41" s="1"/>
  <c r="W41"/>
  <c r="S41"/>
  <c r="N41"/>
  <c r="AT41" s="1"/>
  <c r="M41"/>
  <c r="AS41" s="1"/>
  <c r="L41"/>
  <c r="AR41" s="1"/>
  <c r="K41"/>
  <c r="G41"/>
  <c r="AG40"/>
  <c r="AF40"/>
  <c r="AI40" s="1"/>
  <c r="AD40"/>
  <c r="AP40" s="1"/>
  <c r="AB40"/>
  <c r="AN40" s="1"/>
  <c r="Y40"/>
  <c r="AC40" s="1"/>
  <c r="X40"/>
  <c r="AA40" s="1"/>
  <c r="W40"/>
  <c r="S40"/>
  <c r="N40"/>
  <c r="AT40" s="1"/>
  <c r="M40"/>
  <c r="AS40" s="1"/>
  <c r="L40"/>
  <c r="AR40" s="1"/>
  <c r="AU40" s="1"/>
  <c r="K40"/>
  <c r="G40"/>
  <c r="AG39"/>
  <c r="AF39"/>
  <c r="AI39" s="1"/>
  <c r="AD39"/>
  <c r="AP39" s="1"/>
  <c r="AB39"/>
  <c r="AN39" s="1"/>
  <c r="Y39"/>
  <c r="AC39" s="1"/>
  <c r="X39"/>
  <c r="AA39" s="1"/>
  <c r="W39"/>
  <c r="S39"/>
  <c r="N39"/>
  <c r="AT39" s="1"/>
  <c r="M39"/>
  <c r="AS39" s="1"/>
  <c r="L39"/>
  <c r="AR39" s="1"/>
  <c r="K39"/>
  <c r="G39"/>
  <c r="AG38"/>
  <c r="AF38"/>
  <c r="AI38" s="1"/>
  <c r="AD38"/>
  <c r="AP38" s="1"/>
  <c r="AB38"/>
  <c r="AN38" s="1"/>
  <c r="Y38"/>
  <c r="AC38" s="1"/>
  <c r="X38"/>
  <c r="AA38" s="1"/>
  <c r="W38"/>
  <c r="S38"/>
  <c r="N38"/>
  <c r="AT38" s="1"/>
  <c r="M38"/>
  <c r="AS38" s="1"/>
  <c r="L38"/>
  <c r="AR38" s="1"/>
  <c r="AU38" s="1"/>
  <c r="K38"/>
  <c r="G38"/>
  <c r="AG37"/>
  <c r="AF37"/>
  <c r="AI37" s="1"/>
  <c r="AD37"/>
  <c r="AP37" s="1"/>
  <c r="AB37"/>
  <c r="AN37" s="1"/>
  <c r="Y37"/>
  <c r="AC37" s="1"/>
  <c r="X37"/>
  <c r="AA37" s="1"/>
  <c r="W37"/>
  <c r="S37"/>
  <c r="N37"/>
  <c r="AT37" s="1"/>
  <c r="M37"/>
  <c r="AS37" s="1"/>
  <c r="L37"/>
  <c r="AR37" s="1"/>
  <c r="K37"/>
  <c r="G37"/>
  <c r="AG36"/>
  <c r="AF36"/>
  <c r="AI36" s="1"/>
  <c r="AD36"/>
  <c r="AP36" s="1"/>
  <c r="AB36"/>
  <c r="AN36" s="1"/>
  <c r="Y36"/>
  <c r="AC36" s="1"/>
  <c r="X36"/>
  <c r="AA36" s="1"/>
  <c r="W36"/>
  <c r="S36"/>
  <c r="N36"/>
  <c r="AT36" s="1"/>
  <c r="M36"/>
  <c r="AS36" s="1"/>
  <c r="L36"/>
  <c r="AR36" s="1"/>
  <c r="AU36" s="1"/>
  <c r="K36"/>
  <c r="G36"/>
  <c r="AG35"/>
  <c r="AF35"/>
  <c r="AI35" s="1"/>
  <c r="AD35"/>
  <c r="AP35" s="1"/>
  <c r="AB35"/>
  <c r="AN35" s="1"/>
  <c r="Y35"/>
  <c r="AC35" s="1"/>
  <c r="X35"/>
  <c r="AA35" s="1"/>
  <c r="W35"/>
  <c r="S35"/>
  <c r="N35"/>
  <c r="AT35" s="1"/>
  <c r="M35"/>
  <c r="AS35" s="1"/>
  <c r="L35"/>
  <c r="AR35" s="1"/>
  <c r="K35"/>
  <c r="G35"/>
  <c r="AG34"/>
  <c r="AF34"/>
  <c r="AI34" s="1"/>
  <c r="AD34"/>
  <c r="AP34" s="1"/>
  <c r="AB34"/>
  <c r="AN34" s="1"/>
  <c r="Y34"/>
  <c r="AC34" s="1"/>
  <c r="X34"/>
  <c r="AA34" s="1"/>
  <c r="W34"/>
  <c r="S34"/>
  <c r="N34"/>
  <c r="AT34" s="1"/>
  <c r="M34"/>
  <c r="AS34" s="1"/>
  <c r="L34"/>
  <c r="AR34" s="1"/>
  <c r="AU34" s="1"/>
  <c r="K34"/>
  <c r="G34"/>
  <c r="AD33"/>
  <c r="AL33" s="1"/>
  <c r="AC33"/>
  <c r="AK33" s="1"/>
  <c r="AB33"/>
  <c r="AJ33" s="1"/>
  <c r="AG32"/>
  <c r="AF32"/>
  <c r="AI32" s="1"/>
  <c r="AD32"/>
  <c r="AP32" s="1"/>
  <c r="AB32"/>
  <c r="AN32" s="1"/>
  <c r="Y32"/>
  <c r="AC32" s="1"/>
  <c r="X32"/>
  <c r="AA32" s="1"/>
  <c r="W32"/>
  <c r="S32"/>
  <c r="N32"/>
  <c r="AT32" s="1"/>
  <c r="M32"/>
  <c r="AS32" s="1"/>
  <c r="L32"/>
  <c r="AR32" s="1"/>
  <c r="AU32" s="1"/>
  <c r="K32"/>
  <c r="G32"/>
  <c r="AD31"/>
  <c r="AL31" s="1"/>
  <c r="AC31"/>
  <c r="AK31" s="1"/>
  <c r="AB31"/>
  <c r="AJ31" s="1"/>
  <c r="AG30"/>
  <c r="AF30"/>
  <c r="AI30" s="1"/>
  <c r="AD30"/>
  <c r="AP30" s="1"/>
  <c r="AB30"/>
  <c r="AN30" s="1"/>
  <c r="Y30"/>
  <c r="AC30" s="1"/>
  <c r="X30"/>
  <c r="AA30" s="1"/>
  <c r="W30"/>
  <c r="S30"/>
  <c r="N30"/>
  <c r="AT30" s="1"/>
  <c r="M30"/>
  <c r="AS30" s="1"/>
  <c r="L30"/>
  <c r="AR30" s="1"/>
  <c r="AU30" s="1"/>
  <c r="K30"/>
  <c r="G30"/>
  <c r="AG29"/>
  <c r="AF29"/>
  <c r="AI29" s="1"/>
  <c r="AD29"/>
  <c r="AP29" s="1"/>
  <c r="AB29"/>
  <c r="AN29" s="1"/>
  <c r="Y29"/>
  <c r="AC29" s="1"/>
  <c r="X29"/>
  <c r="AA29" s="1"/>
  <c r="W29"/>
  <c r="S29"/>
  <c r="N29"/>
  <c r="AT29" s="1"/>
  <c r="M29"/>
  <c r="AS29" s="1"/>
  <c r="L29"/>
  <c r="AR29" s="1"/>
  <c r="AU29" s="1"/>
  <c r="K29"/>
  <c r="G29"/>
  <c r="AG28"/>
  <c r="AF28"/>
  <c r="AI28" s="1"/>
  <c r="AD28"/>
  <c r="AP28" s="1"/>
  <c r="AB28"/>
  <c r="AN28" s="1"/>
  <c r="Y28"/>
  <c r="AC28" s="1"/>
  <c r="X28"/>
  <c r="AA28" s="1"/>
  <c r="W28"/>
  <c r="S28"/>
  <c r="N28"/>
  <c r="AT28" s="1"/>
  <c r="M28"/>
  <c r="AS28" s="1"/>
  <c r="L28"/>
  <c r="AR28" s="1"/>
  <c r="AU28" s="1"/>
  <c r="K28"/>
  <c r="G28"/>
  <c r="AG27"/>
  <c r="AF27"/>
  <c r="AI27" s="1"/>
  <c r="AD27"/>
  <c r="AP27" s="1"/>
  <c r="AB27"/>
  <c r="AN27" s="1"/>
  <c r="Y27"/>
  <c r="AC27" s="1"/>
  <c r="X27"/>
  <c r="AA27" s="1"/>
  <c r="W27"/>
  <c r="S27"/>
  <c r="N27"/>
  <c r="AT27" s="1"/>
  <c r="M27"/>
  <c r="AS27" s="1"/>
  <c r="L27"/>
  <c r="AR27" s="1"/>
  <c r="AU27" s="1"/>
  <c r="K27"/>
  <c r="G27"/>
  <c r="AG26"/>
  <c r="AF26"/>
  <c r="AI26" s="1"/>
  <c r="AD26"/>
  <c r="AP26" s="1"/>
  <c r="AB26"/>
  <c r="AN26" s="1"/>
  <c r="Y26"/>
  <c r="AC26" s="1"/>
  <c r="X26"/>
  <c r="AA26" s="1"/>
  <c r="W26"/>
  <c r="S26"/>
  <c r="N26"/>
  <c r="AT26" s="1"/>
  <c r="M26"/>
  <c r="AS26" s="1"/>
  <c r="L26"/>
  <c r="AR26" s="1"/>
  <c r="AU26" s="1"/>
  <c r="K26"/>
  <c r="G26"/>
  <c r="AG25"/>
  <c r="AF25"/>
  <c r="AI25" s="1"/>
  <c r="AD25"/>
  <c r="AP25" s="1"/>
  <c r="AB25"/>
  <c r="AN25" s="1"/>
  <c r="Y25"/>
  <c r="AC25" s="1"/>
  <c r="X25"/>
  <c r="AA25" s="1"/>
  <c r="W25"/>
  <c r="S25"/>
  <c r="N25"/>
  <c r="AT25" s="1"/>
  <c r="M25"/>
  <c r="AS25" s="1"/>
  <c r="L25"/>
  <c r="AR25" s="1"/>
  <c r="K25"/>
  <c r="G25"/>
  <c r="AG24"/>
  <c r="AF24"/>
  <c r="AI24" s="1"/>
  <c r="AD24"/>
  <c r="AP24" s="1"/>
  <c r="AB24"/>
  <c r="AN24" s="1"/>
  <c r="Y24"/>
  <c r="AC24" s="1"/>
  <c r="X24"/>
  <c r="AA24" s="1"/>
  <c r="W24"/>
  <c r="S24"/>
  <c r="N24"/>
  <c r="AT24" s="1"/>
  <c r="M24"/>
  <c r="AS24" s="1"/>
  <c r="L24"/>
  <c r="AR24" s="1"/>
  <c r="AU24" s="1"/>
  <c r="K24"/>
  <c r="G24"/>
  <c r="AG23"/>
  <c r="AF23"/>
  <c r="AI23" s="1"/>
  <c r="AD23"/>
  <c r="AP23" s="1"/>
  <c r="AB23"/>
  <c r="AN23" s="1"/>
  <c r="Y23"/>
  <c r="AC23" s="1"/>
  <c r="X23"/>
  <c r="AA23" s="1"/>
  <c r="W23"/>
  <c r="S23"/>
  <c r="N23"/>
  <c r="AT23" s="1"/>
  <c r="M23"/>
  <c r="AS23" s="1"/>
  <c r="L23"/>
  <c r="AR23" s="1"/>
  <c r="AU23" s="1"/>
  <c r="K23"/>
  <c r="G23"/>
  <c r="AG22"/>
  <c r="AF22"/>
  <c r="AI22" s="1"/>
  <c r="AD22"/>
  <c r="AP22" s="1"/>
  <c r="AB22"/>
  <c r="AN22" s="1"/>
  <c r="Y22"/>
  <c r="AC22" s="1"/>
  <c r="X22"/>
  <c r="AA22" s="1"/>
  <c r="W22"/>
  <c r="S22"/>
  <c r="N22"/>
  <c r="AT22" s="1"/>
  <c r="M22"/>
  <c r="AS22" s="1"/>
  <c r="L22"/>
  <c r="AR22" s="1"/>
  <c r="AU22" s="1"/>
  <c r="K22"/>
  <c r="G22"/>
  <c r="AD21"/>
  <c r="AL21" s="1"/>
  <c r="AC21"/>
  <c r="AK21" s="1"/>
  <c r="AB21"/>
  <c r="AJ21" s="1"/>
  <c r="AG20"/>
  <c r="AF20"/>
  <c r="AI20" s="1"/>
  <c r="AD20"/>
  <c r="AP20" s="1"/>
  <c r="AB20"/>
  <c r="AN20" s="1"/>
  <c r="Y20"/>
  <c r="AC20" s="1"/>
  <c r="X20"/>
  <c r="AA20" s="1"/>
  <c r="W20"/>
  <c r="S20"/>
  <c r="N20"/>
  <c r="AT20" s="1"/>
  <c r="M20"/>
  <c r="AS20" s="1"/>
  <c r="L20"/>
  <c r="AR20" s="1"/>
  <c r="AU20" s="1"/>
  <c r="K20"/>
  <c r="G20"/>
  <c r="AG19"/>
  <c r="AF19"/>
  <c r="AI19" s="1"/>
  <c r="AD19"/>
  <c r="AP19" s="1"/>
  <c r="AB19"/>
  <c r="AN19" s="1"/>
  <c r="Y19"/>
  <c r="AC19" s="1"/>
  <c r="X19"/>
  <c r="AA19" s="1"/>
  <c r="W19"/>
  <c r="S19"/>
  <c r="N19"/>
  <c r="AT19" s="1"/>
  <c r="M19"/>
  <c r="AS19" s="1"/>
  <c r="L19"/>
  <c r="AR19" s="1"/>
  <c r="AU19" s="1"/>
  <c r="K19"/>
  <c r="G19"/>
  <c r="AG18"/>
  <c r="AF18"/>
  <c r="AI18" s="1"/>
  <c r="AD18"/>
  <c r="AP18" s="1"/>
  <c r="AB18"/>
  <c r="AN18" s="1"/>
  <c r="Y18"/>
  <c r="AC18" s="1"/>
  <c r="X18"/>
  <c r="AA18" s="1"/>
  <c r="W18"/>
  <c r="S18"/>
  <c r="N18"/>
  <c r="AT18" s="1"/>
  <c r="M18"/>
  <c r="AS18" s="1"/>
  <c r="L18"/>
  <c r="AR18" s="1"/>
  <c r="AU18" s="1"/>
  <c r="K18"/>
  <c r="G18"/>
  <c r="AG17"/>
  <c r="AF17"/>
  <c r="AI17" s="1"/>
  <c r="AD17"/>
  <c r="AP17" s="1"/>
  <c r="AB17"/>
  <c r="AN17" s="1"/>
  <c r="Y17"/>
  <c r="AC17" s="1"/>
  <c r="X17"/>
  <c r="AA17" s="1"/>
  <c r="W17"/>
  <c r="S17"/>
  <c r="N17"/>
  <c r="AT17" s="1"/>
  <c r="M17"/>
  <c r="AS17" s="1"/>
  <c r="L17"/>
  <c r="AR17" s="1"/>
  <c r="AU17" s="1"/>
  <c r="K17"/>
  <c r="G17"/>
  <c r="AG16"/>
  <c r="AF16"/>
  <c r="AI16" s="1"/>
  <c r="AD16"/>
  <c r="AP16" s="1"/>
  <c r="AB16"/>
  <c r="AN16" s="1"/>
  <c r="Y16"/>
  <c r="AC16" s="1"/>
  <c r="X16"/>
  <c r="AA16" s="1"/>
  <c r="W16"/>
  <c r="S16"/>
  <c r="N16"/>
  <c r="AT16" s="1"/>
  <c r="M16"/>
  <c r="AS16" s="1"/>
  <c r="L16"/>
  <c r="AR16" s="1"/>
  <c r="AU16" s="1"/>
  <c r="K16"/>
  <c r="G16"/>
  <c r="AD15"/>
  <c r="AC15"/>
  <c r="AE15" s="1"/>
  <c r="AB15"/>
  <c r="AG14"/>
  <c r="AF14"/>
  <c r="AI14" s="1"/>
  <c r="AD14"/>
  <c r="AP14" s="1"/>
  <c r="AB14"/>
  <c r="AN14" s="1"/>
  <c r="Y14"/>
  <c r="AC14" s="1"/>
  <c r="X14"/>
  <c r="AA14" s="1"/>
  <c r="W14"/>
  <c r="S14"/>
  <c r="N14"/>
  <c r="AT14" s="1"/>
  <c r="M14"/>
  <c r="AS14" s="1"/>
  <c r="L14"/>
  <c r="AR14" s="1"/>
  <c r="AU14" s="1"/>
  <c r="K14"/>
  <c r="G14"/>
  <c r="AG13"/>
  <c r="AF13"/>
  <c r="AI13" s="1"/>
  <c r="AD13"/>
  <c r="AP13" s="1"/>
  <c r="AB13"/>
  <c r="AN13" s="1"/>
  <c r="Y13"/>
  <c r="AC13" s="1"/>
  <c r="X13"/>
  <c r="AA13" s="1"/>
  <c r="W13"/>
  <c r="S13"/>
  <c r="N13"/>
  <c r="AT13" s="1"/>
  <c r="M13"/>
  <c r="AS13" s="1"/>
  <c r="L13"/>
  <c r="AR13" s="1"/>
  <c r="K13"/>
  <c r="G13"/>
  <c r="AG12"/>
  <c r="AF12"/>
  <c r="AI12" s="1"/>
  <c r="AD12"/>
  <c r="AP12" s="1"/>
  <c r="AB12"/>
  <c r="AN12" s="1"/>
  <c r="Y12"/>
  <c r="AC12" s="1"/>
  <c r="X12"/>
  <c r="AA12" s="1"/>
  <c r="W12"/>
  <c r="S12"/>
  <c r="N12"/>
  <c r="AT12" s="1"/>
  <c r="M12"/>
  <c r="AS12" s="1"/>
  <c r="L12"/>
  <c r="AR12" s="1"/>
  <c r="AU12" s="1"/>
  <c r="K12"/>
  <c r="G12"/>
  <c r="AG11"/>
  <c r="AF11"/>
  <c r="AI11" s="1"/>
  <c r="AD11"/>
  <c r="AP11" s="1"/>
  <c r="AB11"/>
  <c r="AN11" s="1"/>
  <c r="Y11"/>
  <c r="AC11" s="1"/>
  <c r="X11"/>
  <c r="AA11" s="1"/>
  <c r="W11"/>
  <c r="S11"/>
  <c r="N11"/>
  <c r="AT11" s="1"/>
  <c r="M11"/>
  <c r="AS11" s="1"/>
  <c r="L11"/>
  <c r="AR11" s="1"/>
  <c r="AU11" s="1"/>
  <c r="K11"/>
  <c r="G11"/>
  <c r="AG10"/>
  <c r="AF10"/>
  <c r="AI10" s="1"/>
  <c r="AD10"/>
  <c r="AP10" s="1"/>
  <c r="AB10"/>
  <c r="AN10" s="1"/>
  <c r="Y10"/>
  <c r="AC10" s="1"/>
  <c r="X10"/>
  <c r="AA10" s="1"/>
  <c r="W10"/>
  <c r="S10"/>
  <c r="N10"/>
  <c r="AT10" s="1"/>
  <c r="M10"/>
  <c r="AS10" s="1"/>
  <c r="L10"/>
  <c r="AR10" s="1"/>
  <c r="AU10" s="1"/>
  <c r="K10"/>
  <c r="G10"/>
  <c r="AH9"/>
  <c r="AH1159" s="1"/>
  <c r="AG9"/>
  <c r="AG1159" s="1"/>
  <c r="AF9"/>
  <c r="AF1159" s="1"/>
  <c r="Z9"/>
  <c r="Z1159" s="1"/>
  <c r="Y9"/>
  <c r="Y1159" s="1"/>
  <c r="X9"/>
  <c r="X1159" s="1"/>
  <c r="W9"/>
  <c r="W1159" s="1"/>
  <c r="S9"/>
  <c r="S43" s="1"/>
  <c r="N9"/>
  <c r="N43" s="1"/>
  <c r="M9"/>
  <c r="M43" s="1"/>
  <c r="L9"/>
  <c r="L43" s="1"/>
  <c r="K9"/>
  <c r="K43" s="1"/>
  <c r="G9"/>
  <c r="G43" s="1"/>
  <c r="AE39" i="1"/>
  <c r="AD39"/>
  <c r="AC39"/>
  <c r="AB39"/>
  <c r="V39"/>
  <c r="N39"/>
  <c r="J39"/>
  <c r="F39"/>
  <c r="U36"/>
  <c r="T36"/>
  <c r="S36"/>
  <c r="V36" s="1"/>
  <c r="M36"/>
  <c r="L36"/>
  <c r="K36"/>
  <c r="N36" s="1"/>
  <c r="I36"/>
  <c r="H36"/>
  <c r="G36"/>
  <c r="J36" s="1"/>
  <c r="E36"/>
  <c r="Q36" s="1"/>
  <c r="D36"/>
  <c r="P36" s="1"/>
  <c r="C36"/>
  <c r="F36" s="1"/>
  <c r="U35"/>
  <c r="U37" s="1"/>
  <c r="T35"/>
  <c r="T37" s="1"/>
  <c r="S35"/>
  <c r="S37" s="1"/>
  <c r="V37" s="1"/>
  <c r="M35"/>
  <c r="M37" s="1"/>
  <c r="L35"/>
  <c r="L37" s="1"/>
  <c r="K35"/>
  <c r="K37" s="1"/>
  <c r="I35"/>
  <c r="I37" s="1"/>
  <c r="H35"/>
  <c r="H37" s="1"/>
  <c r="G35"/>
  <c r="G37" s="1"/>
  <c r="J37" s="1"/>
  <c r="E35"/>
  <c r="E37" s="1"/>
  <c r="D35"/>
  <c r="D37" s="1"/>
  <c r="C35"/>
  <c r="C37" s="1"/>
  <c r="F37" s="1"/>
  <c r="AE34"/>
  <c r="AD34"/>
  <c r="AC34"/>
  <c r="AB34"/>
  <c r="V34"/>
  <c r="N34"/>
  <c r="J34"/>
  <c r="F34"/>
  <c r="AE33"/>
  <c r="AD33"/>
  <c r="AC33"/>
  <c r="AB33"/>
  <c r="V33"/>
  <c r="N33"/>
  <c r="J33"/>
  <c r="F33"/>
  <c r="U31"/>
  <c r="T31"/>
  <c r="S31"/>
  <c r="V31" s="1"/>
  <c r="M31"/>
  <c r="L31"/>
  <c r="K31"/>
  <c r="N31" s="1"/>
  <c r="I31"/>
  <c r="H31"/>
  <c r="G31"/>
  <c r="J31" s="1"/>
  <c r="E31"/>
  <c r="Q31" s="1"/>
  <c r="D31"/>
  <c r="P31" s="1"/>
  <c r="C31"/>
  <c r="O31" s="1"/>
  <c r="U30"/>
  <c r="U32" s="1"/>
  <c r="U38" s="1"/>
  <c r="T30"/>
  <c r="T32" s="1"/>
  <c r="T38" s="1"/>
  <c r="S30"/>
  <c r="V30" s="1"/>
  <c r="M30"/>
  <c r="M32" s="1"/>
  <c r="M38" s="1"/>
  <c r="L30"/>
  <c r="L32" s="1"/>
  <c r="L38" s="1"/>
  <c r="K30"/>
  <c r="N30" s="1"/>
  <c r="I30"/>
  <c r="I32" s="1"/>
  <c r="I38" s="1"/>
  <c r="H30"/>
  <c r="H32" s="1"/>
  <c r="H38" s="1"/>
  <c r="G30"/>
  <c r="J30" s="1"/>
  <c r="E30"/>
  <c r="E32" s="1"/>
  <c r="E38" s="1"/>
  <c r="D30"/>
  <c r="D32" s="1"/>
  <c r="D38" s="1"/>
  <c r="C30"/>
  <c r="F30" s="1"/>
  <c r="AE29"/>
  <c r="AD29"/>
  <c r="AC29"/>
  <c r="AB29"/>
  <c r="V29"/>
  <c r="N29"/>
  <c r="J29"/>
  <c r="F29"/>
  <c r="AE28"/>
  <c r="AD28"/>
  <c r="AC28"/>
  <c r="AB28"/>
  <c r="AE27"/>
  <c r="AD27"/>
  <c r="AC27"/>
  <c r="AB27"/>
  <c r="AA26"/>
  <c r="U24"/>
  <c r="T24"/>
  <c r="S24"/>
  <c r="V24" s="1"/>
  <c r="M24"/>
  <c r="L24"/>
  <c r="K24"/>
  <c r="N24" s="1"/>
  <c r="I24"/>
  <c r="H24"/>
  <c r="G24"/>
  <c r="J24" s="1"/>
  <c r="E24"/>
  <c r="Q24" s="1"/>
  <c r="D24"/>
  <c r="P24" s="1"/>
  <c r="C24"/>
  <c r="F24" s="1"/>
  <c r="U23"/>
  <c r="T23"/>
  <c r="S23"/>
  <c r="V23" s="1"/>
  <c r="M23"/>
  <c r="L23"/>
  <c r="K23"/>
  <c r="N23" s="1"/>
  <c r="I23"/>
  <c r="H23"/>
  <c r="J23" s="1"/>
  <c r="G23"/>
  <c r="E23"/>
  <c r="Q23" s="1"/>
  <c r="D23"/>
  <c r="P23" s="1"/>
  <c r="C23"/>
  <c r="O23" s="1"/>
  <c r="U22"/>
  <c r="T22"/>
  <c r="S22"/>
  <c r="V22" s="1"/>
  <c r="M22"/>
  <c r="L22"/>
  <c r="K22"/>
  <c r="N22" s="1"/>
  <c r="I22"/>
  <c r="H22"/>
  <c r="G22"/>
  <c r="J22" s="1"/>
  <c r="E22"/>
  <c r="Q22" s="1"/>
  <c r="D22"/>
  <c r="P22" s="1"/>
  <c r="C22"/>
  <c r="F22" s="1"/>
  <c r="U21"/>
  <c r="U25" s="1"/>
  <c r="T21"/>
  <c r="T25" s="1"/>
  <c r="S21"/>
  <c r="S25" s="1"/>
  <c r="V25" s="1"/>
  <c r="M21"/>
  <c r="M25" s="1"/>
  <c r="L21"/>
  <c r="L25" s="1"/>
  <c r="K21"/>
  <c r="K25" s="1"/>
  <c r="N25" s="1"/>
  <c r="I21"/>
  <c r="I25" s="1"/>
  <c r="H21"/>
  <c r="H25" s="1"/>
  <c r="G21"/>
  <c r="G25" s="1"/>
  <c r="J25" s="1"/>
  <c r="E21"/>
  <c r="E25" s="1"/>
  <c r="D21"/>
  <c r="D25" s="1"/>
  <c r="C21"/>
  <c r="C25" s="1"/>
  <c r="F25" s="1"/>
  <c r="AE20"/>
  <c r="AD20"/>
  <c r="AC20"/>
  <c r="AB20"/>
  <c r="V20"/>
  <c r="N20"/>
  <c r="J20"/>
  <c r="F20"/>
  <c r="U19"/>
  <c r="T19"/>
  <c r="S19"/>
  <c r="V19" s="1"/>
  <c r="M19"/>
  <c r="L19"/>
  <c r="K19"/>
  <c r="N19" s="1"/>
  <c r="I19"/>
  <c r="H19"/>
  <c r="G19"/>
  <c r="J19" s="1"/>
  <c r="E19"/>
  <c r="Q19" s="1"/>
  <c r="D19"/>
  <c r="P19" s="1"/>
  <c r="C19"/>
  <c r="F19" s="1"/>
  <c r="U18"/>
  <c r="T18"/>
  <c r="S18"/>
  <c r="V18" s="1"/>
  <c r="N18"/>
  <c r="J18"/>
  <c r="E18"/>
  <c r="Q18" s="1"/>
  <c r="D18"/>
  <c r="P18" s="1"/>
  <c r="C18"/>
  <c r="O18" s="1"/>
  <c r="V17"/>
  <c r="T17"/>
  <c r="Q17"/>
  <c r="AD17" s="1"/>
  <c r="P17"/>
  <c r="AC17" s="1"/>
  <c r="O17"/>
  <c r="AB17" s="1"/>
  <c r="N17"/>
  <c r="L17"/>
  <c r="J17"/>
  <c r="H17"/>
  <c r="F17"/>
  <c r="D17"/>
  <c r="T16"/>
  <c r="V16" s="1"/>
  <c r="Q16"/>
  <c r="AD16" s="1"/>
  <c r="O16"/>
  <c r="AB16" s="1"/>
  <c r="L16"/>
  <c r="N16" s="1"/>
  <c r="H16"/>
  <c r="J16" s="1"/>
  <c r="D16"/>
  <c r="P16" s="1"/>
  <c r="V15"/>
  <c r="V14" s="1"/>
  <c r="S15"/>
  <c r="Q15"/>
  <c r="AD15" s="1"/>
  <c r="P15"/>
  <c r="AC15" s="1"/>
  <c r="N15"/>
  <c r="K15"/>
  <c r="J15"/>
  <c r="J14" s="1"/>
  <c r="G15"/>
  <c r="F15"/>
  <c r="C15"/>
  <c r="O15" s="1"/>
  <c r="U14"/>
  <c r="T14"/>
  <c r="S14"/>
  <c r="M14"/>
  <c r="L14"/>
  <c r="K14"/>
  <c r="I14"/>
  <c r="H14"/>
  <c r="G14"/>
  <c r="E14"/>
  <c r="D14"/>
  <c r="C14"/>
  <c r="AE13"/>
  <c r="AD13"/>
  <c r="AC13"/>
  <c r="AB13"/>
  <c r="V13"/>
  <c r="N13"/>
  <c r="J13"/>
  <c r="F13"/>
  <c r="AE12"/>
  <c r="AD12"/>
  <c r="AC12"/>
  <c r="AB12"/>
  <c r="V12"/>
  <c r="N12"/>
  <c r="J12"/>
  <c r="F12"/>
  <c r="U10"/>
  <c r="T10"/>
  <c r="S10"/>
  <c r="V10" s="1"/>
  <c r="M10"/>
  <c r="L10"/>
  <c r="K10"/>
  <c r="N10" s="1"/>
  <c r="I10"/>
  <c r="H10"/>
  <c r="G10"/>
  <c r="J10" s="1"/>
  <c r="E10"/>
  <c r="Q10" s="1"/>
  <c r="D10"/>
  <c r="P10" s="1"/>
  <c r="C10"/>
  <c r="O10" s="1"/>
  <c r="U9"/>
  <c r="U11" s="1"/>
  <c r="U26" s="1"/>
  <c r="T9"/>
  <c r="T11" s="1"/>
  <c r="T26" s="1"/>
  <c r="S9"/>
  <c r="S11" s="1"/>
  <c r="M9"/>
  <c r="M11" s="1"/>
  <c r="M26" s="1"/>
  <c r="L9"/>
  <c r="L11" s="1"/>
  <c r="L26" s="1"/>
  <c r="K9"/>
  <c r="K11" s="1"/>
  <c r="I9"/>
  <c r="I11" s="1"/>
  <c r="I26" s="1"/>
  <c r="H9"/>
  <c r="H11" s="1"/>
  <c r="H26" s="1"/>
  <c r="G9"/>
  <c r="G11" s="1"/>
  <c r="E9"/>
  <c r="E11" s="1"/>
  <c r="E26" s="1"/>
  <c r="D9"/>
  <c r="D11" s="1"/>
  <c r="D26" s="1"/>
  <c r="C9"/>
  <c r="C11" s="1"/>
  <c r="AQ24" i="3" l="1"/>
  <c r="AT25"/>
  <c r="AR26"/>
  <c r="AR24" s="1"/>
  <c r="L24"/>
  <c r="AN46"/>
  <c r="AJ46"/>
  <c r="K66"/>
  <c r="AN49"/>
  <c r="AJ49"/>
  <c r="AN51"/>
  <c r="AJ51"/>
  <c r="AN53"/>
  <c r="AJ53"/>
  <c r="AN55"/>
  <c r="AJ55"/>
  <c r="AN58"/>
  <c r="AJ58"/>
  <c r="AN60"/>
  <c r="AJ60"/>
  <c r="AN62"/>
  <c r="AJ62"/>
  <c r="AN64"/>
  <c r="AJ64"/>
  <c r="AN72"/>
  <c r="AJ72"/>
  <c r="AN75"/>
  <c r="AJ75"/>
  <c r="AB74"/>
  <c r="AN77"/>
  <c r="AJ77"/>
  <c r="AN79"/>
  <c r="AJ79"/>
  <c r="AN81"/>
  <c r="AJ81"/>
  <c r="AN83"/>
  <c r="AJ83"/>
  <c r="AN85"/>
  <c r="AJ85"/>
  <c r="AN87"/>
  <c r="AJ87"/>
  <c r="AN89"/>
  <c r="AJ89"/>
  <c r="AN91"/>
  <c r="AJ91"/>
  <c r="AN94"/>
  <c r="AJ94"/>
  <c r="AB93"/>
  <c r="AN96"/>
  <c r="AJ96"/>
  <c r="AN98"/>
  <c r="AJ98"/>
  <c r="AN100"/>
  <c r="AJ100"/>
  <c r="AN102"/>
  <c r="AJ102"/>
  <c r="AN104"/>
  <c r="AJ104"/>
  <c r="AN106"/>
  <c r="AJ106"/>
  <c r="AN108"/>
  <c r="AJ108"/>
  <c r="AN110"/>
  <c r="AJ110"/>
  <c r="AN113"/>
  <c r="AJ113"/>
  <c r="AN115"/>
  <c r="AJ115"/>
  <c r="AN117"/>
  <c r="AJ117"/>
  <c r="AN119"/>
  <c r="AJ119"/>
  <c r="AN121"/>
  <c r="AJ121"/>
  <c r="AN123"/>
  <c r="AJ123"/>
  <c r="AN126"/>
  <c r="AJ126"/>
  <c r="AN128"/>
  <c r="AJ128"/>
  <c r="AN131"/>
  <c r="AJ131"/>
  <c r="AN133"/>
  <c r="AJ133"/>
  <c r="AN136"/>
  <c r="AJ136"/>
  <c r="AN139"/>
  <c r="AJ139"/>
  <c r="AN141"/>
  <c r="AJ141"/>
  <c r="AN144"/>
  <c r="AJ144"/>
  <c r="AN146"/>
  <c r="AJ146"/>
  <c r="AN150"/>
  <c r="AJ150"/>
  <c r="AN153"/>
  <c r="AJ153"/>
  <c r="AN156"/>
  <c r="AJ156"/>
  <c r="AN159"/>
  <c r="AJ159"/>
  <c r="AN162"/>
  <c r="AJ162"/>
  <c r="AN164"/>
  <c r="AJ164"/>
  <c r="AN167"/>
  <c r="AJ167"/>
  <c r="AN170"/>
  <c r="AJ170"/>
  <c r="AN173"/>
  <c r="AJ173"/>
  <c r="AN176"/>
  <c r="AJ176"/>
  <c r="AP179"/>
  <c r="N176"/>
  <c r="AT179"/>
  <c r="AA66"/>
  <c r="AR75"/>
  <c r="AR94"/>
  <c r="AT9"/>
  <c r="AT11"/>
  <c r="AP13"/>
  <c r="AT13"/>
  <c r="AT17"/>
  <c r="AT22"/>
  <c r="AT23"/>
  <c r="AT26"/>
  <c r="AT45"/>
  <c r="AD46"/>
  <c r="AP46" s="1"/>
  <c r="M66"/>
  <c r="AS66" s="1"/>
  <c r="AC66"/>
  <c r="AD49"/>
  <c r="AP49" s="1"/>
  <c r="AD51"/>
  <c r="AP51" s="1"/>
  <c r="AD53"/>
  <c r="AP53" s="1"/>
  <c r="AD55"/>
  <c r="AP55" s="1"/>
  <c r="AD58"/>
  <c r="AP58" s="1"/>
  <c r="AD60"/>
  <c r="AP60" s="1"/>
  <c r="AD62"/>
  <c r="AP62" s="1"/>
  <c r="AD64"/>
  <c r="AP64" s="1"/>
  <c r="AD72"/>
  <c r="AP72" s="1"/>
  <c r="AD75"/>
  <c r="AD77"/>
  <c r="AP77" s="1"/>
  <c r="AD79"/>
  <c r="AP79" s="1"/>
  <c r="AD81"/>
  <c r="AP81" s="1"/>
  <c r="AD83"/>
  <c r="AP83" s="1"/>
  <c r="AD85"/>
  <c r="AP85" s="1"/>
  <c r="AD87"/>
  <c r="AP87" s="1"/>
  <c r="AD89"/>
  <c r="AP89" s="1"/>
  <c r="AD91"/>
  <c r="AP91" s="1"/>
  <c r="AD94"/>
  <c r="AD96"/>
  <c r="AP96" s="1"/>
  <c r="AD98"/>
  <c r="AP98" s="1"/>
  <c r="AD100"/>
  <c r="AP100" s="1"/>
  <c r="AD102"/>
  <c r="AP102" s="1"/>
  <c r="AD104"/>
  <c r="AP104" s="1"/>
  <c r="AD106"/>
  <c r="AP106" s="1"/>
  <c r="AD108"/>
  <c r="AP108" s="1"/>
  <c r="AD110"/>
  <c r="AP110" s="1"/>
  <c r="AD113"/>
  <c r="AP113" s="1"/>
  <c r="AD115"/>
  <c r="AP115" s="1"/>
  <c r="AD117"/>
  <c r="AP117" s="1"/>
  <c r="AD119"/>
  <c r="AP119" s="1"/>
  <c r="AD121"/>
  <c r="AP121" s="1"/>
  <c r="AD123"/>
  <c r="AP123" s="1"/>
  <c r="AD126"/>
  <c r="AP126" s="1"/>
  <c r="AD128"/>
  <c r="AP128" s="1"/>
  <c r="AD131"/>
  <c r="AP131" s="1"/>
  <c r="AD133"/>
  <c r="AP133" s="1"/>
  <c r="AD136"/>
  <c r="AP136" s="1"/>
  <c r="AD139"/>
  <c r="AP139" s="1"/>
  <c r="AD141"/>
  <c r="AP141" s="1"/>
  <c r="AD144"/>
  <c r="AP144" s="1"/>
  <c r="AD146"/>
  <c r="AP146" s="1"/>
  <c r="AD150"/>
  <c r="AP150" s="1"/>
  <c r="AD153"/>
  <c r="AP153" s="1"/>
  <c r="AD156"/>
  <c r="AP156" s="1"/>
  <c r="AD159"/>
  <c r="AP159" s="1"/>
  <c r="AD162"/>
  <c r="AP162" s="1"/>
  <c r="AD164"/>
  <c r="AP164" s="1"/>
  <c r="AD167"/>
  <c r="AP167" s="1"/>
  <c r="AD170"/>
  <c r="AP170" s="1"/>
  <c r="AD173"/>
  <c r="AP173" s="1"/>
  <c r="AD176"/>
  <c r="AP176" s="1"/>
  <c r="D1090"/>
  <c r="D1087"/>
  <c r="J1090"/>
  <c r="J1087"/>
  <c r="V1090"/>
  <c r="V1087"/>
  <c r="AA1093"/>
  <c r="AM1093" s="1"/>
  <c r="AM1074"/>
  <c r="AA1092"/>
  <c r="AM1092" s="1"/>
  <c r="AM1073"/>
  <c r="AM1080"/>
  <c r="AM1082"/>
  <c r="AM1084"/>
  <c r="AM1085"/>
  <c r="K226"/>
  <c r="R226"/>
  <c r="AA226"/>
  <c r="AO226"/>
  <c r="AK226"/>
  <c r="AM191"/>
  <c r="AI191"/>
  <c r="AO191"/>
  <c r="AK191"/>
  <c r="AN197"/>
  <c r="AJ197"/>
  <c r="AN198"/>
  <c r="AJ198"/>
  <c r="AR201"/>
  <c r="AS200"/>
  <c r="AP201"/>
  <c r="AN204"/>
  <c r="AJ204"/>
  <c r="AN208"/>
  <c r="AJ208"/>
  <c r="AR209"/>
  <c r="N209"/>
  <c r="AN210"/>
  <c r="AJ210"/>
  <c r="AR211"/>
  <c r="N211"/>
  <c r="AN212"/>
  <c r="AJ212"/>
  <c r="AR213"/>
  <c r="N213"/>
  <c r="AN214"/>
  <c r="AJ214"/>
  <c r="AR215"/>
  <c r="N215"/>
  <c r="AN216"/>
  <c r="AJ216"/>
  <c r="AR217"/>
  <c r="N217"/>
  <c r="AN219"/>
  <c r="AJ219"/>
  <c r="AR220"/>
  <c r="N220"/>
  <c r="AN222"/>
  <c r="AJ222"/>
  <c r="AT227"/>
  <c r="AT228"/>
  <c r="AT229"/>
  <c r="AN231"/>
  <c r="AJ231"/>
  <c r="AT249"/>
  <c r="AT1124" s="1"/>
  <c r="AQ250"/>
  <c r="N250"/>
  <c r="AM250"/>
  <c r="AI250"/>
  <c r="AD250"/>
  <c r="AP250" s="1"/>
  <c r="AO250"/>
  <c r="AK250"/>
  <c r="AN252"/>
  <c r="AJ252"/>
  <c r="AN254"/>
  <c r="AJ254"/>
  <c r="AN256"/>
  <c r="AJ256"/>
  <c r="AN258"/>
  <c r="AJ258"/>
  <c r="AN260"/>
  <c r="AJ260"/>
  <c r="AN262"/>
  <c r="AJ262"/>
  <c r="AN264"/>
  <c r="AJ264"/>
  <c r="AN266"/>
  <c r="AJ266"/>
  <c r="AN271"/>
  <c r="AJ271"/>
  <c r="AN273"/>
  <c r="AJ273"/>
  <c r="AN281"/>
  <c r="AJ281"/>
  <c r="AN283"/>
  <c r="AJ283"/>
  <c r="AN288"/>
  <c r="AJ288"/>
  <c r="AN290"/>
  <c r="AJ290"/>
  <c r="AN293"/>
  <c r="AJ293"/>
  <c r="AN296"/>
  <c r="AJ296"/>
  <c r="AN298"/>
  <c r="AJ298"/>
  <c r="AN300"/>
  <c r="AJ300"/>
  <c r="AN302"/>
  <c r="AJ302"/>
  <c r="AN306"/>
  <c r="AJ306"/>
  <c r="AN312"/>
  <c r="AJ312"/>
  <c r="AB311"/>
  <c r="AN311" s="1"/>
  <c r="AN315"/>
  <c r="AJ315"/>
  <c r="AN317"/>
  <c r="AJ317"/>
  <c r="AN319"/>
  <c r="AJ319"/>
  <c r="AN321"/>
  <c r="AJ321"/>
  <c r="AN323"/>
  <c r="AJ323"/>
  <c r="AN325"/>
  <c r="AJ325"/>
  <c r="AN327"/>
  <c r="AJ327"/>
  <c r="AN330"/>
  <c r="AJ330"/>
  <c r="AN333"/>
  <c r="AJ333"/>
  <c r="AQ335"/>
  <c r="AQ376"/>
  <c r="AT376" s="1"/>
  <c r="N376"/>
  <c r="AM376"/>
  <c r="AI376"/>
  <c r="AD376"/>
  <c r="AP376" s="1"/>
  <c r="AO376"/>
  <c r="AK376"/>
  <c r="AQ395"/>
  <c r="AT395" s="1"/>
  <c r="N395"/>
  <c r="AM395"/>
  <c r="AI395"/>
  <c r="AP417"/>
  <c r="AT418"/>
  <c r="AN455"/>
  <c r="AJ455"/>
  <c r="AO479"/>
  <c r="AK479"/>
  <c r="N9"/>
  <c r="AI9"/>
  <c r="AK9"/>
  <c r="AM9"/>
  <c r="AD10"/>
  <c r="AP10" s="1"/>
  <c r="AJ10"/>
  <c r="N11"/>
  <c r="AI11"/>
  <c r="AK11"/>
  <c r="AM11"/>
  <c r="AD12"/>
  <c r="AP12" s="1"/>
  <c r="AJ12"/>
  <c r="N13"/>
  <c r="AI13"/>
  <c r="AK13"/>
  <c r="AM13"/>
  <c r="AD15"/>
  <c r="AP15" s="1"/>
  <c r="AJ15"/>
  <c r="AD17"/>
  <c r="AP17" s="1"/>
  <c r="AJ17"/>
  <c r="AD18"/>
  <c r="AP18" s="1"/>
  <c r="AJ18"/>
  <c r="N19"/>
  <c r="D20"/>
  <c r="J20"/>
  <c r="R20"/>
  <c r="V20"/>
  <c r="Z20"/>
  <c r="AB20"/>
  <c r="AF20"/>
  <c r="N22"/>
  <c r="N23"/>
  <c r="AD25"/>
  <c r="AJ25"/>
  <c r="AD26"/>
  <c r="AP26" s="1"/>
  <c r="AJ26"/>
  <c r="L29"/>
  <c r="AD29"/>
  <c r="AJ29"/>
  <c r="AN29"/>
  <c r="N30"/>
  <c r="AR30"/>
  <c r="N31"/>
  <c r="AR31"/>
  <c r="AI32"/>
  <c r="AK32"/>
  <c r="AM32"/>
  <c r="AO32"/>
  <c r="AQ32"/>
  <c r="AS32"/>
  <c r="AD33"/>
  <c r="AQ33"/>
  <c r="AS33"/>
  <c r="AD34"/>
  <c r="AQ34"/>
  <c r="AS34"/>
  <c r="AS1076" s="1"/>
  <c r="AD35"/>
  <c r="AQ35"/>
  <c r="AS35"/>
  <c r="AD36"/>
  <c r="AQ36"/>
  <c r="AS36"/>
  <c r="AS1078" s="1"/>
  <c r="AS1097" s="1"/>
  <c r="L37"/>
  <c r="AD37"/>
  <c r="AJ37"/>
  <c r="AN37"/>
  <c r="AI38"/>
  <c r="AK38"/>
  <c r="AM38"/>
  <c r="AO38"/>
  <c r="AQ38"/>
  <c r="AS38"/>
  <c r="AS1080" s="1"/>
  <c r="AS1099" s="1"/>
  <c r="L39"/>
  <c r="AD39"/>
  <c r="AJ39"/>
  <c r="AN39"/>
  <c r="AI40"/>
  <c r="AK40"/>
  <c r="AM40"/>
  <c r="AO40"/>
  <c r="AQ40"/>
  <c r="AS40"/>
  <c r="AS1082" s="1"/>
  <c r="AS1101" s="1"/>
  <c r="L41"/>
  <c r="AD41"/>
  <c r="AJ41"/>
  <c r="AN41"/>
  <c r="N42"/>
  <c r="AR42"/>
  <c r="AI43"/>
  <c r="AK43"/>
  <c r="AM43"/>
  <c r="AO43"/>
  <c r="AQ43"/>
  <c r="AS43"/>
  <c r="L44"/>
  <c r="AD44"/>
  <c r="AJ44"/>
  <c r="AN44"/>
  <c r="N45"/>
  <c r="AI46"/>
  <c r="AK46"/>
  <c r="AM46"/>
  <c r="AQ46"/>
  <c r="AT46" s="1"/>
  <c r="AD47"/>
  <c r="AP47" s="1"/>
  <c r="AQ47"/>
  <c r="AT47" s="1"/>
  <c r="K48"/>
  <c r="M48"/>
  <c r="AS48" s="1"/>
  <c r="AA48"/>
  <c r="AC48"/>
  <c r="AI49"/>
  <c r="AK49"/>
  <c r="AM49"/>
  <c r="AQ49"/>
  <c r="AT49" s="1"/>
  <c r="L50"/>
  <c r="AD50"/>
  <c r="AP50" s="1"/>
  <c r="AJ50"/>
  <c r="AI51"/>
  <c r="AL51" s="1"/>
  <c r="AK51"/>
  <c r="AM51"/>
  <c r="AQ51"/>
  <c r="AT51" s="1"/>
  <c r="L52"/>
  <c r="AD52"/>
  <c r="AP52" s="1"/>
  <c r="AJ52"/>
  <c r="AI53"/>
  <c r="AK53"/>
  <c r="AM53"/>
  <c r="AQ53"/>
  <c r="AT53" s="1"/>
  <c r="L54"/>
  <c r="AD54"/>
  <c r="AP54" s="1"/>
  <c r="AJ54"/>
  <c r="AI55"/>
  <c r="AL55" s="1"/>
  <c r="AK55"/>
  <c r="AM55"/>
  <c r="AQ55"/>
  <c r="AT55" s="1"/>
  <c r="AD56"/>
  <c r="AP56" s="1"/>
  <c r="AQ56"/>
  <c r="AT56" s="1"/>
  <c r="L57"/>
  <c r="AD57"/>
  <c r="AP57" s="1"/>
  <c r="AJ57"/>
  <c r="AI58"/>
  <c r="AK58"/>
  <c r="AM58"/>
  <c r="AQ58"/>
  <c r="AT58" s="1"/>
  <c r="L59"/>
  <c r="AD59"/>
  <c r="AP59" s="1"/>
  <c r="AJ59"/>
  <c r="AI60"/>
  <c r="AL60" s="1"/>
  <c r="AK60"/>
  <c r="AM60"/>
  <c r="AQ60"/>
  <c r="AT60" s="1"/>
  <c r="L61"/>
  <c r="AD61"/>
  <c r="AP61" s="1"/>
  <c r="AJ61"/>
  <c r="AI62"/>
  <c r="AK62"/>
  <c r="AM62"/>
  <c r="AQ62"/>
  <c r="AT62" s="1"/>
  <c r="L63"/>
  <c r="AD63"/>
  <c r="AP63" s="1"/>
  <c r="AJ63"/>
  <c r="AI64"/>
  <c r="AL64" s="1"/>
  <c r="AK64"/>
  <c r="AM64"/>
  <c r="AQ64"/>
  <c r="AT64" s="1"/>
  <c r="L65"/>
  <c r="AD65"/>
  <c r="AP65" s="1"/>
  <c r="AJ65"/>
  <c r="P66"/>
  <c r="AD67"/>
  <c r="AP67" s="1"/>
  <c r="AQ67"/>
  <c r="AT67" s="1"/>
  <c r="AD68"/>
  <c r="AP68" s="1"/>
  <c r="AQ68"/>
  <c r="AT68" s="1"/>
  <c r="AD69"/>
  <c r="AP69" s="1"/>
  <c r="AQ69"/>
  <c r="AT69" s="1"/>
  <c r="AD70"/>
  <c r="AP70" s="1"/>
  <c r="AQ70"/>
  <c r="AT70" s="1"/>
  <c r="K71"/>
  <c r="M71"/>
  <c r="AS71" s="1"/>
  <c r="AA71"/>
  <c r="AC71"/>
  <c r="AI72"/>
  <c r="AK72"/>
  <c r="AM72"/>
  <c r="AQ72"/>
  <c r="AT72" s="1"/>
  <c r="AD73"/>
  <c r="AP73" s="1"/>
  <c r="AQ73"/>
  <c r="AT73" s="1"/>
  <c r="AI75"/>
  <c r="AK75"/>
  <c r="AM75"/>
  <c r="AQ75"/>
  <c r="L76"/>
  <c r="AD76"/>
  <c r="AP76" s="1"/>
  <c r="AJ76"/>
  <c r="AI77"/>
  <c r="AL77" s="1"/>
  <c r="AK77"/>
  <c r="AM77"/>
  <c r="AQ77"/>
  <c r="AT77" s="1"/>
  <c r="L78"/>
  <c r="AD78"/>
  <c r="AP78" s="1"/>
  <c r="AJ78"/>
  <c r="AI79"/>
  <c r="AK79"/>
  <c r="AM79"/>
  <c r="AQ79"/>
  <c r="AT79" s="1"/>
  <c r="L80"/>
  <c r="AD80"/>
  <c r="AP80" s="1"/>
  <c r="AJ80"/>
  <c r="AI81"/>
  <c r="AL81" s="1"/>
  <c r="AK81"/>
  <c r="AM81"/>
  <c r="AQ81"/>
  <c r="AT81" s="1"/>
  <c r="L82"/>
  <c r="AD82"/>
  <c r="AP82" s="1"/>
  <c r="AJ82"/>
  <c r="AI83"/>
  <c r="AK83"/>
  <c r="AM83"/>
  <c r="AQ83"/>
  <c r="AT83" s="1"/>
  <c r="L84"/>
  <c r="AD84"/>
  <c r="AP84" s="1"/>
  <c r="AJ84"/>
  <c r="AI85"/>
  <c r="AL85" s="1"/>
  <c r="AK85"/>
  <c r="AM85"/>
  <c r="AQ85"/>
  <c r="AT85" s="1"/>
  <c r="L86"/>
  <c r="AD86"/>
  <c r="AP86" s="1"/>
  <c r="AJ86"/>
  <c r="AI87"/>
  <c r="AK87"/>
  <c r="AM87"/>
  <c r="AQ87"/>
  <c r="AT87" s="1"/>
  <c r="L88"/>
  <c r="AD88"/>
  <c r="AP88" s="1"/>
  <c r="AJ88"/>
  <c r="AI89"/>
  <c r="AL89" s="1"/>
  <c r="AK89"/>
  <c r="AM89"/>
  <c r="AQ89"/>
  <c r="AT89" s="1"/>
  <c r="L90"/>
  <c r="AD90"/>
  <c r="AP90" s="1"/>
  <c r="AJ90"/>
  <c r="AI91"/>
  <c r="AK91"/>
  <c r="AM91"/>
  <c r="AQ91"/>
  <c r="AT91" s="1"/>
  <c r="AD92"/>
  <c r="AP92" s="1"/>
  <c r="AQ92"/>
  <c r="AT92" s="1"/>
  <c r="AI94"/>
  <c r="AK94"/>
  <c r="AM94"/>
  <c r="AQ94"/>
  <c r="L95"/>
  <c r="AD95"/>
  <c r="AP95" s="1"/>
  <c r="AJ95"/>
  <c r="AI96"/>
  <c r="AL96" s="1"/>
  <c r="AK96"/>
  <c r="AM96"/>
  <c r="AQ96"/>
  <c r="AT96" s="1"/>
  <c r="L97"/>
  <c r="AD97"/>
  <c r="AP97" s="1"/>
  <c r="AJ97"/>
  <c r="AI98"/>
  <c r="AK98"/>
  <c r="AM98"/>
  <c r="AQ98"/>
  <c r="AT98" s="1"/>
  <c r="L99"/>
  <c r="AD99"/>
  <c r="AP99" s="1"/>
  <c r="AJ99"/>
  <c r="AI100"/>
  <c r="AL100" s="1"/>
  <c r="AK100"/>
  <c r="AM100"/>
  <c r="AQ100"/>
  <c r="AT100" s="1"/>
  <c r="L101"/>
  <c r="AD101"/>
  <c r="AP101" s="1"/>
  <c r="AJ101"/>
  <c r="AI102"/>
  <c r="AK102"/>
  <c r="AM102"/>
  <c r="AQ102"/>
  <c r="AT102" s="1"/>
  <c r="L103"/>
  <c r="AD103"/>
  <c r="AP103" s="1"/>
  <c r="AJ103"/>
  <c r="AI104"/>
  <c r="AL104" s="1"/>
  <c r="AK104"/>
  <c r="AM104"/>
  <c r="AQ104"/>
  <c r="AT104" s="1"/>
  <c r="L105"/>
  <c r="AD105"/>
  <c r="AP105" s="1"/>
  <c r="AJ105"/>
  <c r="AI106"/>
  <c r="AK106"/>
  <c r="AM106"/>
  <c r="AQ106"/>
  <c r="AT106" s="1"/>
  <c r="L107"/>
  <c r="AD107"/>
  <c r="AP107" s="1"/>
  <c r="AJ107"/>
  <c r="AI108"/>
  <c r="AL108" s="1"/>
  <c r="AK108"/>
  <c r="AM108"/>
  <c r="AQ108"/>
  <c r="AT108" s="1"/>
  <c r="L109"/>
  <c r="AD109"/>
  <c r="AP109" s="1"/>
  <c r="AJ109"/>
  <c r="AI110"/>
  <c r="AK110"/>
  <c r="AM110"/>
  <c r="AQ110"/>
  <c r="AT110" s="1"/>
  <c r="L112"/>
  <c r="AD112"/>
  <c r="AP112" s="1"/>
  <c r="AJ112"/>
  <c r="AI113"/>
  <c r="AL113" s="1"/>
  <c r="AK113"/>
  <c r="AM113"/>
  <c r="AQ113"/>
  <c r="AT113" s="1"/>
  <c r="L114"/>
  <c r="AD114"/>
  <c r="AP114" s="1"/>
  <c r="AJ114"/>
  <c r="AI115"/>
  <c r="AK115"/>
  <c r="AM115"/>
  <c r="AQ115"/>
  <c r="AT115" s="1"/>
  <c r="L116"/>
  <c r="AD116"/>
  <c r="AP116" s="1"/>
  <c r="AJ116"/>
  <c r="AI117"/>
  <c r="AL117" s="1"/>
  <c r="AK117"/>
  <c r="AM117"/>
  <c r="AQ117"/>
  <c r="AT117" s="1"/>
  <c r="L118"/>
  <c r="AD118"/>
  <c r="AP118" s="1"/>
  <c r="AJ118"/>
  <c r="AI119"/>
  <c r="AK119"/>
  <c r="AM119"/>
  <c r="AQ119"/>
  <c r="AT119" s="1"/>
  <c r="L120"/>
  <c r="AD120"/>
  <c r="AP120" s="1"/>
  <c r="AJ120"/>
  <c r="AI121"/>
  <c r="AL121" s="1"/>
  <c r="AK121"/>
  <c r="AM121"/>
  <c r="AQ121"/>
  <c r="AT121" s="1"/>
  <c r="L122"/>
  <c r="AD122"/>
  <c r="AP122" s="1"/>
  <c r="AJ122"/>
  <c r="AI123"/>
  <c r="AK123"/>
  <c r="AM123"/>
  <c r="AQ123"/>
  <c r="AT123" s="1"/>
  <c r="L125"/>
  <c r="AD125"/>
  <c r="AP125" s="1"/>
  <c r="AJ125"/>
  <c r="AI126"/>
  <c r="AL126" s="1"/>
  <c r="AK126"/>
  <c r="AM126"/>
  <c r="AQ126"/>
  <c r="AT126" s="1"/>
  <c r="L127"/>
  <c r="AD127"/>
  <c r="AP127" s="1"/>
  <c r="AJ127"/>
  <c r="AI128"/>
  <c r="AK128"/>
  <c r="AM128"/>
  <c r="AQ128"/>
  <c r="AT128" s="1"/>
  <c r="L130"/>
  <c r="AD130"/>
  <c r="AP130" s="1"/>
  <c r="AJ130"/>
  <c r="AI131"/>
  <c r="AK131"/>
  <c r="AM131"/>
  <c r="AQ131"/>
  <c r="AT131" s="1"/>
  <c r="L132"/>
  <c r="AD132"/>
  <c r="AP132" s="1"/>
  <c r="AJ132"/>
  <c r="AI133"/>
  <c r="AK133"/>
  <c r="AM133"/>
  <c r="AQ133"/>
  <c r="AT133" s="1"/>
  <c r="L135"/>
  <c r="AD135"/>
  <c r="AP135" s="1"/>
  <c r="AJ135"/>
  <c r="AI136"/>
  <c r="AK136"/>
  <c r="AM136"/>
  <c r="AQ136"/>
  <c r="AT136" s="1"/>
  <c r="L137"/>
  <c r="AD137"/>
  <c r="AP137" s="1"/>
  <c r="AJ137"/>
  <c r="AI139"/>
  <c r="AK139"/>
  <c r="AM139"/>
  <c r="AQ139"/>
  <c r="AT139" s="1"/>
  <c r="L140"/>
  <c r="AD140"/>
  <c r="AP140" s="1"/>
  <c r="AJ140"/>
  <c r="AI141"/>
  <c r="AL141" s="1"/>
  <c r="AK141"/>
  <c r="AM141"/>
  <c r="AQ141"/>
  <c r="AT141" s="1"/>
  <c r="L142"/>
  <c r="AD142"/>
  <c r="AP142" s="1"/>
  <c r="AJ142"/>
  <c r="AI144"/>
  <c r="AK144"/>
  <c r="AM144"/>
  <c r="AQ144"/>
  <c r="AT144" s="1"/>
  <c r="L145"/>
  <c r="AD145"/>
  <c r="AP145" s="1"/>
  <c r="AJ145"/>
  <c r="AI146"/>
  <c r="AK146"/>
  <c r="AM146"/>
  <c r="AQ146"/>
  <c r="AT146" s="1"/>
  <c r="L148"/>
  <c r="AD148"/>
  <c r="AP148" s="1"/>
  <c r="AJ148"/>
  <c r="AI150"/>
  <c r="AL150" s="1"/>
  <c r="AK150"/>
  <c r="AM150"/>
  <c r="AQ150"/>
  <c r="AT150" s="1"/>
  <c r="L151"/>
  <c r="AD151"/>
  <c r="AP151" s="1"/>
  <c r="AJ151"/>
  <c r="AI153"/>
  <c r="AK153"/>
  <c r="AM153"/>
  <c r="AQ153"/>
  <c r="AT153" s="1"/>
  <c r="L154"/>
  <c r="AD154"/>
  <c r="AP154" s="1"/>
  <c r="AJ154"/>
  <c r="AI156"/>
  <c r="AL156" s="1"/>
  <c r="AK156"/>
  <c r="AM156"/>
  <c r="AQ156"/>
  <c r="AT156" s="1"/>
  <c r="L157"/>
  <c r="AD157"/>
  <c r="AP157" s="1"/>
  <c r="AJ157"/>
  <c r="AI159"/>
  <c r="AK159"/>
  <c r="AM159"/>
  <c r="AQ159"/>
  <c r="AT159" s="1"/>
  <c r="L161"/>
  <c r="AD161"/>
  <c r="AP161" s="1"/>
  <c r="AJ161"/>
  <c r="AI162"/>
  <c r="AL162" s="1"/>
  <c r="AK162"/>
  <c r="AM162"/>
  <c r="AQ162"/>
  <c r="AT162" s="1"/>
  <c r="L163"/>
  <c r="AD163"/>
  <c r="AP163" s="1"/>
  <c r="AJ163"/>
  <c r="AI164"/>
  <c r="AK164"/>
  <c r="AM164"/>
  <c r="AQ164"/>
  <c r="AT164" s="1"/>
  <c r="L166"/>
  <c r="AD166"/>
  <c r="AP166" s="1"/>
  <c r="AJ166"/>
  <c r="AI167"/>
  <c r="AK167"/>
  <c r="AM167"/>
  <c r="AQ167"/>
  <c r="AT167" s="1"/>
  <c r="L168"/>
  <c r="AD168"/>
  <c r="AP168" s="1"/>
  <c r="AJ168"/>
  <c r="AI170"/>
  <c r="AL170" s="1"/>
  <c r="AK170"/>
  <c r="AM170"/>
  <c r="AQ170"/>
  <c r="AT170" s="1"/>
  <c r="L171"/>
  <c r="AD171"/>
  <c r="AP171" s="1"/>
  <c r="AJ171"/>
  <c r="AI173"/>
  <c r="AK173"/>
  <c r="AM173"/>
  <c r="AQ173"/>
  <c r="AT173" s="1"/>
  <c r="L175"/>
  <c r="AD175"/>
  <c r="AP175" s="1"/>
  <c r="AJ175"/>
  <c r="AI176"/>
  <c r="AL176" s="1"/>
  <c r="AK176"/>
  <c r="AM176"/>
  <c r="AQ176"/>
  <c r="AT176" s="1"/>
  <c r="AD177"/>
  <c r="AP177" s="1"/>
  <c r="AQ177"/>
  <c r="AT177" s="1"/>
  <c r="N179"/>
  <c r="AI179"/>
  <c r="AK179"/>
  <c r="AM179"/>
  <c r="AI180"/>
  <c r="AK180"/>
  <c r="AM180"/>
  <c r="AQ180"/>
  <c r="AI181"/>
  <c r="AK181"/>
  <c r="AM181"/>
  <c r="AQ181"/>
  <c r="AI182"/>
  <c r="AK182"/>
  <c r="AM182"/>
  <c r="AQ182"/>
  <c r="AI183"/>
  <c r="AK183"/>
  <c r="AM183"/>
  <c r="AQ183"/>
  <c r="AI184"/>
  <c r="AK184"/>
  <c r="AM184"/>
  <c r="AQ184"/>
  <c r="AI185"/>
  <c r="AK185"/>
  <c r="AM185"/>
  <c r="AQ185"/>
  <c r="AI186"/>
  <c r="AK186"/>
  <c r="AM186"/>
  <c r="AQ186"/>
  <c r="AI187"/>
  <c r="AK187"/>
  <c r="AM187"/>
  <c r="AQ187"/>
  <c r="AI188"/>
  <c r="AK188"/>
  <c r="AM188"/>
  <c r="AQ188"/>
  <c r="AI189"/>
  <c r="AK189"/>
  <c r="AM189"/>
  <c r="AQ189"/>
  <c r="AI190"/>
  <c r="AK190"/>
  <c r="AM190"/>
  <c r="AQ190"/>
  <c r="AD197"/>
  <c r="AP197" s="1"/>
  <c r="AT209"/>
  <c r="AT211"/>
  <c r="AT213"/>
  <c r="AT215"/>
  <c r="AT217"/>
  <c r="AT220"/>
  <c r="AT289"/>
  <c r="AT291"/>
  <c r="AT295"/>
  <c r="AT297"/>
  <c r="AT299"/>
  <c r="AT301"/>
  <c r="N304"/>
  <c r="AT306"/>
  <c r="N307"/>
  <c r="N309"/>
  <c r="AD312"/>
  <c r="AD320"/>
  <c r="AP320" s="1"/>
  <c r="AD322"/>
  <c r="AP322" s="1"/>
  <c r="AD324"/>
  <c r="AP324" s="1"/>
  <c r="AD326"/>
  <c r="AP326" s="1"/>
  <c r="AD328"/>
  <c r="AP328" s="1"/>
  <c r="AD332"/>
  <c r="AP332" s="1"/>
  <c r="AT337"/>
  <c r="AT338"/>
  <c r="AT339"/>
  <c r="AT340"/>
  <c r="AT341"/>
  <c r="AT342"/>
  <c r="AT343"/>
  <c r="AT344"/>
  <c r="AT345"/>
  <c r="AT346"/>
  <c r="AT347"/>
  <c r="AT348"/>
  <c r="AT349"/>
  <c r="AT350"/>
  <c r="AT351"/>
  <c r="AT352"/>
  <c r="AT354"/>
  <c r="AT355"/>
  <c r="AT356"/>
  <c r="AT357"/>
  <c r="AT358"/>
  <c r="AT359"/>
  <c r="AT360"/>
  <c r="AT361"/>
  <c r="AT362"/>
  <c r="AT378"/>
  <c r="AP380"/>
  <c r="AT380"/>
  <c r="AP382"/>
  <c r="AT382"/>
  <c r="AT384"/>
  <c r="AP386"/>
  <c r="AT386"/>
  <c r="AP388"/>
  <c r="AT388"/>
  <c r="AP390"/>
  <c r="AT390"/>
  <c r="AP392"/>
  <c r="AT392"/>
  <c r="AT394"/>
  <c r="AT397"/>
  <c r="AT417"/>
  <c r="AP419"/>
  <c r="AT419"/>
  <c r="AP421"/>
  <c r="AT421"/>
  <c r="AT423"/>
  <c r="AP425"/>
  <c r="AT425"/>
  <c r="AP427"/>
  <c r="AT427"/>
  <c r="AP429"/>
  <c r="AT429"/>
  <c r="AP431"/>
  <c r="AT431"/>
  <c r="AP433"/>
  <c r="AT433"/>
  <c r="AT436"/>
  <c r="AP438"/>
  <c r="AT438"/>
  <c r="AP441"/>
  <c r="AT441"/>
  <c r="AD486"/>
  <c r="AP486" s="1"/>
  <c r="K1090"/>
  <c r="K1087"/>
  <c r="M1090"/>
  <c r="X1090"/>
  <c r="AA1090"/>
  <c r="AA1087"/>
  <c r="AM1087" s="1"/>
  <c r="AM1071"/>
  <c r="AF1090"/>
  <c r="AM1075"/>
  <c r="AM1077"/>
  <c r="AM1078"/>
  <c r="AM1079"/>
  <c r="AM1083"/>
  <c r="AA1105"/>
  <c r="AM1105" s="1"/>
  <c r="AM1086"/>
  <c r="L1121"/>
  <c r="AR191"/>
  <c r="AR1121" s="1"/>
  <c r="AF1121"/>
  <c r="AF1126" s="1"/>
  <c r="AH191"/>
  <c r="AN201"/>
  <c r="AJ201"/>
  <c r="AB200"/>
  <c r="AN200" s="1"/>
  <c r="AN202"/>
  <c r="AJ202"/>
  <c r="AN203"/>
  <c r="AJ203"/>
  <c r="AN205"/>
  <c r="AJ205"/>
  <c r="AN206"/>
  <c r="AJ206"/>
  <c r="AN207"/>
  <c r="AJ207"/>
  <c r="N222"/>
  <c r="AQ222"/>
  <c r="AT222" s="1"/>
  <c r="AD222"/>
  <c r="AP222" s="1"/>
  <c r="AM222"/>
  <c r="AI222"/>
  <c r="AO222"/>
  <c r="AK222"/>
  <c r="AR223"/>
  <c r="AT223" s="1"/>
  <c r="N223"/>
  <c r="AN224"/>
  <c r="AJ224"/>
  <c r="AR225"/>
  <c r="N225"/>
  <c r="AN232"/>
  <c r="AJ232"/>
  <c r="AN233"/>
  <c r="AJ233"/>
  <c r="AN234"/>
  <c r="AJ234"/>
  <c r="AN235"/>
  <c r="AJ235"/>
  <c r="AN236"/>
  <c r="AJ236"/>
  <c r="AN237"/>
  <c r="AJ237"/>
  <c r="AN238"/>
  <c r="AJ238"/>
  <c r="AN240"/>
  <c r="AJ240"/>
  <c r="AN242"/>
  <c r="AJ242"/>
  <c r="AN244"/>
  <c r="AJ244"/>
  <c r="AN246"/>
  <c r="AJ246"/>
  <c r="AN250"/>
  <c r="AJ250"/>
  <c r="AN251"/>
  <c r="AJ251"/>
  <c r="AN253"/>
  <c r="AJ253"/>
  <c r="AN255"/>
  <c r="AJ255"/>
  <c r="AN257"/>
  <c r="AJ257"/>
  <c r="AN259"/>
  <c r="AJ259"/>
  <c r="AN261"/>
  <c r="AJ261"/>
  <c r="AN263"/>
  <c r="AJ263"/>
  <c r="AN265"/>
  <c r="AJ265"/>
  <c r="AN267"/>
  <c r="AJ267"/>
  <c r="AR271"/>
  <c r="AN295"/>
  <c r="AJ295"/>
  <c r="AN297"/>
  <c r="AJ297"/>
  <c r="AN299"/>
  <c r="AJ299"/>
  <c r="AN301"/>
  <c r="AJ301"/>
  <c r="AN313"/>
  <c r="AJ313"/>
  <c r="AN314"/>
  <c r="AJ314"/>
  <c r="AN316"/>
  <c r="AJ316"/>
  <c r="AN318"/>
  <c r="AJ318"/>
  <c r="AN320"/>
  <c r="AJ320"/>
  <c r="AN322"/>
  <c r="AJ322"/>
  <c r="AN324"/>
  <c r="AJ324"/>
  <c r="AN326"/>
  <c r="AJ326"/>
  <c r="AN328"/>
  <c r="AJ328"/>
  <c r="AN332"/>
  <c r="AJ332"/>
  <c r="AN376"/>
  <c r="AJ376"/>
  <c r="AN395"/>
  <c r="AJ395"/>
  <c r="AO414"/>
  <c r="AK414"/>
  <c r="AQ455"/>
  <c r="AT455" s="1"/>
  <c r="N455"/>
  <c r="AM455"/>
  <c r="AI455"/>
  <c r="AD455"/>
  <c r="AP455" s="1"/>
  <c r="AO455"/>
  <c r="AK455"/>
  <c r="AQ479"/>
  <c r="AN480"/>
  <c r="AJ480"/>
  <c r="AN482"/>
  <c r="AJ482"/>
  <c r="AN484"/>
  <c r="AJ484"/>
  <c r="AN486"/>
  <c r="AJ486"/>
  <c r="AJ9"/>
  <c r="N10"/>
  <c r="AI10"/>
  <c r="AL10" s="1"/>
  <c r="AK10"/>
  <c r="AJ11"/>
  <c r="N12"/>
  <c r="AI12"/>
  <c r="AL12" s="1"/>
  <c r="AK12"/>
  <c r="AJ13"/>
  <c r="N15"/>
  <c r="AI15"/>
  <c r="AL15" s="1"/>
  <c r="AK15"/>
  <c r="N17"/>
  <c r="AI17"/>
  <c r="AK17"/>
  <c r="N18"/>
  <c r="AI18"/>
  <c r="AK18"/>
  <c r="AD19"/>
  <c r="AP19" s="1"/>
  <c r="AI19"/>
  <c r="AK19"/>
  <c r="K20"/>
  <c r="M20"/>
  <c r="AA20"/>
  <c r="AC20"/>
  <c r="AD22"/>
  <c r="AP22" s="1"/>
  <c r="AI22"/>
  <c r="AK22"/>
  <c r="AD23"/>
  <c r="AP23" s="1"/>
  <c r="AI23"/>
  <c r="AK23"/>
  <c r="K24"/>
  <c r="M24"/>
  <c r="N25"/>
  <c r="AI25"/>
  <c r="AK25"/>
  <c r="AK24" s="1"/>
  <c r="N26"/>
  <c r="AI26"/>
  <c r="AL26" s="1"/>
  <c r="AK26"/>
  <c r="AA28"/>
  <c r="AC28"/>
  <c r="F29"/>
  <c r="AI29"/>
  <c r="AK29"/>
  <c r="AM29"/>
  <c r="AO29"/>
  <c r="AQ29"/>
  <c r="AS29"/>
  <c r="AD30"/>
  <c r="AI30"/>
  <c r="AK30"/>
  <c r="AM30"/>
  <c r="AO30"/>
  <c r="AQ30"/>
  <c r="AS30"/>
  <c r="AS1074" s="1"/>
  <c r="AS1093" s="1"/>
  <c r="AD31"/>
  <c r="AI31"/>
  <c r="AK31"/>
  <c r="AM31"/>
  <c r="AO31"/>
  <c r="AQ31"/>
  <c r="AS31"/>
  <c r="L32"/>
  <c r="N32"/>
  <c r="Z32"/>
  <c r="AB32"/>
  <c r="AH32"/>
  <c r="N33"/>
  <c r="AJ33"/>
  <c r="AN33"/>
  <c r="AR33"/>
  <c r="N34"/>
  <c r="AJ34"/>
  <c r="AN34"/>
  <c r="AR34"/>
  <c r="N35"/>
  <c r="AJ35"/>
  <c r="AL35"/>
  <c r="AN35"/>
  <c r="AR35"/>
  <c r="N36"/>
  <c r="AJ36"/>
  <c r="AL36"/>
  <c r="AN36"/>
  <c r="AR36"/>
  <c r="F37"/>
  <c r="AI37"/>
  <c r="AK37"/>
  <c r="AM37"/>
  <c r="AO37"/>
  <c r="AQ37"/>
  <c r="AS37"/>
  <c r="L38"/>
  <c r="Z38"/>
  <c r="AB38"/>
  <c r="AD38"/>
  <c r="AH38"/>
  <c r="F39"/>
  <c r="AI39"/>
  <c r="AK39"/>
  <c r="AM39"/>
  <c r="AO39"/>
  <c r="AQ39"/>
  <c r="AS39"/>
  <c r="L40"/>
  <c r="Z40"/>
  <c r="AB40"/>
  <c r="AD40"/>
  <c r="AH40"/>
  <c r="F41"/>
  <c r="AI41"/>
  <c r="AK41"/>
  <c r="AM41"/>
  <c r="AO41"/>
  <c r="AQ41"/>
  <c r="AS41"/>
  <c r="AD42"/>
  <c r="AI42"/>
  <c r="AK42"/>
  <c r="AM42"/>
  <c r="AO42"/>
  <c r="AQ42"/>
  <c r="AS42"/>
  <c r="AS1084" s="1"/>
  <c r="AS1103" s="1"/>
  <c r="L43"/>
  <c r="N43"/>
  <c r="Z43"/>
  <c r="AB43"/>
  <c r="AH43"/>
  <c r="F44"/>
  <c r="AI44"/>
  <c r="AK44"/>
  <c r="AM44"/>
  <c r="AO44"/>
  <c r="AQ44"/>
  <c r="AS44"/>
  <c r="AD45"/>
  <c r="AP45" s="1"/>
  <c r="AI45"/>
  <c r="AL45" s="1"/>
  <c r="AK45"/>
  <c r="Z46"/>
  <c r="AJ47"/>
  <c r="AL47" s="1"/>
  <c r="D48"/>
  <c r="J48"/>
  <c r="R48"/>
  <c r="V48"/>
  <c r="X48"/>
  <c r="X66" s="1"/>
  <c r="Z66" s="1"/>
  <c r="Z48"/>
  <c r="AF48"/>
  <c r="AF66" s="1"/>
  <c r="AH66" s="1"/>
  <c r="AH48"/>
  <c r="Z49"/>
  <c r="AI50"/>
  <c r="AL50" s="1"/>
  <c r="AK50"/>
  <c r="Z51"/>
  <c r="AI52"/>
  <c r="AK52"/>
  <c r="Z53"/>
  <c r="AI54"/>
  <c r="AL54" s="1"/>
  <c r="AK54"/>
  <c r="Z55"/>
  <c r="AJ56"/>
  <c r="AL56" s="1"/>
  <c r="AI57"/>
  <c r="AL57" s="1"/>
  <c r="AK57"/>
  <c r="Z58"/>
  <c r="AI59"/>
  <c r="AK59"/>
  <c r="Z60"/>
  <c r="AI61"/>
  <c r="AL61" s="1"/>
  <c r="AK61"/>
  <c r="Z62"/>
  <c r="AI63"/>
  <c r="AK63"/>
  <c r="Z64"/>
  <c r="AI65"/>
  <c r="AL65" s="1"/>
  <c r="AK65"/>
  <c r="AJ67"/>
  <c r="AL67" s="1"/>
  <c r="AJ68"/>
  <c r="AL68" s="1"/>
  <c r="AJ69"/>
  <c r="AL69" s="1"/>
  <c r="AJ70"/>
  <c r="AL70" s="1"/>
  <c r="F71"/>
  <c r="J71"/>
  <c r="L71"/>
  <c r="AR71" s="1"/>
  <c r="R71"/>
  <c r="V71"/>
  <c r="X71"/>
  <c r="Z71"/>
  <c r="AB71"/>
  <c r="AF71"/>
  <c r="Z72"/>
  <c r="AJ73"/>
  <c r="AL73" s="1"/>
  <c r="D74"/>
  <c r="D226" s="1"/>
  <c r="X74"/>
  <c r="AF74"/>
  <c r="Z75"/>
  <c r="AI76"/>
  <c r="AL76" s="1"/>
  <c r="AK76"/>
  <c r="Z77"/>
  <c r="AI78"/>
  <c r="AK78"/>
  <c r="Z79"/>
  <c r="AI80"/>
  <c r="AL80" s="1"/>
  <c r="AK80"/>
  <c r="Z81"/>
  <c r="AI82"/>
  <c r="AK82"/>
  <c r="Z83"/>
  <c r="AI84"/>
  <c r="AL84" s="1"/>
  <c r="AK84"/>
  <c r="Z85"/>
  <c r="AI86"/>
  <c r="AK86"/>
  <c r="Z87"/>
  <c r="AI88"/>
  <c r="AL88" s="1"/>
  <c r="AK88"/>
  <c r="Z89"/>
  <c r="AI90"/>
  <c r="AK90"/>
  <c r="Z91"/>
  <c r="AJ92"/>
  <c r="AL92" s="1"/>
  <c r="D93"/>
  <c r="X93"/>
  <c r="AF93"/>
  <c r="Z94"/>
  <c r="AI95"/>
  <c r="AK95"/>
  <c r="Z96"/>
  <c r="AI97"/>
  <c r="AL97" s="1"/>
  <c r="AK97"/>
  <c r="Z98"/>
  <c r="AI99"/>
  <c r="AK99"/>
  <c r="Z100"/>
  <c r="AI101"/>
  <c r="AL101" s="1"/>
  <c r="AK101"/>
  <c r="Z102"/>
  <c r="AI103"/>
  <c r="AK103"/>
  <c r="Z104"/>
  <c r="AI105"/>
  <c r="AL105" s="1"/>
  <c r="AK105"/>
  <c r="Z106"/>
  <c r="AI107"/>
  <c r="AK107"/>
  <c r="Z108"/>
  <c r="AI109"/>
  <c r="AL109" s="1"/>
  <c r="AK109"/>
  <c r="Z110"/>
  <c r="AI112"/>
  <c r="AK112"/>
  <c r="Z113"/>
  <c r="AI114"/>
  <c r="AL114" s="1"/>
  <c r="AK114"/>
  <c r="Z115"/>
  <c r="AI116"/>
  <c r="AK116"/>
  <c r="Z117"/>
  <c r="AI118"/>
  <c r="AL118" s="1"/>
  <c r="AK118"/>
  <c r="Z119"/>
  <c r="AI120"/>
  <c r="AK120"/>
  <c r="Z121"/>
  <c r="AI122"/>
  <c r="AL122" s="1"/>
  <c r="AK122"/>
  <c r="Z123"/>
  <c r="AI125"/>
  <c r="AK125"/>
  <c r="Z126"/>
  <c r="AI127"/>
  <c r="AL127" s="1"/>
  <c r="AK127"/>
  <c r="Z128"/>
  <c r="AI130"/>
  <c r="AK130"/>
  <c r="Z131"/>
  <c r="AI132"/>
  <c r="AL132" s="1"/>
  <c r="AK132"/>
  <c r="Z133"/>
  <c r="AI135"/>
  <c r="AK135"/>
  <c r="Z136"/>
  <c r="AI137"/>
  <c r="AL137" s="1"/>
  <c r="AK137"/>
  <c r="Z139"/>
  <c r="AI140"/>
  <c r="AK140"/>
  <c r="Z141"/>
  <c r="AI142"/>
  <c r="AL142" s="1"/>
  <c r="AK142"/>
  <c r="Z144"/>
  <c r="AI145"/>
  <c r="AK145"/>
  <c r="Z146"/>
  <c r="AI148"/>
  <c r="AL148" s="1"/>
  <c r="AK148"/>
  <c r="Z150"/>
  <c r="AI151"/>
  <c r="AK151"/>
  <c r="Z153"/>
  <c r="AI154"/>
  <c r="AL154" s="1"/>
  <c r="AK154"/>
  <c r="Z156"/>
  <c r="AI157"/>
  <c r="AK157"/>
  <c r="Z159"/>
  <c r="AI161"/>
  <c r="AL161" s="1"/>
  <c r="AK161"/>
  <c r="Z162"/>
  <c r="AI163"/>
  <c r="AK163"/>
  <c r="Z164"/>
  <c r="AI166"/>
  <c r="AL166" s="1"/>
  <c r="AK166"/>
  <c r="Z167"/>
  <c r="AI168"/>
  <c r="AK168"/>
  <c r="Z170"/>
  <c r="AI171"/>
  <c r="AL171" s="1"/>
  <c r="AK171"/>
  <c r="Z173"/>
  <c r="AI175"/>
  <c r="AK175"/>
  <c r="Z176"/>
  <c r="AJ177"/>
  <c r="AL177" s="1"/>
  <c r="L178"/>
  <c r="X178"/>
  <c r="AF178"/>
  <c r="AJ179"/>
  <c r="L1126"/>
  <c r="Z180"/>
  <c r="AB180"/>
  <c r="AB1071" s="1"/>
  <c r="AH180"/>
  <c r="AH178" s="1"/>
  <c r="AR180"/>
  <c r="AR1110" s="1"/>
  <c r="Z181"/>
  <c r="AB181"/>
  <c r="AH181"/>
  <c r="AR181"/>
  <c r="Z182"/>
  <c r="AB182"/>
  <c r="AD182" s="1"/>
  <c r="AP182" s="1"/>
  <c r="AH182"/>
  <c r="AR182"/>
  <c r="AR1111" s="1"/>
  <c r="Z183"/>
  <c r="AB183"/>
  <c r="AD183" s="1"/>
  <c r="AP183" s="1"/>
  <c r="AH183"/>
  <c r="AR183"/>
  <c r="AR1112" s="1"/>
  <c r="Z184"/>
  <c r="AB184"/>
  <c r="AB1075" s="1"/>
  <c r="AH184"/>
  <c r="AR184"/>
  <c r="AR1114" s="1"/>
  <c r="Z185"/>
  <c r="AB185"/>
  <c r="AH185"/>
  <c r="AR185"/>
  <c r="AR1115" s="1"/>
  <c r="Z186"/>
  <c r="AB186"/>
  <c r="AD186" s="1"/>
  <c r="AP186" s="1"/>
  <c r="AH186"/>
  <c r="AR186"/>
  <c r="AR1116" s="1"/>
  <c r="Z187"/>
  <c r="AB187"/>
  <c r="AD187" s="1"/>
  <c r="AP187" s="1"/>
  <c r="AH187"/>
  <c r="AR187"/>
  <c r="AR1117" s="1"/>
  <c r="Z188"/>
  <c r="AB188"/>
  <c r="AB1079" s="1"/>
  <c r="AH188"/>
  <c r="AH1079" s="1"/>
  <c r="AH1098" s="1"/>
  <c r="AR188"/>
  <c r="AR1118" s="1"/>
  <c r="Z189"/>
  <c r="AB189"/>
  <c r="AH189"/>
  <c r="AR189"/>
  <c r="AR1119" s="1"/>
  <c r="Z190"/>
  <c r="AB190"/>
  <c r="AD190" s="1"/>
  <c r="AP190" s="1"/>
  <c r="AH190"/>
  <c r="AH1081" s="1"/>
  <c r="AR190"/>
  <c r="AR1120" s="1"/>
  <c r="N191"/>
  <c r="Z191"/>
  <c r="AB191"/>
  <c r="AS1113"/>
  <c r="AD198"/>
  <c r="AP198" s="1"/>
  <c r="N201"/>
  <c r="N203"/>
  <c r="N205"/>
  <c r="AD205"/>
  <c r="AP205" s="1"/>
  <c r="N207"/>
  <c r="AD207"/>
  <c r="AP207" s="1"/>
  <c r="AT221"/>
  <c r="AT224"/>
  <c r="AT225"/>
  <c r="N232"/>
  <c r="AD232"/>
  <c r="AP232" s="1"/>
  <c r="N234"/>
  <c r="AD234"/>
  <c r="AP234" s="1"/>
  <c r="N236"/>
  <c r="N238"/>
  <c r="N240"/>
  <c r="N242"/>
  <c r="N244"/>
  <c r="N246"/>
  <c r="AD252"/>
  <c r="AP252" s="1"/>
  <c r="AD254"/>
  <c r="AP254" s="1"/>
  <c r="AD256"/>
  <c r="AP256" s="1"/>
  <c r="AD258"/>
  <c r="AP258" s="1"/>
  <c r="AD260"/>
  <c r="AP260" s="1"/>
  <c r="AD262"/>
  <c r="AP262" s="1"/>
  <c r="AD264"/>
  <c r="AP264" s="1"/>
  <c r="AD266"/>
  <c r="AP266" s="1"/>
  <c r="N311"/>
  <c r="AD315"/>
  <c r="AP315" s="1"/>
  <c r="AD317"/>
  <c r="AP317" s="1"/>
  <c r="AD319"/>
  <c r="AP319" s="1"/>
  <c r="AT399"/>
  <c r="AT401"/>
  <c r="AT403"/>
  <c r="AT405"/>
  <c r="AT407"/>
  <c r="AT409"/>
  <c r="AT411"/>
  <c r="AT414"/>
  <c r="AT469"/>
  <c r="AP471"/>
  <c r="AT471"/>
  <c r="AP474"/>
  <c r="AT474"/>
  <c r="AP477"/>
  <c r="AT477"/>
  <c r="N480"/>
  <c r="N482"/>
  <c r="N484"/>
  <c r="N486"/>
  <c r="Y1113"/>
  <c r="Y1074"/>
  <c r="Y1093" s="1"/>
  <c r="Y1112"/>
  <c r="Y1073"/>
  <c r="Y1092" s="1"/>
  <c r="Y1115"/>
  <c r="Y1076"/>
  <c r="Y1117"/>
  <c r="Y1078"/>
  <c r="Y1097" s="1"/>
  <c r="Y1119"/>
  <c r="Y1080"/>
  <c r="Y1099" s="1"/>
  <c r="Y1121"/>
  <c r="Y1082"/>
  <c r="Y1101" s="1"/>
  <c r="Y1123"/>
  <c r="Y1084"/>
  <c r="Y1103" s="1"/>
  <c r="Y1125"/>
  <c r="Y1086"/>
  <c r="Y1105" s="1"/>
  <c r="AN490"/>
  <c r="AJ490"/>
  <c r="AN494"/>
  <c r="AJ494"/>
  <c r="AN495"/>
  <c r="AJ495"/>
  <c r="AN496"/>
  <c r="AJ496"/>
  <c r="AN498"/>
  <c r="AJ498"/>
  <c r="AT504"/>
  <c r="AN528"/>
  <c r="AJ528"/>
  <c r="AN532"/>
  <c r="AJ532"/>
  <c r="AN546"/>
  <c r="AJ546"/>
  <c r="AN549"/>
  <c r="AJ549"/>
  <c r="AN553"/>
  <c r="AJ553"/>
  <c r="AN556"/>
  <c r="AJ556"/>
  <c r="AN558"/>
  <c r="AJ558"/>
  <c r="AN565"/>
  <c r="AJ565"/>
  <c r="AN570"/>
  <c r="AJ570"/>
  <c r="AN573"/>
  <c r="AJ573"/>
  <c r="AN574"/>
  <c r="AJ574"/>
  <c r="AN575"/>
  <c r="AJ575"/>
  <c r="AN577"/>
  <c r="AJ577"/>
  <c r="AN579"/>
  <c r="AJ579"/>
  <c r="AN581"/>
  <c r="AJ581"/>
  <c r="AN583"/>
  <c r="AJ583"/>
  <c r="AN591"/>
  <c r="AJ591"/>
  <c r="AN597"/>
  <c r="AJ597"/>
  <c r="AN599"/>
  <c r="AJ599"/>
  <c r="AN600"/>
  <c r="AJ600"/>
  <c r="AN603"/>
  <c r="AJ603"/>
  <c r="AN605"/>
  <c r="AJ605"/>
  <c r="AN607"/>
  <c r="AJ607"/>
  <c r="AN610"/>
  <c r="AJ610"/>
  <c r="AN612"/>
  <c r="AJ612"/>
  <c r="AN614"/>
  <c r="AJ614"/>
  <c r="AN616"/>
  <c r="AJ616"/>
  <c r="N621"/>
  <c r="AQ621"/>
  <c r="AT621" s="1"/>
  <c r="AD621"/>
  <c r="AP621" s="1"/>
  <c r="AM621"/>
  <c r="AI621"/>
  <c r="AO621"/>
  <c r="AK621"/>
  <c r="AO630"/>
  <c r="AK630"/>
  <c r="AN635"/>
  <c r="AJ635"/>
  <c r="AN639"/>
  <c r="AJ639"/>
  <c r="AN645"/>
  <c r="AJ645"/>
  <c r="AN676"/>
  <c r="AJ676"/>
  <c r="AN692"/>
  <c r="AJ692"/>
  <c r="AD692"/>
  <c r="AP692" s="1"/>
  <c r="AN695"/>
  <c r="AJ695"/>
  <c r="AN696"/>
  <c r="AJ696"/>
  <c r="AO703"/>
  <c r="AK703"/>
  <c r="AO704"/>
  <c r="AK704"/>
  <c r="AO708"/>
  <c r="AK708"/>
  <c r="AO710"/>
  <c r="AK710"/>
  <c r="AO713"/>
  <c r="AK713"/>
  <c r="AO717"/>
  <c r="AK717"/>
  <c r="AO719"/>
  <c r="AK719"/>
  <c r="AO721"/>
  <c r="AK721"/>
  <c r="AO723"/>
  <c r="AK723"/>
  <c r="AO725"/>
  <c r="AK725"/>
  <c r="AO727"/>
  <c r="AK727"/>
  <c r="AO729"/>
  <c r="AK729"/>
  <c r="AO737"/>
  <c r="AK737"/>
  <c r="AO740"/>
  <c r="AK740"/>
  <c r="AO741"/>
  <c r="AK741"/>
  <c r="AO742"/>
  <c r="AK742"/>
  <c r="AO743"/>
  <c r="AK743"/>
  <c r="AO744"/>
  <c r="AK744"/>
  <c r="AO746"/>
  <c r="AK746"/>
  <c r="AI192"/>
  <c r="AK192"/>
  <c r="AM192"/>
  <c r="AQ192"/>
  <c r="AI193"/>
  <c r="AK193"/>
  <c r="AM193"/>
  <c r="AQ193"/>
  <c r="AI194"/>
  <c r="AK194"/>
  <c r="AM194"/>
  <c r="AQ194"/>
  <c r="AI195"/>
  <c r="AK195"/>
  <c r="AM195"/>
  <c r="AQ195"/>
  <c r="AI197"/>
  <c r="AL197" s="1"/>
  <c r="AK197"/>
  <c r="AM197"/>
  <c r="AQ197"/>
  <c r="AT197" s="1"/>
  <c r="AI198"/>
  <c r="AL198" s="1"/>
  <c r="AK198"/>
  <c r="AM198"/>
  <c r="AQ198"/>
  <c r="AT198" s="1"/>
  <c r="AD199"/>
  <c r="AP199" s="1"/>
  <c r="AI199"/>
  <c r="AK199"/>
  <c r="AQ199"/>
  <c r="AI201"/>
  <c r="AK201"/>
  <c r="AM201"/>
  <c r="AQ201"/>
  <c r="L202"/>
  <c r="AR202" s="1"/>
  <c r="AT202" s="1"/>
  <c r="AD202"/>
  <c r="AP202" s="1"/>
  <c r="F203"/>
  <c r="F200" s="1"/>
  <c r="AI203"/>
  <c r="AL203" s="1"/>
  <c r="AK203"/>
  <c r="AM203"/>
  <c r="AQ203"/>
  <c r="AT203" s="1"/>
  <c r="L204"/>
  <c r="AR204" s="1"/>
  <c r="AT204" s="1"/>
  <c r="AD204"/>
  <c r="AP204" s="1"/>
  <c r="F205"/>
  <c r="AI205"/>
  <c r="AL205" s="1"/>
  <c r="AK205"/>
  <c r="AM205"/>
  <c r="AQ205"/>
  <c r="AT205" s="1"/>
  <c r="L206"/>
  <c r="AR206" s="1"/>
  <c r="AT206" s="1"/>
  <c r="Z206"/>
  <c r="AD206"/>
  <c r="AP206" s="1"/>
  <c r="F207"/>
  <c r="AI207"/>
  <c r="AK207"/>
  <c r="AM207"/>
  <c r="AQ207"/>
  <c r="AT207" s="1"/>
  <c r="N208"/>
  <c r="Z208"/>
  <c r="AD208"/>
  <c r="AP208" s="1"/>
  <c r="F209"/>
  <c r="AI209"/>
  <c r="AK209"/>
  <c r="N210"/>
  <c r="Z210"/>
  <c r="AD210"/>
  <c r="AP210" s="1"/>
  <c r="F211"/>
  <c r="AI211"/>
  <c r="AK211"/>
  <c r="N212"/>
  <c r="Z212"/>
  <c r="AD212"/>
  <c r="AP212" s="1"/>
  <c r="F213"/>
  <c r="AI213"/>
  <c r="AK213"/>
  <c r="N214"/>
  <c r="Z214"/>
  <c r="AD214"/>
  <c r="AP214" s="1"/>
  <c r="F215"/>
  <c r="AI215"/>
  <c r="AK215"/>
  <c r="N216"/>
  <c r="Z216"/>
  <c r="AD216"/>
  <c r="AP216" s="1"/>
  <c r="F217"/>
  <c r="AI217"/>
  <c r="AK217"/>
  <c r="N219"/>
  <c r="Z219"/>
  <c r="AD219"/>
  <c r="AP219" s="1"/>
  <c r="F220"/>
  <c r="AI220"/>
  <c r="AK220"/>
  <c r="AD221"/>
  <c r="AP221" s="1"/>
  <c r="AI221"/>
  <c r="AK221"/>
  <c r="F223"/>
  <c r="AI223"/>
  <c r="AK223"/>
  <c r="N224"/>
  <c r="Z224"/>
  <c r="AD224"/>
  <c r="AP224" s="1"/>
  <c r="F225"/>
  <c r="AI225"/>
  <c r="AK225"/>
  <c r="N227"/>
  <c r="AJ227"/>
  <c r="AL227" s="1"/>
  <c r="AN227"/>
  <c r="N228"/>
  <c r="AJ228"/>
  <c r="AL228" s="1"/>
  <c r="AN228"/>
  <c r="N229"/>
  <c r="AJ229"/>
  <c r="AL229" s="1"/>
  <c r="AN229"/>
  <c r="F230"/>
  <c r="J230"/>
  <c r="J748" s="1"/>
  <c r="L230"/>
  <c r="R230"/>
  <c r="V230"/>
  <c r="V748" s="1"/>
  <c r="Z230"/>
  <c r="AB230"/>
  <c r="AH230"/>
  <c r="L231"/>
  <c r="AR231" s="1"/>
  <c r="AT231" s="1"/>
  <c r="AT1123" s="1"/>
  <c r="N231"/>
  <c r="Z231"/>
  <c r="AD231"/>
  <c r="AP231" s="1"/>
  <c r="F232"/>
  <c r="AI232"/>
  <c r="AL232" s="1"/>
  <c r="AK232"/>
  <c r="AM232"/>
  <c r="AQ232"/>
  <c r="AT232" s="1"/>
  <c r="L233"/>
  <c r="AR233" s="1"/>
  <c r="AT233" s="1"/>
  <c r="Z233"/>
  <c r="AD233"/>
  <c r="AP233" s="1"/>
  <c r="F234"/>
  <c r="AI234"/>
  <c r="AK234"/>
  <c r="AM234"/>
  <c r="AQ234"/>
  <c r="AT234" s="1"/>
  <c r="L235"/>
  <c r="AR235" s="1"/>
  <c r="AT235" s="1"/>
  <c r="N235"/>
  <c r="Z235"/>
  <c r="AD235"/>
  <c r="AP235" s="1"/>
  <c r="F236"/>
  <c r="AI236"/>
  <c r="AL236" s="1"/>
  <c r="AK236"/>
  <c r="AM236"/>
  <c r="AQ236"/>
  <c r="AT236" s="1"/>
  <c r="L237"/>
  <c r="AR237" s="1"/>
  <c r="AT237" s="1"/>
  <c r="Z237"/>
  <c r="AD237"/>
  <c r="AP237" s="1"/>
  <c r="F238"/>
  <c r="AI238"/>
  <c r="AK238"/>
  <c r="AM238"/>
  <c r="AQ238"/>
  <c r="AT238" s="1"/>
  <c r="L239"/>
  <c r="AD239"/>
  <c r="AP239" s="1"/>
  <c r="AJ239"/>
  <c r="AI240"/>
  <c r="AL240" s="1"/>
  <c r="AK240"/>
  <c r="AM240"/>
  <c r="AQ240"/>
  <c r="AT240" s="1"/>
  <c r="L241"/>
  <c r="AD241"/>
  <c r="AP241" s="1"/>
  <c r="AJ241"/>
  <c r="AI242"/>
  <c r="AK242"/>
  <c r="AM242"/>
  <c r="AQ242"/>
  <c r="AT242" s="1"/>
  <c r="L243"/>
  <c r="AD243"/>
  <c r="AP243" s="1"/>
  <c r="AJ243"/>
  <c r="AI244"/>
  <c r="AL244" s="1"/>
  <c r="AK244"/>
  <c r="AM244"/>
  <c r="AQ244"/>
  <c r="AT244" s="1"/>
  <c r="L245"/>
  <c r="AD245"/>
  <c r="AP245" s="1"/>
  <c r="AJ245"/>
  <c r="AI246"/>
  <c r="AK246"/>
  <c r="AM246"/>
  <c r="AQ246"/>
  <c r="AT246" s="1"/>
  <c r="L247"/>
  <c r="AD247"/>
  <c r="AP247" s="1"/>
  <c r="AJ247"/>
  <c r="N248"/>
  <c r="N249"/>
  <c r="F250"/>
  <c r="R250"/>
  <c r="AI251"/>
  <c r="AL251" s="1"/>
  <c r="AK251"/>
  <c r="AM251"/>
  <c r="AQ251"/>
  <c r="AT251" s="1"/>
  <c r="AI252"/>
  <c r="AL252" s="1"/>
  <c r="AK252"/>
  <c r="AM252"/>
  <c r="AQ252"/>
  <c r="AT252" s="1"/>
  <c r="AI253"/>
  <c r="AL253" s="1"/>
  <c r="AK253"/>
  <c r="AM253"/>
  <c r="AQ253"/>
  <c r="AT253" s="1"/>
  <c r="AI254"/>
  <c r="AL254" s="1"/>
  <c r="AK254"/>
  <c r="AM254"/>
  <c r="AQ254"/>
  <c r="AT254" s="1"/>
  <c r="AI255"/>
  <c r="AL255" s="1"/>
  <c r="AK255"/>
  <c r="AM255"/>
  <c r="AQ255"/>
  <c r="AT255" s="1"/>
  <c r="AI256"/>
  <c r="AL256" s="1"/>
  <c r="AK256"/>
  <c r="AM256"/>
  <c r="AQ256"/>
  <c r="AT256" s="1"/>
  <c r="AI257"/>
  <c r="AL257" s="1"/>
  <c r="AK257"/>
  <c r="AM257"/>
  <c r="AQ257"/>
  <c r="AT257" s="1"/>
  <c r="AI258"/>
  <c r="AL258" s="1"/>
  <c r="AK258"/>
  <c r="AM258"/>
  <c r="AQ258"/>
  <c r="AT258" s="1"/>
  <c r="AI259"/>
  <c r="AL259" s="1"/>
  <c r="AK259"/>
  <c r="AM259"/>
  <c r="AQ259"/>
  <c r="AT259" s="1"/>
  <c r="AI260"/>
  <c r="AL260" s="1"/>
  <c r="AK260"/>
  <c r="AM260"/>
  <c r="AQ260"/>
  <c r="AT260" s="1"/>
  <c r="AI261"/>
  <c r="AL261" s="1"/>
  <c r="AK261"/>
  <c r="AM261"/>
  <c r="AQ261"/>
  <c r="AT261" s="1"/>
  <c r="AI262"/>
  <c r="AL262" s="1"/>
  <c r="AK262"/>
  <c r="AM262"/>
  <c r="AQ262"/>
  <c r="AT262" s="1"/>
  <c r="AI263"/>
  <c r="AL263" s="1"/>
  <c r="AK263"/>
  <c r="AM263"/>
  <c r="AQ263"/>
  <c r="AT263" s="1"/>
  <c r="AI264"/>
  <c r="AL264" s="1"/>
  <c r="AK264"/>
  <c r="AM264"/>
  <c r="AQ264"/>
  <c r="AT264" s="1"/>
  <c r="AI265"/>
  <c r="AL265" s="1"/>
  <c r="AK265"/>
  <c r="AM265"/>
  <c r="AQ265"/>
  <c r="AT265" s="1"/>
  <c r="AI266"/>
  <c r="AL266" s="1"/>
  <c r="AK266"/>
  <c r="AM266"/>
  <c r="AQ266"/>
  <c r="AT266" s="1"/>
  <c r="AI267"/>
  <c r="AL267" s="1"/>
  <c r="AK267"/>
  <c r="AM267"/>
  <c r="AQ267"/>
  <c r="AT267" s="1"/>
  <c r="L268"/>
  <c r="AD270"/>
  <c r="AQ270"/>
  <c r="AS270"/>
  <c r="F271"/>
  <c r="AD272"/>
  <c r="AP272" s="1"/>
  <c r="AK272"/>
  <c r="F273"/>
  <c r="AD274"/>
  <c r="AK274"/>
  <c r="F275"/>
  <c r="F1074" s="1"/>
  <c r="F1093" s="1"/>
  <c r="X1074"/>
  <c r="X1093" s="1"/>
  <c r="AF1074"/>
  <c r="AF1093" s="1"/>
  <c r="AH275"/>
  <c r="AH1074" s="1"/>
  <c r="AH1093" s="1"/>
  <c r="AD276"/>
  <c r="AK276"/>
  <c r="F277"/>
  <c r="F1076" s="1"/>
  <c r="X1076"/>
  <c r="AF1076"/>
  <c r="AH277"/>
  <c r="AH1076" s="1"/>
  <c r="AD278"/>
  <c r="AP278" s="1"/>
  <c r="AK278"/>
  <c r="F279"/>
  <c r="F1078" s="1"/>
  <c r="F1097" s="1"/>
  <c r="X1078"/>
  <c r="X1097" s="1"/>
  <c r="AF1078"/>
  <c r="AF1097" s="1"/>
  <c r="AH279"/>
  <c r="AH1078" s="1"/>
  <c r="AH1097" s="1"/>
  <c r="AD280"/>
  <c r="AP280" s="1"/>
  <c r="AK280"/>
  <c r="F281"/>
  <c r="F1080" s="1"/>
  <c r="AD282"/>
  <c r="AP282" s="1"/>
  <c r="AK282"/>
  <c r="F283"/>
  <c r="F1082" s="1"/>
  <c r="AD284"/>
  <c r="AP284" s="1"/>
  <c r="AK284"/>
  <c r="F285"/>
  <c r="F1084" s="1"/>
  <c r="X1084"/>
  <c r="X1103" s="1"/>
  <c r="AF1084"/>
  <c r="AF1103" s="1"/>
  <c r="AH285"/>
  <c r="AH1084" s="1"/>
  <c r="AH1103" s="1"/>
  <c r="AD286"/>
  <c r="AP286" s="1"/>
  <c r="AK286"/>
  <c r="F288"/>
  <c r="N289"/>
  <c r="AD289"/>
  <c r="AP289" s="1"/>
  <c r="F290"/>
  <c r="N291"/>
  <c r="AD291"/>
  <c r="AP291" s="1"/>
  <c r="L292"/>
  <c r="AD292"/>
  <c r="AP292" s="1"/>
  <c r="F293"/>
  <c r="AD294"/>
  <c r="AP294" s="1"/>
  <c r="AI294"/>
  <c r="AK294"/>
  <c r="F295"/>
  <c r="L296"/>
  <c r="AR296" s="1"/>
  <c r="AT296" s="1"/>
  <c r="N296"/>
  <c r="Z296"/>
  <c r="AD296"/>
  <c r="AP296" s="1"/>
  <c r="AI296"/>
  <c r="AK296"/>
  <c r="F297"/>
  <c r="L298"/>
  <c r="AR298" s="1"/>
  <c r="AT298" s="1"/>
  <c r="Z298"/>
  <c r="AD298"/>
  <c r="AP298" s="1"/>
  <c r="AI298"/>
  <c r="AL298" s="1"/>
  <c r="AK298"/>
  <c r="F299"/>
  <c r="L300"/>
  <c r="AR300" s="1"/>
  <c r="AT300" s="1"/>
  <c r="N300"/>
  <c r="Z300"/>
  <c r="AD300"/>
  <c r="AP300" s="1"/>
  <c r="AI300"/>
  <c r="AK300"/>
  <c r="F301"/>
  <c r="L302"/>
  <c r="AR302" s="1"/>
  <c r="AT302" s="1"/>
  <c r="Z302"/>
  <c r="AD302"/>
  <c r="AP302" s="1"/>
  <c r="AI302"/>
  <c r="AL302" s="1"/>
  <c r="AK302"/>
  <c r="L303"/>
  <c r="AR303" s="1"/>
  <c r="AT303" s="1"/>
  <c r="AJ303"/>
  <c r="F304"/>
  <c r="AD304"/>
  <c r="AP304" s="1"/>
  <c r="AI304"/>
  <c r="AK304"/>
  <c r="AQ304"/>
  <c r="AT304" s="1"/>
  <c r="L305"/>
  <c r="AR305" s="1"/>
  <c r="AT305" s="1"/>
  <c r="AJ305"/>
  <c r="N306"/>
  <c r="AD306"/>
  <c r="AP306" s="1"/>
  <c r="F307"/>
  <c r="AD307"/>
  <c r="AP307" s="1"/>
  <c r="AI307"/>
  <c r="AK307"/>
  <c r="AQ307"/>
  <c r="AT307" s="1"/>
  <c r="L308"/>
  <c r="AR308" s="1"/>
  <c r="AT308" s="1"/>
  <c r="AJ308"/>
  <c r="F309"/>
  <c r="AD309"/>
  <c r="AP309" s="1"/>
  <c r="AI309"/>
  <c r="AK309"/>
  <c r="AQ309"/>
  <c r="AT309" s="1"/>
  <c r="L310"/>
  <c r="AJ310"/>
  <c r="AI312"/>
  <c r="AK312"/>
  <c r="AM312"/>
  <c r="AQ312"/>
  <c r="AT312" s="1"/>
  <c r="AI313"/>
  <c r="AL313" s="1"/>
  <c r="AK313"/>
  <c r="AM313"/>
  <c r="AQ313"/>
  <c r="AT313" s="1"/>
  <c r="AI314"/>
  <c r="AL314" s="1"/>
  <c r="AK314"/>
  <c r="AM314"/>
  <c r="AQ314"/>
  <c r="AT314" s="1"/>
  <c r="AI315"/>
  <c r="AL315" s="1"/>
  <c r="AK315"/>
  <c r="AM315"/>
  <c r="AQ315"/>
  <c r="AT315" s="1"/>
  <c r="AI316"/>
  <c r="AL316" s="1"/>
  <c r="AK316"/>
  <c r="AM316"/>
  <c r="AQ316"/>
  <c r="AT316" s="1"/>
  <c r="AI317"/>
  <c r="AL317" s="1"/>
  <c r="AK317"/>
  <c r="AM317"/>
  <c r="AQ317"/>
  <c r="AT317" s="1"/>
  <c r="AI318"/>
  <c r="AL318" s="1"/>
  <c r="AK318"/>
  <c r="AM318"/>
  <c r="AQ318"/>
  <c r="AT318" s="1"/>
  <c r="AI319"/>
  <c r="AL319" s="1"/>
  <c r="AK319"/>
  <c r="AM319"/>
  <c r="AQ319"/>
  <c r="AT319" s="1"/>
  <c r="AI320"/>
  <c r="AL320" s="1"/>
  <c r="AK320"/>
  <c r="AM320"/>
  <c r="AQ320"/>
  <c r="AT320" s="1"/>
  <c r="AI321"/>
  <c r="AL321" s="1"/>
  <c r="AK321"/>
  <c r="AM321"/>
  <c r="AQ321"/>
  <c r="AT321" s="1"/>
  <c r="AI322"/>
  <c r="AL322" s="1"/>
  <c r="AK322"/>
  <c r="AM322"/>
  <c r="AQ322"/>
  <c r="AT322" s="1"/>
  <c r="AI323"/>
  <c r="AL323" s="1"/>
  <c r="AK323"/>
  <c r="AM323"/>
  <c r="AQ323"/>
  <c r="AT323" s="1"/>
  <c r="AI324"/>
  <c r="AL324" s="1"/>
  <c r="AK324"/>
  <c r="AM324"/>
  <c r="AQ324"/>
  <c r="AT324" s="1"/>
  <c r="AI325"/>
  <c r="AL325" s="1"/>
  <c r="AK325"/>
  <c r="AM325"/>
  <c r="AQ325"/>
  <c r="AT325" s="1"/>
  <c r="AI326"/>
  <c r="AL326" s="1"/>
  <c r="AK326"/>
  <c r="AM326"/>
  <c r="AQ326"/>
  <c r="AT326" s="1"/>
  <c r="AI327"/>
  <c r="AL327" s="1"/>
  <c r="AK327"/>
  <c r="AM327"/>
  <c r="AQ327"/>
  <c r="AT327" s="1"/>
  <c r="AI328"/>
  <c r="AL328" s="1"/>
  <c r="AK328"/>
  <c r="AM328"/>
  <c r="AQ328"/>
  <c r="AT328" s="1"/>
  <c r="AI330"/>
  <c r="AL330" s="1"/>
  <c r="AK330"/>
  <c r="AM330"/>
  <c r="AQ330"/>
  <c r="AT330" s="1"/>
  <c r="AI332"/>
  <c r="AL332" s="1"/>
  <c r="AK332"/>
  <c r="AM332"/>
  <c r="AQ332"/>
  <c r="AT332" s="1"/>
  <c r="AI333"/>
  <c r="AL333" s="1"/>
  <c r="AK333"/>
  <c r="AM333"/>
  <c r="AQ333"/>
  <c r="AT333" s="1"/>
  <c r="AD334"/>
  <c r="AP334" s="1"/>
  <c r="AQ334"/>
  <c r="AT334" s="1"/>
  <c r="N336"/>
  <c r="AD336"/>
  <c r="AJ336"/>
  <c r="AN336"/>
  <c r="AR336"/>
  <c r="AR335" s="1"/>
  <c r="N337"/>
  <c r="AD337"/>
  <c r="AP337" s="1"/>
  <c r="AJ337"/>
  <c r="N338"/>
  <c r="AD338"/>
  <c r="AP338" s="1"/>
  <c r="AJ338"/>
  <c r="N339"/>
  <c r="AD339"/>
  <c r="AP339" s="1"/>
  <c r="AJ339"/>
  <c r="N340"/>
  <c r="AD340"/>
  <c r="AP340" s="1"/>
  <c r="AJ340"/>
  <c r="N341"/>
  <c r="AD341"/>
  <c r="AP341" s="1"/>
  <c r="AJ341"/>
  <c r="N342"/>
  <c r="AD342"/>
  <c r="AP342" s="1"/>
  <c r="AJ342"/>
  <c r="N343"/>
  <c r="AD343"/>
  <c r="AP343" s="1"/>
  <c r="AJ343"/>
  <c r="N344"/>
  <c r="AD344"/>
  <c r="AP344" s="1"/>
  <c r="AJ344"/>
  <c r="N345"/>
  <c r="AD345"/>
  <c r="AP345" s="1"/>
  <c r="AJ345"/>
  <c r="N346"/>
  <c r="AD346"/>
  <c r="AP346" s="1"/>
  <c r="AJ346"/>
  <c r="N347"/>
  <c r="AD347"/>
  <c r="AP347" s="1"/>
  <c r="AJ347"/>
  <c r="N348"/>
  <c r="AD348"/>
  <c r="AP348" s="1"/>
  <c r="AJ348"/>
  <c r="N349"/>
  <c r="AD349"/>
  <c r="AP349" s="1"/>
  <c r="AJ349"/>
  <c r="N350"/>
  <c r="AD350"/>
  <c r="AP350" s="1"/>
  <c r="AJ350"/>
  <c r="N351"/>
  <c r="AD351"/>
  <c r="AP351" s="1"/>
  <c r="AJ351"/>
  <c r="N352"/>
  <c r="AD352"/>
  <c r="AP352" s="1"/>
  <c r="AJ352"/>
  <c r="N354"/>
  <c r="AD354"/>
  <c r="AP354" s="1"/>
  <c r="AJ354"/>
  <c r="N355"/>
  <c r="AD355"/>
  <c r="AP355" s="1"/>
  <c r="AJ355"/>
  <c r="N356"/>
  <c r="AD356"/>
  <c r="AP356" s="1"/>
  <c r="AJ356"/>
  <c r="N357"/>
  <c r="AD357"/>
  <c r="AP357" s="1"/>
  <c r="AJ357"/>
  <c r="N358"/>
  <c r="AD358"/>
  <c r="AP358" s="1"/>
  <c r="AJ358"/>
  <c r="N359"/>
  <c r="AD359"/>
  <c r="AP359" s="1"/>
  <c r="AJ359"/>
  <c r="N360"/>
  <c r="AD360"/>
  <c r="AP360" s="1"/>
  <c r="AJ360"/>
  <c r="N361"/>
  <c r="AD361"/>
  <c r="AP361" s="1"/>
  <c r="AJ361"/>
  <c r="N362"/>
  <c r="AD362"/>
  <c r="AP362" s="1"/>
  <c r="AJ362"/>
  <c r="N364"/>
  <c r="AD364"/>
  <c r="AP364" s="1"/>
  <c r="AJ364"/>
  <c r="N365"/>
  <c r="AD365"/>
  <c r="AP365" s="1"/>
  <c r="AJ365"/>
  <c r="N366"/>
  <c r="AD366"/>
  <c r="AP366" s="1"/>
  <c r="AJ366"/>
  <c r="N367"/>
  <c r="AD367"/>
  <c r="AP367" s="1"/>
  <c r="AJ367"/>
  <c r="N368"/>
  <c r="AD368"/>
  <c r="AP368" s="1"/>
  <c r="AJ368"/>
  <c r="N369"/>
  <c r="AD369"/>
  <c r="AP369" s="1"/>
  <c r="AJ369"/>
  <c r="N370"/>
  <c r="AD370"/>
  <c r="AP370" s="1"/>
  <c r="AJ370"/>
  <c r="N371"/>
  <c r="AD371"/>
  <c r="AP371" s="1"/>
  <c r="AJ371"/>
  <c r="N372"/>
  <c r="AD372"/>
  <c r="AP372" s="1"/>
  <c r="AJ372"/>
  <c r="N373"/>
  <c r="AD373"/>
  <c r="AP373" s="1"/>
  <c r="AJ373"/>
  <c r="N374"/>
  <c r="AD374"/>
  <c r="AP374" s="1"/>
  <c r="AJ374"/>
  <c r="N375"/>
  <c r="F376"/>
  <c r="R376"/>
  <c r="AD377"/>
  <c r="AP377" s="1"/>
  <c r="AJ377"/>
  <c r="N378"/>
  <c r="AI378"/>
  <c r="AK378"/>
  <c r="AM378"/>
  <c r="AD379"/>
  <c r="AP379" s="1"/>
  <c r="AJ379"/>
  <c r="N380"/>
  <c r="AI380"/>
  <c r="AK380"/>
  <c r="AM380"/>
  <c r="AD381"/>
  <c r="AP381" s="1"/>
  <c r="AJ381"/>
  <c r="N382"/>
  <c r="AI382"/>
  <c r="AK382"/>
  <c r="AM382"/>
  <c r="AD383"/>
  <c r="AP383" s="1"/>
  <c r="AJ383"/>
  <c r="N384"/>
  <c r="AI384"/>
  <c r="AK384"/>
  <c r="AM384"/>
  <c r="AD385"/>
  <c r="AP385" s="1"/>
  <c r="AJ385"/>
  <c r="N386"/>
  <c r="AI386"/>
  <c r="AK386"/>
  <c r="AM386"/>
  <c r="AD387"/>
  <c r="AP387" s="1"/>
  <c r="AJ387"/>
  <c r="N388"/>
  <c r="AI388"/>
  <c r="AK388"/>
  <c r="AM388"/>
  <c r="AD389"/>
  <c r="AP389" s="1"/>
  <c r="AJ389"/>
  <c r="N390"/>
  <c r="AI390"/>
  <c r="AK390"/>
  <c r="AM390"/>
  <c r="AD391"/>
  <c r="AP391" s="1"/>
  <c r="AJ391"/>
  <c r="N392"/>
  <c r="AI392"/>
  <c r="AK392"/>
  <c r="AM392"/>
  <c r="AD393"/>
  <c r="AP393" s="1"/>
  <c r="AJ393"/>
  <c r="N394"/>
  <c r="F395"/>
  <c r="R395"/>
  <c r="AC396"/>
  <c r="AH396"/>
  <c r="AJ396"/>
  <c r="N397"/>
  <c r="AC398"/>
  <c r="AH398"/>
  <c r="N399"/>
  <c r="AC400"/>
  <c r="AH400"/>
  <c r="AJ400"/>
  <c r="N401"/>
  <c r="AC402"/>
  <c r="AH402"/>
  <c r="AJ402"/>
  <c r="N403"/>
  <c r="AC404"/>
  <c r="AH404"/>
  <c r="AJ404"/>
  <c r="N405"/>
  <c r="AC406"/>
  <c r="AH406"/>
  <c r="AJ406"/>
  <c r="N407"/>
  <c r="AC408"/>
  <c r="AH408"/>
  <c r="AJ408"/>
  <c r="N409"/>
  <c r="AC410"/>
  <c r="AH410"/>
  <c r="AJ410"/>
  <c r="N411"/>
  <c r="AC412"/>
  <c r="AC1086" s="1"/>
  <c r="AH412"/>
  <c r="AJ412"/>
  <c r="N414"/>
  <c r="AD414"/>
  <c r="AP414" s="1"/>
  <c r="AD415"/>
  <c r="AP415" s="1"/>
  <c r="AQ415"/>
  <c r="AT415" s="1"/>
  <c r="N417"/>
  <c r="AI417"/>
  <c r="AK417"/>
  <c r="AM417"/>
  <c r="AD418"/>
  <c r="AP418" s="1"/>
  <c r="AJ418"/>
  <c r="AN418"/>
  <c r="N419"/>
  <c r="AI419"/>
  <c r="AK419"/>
  <c r="AM419"/>
  <c r="AD420"/>
  <c r="AP420" s="1"/>
  <c r="AJ420"/>
  <c r="N421"/>
  <c r="AI421"/>
  <c r="AK421"/>
  <c r="AM421"/>
  <c r="AD422"/>
  <c r="AP422" s="1"/>
  <c r="AJ422"/>
  <c r="N423"/>
  <c r="AI423"/>
  <c r="AK423"/>
  <c r="AM423"/>
  <c r="AD424"/>
  <c r="AP424" s="1"/>
  <c r="AJ424"/>
  <c r="N425"/>
  <c r="AI425"/>
  <c r="AK425"/>
  <c r="AM425"/>
  <c r="AD426"/>
  <c r="AP426" s="1"/>
  <c r="AJ426"/>
  <c r="N427"/>
  <c r="AI427"/>
  <c r="AK427"/>
  <c r="AM427"/>
  <c r="AD428"/>
  <c r="AP428" s="1"/>
  <c r="AJ428"/>
  <c r="N429"/>
  <c r="AI429"/>
  <c r="AK429"/>
  <c r="AM429"/>
  <c r="AD430"/>
  <c r="AP430" s="1"/>
  <c r="AJ430"/>
  <c r="N431"/>
  <c r="AI431"/>
  <c r="AK431"/>
  <c r="AM431"/>
  <c r="AD432"/>
  <c r="AP432" s="1"/>
  <c r="AJ432"/>
  <c r="N433"/>
  <c r="AI433"/>
  <c r="AK433"/>
  <c r="AM433"/>
  <c r="AD435"/>
  <c r="AP435" s="1"/>
  <c r="AJ435"/>
  <c r="N436"/>
  <c r="AI436"/>
  <c r="AK436"/>
  <c r="AM436"/>
  <c r="AD437"/>
  <c r="AP437" s="1"/>
  <c r="AJ437"/>
  <c r="N438"/>
  <c r="AI438"/>
  <c r="AK438"/>
  <c r="AM438"/>
  <c r="AD439"/>
  <c r="AP439" s="1"/>
  <c r="AQ439"/>
  <c r="AT439" s="1"/>
  <c r="AD440"/>
  <c r="AP440" s="1"/>
  <c r="AJ440"/>
  <c r="N441"/>
  <c r="AI441"/>
  <c r="AK441"/>
  <c r="AM441"/>
  <c r="N442"/>
  <c r="AI442"/>
  <c r="AK442"/>
  <c r="AM442"/>
  <c r="AD443"/>
  <c r="AP443" s="1"/>
  <c r="AJ443"/>
  <c r="N444"/>
  <c r="AI444"/>
  <c r="AK444"/>
  <c r="AM444"/>
  <c r="AD445"/>
  <c r="AP445" s="1"/>
  <c r="AJ445"/>
  <c r="N446"/>
  <c r="AI446"/>
  <c r="AK446"/>
  <c r="AM446"/>
  <c r="AD447"/>
  <c r="AP447" s="1"/>
  <c r="AJ447"/>
  <c r="N448"/>
  <c r="AI448"/>
  <c r="AK448"/>
  <c r="AM448"/>
  <c r="AD449"/>
  <c r="AP449" s="1"/>
  <c r="AJ449"/>
  <c r="N450"/>
  <c r="AI450"/>
  <c r="AK450"/>
  <c r="AM450"/>
  <c r="AD451"/>
  <c r="AP451" s="1"/>
  <c r="AQ451"/>
  <c r="AT451" s="1"/>
  <c r="AD452"/>
  <c r="AP452" s="1"/>
  <c r="AJ452"/>
  <c r="N453"/>
  <c r="N454"/>
  <c r="F455"/>
  <c r="R455"/>
  <c r="AD456"/>
  <c r="AP456" s="1"/>
  <c r="AJ456"/>
  <c r="N457"/>
  <c r="AI457"/>
  <c r="AK457"/>
  <c r="AM457"/>
  <c r="AD458"/>
  <c r="AP458" s="1"/>
  <c r="AJ458"/>
  <c r="N459"/>
  <c r="AI459"/>
  <c r="AK459"/>
  <c r="AM459"/>
  <c r="AD460"/>
  <c r="AP460" s="1"/>
  <c r="AJ460"/>
  <c r="N461"/>
  <c r="AI461"/>
  <c r="AK461"/>
  <c r="AM461"/>
  <c r="AD462"/>
  <c r="AP462" s="1"/>
  <c r="AJ462"/>
  <c r="N463"/>
  <c r="AI463"/>
  <c r="AK463"/>
  <c r="AM463"/>
  <c r="AD464"/>
  <c r="AP464" s="1"/>
  <c r="AJ464"/>
  <c r="N465"/>
  <c r="AI465"/>
  <c r="AK465"/>
  <c r="AM465"/>
  <c r="AD466"/>
  <c r="AP466" s="1"/>
  <c r="AJ466"/>
  <c r="N467"/>
  <c r="AI467"/>
  <c r="AK467"/>
  <c r="AM467"/>
  <c r="AD468"/>
  <c r="AP468" s="1"/>
  <c r="AJ468"/>
  <c r="N469"/>
  <c r="AI469"/>
  <c r="AK469"/>
  <c r="AM469"/>
  <c r="AD470"/>
  <c r="AP470" s="1"/>
  <c r="AJ470"/>
  <c r="N471"/>
  <c r="AI471"/>
  <c r="AK471"/>
  <c r="AM471"/>
  <c r="AD472"/>
  <c r="AP472" s="1"/>
  <c r="AJ472"/>
  <c r="N474"/>
  <c r="AI474"/>
  <c r="AK474"/>
  <c r="AM474"/>
  <c r="AD475"/>
  <c r="AP475" s="1"/>
  <c r="AJ475"/>
  <c r="N477"/>
  <c r="AI477"/>
  <c r="AK477"/>
  <c r="AM477"/>
  <c r="AD478"/>
  <c r="AP478" s="1"/>
  <c r="AQ478"/>
  <c r="AT478" s="1"/>
  <c r="AA479"/>
  <c r="AI480"/>
  <c r="AK480"/>
  <c r="AM480"/>
  <c r="AQ480"/>
  <c r="AT480" s="1"/>
  <c r="L481"/>
  <c r="AD481"/>
  <c r="AP481" s="1"/>
  <c r="AJ481"/>
  <c r="AI482"/>
  <c r="AL482" s="1"/>
  <c r="AK482"/>
  <c r="AM482"/>
  <c r="AQ482"/>
  <c r="AT482" s="1"/>
  <c r="L483"/>
  <c r="AD483"/>
  <c r="AP483" s="1"/>
  <c r="AJ483"/>
  <c r="AI484"/>
  <c r="AK484"/>
  <c r="AM484"/>
  <c r="AQ484"/>
  <c r="AT484" s="1"/>
  <c r="L485"/>
  <c r="AD485"/>
  <c r="AP485" s="1"/>
  <c r="AJ485"/>
  <c r="AI486"/>
  <c r="AK486"/>
  <c r="AM486"/>
  <c r="AQ486"/>
  <c r="AT486" s="1"/>
  <c r="N495"/>
  <c r="N498"/>
  <c r="AD546"/>
  <c r="AP546" s="1"/>
  <c r="AD553"/>
  <c r="AP553" s="1"/>
  <c r="AD556"/>
  <c r="AP556" s="1"/>
  <c r="AD558"/>
  <c r="AP558" s="1"/>
  <c r="AD565"/>
  <c r="AP565" s="1"/>
  <c r="AD570"/>
  <c r="AP570" s="1"/>
  <c r="AD573"/>
  <c r="AP573" s="1"/>
  <c r="AD574"/>
  <c r="AP574" s="1"/>
  <c r="AD575"/>
  <c r="AP575" s="1"/>
  <c r="AD577"/>
  <c r="AP577" s="1"/>
  <c r="AD579"/>
  <c r="AP579" s="1"/>
  <c r="AD581"/>
  <c r="AP581" s="1"/>
  <c r="AD583"/>
  <c r="AP583" s="1"/>
  <c r="AD591"/>
  <c r="AP591" s="1"/>
  <c r="AD597"/>
  <c r="AP597" s="1"/>
  <c r="AD605"/>
  <c r="AP605" s="1"/>
  <c r="AD612"/>
  <c r="AP612" s="1"/>
  <c r="AD616"/>
  <c r="AP616" s="1"/>
  <c r="AT693"/>
  <c r="AT694"/>
  <c r="AT697"/>
  <c r="AT703"/>
  <c r="AT704"/>
  <c r="AT708"/>
  <c r="AT710"/>
  <c r="AT713"/>
  <c r="AT718"/>
  <c r="AT722"/>
  <c r="AT724"/>
  <c r="AT726"/>
  <c r="AT728"/>
  <c r="AT730"/>
  <c r="AT732"/>
  <c r="AT734"/>
  <c r="N737"/>
  <c r="AT742"/>
  <c r="AT743"/>
  <c r="E1090"/>
  <c r="E1087"/>
  <c r="AG1090"/>
  <c r="AG1087"/>
  <c r="Y1110"/>
  <c r="Y1071"/>
  <c r="Y1111"/>
  <c r="Y1072"/>
  <c r="Y1114"/>
  <c r="Y1075"/>
  <c r="Y1094" s="1"/>
  <c r="Y1116"/>
  <c r="Y1077"/>
  <c r="Y1096" s="1"/>
  <c r="Y1118"/>
  <c r="Y1079"/>
  <c r="Y1098" s="1"/>
  <c r="Y1120"/>
  <c r="Y1081"/>
  <c r="Y1122"/>
  <c r="Y1083"/>
  <c r="Y1102" s="1"/>
  <c r="Y1124"/>
  <c r="Y1085"/>
  <c r="Y1104" s="1"/>
  <c r="AN487"/>
  <c r="AJ487"/>
  <c r="AN488"/>
  <c r="AJ488"/>
  <c r="AN489"/>
  <c r="AJ489"/>
  <c r="AN491"/>
  <c r="AJ491"/>
  <c r="AN492"/>
  <c r="AJ492"/>
  <c r="AN493"/>
  <c r="AJ493"/>
  <c r="AN500"/>
  <c r="AJ500"/>
  <c r="AN501"/>
  <c r="AJ501"/>
  <c r="AB503"/>
  <c r="AN504"/>
  <c r="AJ504"/>
  <c r="AQ532"/>
  <c r="AT532" s="1"/>
  <c r="N532"/>
  <c r="AM532"/>
  <c r="AI532"/>
  <c r="AL532" s="1"/>
  <c r="AV532" s="1"/>
  <c r="AD532"/>
  <c r="AP532" s="1"/>
  <c r="AO532"/>
  <c r="AK532"/>
  <c r="AN548"/>
  <c r="AJ548"/>
  <c r="AN551"/>
  <c r="AJ551"/>
  <c r="AN554"/>
  <c r="AJ554"/>
  <c r="AN555"/>
  <c r="AJ555"/>
  <c r="AN557"/>
  <c r="AJ557"/>
  <c r="AN564"/>
  <c r="AJ564"/>
  <c r="AN566"/>
  <c r="AJ566"/>
  <c r="AD566"/>
  <c r="AP566" s="1"/>
  <c r="AN571"/>
  <c r="AJ571"/>
  <c r="AN572"/>
  <c r="AJ572"/>
  <c r="AN576"/>
  <c r="AJ576"/>
  <c r="AN578"/>
  <c r="AJ578"/>
  <c r="AN580"/>
  <c r="AJ580"/>
  <c r="AN582"/>
  <c r="AJ582"/>
  <c r="AN590"/>
  <c r="AJ590"/>
  <c r="AN592"/>
  <c r="AJ592"/>
  <c r="AN598"/>
  <c r="AJ598"/>
  <c r="AN601"/>
  <c r="AJ601"/>
  <c r="AN602"/>
  <c r="AJ602"/>
  <c r="AN604"/>
  <c r="AJ604"/>
  <c r="AN606"/>
  <c r="AJ606"/>
  <c r="AN608"/>
  <c r="AJ608"/>
  <c r="AN609"/>
  <c r="AJ609"/>
  <c r="AN611"/>
  <c r="AJ611"/>
  <c r="AN613"/>
  <c r="AJ613"/>
  <c r="AN615"/>
  <c r="AJ615"/>
  <c r="AN619"/>
  <c r="AJ619"/>
  <c r="AN621"/>
  <c r="AJ621"/>
  <c r="AN630"/>
  <c r="AJ630"/>
  <c r="AN631"/>
  <c r="AJ631"/>
  <c r="AN638"/>
  <c r="AJ638"/>
  <c r="AN640"/>
  <c r="AJ640"/>
  <c r="AN641"/>
  <c r="AJ641"/>
  <c r="AN644"/>
  <c r="AJ644"/>
  <c r="AN678"/>
  <c r="AJ678"/>
  <c r="AN679"/>
  <c r="AJ679"/>
  <c r="AN694"/>
  <c r="AJ694"/>
  <c r="AS699"/>
  <c r="M698"/>
  <c r="AT699"/>
  <c r="AO699"/>
  <c r="AK699"/>
  <c r="AO701"/>
  <c r="AK701"/>
  <c r="AO702"/>
  <c r="AK702"/>
  <c r="AO706"/>
  <c r="AK706"/>
  <c r="Q712"/>
  <c r="Q1061" s="1"/>
  <c r="Q1063" s="1"/>
  <c r="AO715"/>
  <c r="AK715"/>
  <c r="AO718"/>
  <c r="AK718"/>
  <c r="AO722"/>
  <c r="AK722"/>
  <c r="AO724"/>
  <c r="AK724"/>
  <c r="AO726"/>
  <c r="AK726"/>
  <c r="AO728"/>
  <c r="AK728"/>
  <c r="AO730"/>
  <c r="AK730"/>
  <c r="AO731"/>
  <c r="AK731"/>
  <c r="AO732"/>
  <c r="AK732"/>
  <c r="AO733"/>
  <c r="AK733"/>
  <c r="AO734"/>
  <c r="AK734"/>
  <c r="AO735"/>
  <c r="AK735"/>
  <c r="AO736"/>
  <c r="AK736"/>
  <c r="AQ739"/>
  <c r="AT739" s="1"/>
  <c r="N739"/>
  <c r="AM739"/>
  <c r="AI739"/>
  <c r="AD739"/>
  <c r="AO739"/>
  <c r="AK739"/>
  <c r="AN740"/>
  <c r="AJ740"/>
  <c r="AN741"/>
  <c r="AJ741"/>
  <c r="AN742"/>
  <c r="AJ742"/>
  <c r="AN743"/>
  <c r="AJ743"/>
  <c r="AN744"/>
  <c r="AJ744"/>
  <c r="AN746"/>
  <c r="AJ746"/>
  <c r="Z192"/>
  <c r="AB192"/>
  <c r="AD192" s="1"/>
  <c r="AP192" s="1"/>
  <c r="AH192"/>
  <c r="AH1083" s="1"/>
  <c r="AH1102" s="1"/>
  <c r="AR192"/>
  <c r="AR1122" s="1"/>
  <c r="Z193"/>
  <c r="AB193"/>
  <c r="AD193" s="1"/>
  <c r="AP193" s="1"/>
  <c r="AH193"/>
  <c r="AR193"/>
  <c r="AR1123" s="1"/>
  <c r="Z194"/>
  <c r="AB194"/>
  <c r="AH194"/>
  <c r="AR194"/>
  <c r="AR1124" s="1"/>
  <c r="Z195"/>
  <c r="AB195"/>
  <c r="AB1086" s="1"/>
  <c r="AR195"/>
  <c r="AR1125" s="1"/>
  <c r="Z198"/>
  <c r="AJ199"/>
  <c r="Z201"/>
  <c r="Z200" s="1"/>
  <c r="AI202"/>
  <c r="AK202"/>
  <c r="Z203"/>
  <c r="AI204"/>
  <c r="AL204" s="1"/>
  <c r="AK204"/>
  <c r="AI206"/>
  <c r="AL206" s="1"/>
  <c r="AK206"/>
  <c r="AI208"/>
  <c r="AL208" s="1"/>
  <c r="AK208"/>
  <c r="AD209"/>
  <c r="AP209" s="1"/>
  <c r="AJ209"/>
  <c r="AI210"/>
  <c r="AL210" s="1"/>
  <c r="AK210"/>
  <c r="AD211"/>
  <c r="AP211" s="1"/>
  <c r="AJ211"/>
  <c r="AI212"/>
  <c r="AL212" s="1"/>
  <c r="AK212"/>
  <c r="AD213"/>
  <c r="AP213" s="1"/>
  <c r="AJ213"/>
  <c r="AI214"/>
  <c r="AL214" s="1"/>
  <c r="AK214"/>
  <c r="AD215"/>
  <c r="AP215" s="1"/>
  <c r="AJ215"/>
  <c r="AI216"/>
  <c r="AL216" s="1"/>
  <c r="AK216"/>
  <c r="AD217"/>
  <c r="AP217" s="1"/>
  <c r="AJ217"/>
  <c r="AI219"/>
  <c r="AL219" s="1"/>
  <c r="AK219"/>
  <c r="AD220"/>
  <c r="AP220" s="1"/>
  <c r="AJ220"/>
  <c r="N221"/>
  <c r="F222"/>
  <c r="R222"/>
  <c r="AD223"/>
  <c r="AP223" s="1"/>
  <c r="AJ223"/>
  <c r="AI224"/>
  <c r="AK224"/>
  <c r="AD225"/>
  <c r="AP225" s="1"/>
  <c r="AJ225"/>
  <c r="K230"/>
  <c r="M230"/>
  <c r="AA230"/>
  <c r="AC230"/>
  <c r="AG748"/>
  <c r="AI231"/>
  <c r="AL231" s="1"/>
  <c r="AK231"/>
  <c r="AI233"/>
  <c r="AL233" s="1"/>
  <c r="AK233"/>
  <c r="AI235"/>
  <c r="AL235" s="1"/>
  <c r="AK235"/>
  <c r="Z236"/>
  <c r="AI237"/>
  <c r="AK237"/>
  <c r="Z238"/>
  <c r="AI239"/>
  <c r="AL239" s="1"/>
  <c r="AK239"/>
  <c r="Z240"/>
  <c r="AI241"/>
  <c r="AK241"/>
  <c r="Z242"/>
  <c r="AI243"/>
  <c r="AL243" s="1"/>
  <c r="AK243"/>
  <c r="Z244"/>
  <c r="AI245"/>
  <c r="AK245"/>
  <c r="Z246"/>
  <c r="AI247"/>
  <c r="AL247" s="1"/>
  <c r="AK247"/>
  <c r="AD248"/>
  <c r="AP248" s="1"/>
  <c r="AI248"/>
  <c r="AK248"/>
  <c r="AD249"/>
  <c r="AP249" s="1"/>
  <c r="AI249"/>
  <c r="AL249" s="1"/>
  <c r="AK249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AD268"/>
  <c r="AP268" s="1"/>
  <c r="AI268"/>
  <c r="AL268" s="1"/>
  <c r="AK268"/>
  <c r="K269"/>
  <c r="AJ270"/>
  <c r="N271"/>
  <c r="Z271"/>
  <c r="AD271"/>
  <c r="AP271" s="1"/>
  <c r="AI271"/>
  <c r="AL271" s="1"/>
  <c r="AK271"/>
  <c r="AK269" s="1"/>
  <c r="M272"/>
  <c r="AS272" s="1"/>
  <c r="AT272" s="1"/>
  <c r="AJ272"/>
  <c r="AL272" s="1"/>
  <c r="N273"/>
  <c r="Z273"/>
  <c r="Z1071" s="1"/>
  <c r="AD273"/>
  <c r="AP273" s="1"/>
  <c r="AI273"/>
  <c r="AK273"/>
  <c r="F274"/>
  <c r="F1072" s="1"/>
  <c r="M274"/>
  <c r="AS274" s="1"/>
  <c r="AT274" s="1"/>
  <c r="X1072"/>
  <c r="X1087" s="1"/>
  <c r="AF1072"/>
  <c r="AF1087" s="1"/>
  <c r="AH274"/>
  <c r="AH1072" s="1"/>
  <c r="AJ274"/>
  <c r="L275"/>
  <c r="AR275" s="1"/>
  <c r="AT275" s="1"/>
  <c r="N275"/>
  <c r="Z275"/>
  <c r="Z1074" s="1"/>
  <c r="Z1093" s="1"/>
  <c r="AB275"/>
  <c r="AB269" s="1"/>
  <c r="AN269" s="1"/>
  <c r="AI275"/>
  <c r="AK275"/>
  <c r="F276"/>
  <c r="F1075" s="1"/>
  <c r="F1094" s="1"/>
  <c r="M276"/>
  <c r="AS276" s="1"/>
  <c r="AS1121" s="1"/>
  <c r="X1075"/>
  <c r="X1094" s="1"/>
  <c r="AF1075"/>
  <c r="AF1094" s="1"/>
  <c r="AH276"/>
  <c r="AH1075" s="1"/>
  <c r="AH1094" s="1"/>
  <c r="AJ276"/>
  <c r="AL276" s="1"/>
  <c r="L277"/>
  <c r="AR277" s="1"/>
  <c r="AT277" s="1"/>
  <c r="Z277"/>
  <c r="Z1076" s="1"/>
  <c r="AB277"/>
  <c r="AD277"/>
  <c r="AP277" s="1"/>
  <c r="AI277"/>
  <c r="AK277"/>
  <c r="F278"/>
  <c r="F1077" s="1"/>
  <c r="F1096" s="1"/>
  <c r="M278"/>
  <c r="AS278" s="1"/>
  <c r="AS1123" s="1"/>
  <c r="X1077"/>
  <c r="X1096" s="1"/>
  <c r="AF1077"/>
  <c r="AF1096" s="1"/>
  <c r="AH278"/>
  <c r="AH1077" s="1"/>
  <c r="AH1096" s="1"/>
  <c r="AJ278"/>
  <c r="AL278" s="1"/>
  <c r="L279"/>
  <c r="AR279" s="1"/>
  <c r="AT279" s="1"/>
  <c r="N279"/>
  <c r="Z279"/>
  <c r="Z1078" s="1"/>
  <c r="Z1097" s="1"/>
  <c r="AB279"/>
  <c r="AB1078" s="1"/>
  <c r="AI279"/>
  <c r="AI1078" s="1"/>
  <c r="AK279"/>
  <c r="M280"/>
  <c r="AS280" s="1"/>
  <c r="AT280" s="1"/>
  <c r="AJ280"/>
  <c r="AL280" s="1"/>
  <c r="N281"/>
  <c r="Z281"/>
  <c r="AD281"/>
  <c r="AP281" s="1"/>
  <c r="AI281"/>
  <c r="AK281"/>
  <c r="M282"/>
  <c r="AS282" s="1"/>
  <c r="AT282" s="1"/>
  <c r="AJ282"/>
  <c r="AL282" s="1"/>
  <c r="N283"/>
  <c r="Z283"/>
  <c r="AD283"/>
  <c r="AP283" s="1"/>
  <c r="AI283"/>
  <c r="AL283" s="1"/>
  <c r="AK283"/>
  <c r="M284"/>
  <c r="AS284" s="1"/>
  <c r="AT284" s="1"/>
  <c r="AJ284"/>
  <c r="AL284" s="1"/>
  <c r="L285"/>
  <c r="AR285" s="1"/>
  <c r="AT285" s="1"/>
  <c r="Z285"/>
  <c r="Z1084" s="1"/>
  <c r="Z1103" s="1"/>
  <c r="AB285"/>
  <c r="AD285"/>
  <c r="AP285" s="1"/>
  <c r="AI285"/>
  <c r="AK285"/>
  <c r="M286"/>
  <c r="AS286" s="1"/>
  <c r="AT286" s="1"/>
  <c r="AJ286"/>
  <c r="AL286" s="1"/>
  <c r="N288"/>
  <c r="Z288"/>
  <c r="AD288"/>
  <c r="AP288" s="1"/>
  <c r="AI288"/>
  <c r="AL288" s="1"/>
  <c r="AK288"/>
  <c r="AJ289"/>
  <c r="AL289" s="1"/>
  <c r="N290"/>
  <c r="Z290"/>
  <c r="AD290"/>
  <c r="AP290" s="1"/>
  <c r="AI290"/>
  <c r="AL290" s="1"/>
  <c r="AK290"/>
  <c r="AJ291"/>
  <c r="AL291" s="1"/>
  <c r="AJ292"/>
  <c r="AL292" s="1"/>
  <c r="N293"/>
  <c r="Z293"/>
  <c r="AD293"/>
  <c r="AP293" s="1"/>
  <c r="AI293"/>
  <c r="AK293"/>
  <c r="M294"/>
  <c r="AS294" s="1"/>
  <c r="AT294" s="1"/>
  <c r="AJ294"/>
  <c r="N295"/>
  <c r="Z295"/>
  <c r="AD295"/>
  <c r="AP295" s="1"/>
  <c r="AI295"/>
  <c r="AL295" s="1"/>
  <c r="AK295"/>
  <c r="N297"/>
  <c r="Z297"/>
  <c r="AD297"/>
  <c r="AP297" s="1"/>
  <c r="AI297"/>
  <c r="AK297"/>
  <c r="N299"/>
  <c r="Z299"/>
  <c r="AD299"/>
  <c r="AP299" s="1"/>
  <c r="AI299"/>
  <c r="AL299" s="1"/>
  <c r="AK299"/>
  <c r="N301"/>
  <c r="Z301"/>
  <c r="AD301"/>
  <c r="AP301" s="1"/>
  <c r="AI301"/>
  <c r="AK301"/>
  <c r="AD303"/>
  <c r="AP303" s="1"/>
  <c r="AI303"/>
  <c r="AL303" s="1"/>
  <c r="AK303"/>
  <c r="AJ304"/>
  <c r="AD305"/>
  <c r="AP305" s="1"/>
  <c r="AI305"/>
  <c r="AL305" s="1"/>
  <c r="AK305"/>
  <c r="AI306"/>
  <c r="AL306" s="1"/>
  <c r="AK306"/>
  <c r="AJ307"/>
  <c r="AD308"/>
  <c r="AP308" s="1"/>
  <c r="AI308"/>
  <c r="AL308" s="1"/>
  <c r="AK308"/>
  <c r="AJ309"/>
  <c r="AD310"/>
  <c r="AP310" s="1"/>
  <c r="AI310"/>
  <c r="AL310" s="1"/>
  <c r="AK310"/>
  <c r="Z313"/>
  <c r="Z314"/>
  <c r="Z315"/>
  <c r="Z316"/>
  <c r="Z317"/>
  <c r="Z318"/>
  <c r="Z319"/>
  <c r="Z320"/>
  <c r="Z321"/>
  <c r="Z322"/>
  <c r="Z323"/>
  <c r="Z324"/>
  <c r="Z325"/>
  <c r="Z326"/>
  <c r="Z327"/>
  <c r="Z328"/>
  <c r="Z330"/>
  <c r="Z332"/>
  <c r="Z333"/>
  <c r="AJ334"/>
  <c r="AL334" s="1"/>
  <c r="AI336"/>
  <c r="AK336"/>
  <c r="AI337"/>
  <c r="AL337" s="1"/>
  <c r="AK337"/>
  <c r="AI338"/>
  <c r="AL338" s="1"/>
  <c r="AK338"/>
  <c r="AI339"/>
  <c r="AL339" s="1"/>
  <c r="AK339"/>
  <c r="AI340"/>
  <c r="AL340" s="1"/>
  <c r="AK340"/>
  <c r="AI341"/>
  <c r="AL341" s="1"/>
  <c r="AK341"/>
  <c r="AI342"/>
  <c r="AL342" s="1"/>
  <c r="AK342"/>
  <c r="AI343"/>
  <c r="AL343" s="1"/>
  <c r="AK343"/>
  <c r="AI344"/>
  <c r="AL344" s="1"/>
  <c r="AK344"/>
  <c r="AI345"/>
  <c r="AL345" s="1"/>
  <c r="AK345"/>
  <c r="AI346"/>
  <c r="AL346" s="1"/>
  <c r="AK346"/>
  <c r="AI347"/>
  <c r="AL347" s="1"/>
  <c r="AK347"/>
  <c r="AI348"/>
  <c r="AL348" s="1"/>
  <c r="AK348"/>
  <c r="AI349"/>
  <c r="AL349" s="1"/>
  <c r="AK349"/>
  <c r="AI350"/>
  <c r="AL350" s="1"/>
  <c r="AK350"/>
  <c r="AI351"/>
  <c r="AL351" s="1"/>
  <c r="AK351"/>
  <c r="AI352"/>
  <c r="AL352" s="1"/>
  <c r="AK352"/>
  <c r="AI354"/>
  <c r="AL354" s="1"/>
  <c r="AK354"/>
  <c r="AI355"/>
  <c r="AL355" s="1"/>
  <c r="AK355"/>
  <c r="AI356"/>
  <c r="AL356" s="1"/>
  <c r="AK356"/>
  <c r="AI357"/>
  <c r="AL357" s="1"/>
  <c r="AK357"/>
  <c r="AI358"/>
  <c r="AL358" s="1"/>
  <c r="AK358"/>
  <c r="AI359"/>
  <c r="AL359" s="1"/>
  <c r="AK359"/>
  <c r="AI360"/>
  <c r="AL360" s="1"/>
  <c r="AK360"/>
  <c r="AI361"/>
  <c r="AL361" s="1"/>
  <c r="AK361"/>
  <c r="AI362"/>
  <c r="AL362" s="1"/>
  <c r="AK362"/>
  <c r="AI364"/>
  <c r="AL364" s="1"/>
  <c r="AK364"/>
  <c r="AI365"/>
  <c r="AL365" s="1"/>
  <c r="AK365"/>
  <c r="AI366"/>
  <c r="AL366" s="1"/>
  <c r="AK366"/>
  <c r="AI367"/>
  <c r="AL367" s="1"/>
  <c r="AK367"/>
  <c r="AI368"/>
  <c r="AL368" s="1"/>
  <c r="AK368"/>
  <c r="AI369"/>
  <c r="AL369" s="1"/>
  <c r="AK369"/>
  <c r="AI370"/>
  <c r="AL370" s="1"/>
  <c r="AK370"/>
  <c r="AI371"/>
  <c r="AL371" s="1"/>
  <c r="AK371"/>
  <c r="AI372"/>
  <c r="AL372" s="1"/>
  <c r="AK372"/>
  <c r="AI373"/>
  <c r="AL373" s="1"/>
  <c r="AK373"/>
  <c r="AI374"/>
  <c r="AL374" s="1"/>
  <c r="AK374"/>
  <c r="AD375"/>
  <c r="AP375" s="1"/>
  <c r="AI375"/>
  <c r="AK375"/>
  <c r="N377"/>
  <c r="AI377"/>
  <c r="AL377" s="1"/>
  <c r="AK377"/>
  <c r="AJ378"/>
  <c r="N379"/>
  <c r="AI379"/>
  <c r="AL379" s="1"/>
  <c r="AK379"/>
  <c r="AJ380"/>
  <c r="N381"/>
  <c r="AI381"/>
  <c r="AL381" s="1"/>
  <c r="AK381"/>
  <c r="AJ382"/>
  <c r="N383"/>
  <c r="AI383"/>
  <c r="AL383" s="1"/>
  <c r="AK383"/>
  <c r="AJ384"/>
  <c r="N385"/>
  <c r="AI385"/>
  <c r="AL385" s="1"/>
  <c r="AK385"/>
  <c r="AJ386"/>
  <c r="N387"/>
  <c r="AI387"/>
  <c r="AL387" s="1"/>
  <c r="AK387"/>
  <c r="AJ388"/>
  <c r="N389"/>
  <c r="AI389"/>
  <c r="AL389" s="1"/>
  <c r="AK389"/>
  <c r="AJ390"/>
  <c r="N391"/>
  <c r="AI391"/>
  <c r="AL391" s="1"/>
  <c r="AK391"/>
  <c r="AJ392"/>
  <c r="N393"/>
  <c r="AI393"/>
  <c r="AL393" s="1"/>
  <c r="AK393"/>
  <c r="AD394"/>
  <c r="AP394" s="1"/>
  <c r="AI394"/>
  <c r="AK394"/>
  <c r="Y395"/>
  <c r="AC395" s="1"/>
  <c r="N396"/>
  <c r="AD396"/>
  <c r="AP396" s="1"/>
  <c r="AI396"/>
  <c r="AC397"/>
  <c r="AJ397"/>
  <c r="N398"/>
  <c r="Z398"/>
  <c r="AD398"/>
  <c r="AP398" s="1"/>
  <c r="AI398"/>
  <c r="AC399"/>
  <c r="AJ399"/>
  <c r="N400"/>
  <c r="Z400"/>
  <c r="AD400"/>
  <c r="AP400" s="1"/>
  <c r="AI400"/>
  <c r="AC401"/>
  <c r="AJ401"/>
  <c r="N402"/>
  <c r="Z402"/>
  <c r="AD402"/>
  <c r="AP402" s="1"/>
  <c r="AI402"/>
  <c r="AC403"/>
  <c r="AJ403"/>
  <c r="N404"/>
  <c r="Z404"/>
  <c r="AD404"/>
  <c r="AP404" s="1"/>
  <c r="AI404"/>
  <c r="AC405"/>
  <c r="AJ405"/>
  <c r="N406"/>
  <c r="Z406"/>
  <c r="AD406"/>
  <c r="AP406" s="1"/>
  <c r="AI406"/>
  <c r="AC407"/>
  <c r="AJ407"/>
  <c r="N408"/>
  <c r="Z408"/>
  <c r="AD408"/>
  <c r="AP408" s="1"/>
  <c r="AI408"/>
  <c r="AC409"/>
  <c r="AJ409"/>
  <c r="N410"/>
  <c r="Z410"/>
  <c r="AD410"/>
  <c r="AP410" s="1"/>
  <c r="AI410"/>
  <c r="AC411"/>
  <c r="AJ411"/>
  <c r="N412"/>
  <c r="Z412"/>
  <c r="AD412"/>
  <c r="AP412" s="1"/>
  <c r="AI412"/>
  <c r="AJ414"/>
  <c r="AL414" s="1"/>
  <c r="AJ415"/>
  <c r="AL415" s="1"/>
  <c r="L416"/>
  <c r="AF416"/>
  <c r="AN416" s="1"/>
  <c r="AJ417"/>
  <c r="N418"/>
  <c r="AI418"/>
  <c r="AK418"/>
  <c r="AJ419"/>
  <c r="N420"/>
  <c r="AI420"/>
  <c r="AK420"/>
  <c r="AJ421"/>
  <c r="N422"/>
  <c r="AI422"/>
  <c r="AK422"/>
  <c r="AJ423"/>
  <c r="N424"/>
  <c r="AI424"/>
  <c r="AK424"/>
  <c r="AJ425"/>
  <c r="N426"/>
  <c r="AI426"/>
  <c r="AK426"/>
  <c r="AJ427"/>
  <c r="N428"/>
  <c r="AI428"/>
  <c r="AK428"/>
  <c r="AJ429"/>
  <c r="N430"/>
  <c r="AI430"/>
  <c r="AK430"/>
  <c r="AJ431"/>
  <c r="N432"/>
  <c r="AI432"/>
  <c r="AK432"/>
  <c r="AJ433"/>
  <c r="N435"/>
  <c r="AI435"/>
  <c r="AK435"/>
  <c r="AJ436"/>
  <c r="N437"/>
  <c r="AI437"/>
  <c r="AK437"/>
  <c r="AJ438"/>
  <c r="AJ439"/>
  <c r="AL439" s="1"/>
  <c r="N440"/>
  <c r="AI440"/>
  <c r="AL440" s="1"/>
  <c r="AK440"/>
  <c r="AJ441"/>
  <c r="AJ442"/>
  <c r="N443"/>
  <c r="AI443"/>
  <c r="AK443"/>
  <c r="AJ444"/>
  <c r="N445"/>
  <c r="AI445"/>
  <c r="AK445"/>
  <c r="AJ446"/>
  <c r="N447"/>
  <c r="AI447"/>
  <c r="AK447"/>
  <c r="AJ448"/>
  <c r="N449"/>
  <c r="AI449"/>
  <c r="AK449"/>
  <c r="AJ450"/>
  <c r="AJ451"/>
  <c r="AL451" s="1"/>
  <c r="N452"/>
  <c r="AI452"/>
  <c r="AL452" s="1"/>
  <c r="AK452"/>
  <c r="AD453"/>
  <c r="AP453" s="1"/>
  <c r="AI453"/>
  <c r="AK453"/>
  <c r="AD454"/>
  <c r="AP454" s="1"/>
  <c r="AI454"/>
  <c r="AL454" s="1"/>
  <c r="AK454"/>
  <c r="N456"/>
  <c r="AI456"/>
  <c r="AK456"/>
  <c r="AJ457"/>
  <c r="N458"/>
  <c r="AI458"/>
  <c r="AK458"/>
  <c r="AJ459"/>
  <c r="N460"/>
  <c r="AI460"/>
  <c r="AK460"/>
  <c r="AJ461"/>
  <c r="N462"/>
  <c r="AI462"/>
  <c r="AK462"/>
  <c r="AJ463"/>
  <c r="N464"/>
  <c r="AI464"/>
  <c r="AK464"/>
  <c r="AJ465"/>
  <c r="N466"/>
  <c r="AI466"/>
  <c r="AK466"/>
  <c r="AJ467"/>
  <c r="N468"/>
  <c r="AI468"/>
  <c r="AK468"/>
  <c r="AJ469"/>
  <c r="N470"/>
  <c r="AI470"/>
  <c r="AK470"/>
  <c r="AJ471"/>
  <c r="N472"/>
  <c r="AI472"/>
  <c r="AK472"/>
  <c r="AJ474"/>
  <c r="N475"/>
  <c r="AI475"/>
  <c r="AK475"/>
  <c r="AJ477"/>
  <c r="AJ478"/>
  <c r="AL478" s="1"/>
  <c r="D479"/>
  <c r="L479" s="1"/>
  <c r="AR479" s="1"/>
  <c r="X479"/>
  <c r="X748" s="1"/>
  <c r="AF479"/>
  <c r="AH479" s="1"/>
  <c r="Z480"/>
  <c r="AI481"/>
  <c r="AL481" s="1"/>
  <c r="AK481"/>
  <c r="Z482"/>
  <c r="AI483"/>
  <c r="AK483"/>
  <c r="Z484"/>
  <c r="AI485"/>
  <c r="AL485" s="1"/>
  <c r="AK485"/>
  <c r="Z486"/>
  <c r="L487"/>
  <c r="AR487" s="1"/>
  <c r="AT488"/>
  <c r="N489"/>
  <c r="N491"/>
  <c r="AT492"/>
  <c r="N493"/>
  <c r="AD493"/>
  <c r="AP493" s="1"/>
  <c r="AD495"/>
  <c r="AP495" s="1"/>
  <c r="AD498"/>
  <c r="AP498" s="1"/>
  <c r="AT500"/>
  <c r="N501"/>
  <c r="AD501"/>
  <c r="AP501" s="1"/>
  <c r="AT502"/>
  <c r="AT505"/>
  <c r="AT511"/>
  <c r="AT512"/>
  <c r="AT513"/>
  <c r="AP513"/>
  <c r="AT514"/>
  <c r="AT515"/>
  <c r="AP515"/>
  <c r="AT516"/>
  <c r="AT517"/>
  <c r="AP517"/>
  <c r="AT518"/>
  <c r="AT522"/>
  <c r="AT523"/>
  <c r="AT524"/>
  <c r="AD528"/>
  <c r="AP528" s="1"/>
  <c r="AT533"/>
  <c r="AT534"/>
  <c r="AT535"/>
  <c r="AT536"/>
  <c r="AT537"/>
  <c r="AT538"/>
  <c r="AT539"/>
  <c r="AT540"/>
  <c r="AT541"/>
  <c r="AT542"/>
  <c r="AT543"/>
  <c r="AT544"/>
  <c r="AT545"/>
  <c r="AD548"/>
  <c r="AP548" s="1"/>
  <c r="AD549"/>
  <c r="AP549" s="1"/>
  <c r="AD551"/>
  <c r="AP551" s="1"/>
  <c r="AT552"/>
  <c r="AD555"/>
  <c r="AP555" s="1"/>
  <c r="AD557"/>
  <c r="AP557" s="1"/>
  <c r="AT558"/>
  <c r="AD564"/>
  <c r="AP564" s="1"/>
  <c r="AT567"/>
  <c r="AT568"/>
  <c r="AT569"/>
  <c r="AT570"/>
  <c r="AD572"/>
  <c r="AP572" s="1"/>
  <c r="AD576"/>
  <c r="AP576" s="1"/>
  <c r="AD578"/>
  <c r="AP578" s="1"/>
  <c r="AD580"/>
  <c r="AP580" s="1"/>
  <c r="AD582"/>
  <c r="AP582" s="1"/>
  <c r="AD590"/>
  <c r="AP590" s="1"/>
  <c r="AT591"/>
  <c r="AD592"/>
  <c r="AP592" s="1"/>
  <c r="AT593"/>
  <c r="AT594"/>
  <c r="AT595"/>
  <c r="AT596"/>
  <c r="AT597"/>
  <c r="AD599"/>
  <c r="AP599" s="1"/>
  <c r="AD600"/>
  <c r="AP600" s="1"/>
  <c r="AD602"/>
  <c r="AP602" s="1"/>
  <c r="AD603"/>
  <c r="AP603" s="1"/>
  <c r="AD604"/>
  <c r="AP604" s="1"/>
  <c r="AD607"/>
  <c r="AP607" s="1"/>
  <c r="AD609"/>
  <c r="AP609" s="1"/>
  <c r="AD610"/>
  <c r="AP610" s="1"/>
  <c r="AD614"/>
  <c r="AP614" s="1"/>
  <c r="AD615"/>
  <c r="AP615" s="1"/>
  <c r="AT619"/>
  <c r="AT620"/>
  <c r="AT626"/>
  <c r="AP626"/>
  <c r="AT627"/>
  <c r="AT628"/>
  <c r="AT632"/>
  <c r="AT633"/>
  <c r="AT634"/>
  <c r="AT635"/>
  <c r="AT639"/>
  <c r="AT645"/>
  <c r="AT648"/>
  <c r="AT649"/>
  <c r="AT650"/>
  <c r="AT651"/>
  <c r="AT652"/>
  <c r="AT653"/>
  <c r="AT654"/>
  <c r="AT655"/>
  <c r="AT656"/>
  <c r="AT657"/>
  <c r="AT658"/>
  <c r="AT659"/>
  <c r="AT660"/>
  <c r="AT661"/>
  <c r="AT662"/>
  <c r="AT663"/>
  <c r="AT664"/>
  <c r="AT665"/>
  <c r="AT666"/>
  <c r="AT667"/>
  <c r="AT668"/>
  <c r="AT669"/>
  <c r="AT670"/>
  <c r="AT671"/>
  <c r="AT672"/>
  <c r="AT673"/>
  <c r="AT674"/>
  <c r="AT675"/>
  <c r="AT676"/>
  <c r="AT680"/>
  <c r="AT681"/>
  <c r="AT683"/>
  <c r="AT685"/>
  <c r="AT686"/>
  <c r="AT687"/>
  <c r="AT688"/>
  <c r="N700"/>
  <c r="AT701"/>
  <c r="N702"/>
  <c r="AD702"/>
  <c r="AP702" s="1"/>
  <c r="AT706"/>
  <c r="AT715"/>
  <c r="AT731"/>
  <c r="AT733"/>
  <c r="AT735"/>
  <c r="AT740"/>
  <c r="AT744"/>
  <c r="AM749"/>
  <c r="AI749"/>
  <c r="AD749"/>
  <c r="AP749" s="1"/>
  <c r="AO749"/>
  <c r="AK749"/>
  <c r="AT769"/>
  <c r="AO769"/>
  <c r="AK769"/>
  <c r="AC768"/>
  <c r="AO768" s="1"/>
  <c r="AO783"/>
  <c r="AK783"/>
  <c r="AN787"/>
  <c r="AJ787"/>
  <c r="AN788"/>
  <c r="AJ788"/>
  <c r="AN789"/>
  <c r="AJ789"/>
  <c r="AN790"/>
  <c r="AJ790"/>
  <c r="AN791"/>
  <c r="AJ791"/>
  <c r="AN794"/>
  <c r="AJ794"/>
  <c r="AN795"/>
  <c r="AJ795"/>
  <c r="AN796"/>
  <c r="AJ796"/>
  <c r="AN798"/>
  <c r="AJ798"/>
  <c r="AN799"/>
  <c r="AJ799"/>
  <c r="AN800"/>
  <c r="AJ800"/>
  <c r="AN801"/>
  <c r="AJ801"/>
  <c r="AN802"/>
  <c r="AJ802"/>
  <c r="N804"/>
  <c r="AQ804"/>
  <c r="AT804" s="1"/>
  <c r="AD804"/>
  <c r="AP804" s="1"/>
  <c r="AM804"/>
  <c r="AI804"/>
  <c r="AO804"/>
  <c r="AK804"/>
  <c r="AR805"/>
  <c r="N805"/>
  <c r="AN805"/>
  <c r="AJ805"/>
  <c r="AO806"/>
  <c r="AK806"/>
  <c r="AN807"/>
  <c r="AJ807"/>
  <c r="AO808"/>
  <c r="AK808"/>
  <c r="AO810"/>
  <c r="AK810"/>
  <c r="AO811"/>
  <c r="AK811"/>
  <c r="AO812"/>
  <c r="AK812"/>
  <c r="AO813"/>
  <c r="AK813"/>
  <c r="AO814"/>
  <c r="AK814"/>
  <c r="AO815"/>
  <c r="AK815"/>
  <c r="AO818"/>
  <c r="AK818"/>
  <c r="AO820"/>
  <c r="AK820"/>
  <c r="AO821"/>
  <c r="AK821"/>
  <c r="AO822"/>
  <c r="AK822"/>
  <c r="AO824"/>
  <c r="AK824"/>
  <c r="AO825"/>
  <c r="AK825"/>
  <c r="AO826"/>
  <c r="AK826"/>
  <c r="AO827"/>
  <c r="AK827"/>
  <c r="AO829"/>
  <c r="AK829"/>
  <c r="AN831"/>
  <c r="AJ831"/>
  <c r="AD831"/>
  <c r="AP831" s="1"/>
  <c r="AN832"/>
  <c r="AJ832"/>
  <c r="AD832"/>
  <c r="AP832" s="1"/>
  <c r="AN833"/>
  <c r="AJ833"/>
  <c r="AD833"/>
  <c r="AP833" s="1"/>
  <c r="AO835"/>
  <c r="AK835"/>
  <c r="AN837"/>
  <c r="AJ837"/>
  <c r="AD837"/>
  <c r="AP837" s="1"/>
  <c r="AN838"/>
  <c r="AJ838"/>
  <c r="AD838"/>
  <c r="AP838" s="1"/>
  <c r="AN839"/>
  <c r="AJ839"/>
  <c r="AD839"/>
  <c r="AP839" s="1"/>
  <c r="AN840"/>
  <c r="AJ840"/>
  <c r="AD840"/>
  <c r="AP840" s="1"/>
  <c r="AN841"/>
  <c r="AJ841"/>
  <c r="AD841"/>
  <c r="AP841" s="1"/>
  <c r="AN845"/>
  <c r="AJ845"/>
  <c r="AD845"/>
  <c r="AP845" s="1"/>
  <c r="AO847"/>
  <c r="AK847"/>
  <c r="AN849"/>
  <c r="AJ849"/>
  <c r="AD849"/>
  <c r="AP849" s="1"/>
  <c r="AN850"/>
  <c r="AJ850"/>
  <c r="AD850"/>
  <c r="AP850" s="1"/>
  <c r="AN851"/>
  <c r="AJ851"/>
  <c r="AD851"/>
  <c r="AP851" s="1"/>
  <c r="AN852"/>
  <c r="AJ852"/>
  <c r="AD852"/>
  <c r="AP852" s="1"/>
  <c r="AN853"/>
  <c r="AJ853"/>
  <c r="AD853"/>
  <c r="AP853" s="1"/>
  <c r="AN854"/>
  <c r="AJ854"/>
  <c r="AD854"/>
  <c r="AP854" s="1"/>
  <c r="AO856"/>
  <c r="AK856"/>
  <c r="AN858"/>
  <c r="AJ858"/>
  <c r="AD858"/>
  <c r="AP858" s="1"/>
  <c r="AN859"/>
  <c r="AJ859"/>
  <c r="AD859"/>
  <c r="AP859" s="1"/>
  <c r="AO861"/>
  <c r="AK861"/>
  <c r="AN863"/>
  <c r="AJ863"/>
  <c r="AD863"/>
  <c r="AP863" s="1"/>
  <c r="AO865"/>
  <c r="AK865"/>
  <c r="AJ867"/>
  <c r="AN867"/>
  <c r="AD867"/>
  <c r="AP867" s="1"/>
  <c r="AI487"/>
  <c r="AK487"/>
  <c r="AM487"/>
  <c r="AQ487"/>
  <c r="AT487" s="1"/>
  <c r="N488"/>
  <c r="Z488"/>
  <c r="AD488"/>
  <c r="AP488" s="1"/>
  <c r="F489"/>
  <c r="F479" s="1"/>
  <c r="AI489"/>
  <c r="AL489" s="1"/>
  <c r="AK489"/>
  <c r="AM489"/>
  <c r="AQ489"/>
  <c r="AT489" s="1"/>
  <c r="L490"/>
  <c r="AR490" s="1"/>
  <c r="AT490" s="1"/>
  <c r="Z490"/>
  <c r="AD490"/>
  <c r="AP490" s="1"/>
  <c r="F491"/>
  <c r="AI491"/>
  <c r="AK491"/>
  <c r="AM491"/>
  <c r="AQ491"/>
  <c r="AT491" s="1"/>
  <c r="N492"/>
  <c r="Z492"/>
  <c r="AD492"/>
  <c r="AP492" s="1"/>
  <c r="F493"/>
  <c r="AI493"/>
  <c r="AL493" s="1"/>
  <c r="AK493"/>
  <c r="AM493"/>
  <c r="AQ493"/>
  <c r="AT493" s="1"/>
  <c r="N494"/>
  <c r="Z494"/>
  <c r="AD494"/>
  <c r="AP494" s="1"/>
  <c r="F495"/>
  <c r="AI495"/>
  <c r="AL495" s="1"/>
  <c r="AK495"/>
  <c r="AM495"/>
  <c r="AQ495"/>
  <c r="AT495" s="1"/>
  <c r="L496"/>
  <c r="AR496" s="1"/>
  <c r="AT496" s="1"/>
  <c r="Z496"/>
  <c r="AD496"/>
  <c r="AP496" s="1"/>
  <c r="F498"/>
  <c r="AI498"/>
  <c r="AK498"/>
  <c r="AM498"/>
  <c r="AQ498"/>
  <c r="AT498" s="1"/>
  <c r="N500"/>
  <c r="Z500"/>
  <c r="AD500"/>
  <c r="AP500" s="1"/>
  <c r="F501"/>
  <c r="AI501"/>
  <c r="AL501" s="1"/>
  <c r="AK501"/>
  <c r="AM501"/>
  <c r="AQ501"/>
  <c r="AT501" s="1"/>
  <c r="AD502"/>
  <c r="AP502" s="1"/>
  <c r="AI502"/>
  <c r="AK502"/>
  <c r="AI503"/>
  <c r="AK503"/>
  <c r="N504"/>
  <c r="Z504"/>
  <c r="AD504"/>
  <c r="N505"/>
  <c r="AI505"/>
  <c r="AK505"/>
  <c r="AM505"/>
  <c r="AD506"/>
  <c r="AP506" s="1"/>
  <c r="AJ506"/>
  <c r="AR506"/>
  <c r="AT506" s="1"/>
  <c r="N507"/>
  <c r="AI507"/>
  <c r="AK507"/>
  <c r="AM507"/>
  <c r="AD508"/>
  <c r="AP508" s="1"/>
  <c r="AJ508"/>
  <c r="N509"/>
  <c r="AI509"/>
  <c r="AK509"/>
  <c r="AM509"/>
  <c r="AD510"/>
  <c r="AP510" s="1"/>
  <c r="AJ510"/>
  <c r="N511"/>
  <c r="AI511"/>
  <c r="AK511"/>
  <c r="AM511"/>
  <c r="AD512"/>
  <c r="AP512" s="1"/>
  <c r="AJ512"/>
  <c r="N513"/>
  <c r="AI513"/>
  <c r="AK513"/>
  <c r="AM513"/>
  <c r="AD514"/>
  <c r="AP514" s="1"/>
  <c r="AJ514"/>
  <c r="N515"/>
  <c r="AI515"/>
  <c r="AK515"/>
  <c r="AM515"/>
  <c r="AD516"/>
  <c r="AP516" s="1"/>
  <c r="AJ516"/>
  <c r="N517"/>
  <c r="AI517"/>
  <c r="AK517"/>
  <c r="AM517"/>
  <c r="AD518"/>
  <c r="AP518" s="1"/>
  <c r="AJ518"/>
  <c r="N519"/>
  <c r="AI519"/>
  <c r="AK519"/>
  <c r="AM519"/>
  <c r="AD520"/>
  <c r="AP520" s="1"/>
  <c r="AJ520"/>
  <c r="N522"/>
  <c r="AI522"/>
  <c r="AK522"/>
  <c r="AM522"/>
  <c r="AD523"/>
  <c r="AP523" s="1"/>
  <c r="AJ523"/>
  <c r="N524"/>
  <c r="AI524"/>
  <c r="AK524"/>
  <c r="AM524"/>
  <c r="AD525"/>
  <c r="AP525" s="1"/>
  <c r="AJ525"/>
  <c r="N526"/>
  <c r="AI526"/>
  <c r="AK526"/>
  <c r="AM526"/>
  <c r="AI528"/>
  <c r="AK528"/>
  <c r="AM528"/>
  <c r="AQ528"/>
  <c r="AT528" s="1"/>
  <c r="AD529"/>
  <c r="AP529" s="1"/>
  <c r="AJ529"/>
  <c r="N530"/>
  <c r="AJ530"/>
  <c r="F532"/>
  <c r="R532"/>
  <c r="AI533"/>
  <c r="AK533"/>
  <c r="AI534"/>
  <c r="AK534"/>
  <c r="AI535"/>
  <c r="AK535"/>
  <c r="AI536"/>
  <c r="AK536"/>
  <c r="AI537"/>
  <c r="AK537"/>
  <c r="AI538"/>
  <c r="AK538"/>
  <c r="AI539"/>
  <c r="AK539"/>
  <c r="AI540"/>
  <c r="AK540"/>
  <c r="AI541"/>
  <c r="AK541"/>
  <c r="AI542"/>
  <c r="AK542"/>
  <c r="AI543"/>
  <c r="AK543"/>
  <c r="AI544"/>
  <c r="AK544"/>
  <c r="AI545"/>
  <c r="AK545"/>
  <c r="AI546"/>
  <c r="AL546" s="1"/>
  <c r="AK546"/>
  <c r="AM546"/>
  <c r="AQ546"/>
  <c r="AT546" s="1"/>
  <c r="AI547"/>
  <c r="AK547"/>
  <c r="AI548"/>
  <c r="AL548" s="1"/>
  <c r="AK548"/>
  <c r="AM548"/>
  <c r="AQ548"/>
  <c r="AT548" s="1"/>
  <c r="AI549"/>
  <c r="AL549" s="1"/>
  <c r="AK549"/>
  <c r="AM549"/>
  <c r="AQ549"/>
  <c r="AT549" s="1"/>
  <c r="AI551"/>
  <c r="AL551" s="1"/>
  <c r="AK551"/>
  <c r="AM551"/>
  <c r="AQ551"/>
  <c r="AT551" s="1"/>
  <c r="AI552"/>
  <c r="AK552"/>
  <c r="AM552"/>
  <c r="AI553"/>
  <c r="AK553"/>
  <c r="AM553"/>
  <c r="AQ553"/>
  <c r="AT553" s="1"/>
  <c r="AI554"/>
  <c r="AK554"/>
  <c r="AM554"/>
  <c r="AQ554"/>
  <c r="AT554" s="1"/>
  <c r="AI555"/>
  <c r="AK555"/>
  <c r="AM555"/>
  <c r="AQ555"/>
  <c r="AT555" s="1"/>
  <c r="AI556"/>
  <c r="AK556"/>
  <c r="AM556"/>
  <c r="AQ556"/>
  <c r="AT556" s="1"/>
  <c r="AI557"/>
  <c r="AK557"/>
  <c r="AM557"/>
  <c r="AQ557"/>
  <c r="AT557" s="1"/>
  <c r="AI558"/>
  <c r="AK558"/>
  <c r="AM558"/>
  <c r="AI559"/>
  <c r="AK559"/>
  <c r="AI560"/>
  <c r="AK560"/>
  <c r="AI561"/>
  <c r="AK561"/>
  <c r="AI562"/>
  <c r="AK562"/>
  <c r="AM562"/>
  <c r="AD563"/>
  <c r="AP563" s="1"/>
  <c r="AI563"/>
  <c r="AK563"/>
  <c r="AI564"/>
  <c r="AL564" s="1"/>
  <c r="AK564"/>
  <c r="AM564"/>
  <c r="AI565"/>
  <c r="AK565"/>
  <c r="AM565"/>
  <c r="AQ565"/>
  <c r="AT565" s="1"/>
  <c r="AI566"/>
  <c r="AK566"/>
  <c r="AI567"/>
  <c r="AK567"/>
  <c r="AI568"/>
  <c r="AK568"/>
  <c r="AI569"/>
  <c r="AK569"/>
  <c r="AI570"/>
  <c r="AL570" s="1"/>
  <c r="AK570"/>
  <c r="AM570"/>
  <c r="AI571"/>
  <c r="AK571"/>
  <c r="AM571"/>
  <c r="AQ571"/>
  <c r="AT571" s="1"/>
  <c r="AI572"/>
  <c r="AK572"/>
  <c r="AM572"/>
  <c r="AI573"/>
  <c r="AK573"/>
  <c r="AM573"/>
  <c r="AQ573"/>
  <c r="AT573" s="1"/>
  <c r="AI574"/>
  <c r="AL574" s="1"/>
  <c r="AK574"/>
  <c r="AM574"/>
  <c r="AQ574"/>
  <c r="AT574" s="1"/>
  <c r="AI575"/>
  <c r="AL575" s="1"/>
  <c r="AK575"/>
  <c r="AM575"/>
  <c r="AQ575"/>
  <c r="AT575" s="1"/>
  <c r="AI576"/>
  <c r="AL576" s="1"/>
  <c r="AK576"/>
  <c r="AM576"/>
  <c r="AQ576"/>
  <c r="AT576" s="1"/>
  <c r="AI577"/>
  <c r="AL577" s="1"/>
  <c r="AK577"/>
  <c r="AM577"/>
  <c r="AQ577"/>
  <c r="AT577" s="1"/>
  <c r="AI578"/>
  <c r="AL578" s="1"/>
  <c r="AK578"/>
  <c r="AM578"/>
  <c r="AQ578"/>
  <c r="AT578" s="1"/>
  <c r="AI579"/>
  <c r="AL579" s="1"/>
  <c r="AK579"/>
  <c r="AM579"/>
  <c r="AQ579"/>
  <c r="AT579" s="1"/>
  <c r="AI580"/>
  <c r="AL580" s="1"/>
  <c r="AK580"/>
  <c r="AM580"/>
  <c r="AQ580"/>
  <c r="AT580" s="1"/>
  <c r="AI581"/>
  <c r="AL581" s="1"/>
  <c r="AK581"/>
  <c r="AM581"/>
  <c r="AQ581"/>
  <c r="AT581" s="1"/>
  <c r="AI582"/>
  <c r="AL582" s="1"/>
  <c r="AK582"/>
  <c r="AM582"/>
  <c r="AI583"/>
  <c r="AK583"/>
  <c r="AM583"/>
  <c r="AQ583"/>
  <c r="AT583" s="1"/>
  <c r="AI584"/>
  <c r="AK584"/>
  <c r="AI585"/>
  <c r="AK585"/>
  <c r="AM585"/>
  <c r="AI586"/>
  <c r="AK586"/>
  <c r="AM586"/>
  <c r="AI587"/>
  <c r="AK587"/>
  <c r="AM587"/>
  <c r="AI588"/>
  <c r="AK588"/>
  <c r="AI589"/>
  <c r="AK589"/>
  <c r="AI590"/>
  <c r="AL590" s="1"/>
  <c r="AK590"/>
  <c r="AM590"/>
  <c r="AI591"/>
  <c r="AK591"/>
  <c r="AM591"/>
  <c r="AI592"/>
  <c r="AL592" s="1"/>
  <c r="AK592"/>
  <c r="AM592"/>
  <c r="AI593"/>
  <c r="AK593"/>
  <c r="AI594"/>
  <c r="AK594"/>
  <c r="AI595"/>
  <c r="AK595"/>
  <c r="AI596"/>
  <c r="AK596"/>
  <c r="AI597"/>
  <c r="AL597" s="1"/>
  <c r="AK597"/>
  <c r="AM597"/>
  <c r="AI598"/>
  <c r="AK598"/>
  <c r="AM598"/>
  <c r="AQ598"/>
  <c r="AT598" s="1"/>
  <c r="AI599"/>
  <c r="AK599"/>
  <c r="AM599"/>
  <c r="AQ599"/>
  <c r="AT599" s="1"/>
  <c r="AI600"/>
  <c r="AK600"/>
  <c r="AM600"/>
  <c r="AQ600"/>
  <c r="AT600" s="1"/>
  <c r="AI601"/>
  <c r="AL601" s="1"/>
  <c r="AK601"/>
  <c r="AM601"/>
  <c r="AQ601"/>
  <c r="AT601" s="1"/>
  <c r="AI602"/>
  <c r="AL602" s="1"/>
  <c r="AK602"/>
  <c r="AM602"/>
  <c r="AQ602"/>
  <c r="AT602" s="1"/>
  <c r="AI603"/>
  <c r="AL603" s="1"/>
  <c r="AK603"/>
  <c r="AM603"/>
  <c r="AQ603"/>
  <c r="AT603" s="1"/>
  <c r="AI604"/>
  <c r="AL604" s="1"/>
  <c r="AK604"/>
  <c r="AM604"/>
  <c r="AQ604"/>
  <c r="AT604" s="1"/>
  <c r="AI605"/>
  <c r="AL605" s="1"/>
  <c r="AK605"/>
  <c r="AM605"/>
  <c r="AQ605"/>
  <c r="AT605" s="1"/>
  <c r="AI606"/>
  <c r="AL606" s="1"/>
  <c r="AK606"/>
  <c r="AM606"/>
  <c r="AQ606"/>
  <c r="AT606" s="1"/>
  <c r="AI607"/>
  <c r="AL607" s="1"/>
  <c r="AK607"/>
  <c r="AM607"/>
  <c r="AQ607"/>
  <c r="AT607" s="1"/>
  <c r="AI608"/>
  <c r="AL608" s="1"/>
  <c r="AK608"/>
  <c r="AM608"/>
  <c r="AQ608"/>
  <c r="AT608" s="1"/>
  <c r="AI609"/>
  <c r="AL609" s="1"/>
  <c r="AK609"/>
  <c r="AM609"/>
  <c r="AQ609"/>
  <c r="AT609" s="1"/>
  <c r="AI610"/>
  <c r="AL610" s="1"/>
  <c r="AK610"/>
  <c r="AM610"/>
  <c r="AQ610"/>
  <c r="AT610" s="1"/>
  <c r="AI611"/>
  <c r="AL611" s="1"/>
  <c r="AK611"/>
  <c r="AM611"/>
  <c r="AQ611"/>
  <c r="AT611" s="1"/>
  <c r="AI612"/>
  <c r="AL612" s="1"/>
  <c r="AK612"/>
  <c r="AM612"/>
  <c r="AQ612"/>
  <c r="AT612" s="1"/>
  <c r="AI613"/>
  <c r="AL613" s="1"/>
  <c r="AK613"/>
  <c r="AM613"/>
  <c r="AQ613"/>
  <c r="AT613" s="1"/>
  <c r="AI614"/>
  <c r="AL614" s="1"/>
  <c r="AK614"/>
  <c r="AM614"/>
  <c r="AQ614"/>
  <c r="AT614" s="1"/>
  <c r="AI615"/>
  <c r="AL615" s="1"/>
  <c r="AK615"/>
  <c r="AM615"/>
  <c r="AQ615"/>
  <c r="AT615" s="1"/>
  <c r="AI616"/>
  <c r="AL616" s="1"/>
  <c r="AK616"/>
  <c r="AM616"/>
  <c r="AQ616"/>
  <c r="AT616" s="1"/>
  <c r="AI617"/>
  <c r="AK617"/>
  <c r="AD618"/>
  <c r="AP618" s="1"/>
  <c r="AI618"/>
  <c r="AK618"/>
  <c r="N619"/>
  <c r="Z619"/>
  <c r="AD619"/>
  <c r="AP619" s="1"/>
  <c r="AD620"/>
  <c r="AP620" s="1"/>
  <c r="AI620"/>
  <c r="AK620"/>
  <c r="N622"/>
  <c r="AI622"/>
  <c r="AK622"/>
  <c r="AM622"/>
  <c r="AD623"/>
  <c r="AP623" s="1"/>
  <c r="AJ623"/>
  <c r="N624"/>
  <c r="AI624"/>
  <c r="AK624"/>
  <c r="AM624"/>
  <c r="AD625"/>
  <c r="AP625" s="1"/>
  <c r="AJ625"/>
  <c r="N626"/>
  <c r="AI626"/>
  <c r="AK626"/>
  <c r="AM626"/>
  <c r="AD627"/>
  <c r="AP627" s="1"/>
  <c r="AJ627"/>
  <c r="N628"/>
  <c r="AI628"/>
  <c r="AK628"/>
  <c r="AM628"/>
  <c r="AD629"/>
  <c r="AP629" s="1"/>
  <c r="AI629"/>
  <c r="AK629"/>
  <c r="K630"/>
  <c r="AA630"/>
  <c r="N631"/>
  <c r="AD631"/>
  <c r="AP631" s="1"/>
  <c r="N632"/>
  <c r="AD632"/>
  <c r="AP632" s="1"/>
  <c r="AJ632"/>
  <c r="N633"/>
  <c r="AJ633"/>
  <c r="N634"/>
  <c r="AJ634"/>
  <c r="N635"/>
  <c r="AD635"/>
  <c r="AP635" s="1"/>
  <c r="N636"/>
  <c r="AD636"/>
  <c r="AP636" s="1"/>
  <c r="AJ636"/>
  <c r="N637"/>
  <c r="AJ637"/>
  <c r="N638"/>
  <c r="AD638"/>
  <c r="AP638" s="1"/>
  <c r="N639"/>
  <c r="AD639"/>
  <c r="AP639" s="1"/>
  <c r="N640"/>
  <c r="Z640"/>
  <c r="AD640"/>
  <c r="AP640" s="1"/>
  <c r="N641"/>
  <c r="Z641"/>
  <c r="AD641"/>
  <c r="AP641" s="1"/>
  <c r="N642"/>
  <c r="AJ642"/>
  <c r="N643"/>
  <c r="AJ643"/>
  <c r="N644"/>
  <c r="AD644"/>
  <c r="AP644" s="1"/>
  <c r="N645"/>
  <c r="AD645"/>
  <c r="AP645" s="1"/>
  <c r="N646"/>
  <c r="N648"/>
  <c r="AD648"/>
  <c r="AP648" s="1"/>
  <c r="AJ648"/>
  <c r="N649"/>
  <c r="AD649"/>
  <c r="AP649" s="1"/>
  <c r="AJ649"/>
  <c r="N650"/>
  <c r="AD650"/>
  <c r="AP650" s="1"/>
  <c r="AJ650"/>
  <c r="N651"/>
  <c r="AD651"/>
  <c r="AP651" s="1"/>
  <c r="AJ651"/>
  <c r="N652"/>
  <c r="AD652"/>
  <c r="AP652" s="1"/>
  <c r="AJ652"/>
  <c r="N653"/>
  <c r="AD653"/>
  <c r="AP653" s="1"/>
  <c r="AJ653"/>
  <c r="N654"/>
  <c r="AD654"/>
  <c r="AP654" s="1"/>
  <c r="AJ654"/>
  <c r="N655"/>
  <c r="AD655"/>
  <c r="AP655" s="1"/>
  <c r="AJ655"/>
  <c r="N656"/>
  <c r="AD656"/>
  <c r="AP656" s="1"/>
  <c r="AJ656"/>
  <c r="N657"/>
  <c r="AD657"/>
  <c r="AP657" s="1"/>
  <c r="AJ657"/>
  <c r="N658"/>
  <c r="AD658"/>
  <c r="AP658" s="1"/>
  <c r="AJ658"/>
  <c r="N659"/>
  <c r="AD659"/>
  <c r="AP659" s="1"/>
  <c r="AJ659"/>
  <c r="N660"/>
  <c r="AD660"/>
  <c r="AP660" s="1"/>
  <c r="AJ660"/>
  <c r="N661"/>
  <c r="AD661"/>
  <c r="AP661" s="1"/>
  <c r="AJ661"/>
  <c r="N662"/>
  <c r="AD662"/>
  <c r="AP662" s="1"/>
  <c r="AJ662"/>
  <c r="N663"/>
  <c r="AD663"/>
  <c r="AP663" s="1"/>
  <c r="AJ663"/>
  <c r="N664"/>
  <c r="AD664"/>
  <c r="AP664" s="1"/>
  <c r="AJ664"/>
  <c r="N665"/>
  <c r="AD665"/>
  <c r="AP665" s="1"/>
  <c r="AJ665"/>
  <c r="N666"/>
  <c r="AD666"/>
  <c r="AP666" s="1"/>
  <c r="AJ666"/>
  <c r="N667"/>
  <c r="AD667"/>
  <c r="AP667" s="1"/>
  <c r="AJ667"/>
  <c r="N668"/>
  <c r="AJ668"/>
  <c r="N669"/>
  <c r="AJ669"/>
  <c r="N670"/>
  <c r="AJ670"/>
  <c r="N671"/>
  <c r="AD671"/>
  <c r="AP671" s="1"/>
  <c r="AJ671"/>
  <c r="N672"/>
  <c r="AD672"/>
  <c r="AP672" s="1"/>
  <c r="AJ672"/>
  <c r="N673"/>
  <c r="AD673"/>
  <c r="AP673" s="1"/>
  <c r="AJ673"/>
  <c r="N674"/>
  <c r="AD674"/>
  <c r="AP674" s="1"/>
  <c r="AJ674"/>
  <c r="N675"/>
  <c r="AD675"/>
  <c r="AP675" s="1"/>
  <c r="AJ675"/>
  <c r="N676"/>
  <c r="AD676"/>
  <c r="AP676" s="1"/>
  <c r="N677"/>
  <c r="AD677"/>
  <c r="AP677" s="1"/>
  <c r="AJ677"/>
  <c r="N678"/>
  <c r="Z678"/>
  <c r="AD678"/>
  <c r="AP678" s="1"/>
  <c r="N679"/>
  <c r="AD679"/>
  <c r="AP679" s="1"/>
  <c r="N680"/>
  <c r="AD680"/>
  <c r="AP680" s="1"/>
  <c r="AJ680"/>
  <c r="N681"/>
  <c r="AD681"/>
  <c r="AP681" s="1"/>
  <c r="AJ681"/>
  <c r="N683"/>
  <c r="AD683"/>
  <c r="AP683" s="1"/>
  <c r="AJ683"/>
  <c r="N685"/>
  <c r="AD685"/>
  <c r="AP685" s="1"/>
  <c r="AJ685"/>
  <c r="N686"/>
  <c r="AD686"/>
  <c r="AP686" s="1"/>
  <c r="AJ686"/>
  <c r="N687"/>
  <c r="AD687"/>
  <c r="AP687" s="1"/>
  <c r="AJ687"/>
  <c r="N688"/>
  <c r="AD688"/>
  <c r="AP688" s="1"/>
  <c r="AJ688"/>
  <c r="N689"/>
  <c r="AD689"/>
  <c r="AP689" s="1"/>
  <c r="AJ689"/>
  <c r="N690"/>
  <c r="AD690"/>
  <c r="AP690" s="1"/>
  <c r="AJ690"/>
  <c r="N691"/>
  <c r="AD691"/>
  <c r="AP691" s="1"/>
  <c r="AJ691"/>
  <c r="N692"/>
  <c r="N693"/>
  <c r="AD693"/>
  <c r="AP693" s="1"/>
  <c r="AJ693"/>
  <c r="N694"/>
  <c r="AD694"/>
  <c r="AP694" s="1"/>
  <c r="N695"/>
  <c r="Z695"/>
  <c r="AD695"/>
  <c r="AP695" s="1"/>
  <c r="N696"/>
  <c r="Z696"/>
  <c r="AD696"/>
  <c r="AP696" s="1"/>
  <c r="N697"/>
  <c r="AJ697"/>
  <c r="N699"/>
  <c r="AD699"/>
  <c r="AJ699"/>
  <c r="F700"/>
  <c r="AC700"/>
  <c r="AI700"/>
  <c r="AM700"/>
  <c r="AQ700"/>
  <c r="AT700" s="1"/>
  <c r="N701"/>
  <c r="Z701"/>
  <c r="Z698" s="1"/>
  <c r="AD701"/>
  <c r="AP701" s="1"/>
  <c r="AJ701"/>
  <c r="F702"/>
  <c r="AI702"/>
  <c r="AM702"/>
  <c r="AQ702"/>
  <c r="AT702" s="1"/>
  <c r="N703"/>
  <c r="Z703"/>
  <c r="AD703"/>
  <c r="AP703" s="1"/>
  <c r="AJ703"/>
  <c r="F704"/>
  <c r="AI704"/>
  <c r="N705"/>
  <c r="R705"/>
  <c r="AC705"/>
  <c r="AI705"/>
  <c r="AM705"/>
  <c r="N706"/>
  <c r="AD706"/>
  <c r="AP706" s="1"/>
  <c r="AJ706"/>
  <c r="AC707"/>
  <c r="AI707"/>
  <c r="AM707"/>
  <c r="AQ707"/>
  <c r="AT707" s="1"/>
  <c r="N708"/>
  <c r="AD708"/>
  <c r="AP708" s="1"/>
  <c r="AJ708"/>
  <c r="AC709"/>
  <c r="AD709" s="1"/>
  <c r="AP709" s="1"/>
  <c r="AI709"/>
  <c r="AM709"/>
  <c r="AQ709"/>
  <c r="AT709" s="1"/>
  <c r="N710"/>
  <c r="AD710"/>
  <c r="AP710" s="1"/>
  <c r="AJ710"/>
  <c r="AC711"/>
  <c r="AI711"/>
  <c r="AM711"/>
  <c r="AQ711"/>
  <c r="AT711" s="1"/>
  <c r="N712"/>
  <c r="AI712"/>
  <c r="AM712"/>
  <c r="N713"/>
  <c r="AD713"/>
  <c r="AP713" s="1"/>
  <c r="AJ713"/>
  <c r="AC714"/>
  <c r="AI714"/>
  <c r="AM714"/>
  <c r="AQ714"/>
  <c r="AT714" s="1"/>
  <c r="N715"/>
  <c r="AD715"/>
  <c r="AP715" s="1"/>
  <c r="AJ715"/>
  <c r="N716"/>
  <c r="AJ716"/>
  <c r="N717"/>
  <c r="AD717"/>
  <c r="AP717" s="1"/>
  <c r="AJ717"/>
  <c r="N718"/>
  <c r="AD718"/>
  <c r="AP718" s="1"/>
  <c r="AJ718"/>
  <c r="N719"/>
  <c r="AD719"/>
  <c r="AP719" s="1"/>
  <c r="AJ719"/>
  <c r="N721"/>
  <c r="Z721"/>
  <c r="AD721"/>
  <c r="AP721" s="1"/>
  <c r="AJ721"/>
  <c r="N722"/>
  <c r="Z722"/>
  <c r="AD722"/>
  <c r="AP722" s="1"/>
  <c r="AJ722"/>
  <c r="N723"/>
  <c r="Z723"/>
  <c r="AD723"/>
  <c r="AP723" s="1"/>
  <c r="AJ723"/>
  <c r="N724"/>
  <c r="Z724"/>
  <c r="AD724"/>
  <c r="AP724" s="1"/>
  <c r="AJ724"/>
  <c r="N725"/>
  <c r="Z725"/>
  <c r="AD725"/>
  <c r="AP725" s="1"/>
  <c r="AJ725"/>
  <c r="N726"/>
  <c r="Z726"/>
  <c r="AD726"/>
  <c r="AP726" s="1"/>
  <c r="AJ726"/>
  <c r="N727"/>
  <c r="Z727"/>
  <c r="AD727"/>
  <c r="AP727" s="1"/>
  <c r="AJ727"/>
  <c r="N728"/>
  <c r="Z728"/>
  <c r="AD728"/>
  <c r="AP728" s="1"/>
  <c r="AJ728"/>
  <c r="N729"/>
  <c r="Z729"/>
  <c r="AD729"/>
  <c r="AP729" s="1"/>
  <c r="AJ729"/>
  <c r="N730"/>
  <c r="Z730"/>
  <c r="AD730"/>
  <c r="AP730" s="1"/>
  <c r="AJ730"/>
  <c r="F731"/>
  <c r="AI731"/>
  <c r="N732"/>
  <c r="Z732"/>
  <c r="AD732"/>
  <c r="AP732" s="1"/>
  <c r="AJ732"/>
  <c r="F733"/>
  <c r="AI733"/>
  <c r="N734"/>
  <c r="Z734"/>
  <c r="AD734"/>
  <c r="AP734" s="1"/>
  <c r="AJ734"/>
  <c r="F735"/>
  <c r="AI735"/>
  <c r="N736"/>
  <c r="Z736"/>
  <c r="AD736"/>
  <c r="AP736" s="1"/>
  <c r="AJ736"/>
  <c r="F737"/>
  <c r="Z737"/>
  <c r="AD737"/>
  <c r="AP737" s="1"/>
  <c r="AJ737"/>
  <c r="AR737"/>
  <c r="AT737" s="1"/>
  <c r="N738"/>
  <c r="AJ738"/>
  <c r="AL738" s="1"/>
  <c r="AN738"/>
  <c r="F739"/>
  <c r="R739"/>
  <c r="AF739"/>
  <c r="AN739" s="1"/>
  <c r="Z740"/>
  <c r="AD740"/>
  <c r="AP740" s="1"/>
  <c r="AI740"/>
  <c r="AL740" s="1"/>
  <c r="Z741"/>
  <c r="AD741"/>
  <c r="AP741" s="1"/>
  <c r="AI741"/>
  <c r="AL741" s="1"/>
  <c r="Z742"/>
  <c r="AD742"/>
  <c r="AP742" s="1"/>
  <c r="AI742"/>
  <c r="AL742" s="1"/>
  <c r="Z743"/>
  <c r="AD743"/>
  <c r="AP743" s="1"/>
  <c r="AI743"/>
  <c r="AL743" s="1"/>
  <c r="Z744"/>
  <c r="AD744"/>
  <c r="AP744" s="1"/>
  <c r="AI744"/>
  <c r="AL744" s="1"/>
  <c r="AI745"/>
  <c r="AK745"/>
  <c r="Z746"/>
  <c r="AD746"/>
  <c r="AP746" s="1"/>
  <c r="AI746"/>
  <c r="AL746" s="1"/>
  <c r="AD747"/>
  <c r="AP747" s="1"/>
  <c r="AI747"/>
  <c r="AL747" s="1"/>
  <c r="AK747"/>
  <c r="N749"/>
  <c r="AT750"/>
  <c r="AT772"/>
  <c r="AT775"/>
  <c r="AT776"/>
  <c r="AT779"/>
  <c r="AT780"/>
  <c r="AT781"/>
  <c r="AT784"/>
  <c r="AT788"/>
  <c r="AT789"/>
  <c r="AT790"/>
  <c r="AT791"/>
  <c r="AT794"/>
  <c r="AT795"/>
  <c r="AT796"/>
  <c r="AT799"/>
  <c r="AT800"/>
  <c r="AT801"/>
  <c r="AT802"/>
  <c r="N806"/>
  <c r="N808"/>
  <c r="N830"/>
  <c r="N831"/>
  <c r="N832"/>
  <c r="N833"/>
  <c r="N836"/>
  <c r="N837"/>
  <c r="N838"/>
  <c r="N839"/>
  <c r="N840"/>
  <c r="N841"/>
  <c r="N844"/>
  <c r="X1100"/>
  <c r="N845"/>
  <c r="N848"/>
  <c r="N849"/>
  <c r="N850"/>
  <c r="N851"/>
  <c r="N852"/>
  <c r="N853"/>
  <c r="N854"/>
  <c r="N857"/>
  <c r="N858"/>
  <c r="N859"/>
  <c r="N862"/>
  <c r="AM750"/>
  <c r="AI750"/>
  <c r="AD750"/>
  <c r="AP750" s="1"/>
  <c r="AO750"/>
  <c r="AK750"/>
  <c r="AD769"/>
  <c r="AB768"/>
  <c r="AN768" s="1"/>
  <c r="AN769"/>
  <c r="AJ769"/>
  <c r="AO784"/>
  <c r="AK784"/>
  <c r="N787"/>
  <c r="AQ787"/>
  <c r="AT787" s="1"/>
  <c r="AD787"/>
  <c r="AP787" s="1"/>
  <c r="AM787"/>
  <c r="AI787"/>
  <c r="AO787"/>
  <c r="AK787"/>
  <c r="AO788"/>
  <c r="AK788"/>
  <c r="AO789"/>
  <c r="AK789"/>
  <c r="AO790"/>
  <c r="AK790"/>
  <c r="AO791"/>
  <c r="AK791"/>
  <c r="AO794"/>
  <c r="AK794"/>
  <c r="AO795"/>
  <c r="AK795"/>
  <c r="AO796"/>
  <c r="AK796"/>
  <c r="N798"/>
  <c r="AQ798"/>
  <c r="AT798" s="1"/>
  <c r="AD798"/>
  <c r="AP798" s="1"/>
  <c r="AM798"/>
  <c r="AI798"/>
  <c r="AO798"/>
  <c r="AK798"/>
  <c r="AO799"/>
  <c r="AK799"/>
  <c r="AO800"/>
  <c r="AK800"/>
  <c r="AO801"/>
  <c r="AK801"/>
  <c r="AO802"/>
  <c r="AK802"/>
  <c r="AN804"/>
  <c r="AJ804"/>
  <c r="AO805"/>
  <c r="AK805"/>
  <c r="AN806"/>
  <c r="AJ806"/>
  <c r="AO807"/>
  <c r="AK807"/>
  <c r="AN808"/>
  <c r="AJ808"/>
  <c r="AN810"/>
  <c r="AJ810"/>
  <c r="AN811"/>
  <c r="AJ811"/>
  <c r="AL811" s="1"/>
  <c r="AD811"/>
  <c r="AP811" s="1"/>
  <c r="AN812"/>
  <c r="AJ812"/>
  <c r="AL812" s="1"/>
  <c r="AD812"/>
  <c r="AP812" s="1"/>
  <c r="AN813"/>
  <c r="AJ813"/>
  <c r="AL813" s="1"/>
  <c r="AD813"/>
  <c r="AP813" s="1"/>
  <c r="AN814"/>
  <c r="AJ814"/>
  <c r="AL814" s="1"/>
  <c r="AD814"/>
  <c r="AP814" s="1"/>
  <c r="AN815"/>
  <c r="AJ815"/>
  <c r="AL815" s="1"/>
  <c r="AD815"/>
  <c r="AP815" s="1"/>
  <c r="AN818"/>
  <c r="AJ818"/>
  <c r="AL818" s="1"/>
  <c r="AD818"/>
  <c r="AP818" s="1"/>
  <c r="AN820"/>
  <c r="AJ820"/>
  <c r="AN821"/>
  <c r="AJ821"/>
  <c r="AL821" s="1"/>
  <c r="AD821"/>
  <c r="AP821" s="1"/>
  <c r="AN822"/>
  <c r="AJ822"/>
  <c r="AL822" s="1"/>
  <c r="AD822"/>
  <c r="AP822" s="1"/>
  <c r="AN824"/>
  <c r="AJ824"/>
  <c r="AN825"/>
  <c r="AJ825"/>
  <c r="AL825" s="1"/>
  <c r="AD825"/>
  <c r="AP825" s="1"/>
  <c r="AN826"/>
  <c r="AJ826"/>
  <c r="AL826" s="1"/>
  <c r="AD826"/>
  <c r="AP826" s="1"/>
  <c r="AN827"/>
  <c r="AJ827"/>
  <c r="AL827" s="1"/>
  <c r="AD827"/>
  <c r="AP827" s="1"/>
  <c r="AN829"/>
  <c r="AJ829"/>
  <c r="AO830"/>
  <c r="AK830"/>
  <c r="AO831"/>
  <c r="AK831"/>
  <c r="AO832"/>
  <c r="AK832"/>
  <c r="AO833"/>
  <c r="AK833"/>
  <c r="AN835"/>
  <c r="AJ835"/>
  <c r="AO836"/>
  <c r="AK836"/>
  <c r="AO837"/>
  <c r="AK837"/>
  <c r="AO838"/>
  <c r="AK838"/>
  <c r="AO839"/>
  <c r="AK839"/>
  <c r="AO840"/>
  <c r="AK840"/>
  <c r="AO841"/>
  <c r="AK841"/>
  <c r="AO844"/>
  <c r="AK844"/>
  <c r="AO845"/>
  <c r="AK845"/>
  <c r="AN847"/>
  <c r="AJ847"/>
  <c r="AO848"/>
  <c r="AK848"/>
  <c r="AO849"/>
  <c r="AK849"/>
  <c r="AO850"/>
  <c r="AK850"/>
  <c r="AO851"/>
  <c r="AK851"/>
  <c r="AO852"/>
  <c r="AK852"/>
  <c r="AO853"/>
  <c r="AK853"/>
  <c r="AO854"/>
  <c r="AK854"/>
  <c r="AN856"/>
  <c r="AJ856"/>
  <c r="AO857"/>
  <c r="AK857"/>
  <c r="AO858"/>
  <c r="AK858"/>
  <c r="AO859"/>
  <c r="AK859"/>
  <c r="AN861"/>
  <c r="AJ861"/>
  <c r="AO862"/>
  <c r="AK862"/>
  <c r="AO863"/>
  <c r="AK863"/>
  <c r="AN865"/>
  <c r="AJ865"/>
  <c r="AO866"/>
  <c r="AK866"/>
  <c r="AO867"/>
  <c r="AK867"/>
  <c r="Z487"/>
  <c r="AI488"/>
  <c r="AK488"/>
  <c r="Z489"/>
  <c r="AI490"/>
  <c r="AL490" s="1"/>
  <c r="AK490"/>
  <c r="Z491"/>
  <c r="AI492"/>
  <c r="AK492"/>
  <c r="AI494"/>
  <c r="AK494"/>
  <c r="Z495"/>
  <c r="AI496"/>
  <c r="AL496" s="1"/>
  <c r="AK496"/>
  <c r="Z498"/>
  <c r="AI500"/>
  <c r="AK500"/>
  <c r="N502"/>
  <c r="AJ502"/>
  <c r="AI504"/>
  <c r="AK504"/>
  <c r="AJ505"/>
  <c r="AI506"/>
  <c r="AL506" s="1"/>
  <c r="AK506"/>
  <c r="AJ507"/>
  <c r="N508"/>
  <c r="AI508"/>
  <c r="AL508" s="1"/>
  <c r="AK508"/>
  <c r="AJ509"/>
  <c r="N510"/>
  <c r="AI510"/>
  <c r="AL510" s="1"/>
  <c r="AK510"/>
  <c r="AJ511"/>
  <c r="N512"/>
  <c r="AI512"/>
  <c r="AL512" s="1"/>
  <c r="AK512"/>
  <c r="AJ513"/>
  <c r="N514"/>
  <c r="AI514"/>
  <c r="AL514" s="1"/>
  <c r="AK514"/>
  <c r="AJ515"/>
  <c r="N516"/>
  <c r="AI516"/>
  <c r="AL516" s="1"/>
  <c r="AK516"/>
  <c r="AJ517"/>
  <c r="N518"/>
  <c r="AI518"/>
  <c r="AL518" s="1"/>
  <c r="AK518"/>
  <c r="AJ519"/>
  <c r="N520"/>
  <c r="AI520"/>
  <c r="AL520" s="1"/>
  <c r="AK520"/>
  <c r="AJ522"/>
  <c r="N523"/>
  <c r="AI523"/>
  <c r="AL523" s="1"/>
  <c r="AK523"/>
  <c r="AJ524"/>
  <c r="N525"/>
  <c r="AI525"/>
  <c r="AL525" s="1"/>
  <c r="AK525"/>
  <c r="AJ526"/>
  <c r="Z528"/>
  <c r="N529"/>
  <c r="AI529"/>
  <c r="AK529"/>
  <c r="AD530"/>
  <c r="AP530" s="1"/>
  <c r="AI530"/>
  <c r="AL530" s="1"/>
  <c r="AK530"/>
  <c r="N533"/>
  <c r="AD533"/>
  <c r="AP533" s="1"/>
  <c r="AJ533"/>
  <c r="N534"/>
  <c r="AD534"/>
  <c r="AP534" s="1"/>
  <c r="AJ534"/>
  <c r="N535"/>
  <c r="AD535"/>
  <c r="AP535" s="1"/>
  <c r="AJ535"/>
  <c r="N536"/>
  <c r="AD536"/>
  <c r="AP536" s="1"/>
  <c r="AJ536"/>
  <c r="N537"/>
  <c r="AD537"/>
  <c r="AP537" s="1"/>
  <c r="AJ537"/>
  <c r="N538"/>
  <c r="AD538"/>
  <c r="AP538" s="1"/>
  <c r="AJ538"/>
  <c r="N539"/>
  <c r="AD539"/>
  <c r="AP539" s="1"/>
  <c r="AJ539"/>
  <c r="N540"/>
  <c r="AD540"/>
  <c r="AP540" s="1"/>
  <c r="AJ540"/>
  <c r="N541"/>
  <c r="AD541"/>
  <c r="AP541" s="1"/>
  <c r="AJ541"/>
  <c r="N542"/>
  <c r="AD542"/>
  <c r="AP542" s="1"/>
  <c r="AJ542"/>
  <c r="N543"/>
  <c r="AD543"/>
  <c r="AP543" s="1"/>
  <c r="AJ543"/>
  <c r="N544"/>
  <c r="AD544"/>
  <c r="AP544" s="1"/>
  <c r="AJ544"/>
  <c r="N545"/>
  <c r="AD545"/>
  <c r="AP545" s="1"/>
  <c r="AJ545"/>
  <c r="N547"/>
  <c r="AD547"/>
  <c r="AP547" s="1"/>
  <c r="AJ547"/>
  <c r="Z549"/>
  <c r="N552"/>
  <c r="AJ552"/>
  <c r="Z554"/>
  <c r="N558"/>
  <c r="N559"/>
  <c r="AD559"/>
  <c r="AP559" s="1"/>
  <c r="AJ559"/>
  <c r="N560"/>
  <c r="AD560"/>
  <c r="AP560" s="1"/>
  <c r="AJ560"/>
  <c r="N561"/>
  <c r="AD561"/>
  <c r="AP561" s="1"/>
  <c r="AJ561"/>
  <c r="N562"/>
  <c r="AJ562"/>
  <c r="N563"/>
  <c r="AJ563"/>
  <c r="N564"/>
  <c r="N566"/>
  <c r="N567"/>
  <c r="AD567"/>
  <c r="AP567" s="1"/>
  <c r="AJ567"/>
  <c r="N568"/>
  <c r="AD568"/>
  <c r="AP568" s="1"/>
  <c r="AJ568"/>
  <c r="N569"/>
  <c r="AD569"/>
  <c r="AP569" s="1"/>
  <c r="AJ569"/>
  <c r="N570"/>
  <c r="Z571"/>
  <c r="N572"/>
  <c r="N582"/>
  <c r="N584"/>
  <c r="AD584"/>
  <c r="AP584" s="1"/>
  <c r="AJ584"/>
  <c r="N585"/>
  <c r="AJ585"/>
  <c r="N586"/>
  <c r="AJ586"/>
  <c r="N587"/>
  <c r="AJ587"/>
  <c r="N588"/>
  <c r="AD588"/>
  <c r="AP588" s="1"/>
  <c r="AJ588"/>
  <c r="N589"/>
  <c r="AD589"/>
  <c r="AP589" s="1"/>
  <c r="AJ589"/>
  <c r="N590"/>
  <c r="N591"/>
  <c r="N592"/>
  <c r="N593"/>
  <c r="AD593"/>
  <c r="AP593" s="1"/>
  <c r="AJ593"/>
  <c r="N594"/>
  <c r="AD594"/>
  <c r="AP594" s="1"/>
  <c r="AJ594"/>
  <c r="N595"/>
  <c r="AD595"/>
  <c r="AP595" s="1"/>
  <c r="AJ595"/>
  <c r="N596"/>
  <c r="AD596"/>
  <c r="AP596" s="1"/>
  <c r="AJ596"/>
  <c r="N597"/>
  <c r="Z598"/>
  <c r="Z599"/>
  <c r="Z600"/>
  <c r="Z601"/>
  <c r="Z603"/>
  <c r="Z606"/>
  <c r="Z607"/>
  <c r="Z608"/>
  <c r="Z610"/>
  <c r="Z611"/>
  <c r="Z613"/>
  <c r="Z614"/>
  <c r="N617"/>
  <c r="AD617"/>
  <c r="AP617" s="1"/>
  <c r="AJ617"/>
  <c r="N618"/>
  <c r="AJ618"/>
  <c r="AI619"/>
  <c r="AK619"/>
  <c r="N620"/>
  <c r="F621"/>
  <c r="R621"/>
  <c r="AJ622"/>
  <c r="N623"/>
  <c r="AI623"/>
  <c r="AL623" s="1"/>
  <c r="AK623"/>
  <c r="AJ624"/>
  <c r="N625"/>
  <c r="AI625"/>
  <c r="AL625" s="1"/>
  <c r="AK625"/>
  <c r="AJ626"/>
  <c r="N627"/>
  <c r="AI627"/>
  <c r="AL627" s="1"/>
  <c r="AK627"/>
  <c r="AJ628"/>
  <c r="N629"/>
  <c r="AJ629"/>
  <c r="AI631"/>
  <c r="AK631"/>
  <c r="AI632"/>
  <c r="AK632"/>
  <c r="AD633"/>
  <c r="AP633" s="1"/>
  <c r="AI633"/>
  <c r="AL633" s="1"/>
  <c r="AK633"/>
  <c r="AD634"/>
  <c r="AP634" s="1"/>
  <c r="AI634"/>
  <c r="AK634"/>
  <c r="AI635"/>
  <c r="AK635"/>
  <c r="AI636"/>
  <c r="AK636"/>
  <c r="AD637"/>
  <c r="AP637" s="1"/>
  <c r="AI637"/>
  <c r="AK637"/>
  <c r="AI638"/>
  <c r="AK638"/>
  <c r="AI639"/>
  <c r="AL639" s="1"/>
  <c r="AK639"/>
  <c r="AI640"/>
  <c r="AL640" s="1"/>
  <c r="AK640"/>
  <c r="AI641"/>
  <c r="AL641" s="1"/>
  <c r="AK641"/>
  <c r="AD642"/>
  <c r="AP642" s="1"/>
  <c r="AI642"/>
  <c r="AK642"/>
  <c r="AD643"/>
  <c r="AP643" s="1"/>
  <c r="AI643"/>
  <c r="AL643" s="1"/>
  <c r="AK643"/>
  <c r="AI644"/>
  <c r="AL644" s="1"/>
  <c r="AK644"/>
  <c r="AI645"/>
  <c r="AL645" s="1"/>
  <c r="AK645"/>
  <c r="AD646"/>
  <c r="AP646" s="1"/>
  <c r="AI646"/>
  <c r="AK646"/>
  <c r="AI648"/>
  <c r="AK648"/>
  <c r="AI649"/>
  <c r="AK649"/>
  <c r="AI650"/>
  <c r="AK650"/>
  <c r="AI651"/>
  <c r="AK651"/>
  <c r="AI652"/>
  <c r="AK652"/>
  <c r="AI653"/>
  <c r="AK653"/>
  <c r="AI654"/>
  <c r="AK654"/>
  <c r="AI655"/>
  <c r="AL655" s="1"/>
  <c r="AK655"/>
  <c r="AI656"/>
  <c r="AL656" s="1"/>
  <c r="AK656"/>
  <c r="AI657"/>
  <c r="AL657" s="1"/>
  <c r="AK657"/>
  <c r="AI658"/>
  <c r="AL658" s="1"/>
  <c r="AK658"/>
  <c r="AI659"/>
  <c r="AL659" s="1"/>
  <c r="AK659"/>
  <c r="AI660"/>
  <c r="AL660" s="1"/>
  <c r="AK660"/>
  <c r="AI661"/>
  <c r="AL661" s="1"/>
  <c r="AK661"/>
  <c r="AI662"/>
  <c r="AL662" s="1"/>
  <c r="AK662"/>
  <c r="AI663"/>
  <c r="AL663" s="1"/>
  <c r="AK663"/>
  <c r="AI664"/>
  <c r="AL664" s="1"/>
  <c r="AK664"/>
  <c r="AI665"/>
  <c r="AL665" s="1"/>
  <c r="AK665"/>
  <c r="AI666"/>
  <c r="AL666" s="1"/>
  <c r="AK666"/>
  <c r="AI667"/>
  <c r="AL667" s="1"/>
  <c r="AK667"/>
  <c r="AD668"/>
  <c r="AP668" s="1"/>
  <c r="AI668"/>
  <c r="AK668"/>
  <c r="AD669"/>
  <c r="AP669" s="1"/>
  <c r="AI669"/>
  <c r="AL669" s="1"/>
  <c r="AK669"/>
  <c r="AD670"/>
  <c r="AP670" s="1"/>
  <c r="AI670"/>
  <c r="AK670"/>
  <c r="AI671"/>
  <c r="AK671"/>
  <c r="AI672"/>
  <c r="AK672"/>
  <c r="AI673"/>
  <c r="AK673"/>
  <c r="AI674"/>
  <c r="AK674"/>
  <c r="AI675"/>
  <c r="AK675"/>
  <c r="AI676"/>
  <c r="AK676"/>
  <c r="AI677"/>
  <c r="AK677"/>
  <c r="AI678"/>
  <c r="AK678"/>
  <c r="AI679"/>
  <c r="AK679"/>
  <c r="AI680"/>
  <c r="AK680"/>
  <c r="AI681"/>
  <c r="AK681"/>
  <c r="AI683"/>
  <c r="AK683"/>
  <c r="AI685"/>
  <c r="AK685"/>
  <c r="AI686"/>
  <c r="AL686" s="1"/>
  <c r="AK686"/>
  <c r="AI687"/>
  <c r="AL687" s="1"/>
  <c r="AK687"/>
  <c r="AI688"/>
  <c r="AL688" s="1"/>
  <c r="AK688"/>
  <c r="AI689"/>
  <c r="AL689" s="1"/>
  <c r="AK689"/>
  <c r="AI690"/>
  <c r="AL690" s="1"/>
  <c r="AK690"/>
  <c r="AI691"/>
  <c r="AL691" s="1"/>
  <c r="AK691"/>
  <c r="AI692"/>
  <c r="AL692" s="1"/>
  <c r="AK692"/>
  <c r="AI693"/>
  <c r="AL693" s="1"/>
  <c r="AK693"/>
  <c r="AI694"/>
  <c r="AL694" s="1"/>
  <c r="AK694"/>
  <c r="AI695"/>
  <c r="AL695" s="1"/>
  <c r="AK695"/>
  <c r="AI696"/>
  <c r="AL696" s="1"/>
  <c r="AK696"/>
  <c r="AD697"/>
  <c r="AP697" s="1"/>
  <c r="AI697"/>
  <c r="AK697"/>
  <c r="F699"/>
  <c r="AI699"/>
  <c r="AJ700"/>
  <c r="F701"/>
  <c r="AI701"/>
  <c r="AL701" s="1"/>
  <c r="AJ702"/>
  <c r="AI703"/>
  <c r="AL703" s="1"/>
  <c r="N704"/>
  <c r="AD704"/>
  <c r="AP704" s="1"/>
  <c r="AJ704"/>
  <c r="AJ705"/>
  <c r="F706"/>
  <c r="AI706"/>
  <c r="AL706" s="1"/>
  <c r="AJ707"/>
  <c r="F708"/>
  <c r="AI708"/>
  <c r="AL708" s="1"/>
  <c r="AJ709"/>
  <c r="F710"/>
  <c r="AI710"/>
  <c r="AL710" s="1"/>
  <c r="AJ711"/>
  <c r="F712"/>
  <c r="AJ712"/>
  <c r="F713"/>
  <c r="AI713"/>
  <c r="AL713" s="1"/>
  <c r="AJ714"/>
  <c r="F715"/>
  <c r="AI715"/>
  <c r="AL715" s="1"/>
  <c r="AD716"/>
  <c r="AP716" s="1"/>
  <c r="AI716"/>
  <c r="AK716"/>
  <c r="AI717"/>
  <c r="AL717" s="1"/>
  <c r="AI718"/>
  <c r="AL718" s="1"/>
  <c r="AI719"/>
  <c r="AL719" s="1"/>
  <c r="AI721"/>
  <c r="AL721" s="1"/>
  <c r="AI722"/>
  <c r="AL722" s="1"/>
  <c r="AI723"/>
  <c r="AL723" s="1"/>
  <c r="AI724"/>
  <c r="AL724" s="1"/>
  <c r="AI725"/>
  <c r="AL725" s="1"/>
  <c r="AI726"/>
  <c r="AL726" s="1"/>
  <c r="AI727"/>
  <c r="AL727" s="1"/>
  <c r="AI728"/>
  <c r="AL728" s="1"/>
  <c r="AI729"/>
  <c r="AL729" s="1"/>
  <c r="AI730"/>
  <c r="AL730" s="1"/>
  <c r="N731"/>
  <c r="AD731"/>
  <c r="AP731" s="1"/>
  <c r="AJ731"/>
  <c r="AI732"/>
  <c r="AL732" s="1"/>
  <c r="N733"/>
  <c r="AD733"/>
  <c r="AP733" s="1"/>
  <c r="AJ733"/>
  <c r="AI734"/>
  <c r="AL734" s="1"/>
  <c r="N735"/>
  <c r="AD735"/>
  <c r="AP735" s="1"/>
  <c r="AJ735"/>
  <c r="AI736"/>
  <c r="AL736" s="1"/>
  <c r="AI737"/>
  <c r="AL737" s="1"/>
  <c r="N740"/>
  <c r="N741"/>
  <c r="N742"/>
  <c r="N743"/>
  <c r="N744"/>
  <c r="N745"/>
  <c r="AD745"/>
  <c r="AP745" s="1"/>
  <c r="AJ745"/>
  <c r="N746"/>
  <c r="N747"/>
  <c r="N750"/>
  <c r="AT805"/>
  <c r="N807"/>
  <c r="AL831"/>
  <c r="AL832"/>
  <c r="AL833"/>
  <c r="AL837"/>
  <c r="AL838"/>
  <c r="AL839"/>
  <c r="AL840"/>
  <c r="AL841"/>
  <c r="AL845"/>
  <c r="AL849"/>
  <c r="AL850"/>
  <c r="AL851"/>
  <c r="AL852"/>
  <c r="AL853"/>
  <c r="AL854"/>
  <c r="AL858"/>
  <c r="AL859"/>
  <c r="AL863"/>
  <c r="AL867"/>
  <c r="K912"/>
  <c r="R912"/>
  <c r="AA912"/>
  <c r="N869"/>
  <c r="AQ869"/>
  <c r="AT869" s="1"/>
  <c r="AD869"/>
  <c r="AP869" s="1"/>
  <c r="AM869"/>
  <c r="AI869"/>
  <c r="AO869"/>
  <c r="AK869"/>
  <c r="AN870"/>
  <c r="AJ870"/>
  <c r="AO871"/>
  <c r="AK871"/>
  <c r="AN916"/>
  <c r="AJ916"/>
  <c r="AN919"/>
  <c r="AJ919"/>
  <c r="C945"/>
  <c r="K944"/>
  <c r="E945"/>
  <c r="M944"/>
  <c r="O945"/>
  <c r="AA944"/>
  <c r="AC944"/>
  <c r="W945"/>
  <c r="Z944"/>
  <c r="AN951"/>
  <c r="AJ951"/>
  <c r="AB950"/>
  <c r="AN950" s="1"/>
  <c r="AN955"/>
  <c r="AJ955"/>
  <c r="AN956"/>
  <c r="AJ956"/>
  <c r="AN957"/>
  <c r="AJ957"/>
  <c r="AN958"/>
  <c r="AJ958"/>
  <c r="AN959"/>
  <c r="AJ959"/>
  <c r="AN961"/>
  <c r="AJ961"/>
  <c r="AN963"/>
  <c r="AJ963"/>
  <c r="AN966"/>
  <c r="AJ966"/>
  <c r="N968"/>
  <c r="L950"/>
  <c r="AR968"/>
  <c r="AN968"/>
  <c r="AJ968"/>
  <c r="AN969"/>
  <c r="AJ969"/>
  <c r="AN971"/>
  <c r="AJ971"/>
  <c r="AN975"/>
  <c r="AJ975"/>
  <c r="AN979"/>
  <c r="AJ979"/>
  <c r="AN983"/>
  <c r="AJ983"/>
  <c r="AN987"/>
  <c r="AJ987"/>
  <c r="J912"/>
  <c r="K751"/>
  <c r="M751"/>
  <c r="AS751" s="1"/>
  <c r="V912"/>
  <c r="AA751"/>
  <c r="AC751"/>
  <c r="AG912"/>
  <c r="AO912" s="1"/>
  <c r="N752"/>
  <c r="AI752"/>
  <c r="AK752"/>
  <c r="AD753"/>
  <c r="AP753" s="1"/>
  <c r="AJ753"/>
  <c r="AR753"/>
  <c r="AT753" s="1"/>
  <c r="N754"/>
  <c r="AI754"/>
  <c r="AK754"/>
  <c r="AD755"/>
  <c r="AP755" s="1"/>
  <c r="AJ755"/>
  <c r="AR755"/>
  <c r="AT755" s="1"/>
  <c r="N757"/>
  <c r="AI757"/>
  <c r="AK757"/>
  <c r="AD758"/>
  <c r="AP758" s="1"/>
  <c r="AJ758"/>
  <c r="AR758"/>
  <c r="AT758" s="1"/>
  <c r="N759"/>
  <c r="AI759"/>
  <c r="AK759"/>
  <c r="AD760"/>
  <c r="AP760" s="1"/>
  <c r="AJ760"/>
  <c r="AR760"/>
  <c r="AT760" s="1"/>
  <c r="N761"/>
  <c r="AI761"/>
  <c r="AK761"/>
  <c r="AD762"/>
  <c r="AP762" s="1"/>
  <c r="AJ762"/>
  <c r="AR762"/>
  <c r="AT762" s="1"/>
  <c r="N763"/>
  <c r="AI763"/>
  <c r="AK763"/>
  <c r="AD765"/>
  <c r="AP765" s="1"/>
  <c r="AJ765"/>
  <c r="AR765"/>
  <c r="AT765" s="1"/>
  <c r="N766"/>
  <c r="AI766"/>
  <c r="AK766"/>
  <c r="AD767"/>
  <c r="AP767" s="1"/>
  <c r="AI767"/>
  <c r="AK767"/>
  <c r="K768"/>
  <c r="M768"/>
  <c r="N769"/>
  <c r="N770"/>
  <c r="AO1059"/>
  <c r="AH770"/>
  <c r="AH1059" s="1"/>
  <c r="AJ770"/>
  <c r="AL770" s="1"/>
  <c r="AN770"/>
  <c r="AR770"/>
  <c r="AR1059" s="1"/>
  <c r="N771"/>
  <c r="AJ771"/>
  <c r="AL771" s="1"/>
  <c r="AN771"/>
  <c r="N772"/>
  <c r="AJ772"/>
  <c r="AL772" s="1"/>
  <c r="AN772"/>
  <c r="N773"/>
  <c r="AJ773"/>
  <c r="AL773" s="1"/>
  <c r="AN773"/>
  <c r="N774"/>
  <c r="AJ774"/>
  <c r="AL774" s="1"/>
  <c r="AN774"/>
  <c r="N775"/>
  <c r="AJ775"/>
  <c r="AL775" s="1"/>
  <c r="AN775"/>
  <c r="N776"/>
  <c r="AJ776"/>
  <c r="AL776" s="1"/>
  <c r="AN776"/>
  <c r="N777"/>
  <c r="AJ777"/>
  <c r="AL777" s="1"/>
  <c r="AN777"/>
  <c r="N778"/>
  <c r="AJ778"/>
  <c r="AL778" s="1"/>
  <c r="AN778"/>
  <c r="N779"/>
  <c r="AJ779"/>
  <c r="AL779" s="1"/>
  <c r="AN779"/>
  <c r="N780"/>
  <c r="AJ780"/>
  <c r="AL780" s="1"/>
  <c r="AN780"/>
  <c r="N781"/>
  <c r="AJ781"/>
  <c r="AL781" s="1"/>
  <c r="AN781"/>
  <c r="N783"/>
  <c r="Z783"/>
  <c r="AD783"/>
  <c r="AP783" s="1"/>
  <c r="AJ783"/>
  <c r="N784"/>
  <c r="Z784"/>
  <c r="AD784"/>
  <c r="AP784" s="1"/>
  <c r="AJ784"/>
  <c r="N785"/>
  <c r="AJ785"/>
  <c r="AL785" s="1"/>
  <c r="AN785"/>
  <c r="J786"/>
  <c r="J1062" s="1"/>
  <c r="R786"/>
  <c r="R1062" s="1"/>
  <c r="V786"/>
  <c r="V1062" s="1"/>
  <c r="Z786"/>
  <c r="Z1062" s="1"/>
  <c r="AB786"/>
  <c r="AH786"/>
  <c r="AH1062" s="1"/>
  <c r="Z788"/>
  <c r="AD788"/>
  <c r="AP788" s="1"/>
  <c r="AI788"/>
  <c r="AL788" s="1"/>
  <c r="Z789"/>
  <c r="AD789"/>
  <c r="AP789" s="1"/>
  <c r="AI789"/>
  <c r="AL789" s="1"/>
  <c r="Z790"/>
  <c r="AD790"/>
  <c r="AP790" s="1"/>
  <c r="AI790"/>
  <c r="AL790" s="1"/>
  <c r="Z791"/>
  <c r="AD791"/>
  <c r="AP791" s="1"/>
  <c r="AI791"/>
  <c r="AL791" s="1"/>
  <c r="AD792"/>
  <c r="AP792" s="1"/>
  <c r="AI792"/>
  <c r="AK792"/>
  <c r="E1091"/>
  <c r="K793"/>
  <c r="M793"/>
  <c r="Y1091"/>
  <c r="AA793"/>
  <c r="AC793"/>
  <c r="AG1091"/>
  <c r="Z794"/>
  <c r="AD794"/>
  <c r="AP794" s="1"/>
  <c r="AI794"/>
  <c r="AL794" s="1"/>
  <c r="Z795"/>
  <c r="AD795"/>
  <c r="AP795" s="1"/>
  <c r="AI795"/>
  <c r="AL795" s="1"/>
  <c r="Z796"/>
  <c r="AD796"/>
  <c r="AP796" s="1"/>
  <c r="AI796"/>
  <c r="AL796" s="1"/>
  <c r="AD797"/>
  <c r="AP797" s="1"/>
  <c r="AI797"/>
  <c r="AL797" s="1"/>
  <c r="AK797"/>
  <c r="Z799"/>
  <c r="AD799"/>
  <c r="AP799" s="1"/>
  <c r="AI799"/>
  <c r="AL799" s="1"/>
  <c r="Z800"/>
  <c r="AD800"/>
  <c r="AP800" s="1"/>
  <c r="AI800"/>
  <c r="AL800" s="1"/>
  <c r="Z801"/>
  <c r="AD801"/>
  <c r="AP801" s="1"/>
  <c r="AI801"/>
  <c r="AL801" s="1"/>
  <c r="Z802"/>
  <c r="AD802"/>
  <c r="AP802" s="1"/>
  <c r="AI802"/>
  <c r="AL802" s="1"/>
  <c r="AD803"/>
  <c r="AP803" s="1"/>
  <c r="AI803"/>
  <c r="AK803"/>
  <c r="F805"/>
  <c r="Z805"/>
  <c r="AD805"/>
  <c r="AP805" s="1"/>
  <c r="AI805"/>
  <c r="AL805" s="1"/>
  <c r="F806"/>
  <c r="Z806"/>
  <c r="AD806"/>
  <c r="AP806" s="1"/>
  <c r="AI806"/>
  <c r="AL806" s="1"/>
  <c r="AQ806"/>
  <c r="AT806" s="1"/>
  <c r="F807"/>
  <c r="Z807"/>
  <c r="AD807"/>
  <c r="AP807" s="1"/>
  <c r="AI807"/>
  <c r="AL807" s="1"/>
  <c r="AQ807"/>
  <c r="AT807" s="1"/>
  <c r="F808"/>
  <c r="Z808"/>
  <c r="AD808"/>
  <c r="AP808" s="1"/>
  <c r="AI808"/>
  <c r="AL808" s="1"/>
  <c r="AQ808"/>
  <c r="AT808" s="1"/>
  <c r="AD809"/>
  <c r="AP809" s="1"/>
  <c r="AQ809"/>
  <c r="AT809" s="1"/>
  <c r="K810"/>
  <c r="AA810"/>
  <c r="F811"/>
  <c r="Z811"/>
  <c r="AQ811"/>
  <c r="AT811" s="1"/>
  <c r="F812"/>
  <c r="Z812"/>
  <c r="AQ812"/>
  <c r="AT812" s="1"/>
  <c r="F813"/>
  <c r="Z813"/>
  <c r="AQ813"/>
  <c r="AT813" s="1"/>
  <c r="F814"/>
  <c r="Z814"/>
  <c r="AQ814"/>
  <c r="AT814" s="1"/>
  <c r="F815"/>
  <c r="Z815"/>
  <c r="AQ815"/>
  <c r="AT815" s="1"/>
  <c r="AD816"/>
  <c r="AP816" s="1"/>
  <c r="AQ816"/>
  <c r="AT816" s="1"/>
  <c r="E1095"/>
  <c r="K817"/>
  <c r="M817"/>
  <c r="Q1095"/>
  <c r="Y1095"/>
  <c r="AA817"/>
  <c r="AC817"/>
  <c r="AG1095"/>
  <c r="F818"/>
  <c r="Z818"/>
  <c r="AQ818"/>
  <c r="AT818" s="1"/>
  <c r="AD819"/>
  <c r="AP819" s="1"/>
  <c r="AQ819"/>
  <c r="AT819" s="1"/>
  <c r="K820"/>
  <c r="K1096" s="1"/>
  <c r="AA820"/>
  <c r="F821"/>
  <c r="Z821"/>
  <c r="AQ821"/>
  <c r="AT821" s="1"/>
  <c r="F822"/>
  <c r="Z822"/>
  <c r="AQ822"/>
  <c r="AT822" s="1"/>
  <c r="AD823"/>
  <c r="AP823" s="1"/>
  <c r="AQ823"/>
  <c r="AT823" s="1"/>
  <c r="K824"/>
  <c r="K1097" s="1"/>
  <c r="AA824"/>
  <c r="F825"/>
  <c r="Z825"/>
  <c r="AQ825"/>
  <c r="AT825" s="1"/>
  <c r="F826"/>
  <c r="Z826"/>
  <c r="AQ826"/>
  <c r="AT826" s="1"/>
  <c r="F827"/>
  <c r="Z827"/>
  <c r="AQ827"/>
  <c r="AT827" s="1"/>
  <c r="AD828"/>
  <c r="AP828" s="1"/>
  <c r="AQ828"/>
  <c r="AT828" s="1"/>
  <c r="K829"/>
  <c r="AA829"/>
  <c r="AA1098" s="1"/>
  <c r="AM1098" s="1"/>
  <c r="F830"/>
  <c r="Z830"/>
  <c r="AB830"/>
  <c r="AQ830"/>
  <c r="AT830" s="1"/>
  <c r="F831"/>
  <c r="Z831"/>
  <c r="AQ831"/>
  <c r="AT831" s="1"/>
  <c r="F832"/>
  <c r="Z832"/>
  <c r="AQ832"/>
  <c r="AT832" s="1"/>
  <c r="F833"/>
  <c r="Z833"/>
  <c r="AQ833"/>
  <c r="AT833" s="1"/>
  <c r="AD834"/>
  <c r="AP834" s="1"/>
  <c r="AQ834"/>
  <c r="AT834" s="1"/>
  <c r="K835"/>
  <c r="K1099" s="1"/>
  <c r="AA835"/>
  <c r="F836"/>
  <c r="Z836"/>
  <c r="AB836"/>
  <c r="AQ836"/>
  <c r="AT836" s="1"/>
  <c r="F837"/>
  <c r="Z837"/>
  <c r="AQ837"/>
  <c r="AT837" s="1"/>
  <c r="F838"/>
  <c r="Z838"/>
  <c r="AQ838"/>
  <c r="AT838" s="1"/>
  <c r="F839"/>
  <c r="Z839"/>
  <c r="AQ839"/>
  <c r="AT839" s="1"/>
  <c r="F840"/>
  <c r="Z840"/>
  <c r="AQ840"/>
  <c r="AT840" s="1"/>
  <c r="F841"/>
  <c r="Z841"/>
  <c r="AQ841"/>
  <c r="AT841" s="1"/>
  <c r="AD842"/>
  <c r="AP842" s="1"/>
  <c r="AQ842"/>
  <c r="AT842" s="1"/>
  <c r="E1100"/>
  <c r="K843"/>
  <c r="M843"/>
  <c r="Y1100"/>
  <c r="AA843"/>
  <c r="AC843"/>
  <c r="AG1100"/>
  <c r="F844"/>
  <c r="Z844"/>
  <c r="AB844"/>
  <c r="AQ844"/>
  <c r="AT844" s="1"/>
  <c r="F845"/>
  <c r="Z845"/>
  <c r="AQ845"/>
  <c r="AT845" s="1"/>
  <c r="AD846"/>
  <c r="AP846" s="1"/>
  <c r="AQ846"/>
  <c r="AT846" s="1"/>
  <c r="K847"/>
  <c r="AA847"/>
  <c r="AA1101" s="1"/>
  <c r="AM1101" s="1"/>
  <c r="F848"/>
  <c r="Z848"/>
  <c r="AB848"/>
  <c r="AQ848"/>
  <c r="AT848" s="1"/>
  <c r="F849"/>
  <c r="Z849"/>
  <c r="AQ849"/>
  <c r="AT849" s="1"/>
  <c r="F850"/>
  <c r="Z850"/>
  <c r="AQ850"/>
  <c r="AT850" s="1"/>
  <c r="F851"/>
  <c r="Z851"/>
  <c r="AQ851"/>
  <c r="AT851" s="1"/>
  <c r="F852"/>
  <c r="Z852"/>
  <c r="AQ852"/>
  <c r="AT852" s="1"/>
  <c r="F853"/>
  <c r="Z853"/>
  <c r="AQ853"/>
  <c r="AT853" s="1"/>
  <c r="F854"/>
  <c r="Z854"/>
  <c r="AQ854"/>
  <c r="AT854" s="1"/>
  <c r="AD855"/>
  <c r="AP855" s="1"/>
  <c r="AQ855"/>
  <c r="AT855" s="1"/>
  <c r="K856"/>
  <c r="AA856"/>
  <c r="AA1102" s="1"/>
  <c r="AM1102" s="1"/>
  <c r="F857"/>
  <c r="Z857"/>
  <c r="AB857"/>
  <c r="AQ857"/>
  <c r="AT857" s="1"/>
  <c r="F858"/>
  <c r="Z858"/>
  <c r="AQ858"/>
  <c r="AT858" s="1"/>
  <c r="F859"/>
  <c r="Z859"/>
  <c r="AQ859"/>
  <c r="AT859" s="1"/>
  <c r="AD860"/>
  <c r="AP860" s="1"/>
  <c r="AQ860"/>
  <c r="AT860" s="1"/>
  <c r="K861"/>
  <c r="AA861"/>
  <c r="AA1103" s="1"/>
  <c r="AM1103" s="1"/>
  <c r="F862"/>
  <c r="Z862"/>
  <c r="AB862"/>
  <c r="AQ862"/>
  <c r="AT862" s="1"/>
  <c r="F863"/>
  <c r="Z863"/>
  <c r="AQ863"/>
  <c r="AT863" s="1"/>
  <c r="AD864"/>
  <c r="AP864" s="1"/>
  <c r="AQ864"/>
  <c r="AT864" s="1"/>
  <c r="K865"/>
  <c r="AA865"/>
  <c r="F866"/>
  <c r="Z866"/>
  <c r="AB866"/>
  <c r="AQ866"/>
  <c r="AT866" s="1"/>
  <c r="F867"/>
  <c r="AT867"/>
  <c r="Z867"/>
  <c r="N871"/>
  <c r="T945"/>
  <c r="AR950"/>
  <c r="AT951"/>
  <c r="AT952"/>
  <c r="AT956"/>
  <c r="AT959"/>
  <c r="AT961"/>
  <c r="AT963"/>
  <c r="AT966"/>
  <c r="AT969"/>
  <c r="AT971"/>
  <c r="AT975"/>
  <c r="AT979"/>
  <c r="AT983"/>
  <c r="AT987"/>
  <c r="AN869"/>
  <c r="AJ869"/>
  <c r="AO870"/>
  <c r="AK870"/>
  <c r="AN871"/>
  <c r="AJ871"/>
  <c r="AQ916"/>
  <c r="AT916" s="1"/>
  <c r="N916"/>
  <c r="AM916"/>
  <c r="AI916"/>
  <c r="AD916"/>
  <c r="AP916" s="1"/>
  <c r="AO916"/>
  <c r="AK916"/>
  <c r="AQ919"/>
  <c r="AT919" s="1"/>
  <c r="N919"/>
  <c r="AM919"/>
  <c r="AI919"/>
  <c r="AL919" s="1"/>
  <c r="AV919" s="1"/>
  <c r="AD919"/>
  <c r="AP919" s="1"/>
  <c r="AO919"/>
  <c r="AK919"/>
  <c r="G945"/>
  <c r="AN927"/>
  <c r="AJ927"/>
  <c r="S945"/>
  <c r="V944"/>
  <c r="V945" s="1"/>
  <c r="AE945"/>
  <c r="AH944"/>
  <c r="AN952"/>
  <c r="AJ952"/>
  <c r="AN953"/>
  <c r="AJ953"/>
  <c r="AN954"/>
  <c r="AJ954"/>
  <c r="AT957"/>
  <c r="AQ950"/>
  <c r="AN960"/>
  <c r="AJ960"/>
  <c r="AD960"/>
  <c r="AP960" s="1"/>
  <c r="AN962"/>
  <c r="AJ962"/>
  <c r="AN964"/>
  <c r="AJ964"/>
  <c r="AN967"/>
  <c r="AJ967"/>
  <c r="AN970"/>
  <c r="AJ970"/>
  <c r="AN973"/>
  <c r="AJ973"/>
  <c r="AN977"/>
  <c r="AJ977"/>
  <c r="AN981"/>
  <c r="AJ981"/>
  <c r="AN985"/>
  <c r="AJ985"/>
  <c r="F751"/>
  <c r="J751"/>
  <c r="L751"/>
  <c r="AR751" s="1"/>
  <c r="R751"/>
  <c r="V751"/>
  <c r="X912"/>
  <c r="Z912" s="1"/>
  <c r="Z751"/>
  <c r="AB751"/>
  <c r="AH751"/>
  <c r="AD752"/>
  <c r="AP752" s="1"/>
  <c r="AJ752"/>
  <c r="AI753"/>
  <c r="AL753" s="1"/>
  <c r="AK753"/>
  <c r="AD754"/>
  <c r="AP754" s="1"/>
  <c r="AJ754"/>
  <c r="AI755"/>
  <c r="AL755" s="1"/>
  <c r="AK755"/>
  <c r="AD757"/>
  <c r="AP757" s="1"/>
  <c r="AJ757"/>
  <c r="AI758"/>
  <c r="AL758" s="1"/>
  <c r="AK758"/>
  <c r="AD759"/>
  <c r="AP759" s="1"/>
  <c r="AJ759"/>
  <c r="AI760"/>
  <c r="AL760" s="1"/>
  <c r="AK760"/>
  <c r="AD761"/>
  <c r="AP761" s="1"/>
  <c r="AJ761"/>
  <c r="AI762"/>
  <c r="AL762" s="1"/>
  <c r="AK762"/>
  <c r="AD763"/>
  <c r="AP763" s="1"/>
  <c r="AJ763"/>
  <c r="AI765"/>
  <c r="AL765" s="1"/>
  <c r="AK765"/>
  <c r="AD766"/>
  <c r="AP766" s="1"/>
  <c r="AJ766"/>
  <c r="N767"/>
  <c r="Z769"/>
  <c r="Z768" s="1"/>
  <c r="AD770"/>
  <c r="AK770"/>
  <c r="AO770"/>
  <c r="AQ770"/>
  <c r="AQ768" s="1"/>
  <c r="AS770"/>
  <c r="AS1059" s="1"/>
  <c r="AK771"/>
  <c r="AK772"/>
  <c r="AK774"/>
  <c r="AK776"/>
  <c r="AK778"/>
  <c r="AK781"/>
  <c r="AI783"/>
  <c r="AL783" s="1"/>
  <c r="AI784"/>
  <c r="AL784" s="1"/>
  <c r="K786"/>
  <c r="M786"/>
  <c r="AA786"/>
  <c r="AC786"/>
  <c r="F787"/>
  <c r="R787"/>
  <c r="R1090" s="1"/>
  <c r="N788"/>
  <c r="N789"/>
  <c r="N790"/>
  <c r="N791"/>
  <c r="N792"/>
  <c r="D1091"/>
  <c r="F793"/>
  <c r="J793"/>
  <c r="J1091" s="1"/>
  <c r="L793"/>
  <c r="R793"/>
  <c r="R1091" s="1"/>
  <c r="V793"/>
  <c r="V1091" s="1"/>
  <c r="X1091"/>
  <c r="Z793"/>
  <c r="AB793"/>
  <c r="AF1091"/>
  <c r="AH793"/>
  <c r="N794"/>
  <c r="N795"/>
  <c r="N796"/>
  <c r="N797"/>
  <c r="F798"/>
  <c r="F1092" s="1"/>
  <c r="R798"/>
  <c r="R1092" s="1"/>
  <c r="N799"/>
  <c r="N800"/>
  <c r="N801"/>
  <c r="N802"/>
  <c r="N803"/>
  <c r="F804"/>
  <c r="R804"/>
  <c r="R1093" s="1"/>
  <c r="AJ809"/>
  <c r="AL809" s="1"/>
  <c r="AJ816"/>
  <c r="AL816" s="1"/>
  <c r="D1095"/>
  <c r="F817"/>
  <c r="J817"/>
  <c r="J1095" s="1"/>
  <c r="L817"/>
  <c r="R817"/>
  <c r="V817"/>
  <c r="V1095" s="1"/>
  <c r="X1095"/>
  <c r="Z817"/>
  <c r="AB817"/>
  <c r="AF1095"/>
  <c r="AH817"/>
  <c r="AJ819"/>
  <c r="AL819" s="1"/>
  <c r="AJ823"/>
  <c r="AL823" s="1"/>
  <c r="AJ828"/>
  <c r="AL828" s="1"/>
  <c r="AJ834"/>
  <c r="AL834" s="1"/>
  <c r="D835"/>
  <c r="AJ842"/>
  <c r="AL842" s="1"/>
  <c r="D843"/>
  <c r="F843"/>
  <c r="J843"/>
  <c r="J1100" s="1"/>
  <c r="R843"/>
  <c r="R1100" s="1"/>
  <c r="V843"/>
  <c r="V1100" s="1"/>
  <c r="Z843"/>
  <c r="AB843"/>
  <c r="AF1100"/>
  <c r="AH843"/>
  <c r="AJ846"/>
  <c r="AL846" s="1"/>
  <c r="D847"/>
  <c r="L847" s="1"/>
  <c r="AR847" s="1"/>
  <c r="AJ855"/>
  <c r="AL855" s="1"/>
  <c r="D856"/>
  <c r="L856" s="1"/>
  <c r="AR856" s="1"/>
  <c r="AJ860"/>
  <c r="AL860" s="1"/>
  <c r="D861"/>
  <c r="L861" s="1"/>
  <c r="AR861" s="1"/>
  <c r="AJ864"/>
  <c r="AL864" s="1"/>
  <c r="D865"/>
  <c r="L865" s="1"/>
  <c r="AR865" s="1"/>
  <c r="N867"/>
  <c r="N870"/>
  <c r="AT874"/>
  <c r="AT875"/>
  <c r="AT877"/>
  <c r="AT880"/>
  <c r="AT881"/>
  <c r="AT882"/>
  <c r="AT886"/>
  <c r="AT887"/>
  <c r="AT888"/>
  <c r="AT900"/>
  <c r="AT913"/>
  <c r="AT914"/>
  <c r="AT915"/>
  <c r="AT917"/>
  <c r="AT918"/>
  <c r="AT921"/>
  <c r="AT924"/>
  <c r="I945"/>
  <c r="U945"/>
  <c r="AG945"/>
  <c r="AT948"/>
  <c r="AT949"/>
  <c r="AS950"/>
  <c r="AD951"/>
  <c r="AT953"/>
  <c r="AT954"/>
  <c r="AD955"/>
  <c r="AP955" s="1"/>
  <c r="AD958"/>
  <c r="AP958" s="1"/>
  <c r="AT958"/>
  <c r="AT960"/>
  <c r="AT962"/>
  <c r="AT964"/>
  <c r="AT967"/>
  <c r="AT968"/>
  <c r="AD969"/>
  <c r="AP969" s="1"/>
  <c r="AT970"/>
  <c r="AD971"/>
  <c r="AP971" s="1"/>
  <c r="AT972"/>
  <c r="AT973"/>
  <c r="AD975"/>
  <c r="AP975" s="1"/>
  <c r="AT976"/>
  <c r="AT977"/>
  <c r="AD979"/>
  <c r="AP979" s="1"/>
  <c r="AT980"/>
  <c r="AT981"/>
  <c r="AD983"/>
  <c r="AP983" s="1"/>
  <c r="AT984"/>
  <c r="AT985"/>
  <c r="AD987"/>
  <c r="AP987" s="1"/>
  <c r="AM1058"/>
  <c r="AO1058"/>
  <c r="AE1090"/>
  <c r="AE1087"/>
  <c r="AN988"/>
  <c r="AJ988"/>
  <c r="AN989"/>
  <c r="AJ989"/>
  <c r="AN991"/>
  <c r="AJ991"/>
  <c r="AN993"/>
  <c r="AJ993"/>
  <c r="AN995"/>
  <c r="AJ995"/>
  <c r="AN997"/>
  <c r="AJ997"/>
  <c r="AN999"/>
  <c r="AJ999"/>
  <c r="AN1001"/>
  <c r="AJ1001"/>
  <c r="AN1003"/>
  <c r="AJ1003"/>
  <c r="AN1005"/>
  <c r="AJ1005"/>
  <c r="AN1007"/>
  <c r="AJ1007"/>
  <c r="AN1009"/>
  <c r="AJ1009"/>
  <c r="AN1011"/>
  <c r="AJ1011"/>
  <c r="AN1014"/>
  <c r="AJ1014"/>
  <c r="AN1016"/>
  <c r="AJ1016"/>
  <c r="AN1018"/>
  <c r="AJ1018"/>
  <c r="AN1020"/>
  <c r="AJ1020"/>
  <c r="AN1022"/>
  <c r="AJ1022"/>
  <c r="AN1024"/>
  <c r="AJ1024"/>
  <c r="AN1028"/>
  <c r="AJ1028"/>
  <c r="AO1030"/>
  <c r="AK1030"/>
  <c r="AO1033"/>
  <c r="AK1033"/>
  <c r="AO1035"/>
  <c r="AK1035"/>
  <c r="AO1037"/>
  <c r="AK1037"/>
  <c r="AO1039"/>
  <c r="AK1039"/>
  <c r="AD868"/>
  <c r="AP868" s="1"/>
  <c r="AI868"/>
  <c r="AK868"/>
  <c r="F870"/>
  <c r="Z870"/>
  <c r="AD870"/>
  <c r="AP870" s="1"/>
  <c r="AI870"/>
  <c r="AL870" s="1"/>
  <c r="AQ870"/>
  <c r="AT870" s="1"/>
  <c r="F871"/>
  <c r="Z871"/>
  <c r="AD871"/>
  <c r="AP871" s="1"/>
  <c r="AI871"/>
  <c r="AL871" s="1"/>
  <c r="AQ871"/>
  <c r="AT871" s="1"/>
  <c r="AD872"/>
  <c r="AP872" s="1"/>
  <c r="AQ872"/>
  <c r="AT872" s="1"/>
  <c r="K873"/>
  <c r="M873"/>
  <c r="AA873"/>
  <c r="AC873"/>
  <c r="AD874"/>
  <c r="AP874" s="1"/>
  <c r="AI874"/>
  <c r="AK874"/>
  <c r="AD875"/>
  <c r="AP875" s="1"/>
  <c r="AI875"/>
  <c r="AK875"/>
  <c r="AD876"/>
  <c r="AP876" s="1"/>
  <c r="AI876"/>
  <c r="AK876"/>
  <c r="AD877"/>
  <c r="AP877" s="1"/>
  <c r="AI877"/>
  <c r="AK877"/>
  <c r="AD878"/>
  <c r="AP878" s="1"/>
  <c r="AI878"/>
  <c r="AK878"/>
  <c r="AD879"/>
  <c r="AP879" s="1"/>
  <c r="AI879"/>
  <c r="AK879"/>
  <c r="AD880"/>
  <c r="AP880" s="1"/>
  <c r="AI880"/>
  <c r="AK880"/>
  <c r="AD881"/>
  <c r="AP881" s="1"/>
  <c r="AI881"/>
  <c r="AK881"/>
  <c r="AD882"/>
  <c r="AP882" s="1"/>
  <c r="AI882"/>
  <c r="AK882"/>
  <c r="AD883"/>
  <c r="AP883" s="1"/>
  <c r="AI883"/>
  <c r="AK883"/>
  <c r="AD884"/>
  <c r="AP884" s="1"/>
  <c r="AI884"/>
  <c r="AK884"/>
  <c r="AD885"/>
  <c r="AP885" s="1"/>
  <c r="AI885"/>
  <c r="AK885"/>
  <c r="AD886"/>
  <c r="AP886" s="1"/>
  <c r="AI886"/>
  <c r="AK886"/>
  <c r="AD887"/>
  <c r="AP887" s="1"/>
  <c r="AI887"/>
  <c r="AK887"/>
  <c r="AD888"/>
  <c r="AP888" s="1"/>
  <c r="AI888"/>
  <c r="AK888"/>
  <c r="AD889"/>
  <c r="AP889" s="1"/>
  <c r="AI889"/>
  <c r="AK889"/>
  <c r="AQ889"/>
  <c r="AT889" s="1"/>
  <c r="AD890"/>
  <c r="AP890" s="1"/>
  <c r="AI890"/>
  <c r="AK890"/>
  <c r="AD891"/>
  <c r="AP891" s="1"/>
  <c r="AI891"/>
  <c r="AK891"/>
  <c r="AQ891"/>
  <c r="AT891" s="1"/>
  <c r="AD892"/>
  <c r="AP892" s="1"/>
  <c r="AI892"/>
  <c r="AK892"/>
  <c r="AQ892"/>
  <c r="AT892" s="1"/>
  <c r="AD893"/>
  <c r="AP893" s="1"/>
  <c r="AI893"/>
  <c r="AK893"/>
  <c r="AQ893"/>
  <c r="AT893" s="1"/>
  <c r="AD894"/>
  <c r="AP894" s="1"/>
  <c r="AI894"/>
  <c r="AK894"/>
  <c r="AQ894"/>
  <c r="AT894" s="1"/>
  <c r="AD895"/>
  <c r="AP895" s="1"/>
  <c r="AI895"/>
  <c r="AK895"/>
  <c r="AQ895"/>
  <c r="AT895" s="1"/>
  <c r="AD896"/>
  <c r="AP896" s="1"/>
  <c r="AI896"/>
  <c r="AK896"/>
  <c r="AQ896"/>
  <c r="AT896" s="1"/>
  <c r="AD897"/>
  <c r="AP897" s="1"/>
  <c r="AI897"/>
  <c r="AK897"/>
  <c r="AQ897"/>
  <c r="AT897" s="1"/>
  <c r="AD898"/>
  <c r="AP898" s="1"/>
  <c r="AI898"/>
  <c r="AK898"/>
  <c r="AQ898"/>
  <c r="AT898" s="1"/>
  <c r="AD899"/>
  <c r="AP899" s="1"/>
  <c r="AI899"/>
  <c r="AK899"/>
  <c r="AD900"/>
  <c r="AP900" s="1"/>
  <c r="AI900"/>
  <c r="AK900"/>
  <c r="AD901"/>
  <c r="AP901" s="1"/>
  <c r="AI901"/>
  <c r="AK901"/>
  <c r="AQ901"/>
  <c r="AT901" s="1"/>
  <c r="AD902"/>
  <c r="AP902" s="1"/>
  <c r="AI902"/>
  <c r="AK902"/>
  <c r="AQ902"/>
  <c r="AT902" s="1"/>
  <c r="AD903"/>
  <c r="AP903" s="1"/>
  <c r="AI903"/>
  <c r="AK903"/>
  <c r="AD904"/>
  <c r="AP904" s="1"/>
  <c r="AI904"/>
  <c r="AK904"/>
  <c r="AD905"/>
  <c r="AP905" s="1"/>
  <c r="AI905"/>
  <c r="AK905"/>
  <c r="AD906"/>
  <c r="AP906" s="1"/>
  <c r="AI906"/>
  <c r="AK906"/>
  <c r="AQ906"/>
  <c r="AT906" s="1"/>
  <c r="AD907"/>
  <c r="AP907" s="1"/>
  <c r="AI907"/>
  <c r="AK907"/>
  <c r="AQ907"/>
  <c r="AT907" s="1"/>
  <c r="AD908"/>
  <c r="AP908" s="1"/>
  <c r="AI908"/>
  <c r="AK908"/>
  <c r="AQ908"/>
  <c r="AT908" s="1"/>
  <c r="AD909"/>
  <c r="AP909" s="1"/>
  <c r="AI909"/>
  <c r="AK909"/>
  <c r="AQ909"/>
  <c r="AT909" s="1"/>
  <c r="AD910"/>
  <c r="AP910" s="1"/>
  <c r="AI910"/>
  <c r="AK910"/>
  <c r="AQ910"/>
  <c r="AT910" s="1"/>
  <c r="AD911"/>
  <c r="AP911" s="1"/>
  <c r="AI911"/>
  <c r="AK911"/>
  <c r="AQ911"/>
  <c r="AT911" s="1"/>
  <c r="N913"/>
  <c r="AJ913"/>
  <c r="N914"/>
  <c r="AJ914"/>
  <c r="N915"/>
  <c r="AJ915"/>
  <c r="F916"/>
  <c r="R916"/>
  <c r="AD917"/>
  <c r="AP917" s="1"/>
  <c r="AJ917"/>
  <c r="N918"/>
  <c r="AJ918"/>
  <c r="AL918" s="1"/>
  <c r="AN918"/>
  <c r="F919"/>
  <c r="R919"/>
  <c r="AD920"/>
  <c r="AP920" s="1"/>
  <c r="AJ920"/>
  <c r="AR920"/>
  <c r="AT920" s="1"/>
  <c r="N921"/>
  <c r="AJ921"/>
  <c r="AL921" s="1"/>
  <c r="AN921"/>
  <c r="N922"/>
  <c r="AF1063"/>
  <c r="AH922"/>
  <c r="AJ922"/>
  <c r="AN922"/>
  <c r="AR922"/>
  <c r="AR1058" s="1"/>
  <c r="AD923"/>
  <c r="AI923"/>
  <c r="AK923"/>
  <c r="N924"/>
  <c r="AJ924"/>
  <c r="AL924" s="1"/>
  <c r="AN924"/>
  <c r="N925"/>
  <c r="AJ925"/>
  <c r="AL925" s="1"/>
  <c r="AV925" s="1"/>
  <c r="AN925"/>
  <c r="AD926"/>
  <c r="AP926" s="1"/>
  <c r="AI926"/>
  <c r="AK926"/>
  <c r="K927"/>
  <c r="M927"/>
  <c r="AS927" s="1"/>
  <c r="AA927"/>
  <c r="AC927"/>
  <c r="N928"/>
  <c r="AI928"/>
  <c r="AK928"/>
  <c r="AM928"/>
  <c r="AD929"/>
  <c r="AP929" s="1"/>
  <c r="AH929"/>
  <c r="AJ929"/>
  <c r="AR929"/>
  <c r="AT929" s="1"/>
  <c r="N930"/>
  <c r="AI930"/>
  <c r="AK930"/>
  <c r="AM930"/>
  <c r="AD931"/>
  <c r="AP931" s="1"/>
  <c r="AJ931"/>
  <c r="AR931"/>
  <c r="AT931" s="1"/>
  <c r="N932"/>
  <c r="AE1094"/>
  <c r="AI932"/>
  <c r="AI1075" s="1"/>
  <c r="AK932"/>
  <c r="AM932"/>
  <c r="AD933"/>
  <c r="AH933"/>
  <c r="AJ933"/>
  <c r="AR933"/>
  <c r="AT933" s="1"/>
  <c r="N934"/>
  <c r="AE1096"/>
  <c r="AI934"/>
  <c r="AK934"/>
  <c r="AM934"/>
  <c r="AD935"/>
  <c r="AP935" s="1"/>
  <c r="AH935"/>
  <c r="AJ935"/>
  <c r="AR935"/>
  <c r="AT935" s="1"/>
  <c r="N936"/>
  <c r="AE1098"/>
  <c r="AI936"/>
  <c r="AK936"/>
  <c r="AD937"/>
  <c r="AP937" s="1"/>
  <c r="AH937"/>
  <c r="AJ937"/>
  <c r="AR937"/>
  <c r="AT937" s="1"/>
  <c r="N938"/>
  <c r="AI938"/>
  <c r="AK938"/>
  <c r="AD939"/>
  <c r="AP939" s="1"/>
  <c r="AH939"/>
  <c r="AJ939"/>
  <c r="AR939"/>
  <c r="AT939" s="1"/>
  <c r="N940"/>
  <c r="AE1102"/>
  <c r="AI940"/>
  <c r="AK940"/>
  <c r="AM940"/>
  <c r="AD941"/>
  <c r="AH941"/>
  <c r="AJ941"/>
  <c r="AR941"/>
  <c r="AT941" s="1"/>
  <c r="N942"/>
  <c r="AE1104"/>
  <c r="AI942"/>
  <c r="AK942"/>
  <c r="AM942"/>
  <c r="AD943"/>
  <c r="AP943" s="1"/>
  <c r="AH943"/>
  <c r="AH1086" s="1"/>
  <c r="AH1105" s="1"/>
  <c r="AJ943"/>
  <c r="AR943"/>
  <c r="AT943" s="1"/>
  <c r="D944"/>
  <c r="H944"/>
  <c r="H945" s="1"/>
  <c r="P944"/>
  <c r="AD947"/>
  <c r="AP947" s="1"/>
  <c r="AI947"/>
  <c r="AK947"/>
  <c r="AQ947"/>
  <c r="AT947" s="1"/>
  <c r="AD948"/>
  <c r="AP948" s="1"/>
  <c r="AI948"/>
  <c r="AK948"/>
  <c r="AI949"/>
  <c r="AK949"/>
  <c r="AI951"/>
  <c r="AK951"/>
  <c r="AM951"/>
  <c r="N952"/>
  <c r="Z952"/>
  <c r="AD952"/>
  <c r="AP952" s="1"/>
  <c r="AI953"/>
  <c r="AL953" s="1"/>
  <c r="AK953"/>
  <c r="AM953"/>
  <c r="N954"/>
  <c r="Z954"/>
  <c r="AD954"/>
  <c r="AP954" s="1"/>
  <c r="AI955"/>
  <c r="AL955" s="1"/>
  <c r="AK955"/>
  <c r="AM955"/>
  <c r="N956"/>
  <c r="Z956"/>
  <c r="AD956"/>
  <c r="AP956" s="1"/>
  <c r="N957"/>
  <c r="Z957"/>
  <c r="AD957"/>
  <c r="AP957" s="1"/>
  <c r="AI958"/>
  <c r="AK958"/>
  <c r="AM958"/>
  <c r="N959"/>
  <c r="Z959"/>
  <c r="AD959"/>
  <c r="AP959" s="1"/>
  <c r="AI960"/>
  <c r="AK960"/>
  <c r="N961"/>
  <c r="Z961"/>
  <c r="AD961"/>
  <c r="AP961" s="1"/>
  <c r="AI962"/>
  <c r="AK962"/>
  <c r="AM962"/>
  <c r="N963"/>
  <c r="Z963"/>
  <c r="AD963"/>
  <c r="AP963" s="1"/>
  <c r="AI964"/>
  <c r="AL964" s="1"/>
  <c r="AK964"/>
  <c r="AM964"/>
  <c r="N966"/>
  <c r="AD966"/>
  <c r="AP966" s="1"/>
  <c r="AI967"/>
  <c r="AK967"/>
  <c r="AM967"/>
  <c r="AD968"/>
  <c r="AP968" s="1"/>
  <c r="AI969"/>
  <c r="AL969" s="1"/>
  <c r="AK969"/>
  <c r="AM969"/>
  <c r="N970"/>
  <c r="AD970"/>
  <c r="AP970" s="1"/>
  <c r="AI971"/>
  <c r="AK971"/>
  <c r="AM971"/>
  <c r="N972"/>
  <c r="AD972"/>
  <c r="AP972" s="1"/>
  <c r="AJ972"/>
  <c r="AI973"/>
  <c r="AL973" s="1"/>
  <c r="AK973"/>
  <c r="AM973"/>
  <c r="N974"/>
  <c r="AD974"/>
  <c r="AP974" s="1"/>
  <c r="AJ974"/>
  <c r="AI975"/>
  <c r="AL975" s="1"/>
  <c r="AK975"/>
  <c r="AM975"/>
  <c r="N976"/>
  <c r="AD976"/>
  <c r="AP976" s="1"/>
  <c r="AJ976"/>
  <c r="AI977"/>
  <c r="AL977" s="1"/>
  <c r="AK977"/>
  <c r="AM977"/>
  <c r="N978"/>
  <c r="AD978"/>
  <c r="AP978" s="1"/>
  <c r="AJ978"/>
  <c r="AI979"/>
  <c r="AL979" s="1"/>
  <c r="AK979"/>
  <c r="AM979"/>
  <c r="N980"/>
  <c r="AD980"/>
  <c r="AP980" s="1"/>
  <c r="AJ980"/>
  <c r="AI981"/>
  <c r="AL981" s="1"/>
  <c r="AK981"/>
  <c r="AM981"/>
  <c r="N982"/>
  <c r="AD982"/>
  <c r="AP982" s="1"/>
  <c r="AJ982"/>
  <c r="AI983"/>
  <c r="AL983" s="1"/>
  <c r="AK983"/>
  <c r="AM983"/>
  <c r="N984"/>
  <c r="AD984"/>
  <c r="AP984" s="1"/>
  <c r="AJ984"/>
  <c r="AI985"/>
  <c r="AL985" s="1"/>
  <c r="AK985"/>
  <c r="AM985"/>
  <c r="N986"/>
  <c r="AD986"/>
  <c r="AP986" s="1"/>
  <c r="AJ986"/>
  <c r="AI987"/>
  <c r="AL987" s="1"/>
  <c r="AK987"/>
  <c r="AM987"/>
  <c r="N988"/>
  <c r="AT989"/>
  <c r="AT991"/>
  <c r="AT993"/>
  <c r="AT995"/>
  <c r="AT997"/>
  <c r="AT999"/>
  <c r="AT1001"/>
  <c r="AT1003"/>
  <c r="AT1005"/>
  <c r="AT1007"/>
  <c r="AT1009"/>
  <c r="AT1011"/>
  <c r="AT1014"/>
  <c r="AT1016"/>
  <c r="AT1018"/>
  <c r="AT1020"/>
  <c r="AT1022"/>
  <c r="AT1024"/>
  <c r="AT1025"/>
  <c r="G1041"/>
  <c r="G1065" s="1"/>
  <c r="I1041"/>
  <c r="I1042" s="1"/>
  <c r="S1041"/>
  <c r="S1065" s="1"/>
  <c r="U1041"/>
  <c r="U1042" s="1"/>
  <c r="X1041"/>
  <c r="AE1041"/>
  <c r="AG1041"/>
  <c r="AG1042" s="1"/>
  <c r="AG1047" s="1"/>
  <c r="AT1038"/>
  <c r="AN1058"/>
  <c r="AM988"/>
  <c r="AI988"/>
  <c r="AL988" s="1"/>
  <c r="AD988"/>
  <c r="AP988" s="1"/>
  <c r="AO988"/>
  <c r="AK988"/>
  <c r="AN990"/>
  <c r="AJ990"/>
  <c r="AN992"/>
  <c r="AJ992"/>
  <c r="AN994"/>
  <c r="AJ994"/>
  <c r="AN996"/>
  <c r="AJ996"/>
  <c r="AN998"/>
  <c r="AJ998"/>
  <c r="AN1000"/>
  <c r="AJ1000"/>
  <c r="AN1002"/>
  <c r="AJ1002"/>
  <c r="AN1004"/>
  <c r="AJ1004"/>
  <c r="AN1006"/>
  <c r="AJ1006"/>
  <c r="AN1008"/>
  <c r="AJ1008"/>
  <c r="AN1010"/>
  <c r="AJ1010"/>
  <c r="AN1012"/>
  <c r="AJ1012"/>
  <c r="AN1015"/>
  <c r="AJ1015"/>
  <c r="AN1017"/>
  <c r="AJ1017"/>
  <c r="AN1019"/>
  <c r="AJ1019"/>
  <c r="AN1021"/>
  <c r="AJ1021"/>
  <c r="AN1023"/>
  <c r="AJ1023"/>
  <c r="AO1031"/>
  <c r="AK1031"/>
  <c r="AO1032"/>
  <c r="AK1032"/>
  <c r="AO1034"/>
  <c r="AK1034"/>
  <c r="AO1036"/>
  <c r="AK1036"/>
  <c r="AO1038"/>
  <c r="AK1038"/>
  <c r="N868"/>
  <c r="AJ868"/>
  <c r="F869"/>
  <c r="R869"/>
  <c r="R1105" s="1"/>
  <c r="AJ872"/>
  <c r="AL872" s="1"/>
  <c r="F873"/>
  <c r="F1060" s="1"/>
  <c r="J873"/>
  <c r="J1060" s="1"/>
  <c r="J1063" s="1"/>
  <c r="L873"/>
  <c r="R873"/>
  <c r="R1060" s="1"/>
  <c r="V873"/>
  <c r="V1060" s="1"/>
  <c r="Z873"/>
  <c r="Z1060" s="1"/>
  <c r="AB873"/>
  <c r="AH873"/>
  <c r="AH1060" s="1"/>
  <c r="N874"/>
  <c r="AJ874"/>
  <c r="N875"/>
  <c r="AJ875"/>
  <c r="N876"/>
  <c r="AJ876"/>
  <c r="N877"/>
  <c r="N878"/>
  <c r="AJ878"/>
  <c r="N879"/>
  <c r="AJ879"/>
  <c r="N880"/>
  <c r="AJ880"/>
  <c r="N881"/>
  <c r="AJ881"/>
  <c r="N882"/>
  <c r="AJ882"/>
  <c r="N883"/>
  <c r="AJ883"/>
  <c r="N884"/>
  <c r="AJ884"/>
  <c r="N885"/>
  <c r="AJ885"/>
  <c r="N886"/>
  <c r="AJ886"/>
  <c r="N887"/>
  <c r="AJ887"/>
  <c r="N888"/>
  <c r="AJ888"/>
  <c r="AJ889"/>
  <c r="N890"/>
  <c r="AJ890"/>
  <c r="AJ891"/>
  <c r="AJ892"/>
  <c r="AJ893"/>
  <c r="AJ894"/>
  <c r="AJ895"/>
  <c r="AJ896"/>
  <c r="AJ897"/>
  <c r="AJ898"/>
  <c r="N899"/>
  <c r="AJ899"/>
  <c r="N900"/>
  <c r="AJ900"/>
  <c r="AJ901"/>
  <c r="AJ902"/>
  <c r="N903"/>
  <c r="AJ903"/>
  <c r="N904"/>
  <c r="AJ904"/>
  <c r="N905"/>
  <c r="AJ905"/>
  <c r="AJ906"/>
  <c r="AJ907"/>
  <c r="AJ908"/>
  <c r="AJ909"/>
  <c r="AJ910"/>
  <c r="AJ911"/>
  <c r="AD913"/>
  <c r="AP913" s="1"/>
  <c r="AI913"/>
  <c r="AK913"/>
  <c r="AD914"/>
  <c r="AP914" s="1"/>
  <c r="AI914"/>
  <c r="AL914" s="1"/>
  <c r="AK914"/>
  <c r="AD915"/>
  <c r="AP915" s="1"/>
  <c r="AI915"/>
  <c r="AK915"/>
  <c r="N917"/>
  <c r="AI917"/>
  <c r="AL917" s="1"/>
  <c r="AK917"/>
  <c r="AI920"/>
  <c r="AL920" s="1"/>
  <c r="AK920"/>
  <c r="AD922"/>
  <c r="AG1063"/>
  <c r="AI922"/>
  <c r="AK922"/>
  <c r="AM922"/>
  <c r="AO922"/>
  <c r="AQ922"/>
  <c r="AS922"/>
  <c r="AS1058" s="1"/>
  <c r="N923"/>
  <c r="AH923"/>
  <c r="AJ923"/>
  <c r="AK924"/>
  <c r="N926"/>
  <c r="F927"/>
  <c r="F944" s="1"/>
  <c r="R927"/>
  <c r="V927"/>
  <c r="V1061" s="1"/>
  <c r="Z927"/>
  <c r="AH927"/>
  <c r="AJ928"/>
  <c r="AE1093"/>
  <c r="AI929"/>
  <c r="AK929"/>
  <c r="AJ930"/>
  <c r="AE1092"/>
  <c r="AI931"/>
  <c r="AK931"/>
  <c r="AJ932"/>
  <c r="AI933"/>
  <c r="AL933" s="1"/>
  <c r="AK933"/>
  <c r="AJ934"/>
  <c r="AE1097"/>
  <c r="AI935"/>
  <c r="AL935" s="1"/>
  <c r="AK935"/>
  <c r="AD936"/>
  <c r="AP936" s="1"/>
  <c r="AJ936"/>
  <c r="AE1099"/>
  <c r="AI937"/>
  <c r="AK937"/>
  <c r="AD938"/>
  <c r="AP938" s="1"/>
  <c r="AJ938"/>
  <c r="AE1101"/>
  <c r="AI939"/>
  <c r="AL939" s="1"/>
  <c r="AK939"/>
  <c r="AJ940"/>
  <c r="AE1103"/>
  <c r="AI941"/>
  <c r="AL941" s="1"/>
  <c r="AK941"/>
  <c r="AJ942"/>
  <c r="AE1105"/>
  <c r="AI943"/>
  <c r="AL943" s="1"/>
  <c r="AK943"/>
  <c r="AJ947"/>
  <c r="N948"/>
  <c r="AJ948"/>
  <c r="AD949"/>
  <c r="AP949" s="1"/>
  <c r="AJ949"/>
  <c r="N951"/>
  <c r="Z951"/>
  <c r="AI952"/>
  <c r="AK952"/>
  <c r="N953"/>
  <c r="Z953"/>
  <c r="AI954"/>
  <c r="AK954"/>
  <c r="N955"/>
  <c r="Z955"/>
  <c r="AI956"/>
  <c r="AK956"/>
  <c r="AI957"/>
  <c r="AK957"/>
  <c r="N958"/>
  <c r="Z958"/>
  <c r="AI959"/>
  <c r="AK959"/>
  <c r="N960"/>
  <c r="AI961"/>
  <c r="AL961" s="1"/>
  <c r="AK961"/>
  <c r="N962"/>
  <c r="Z962"/>
  <c r="AI963"/>
  <c r="AL963" s="1"/>
  <c r="AK963"/>
  <c r="N964"/>
  <c r="Z964"/>
  <c r="AI966"/>
  <c r="AL966" s="1"/>
  <c r="AK966"/>
  <c r="N967"/>
  <c r="Z967"/>
  <c r="AI968"/>
  <c r="AL968" s="1"/>
  <c r="AK968"/>
  <c r="N969"/>
  <c r="Z969"/>
  <c r="AI970"/>
  <c r="AL970" s="1"/>
  <c r="AK970"/>
  <c r="N971"/>
  <c r="Z971"/>
  <c r="AI972"/>
  <c r="AL972" s="1"/>
  <c r="AK972"/>
  <c r="N973"/>
  <c r="Z973"/>
  <c r="AI974"/>
  <c r="AL974" s="1"/>
  <c r="AK974"/>
  <c r="N975"/>
  <c r="Z975"/>
  <c r="AI976"/>
  <c r="AL976" s="1"/>
  <c r="AK976"/>
  <c r="N977"/>
  <c r="Z977"/>
  <c r="AI978"/>
  <c r="AL978" s="1"/>
  <c r="AK978"/>
  <c r="N979"/>
  <c r="Z979"/>
  <c r="AI980"/>
  <c r="AL980" s="1"/>
  <c r="AK980"/>
  <c r="N981"/>
  <c r="Z981"/>
  <c r="AI982"/>
  <c r="AL982" s="1"/>
  <c r="AK982"/>
  <c r="N983"/>
  <c r="Z983"/>
  <c r="AI984"/>
  <c r="AL984" s="1"/>
  <c r="AK984"/>
  <c r="N985"/>
  <c r="Z985"/>
  <c r="AI986"/>
  <c r="AL986" s="1"/>
  <c r="AK986"/>
  <c r="N987"/>
  <c r="Z987"/>
  <c r="AT988"/>
  <c r="AD989"/>
  <c r="AP989" s="1"/>
  <c r="AT990"/>
  <c r="AD991"/>
  <c r="AP991" s="1"/>
  <c r="AT992"/>
  <c r="AD993"/>
  <c r="AP993" s="1"/>
  <c r="AT994"/>
  <c r="AD995"/>
  <c r="AP995" s="1"/>
  <c r="AT996"/>
  <c r="AD997"/>
  <c r="AP997" s="1"/>
  <c r="AT998"/>
  <c r="AD999"/>
  <c r="AP999" s="1"/>
  <c r="AT1000"/>
  <c r="AD1001"/>
  <c r="AP1001" s="1"/>
  <c r="AT1002"/>
  <c r="AD1003"/>
  <c r="AP1003" s="1"/>
  <c r="AT1004"/>
  <c r="AD1005"/>
  <c r="AP1005" s="1"/>
  <c r="AT1006"/>
  <c r="AD1007"/>
  <c r="AP1007" s="1"/>
  <c r="AT1008"/>
  <c r="AD1009"/>
  <c r="AP1009" s="1"/>
  <c r="AT1010"/>
  <c r="AD1011"/>
  <c r="AP1011" s="1"/>
  <c r="AT1012"/>
  <c r="AT1013"/>
  <c r="AT1015"/>
  <c r="AT1017"/>
  <c r="AT1019"/>
  <c r="AT1021"/>
  <c r="AT1023"/>
  <c r="C1041"/>
  <c r="E1041"/>
  <c r="H1041"/>
  <c r="H1042" s="1"/>
  <c r="O1041"/>
  <c r="O1065" s="1"/>
  <c r="O1066" s="1"/>
  <c r="Q1041"/>
  <c r="T1041"/>
  <c r="T1042" s="1"/>
  <c r="W1041"/>
  <c r="Y1041"/>
  <c r="AF1041"/>
  <c r="AT1029"/>
  <c r="AP1029"/>
  <c r="AT1030"/>
  <c r="AT1033"/>
  <c r="AT1035"/>
  <c r="AT1037"/>
  <c r="AI989"/>
  <c r="AK989"/>
  <c r="AM989"/>
  <c r="N990"/>
  <c r="Z990"/>
  <c r="AD990"/>
  <c r="AP990" s="1"/>
  <c r="AI991"/>
  <c r="AL991" s="1"/>
  <c r="AK991"/>
  <c r="AM991"/>
  <c r="N992"/>
  <c r="Z992"/>
  <c r="AD992"/>
  <c r="AP992" s="1"/>
  <c r="AI993"/>
  <c r="AL993" s="1"/>
  <c r="AK993"/>
  <c r="AM993"/>
  <c r="N994"/>
  <c r="Z994"/>
  <c r="AD994"/>
  <c r="AP994" s="1"/>
  <c r="AI995"/>
  <c r="AL995" s="1"/>
  <c r="AK995"/>
  <c r="AM995"/>
  <c r="N996"/>
  <c r="Z996"/>
  <c r="AD996"/>
  <c r="AP996" s="1"/>
  <c r="AI997"/>
  <c r="AL997" s="1"/>
  <c r="AK997"/>
  <c r="AM997"/>
  <c r="N998"/>
  <c r="Z998"/>
  <c r="AD998"/>
  <c r="AP998" s="1"/>
  <c r="AI999"/>
  <c r="AL999" s="1"/>
  <c r="AK999"/>
  <c r="AM999"/>
  <c r="N1000"/>
  <c r="Z1000"/>
  <c r="AD1000"/>
  <c r="AP1000" s="1"/>
  <c r="AI1001"/>
  <c r="AL1001" s="1"/>
  <c r="AK1001"/>
  <c r="AM1001"/>
  <c r="N1002"/>
  <c r="Z1002"/>
  <c r="AD1002"/>
  <c r="AP1002" s="1"/>
  <c r="AI1003"/>
  <c r="AL1003" s="1"/>
  <c r="AK1003"/>
  <c r="AM1003"/>
  <c r="N1004"/>
  <c r="Z1004"/>
  <c r="AD1004"/>
  <c r="AP1004" s="1"/>
  <c r="AI1005"/>
  <c r="AL1005" s="1"/>
  <c r="AK1005"/>
  <c r="AM1005"/>
  <c r="N1006"/>
  <c r="Z1006"/>
  <c r="AD1006"/>
  <c r="AP1006" s="1"/>
  <c r="AI1007"/>
  <c r="AL1007" s="1"/>
  <c r="AK1007"/>
  <c r="AM1007"/>
  <c r="N1008"/>
  <c r="Z1008"/>
  <c r="AD1008"/>
  <c r="AP1008" s="1"/>
  <c r="AI1009"/>
  <c r="AL1009" s="1"/>
  <c r="AK1009"/>
  <c r="AM1009"/>
  <c r="N1010"/>
  <c r="Z1010"/>
  <c r="AD1010"/>
  <c r="AP1010" s="1"/>
  <c r="AI1011"/>
  <c r="AL1011" s="1"/>
  <c r="AK1011"/>
  <c r="AM1011"/>
  <c r="N1012"/>
  <c r="Z1012"/>
  <c r="AD1012"/>
  <c r="AP1012" s="1"/>
  <c r="AD1013"/>
  <c r="AP1013" s="1"/>
  <c r="AI1013"/>
  <c r="AK1013"/>
  <c r="N1014"/>
  <c r="Z1014"/>
  <c r="AD1014"/>
  <c r="AP1014" s="1"/>
  <c r="AI1015"/>
  <c r="AL1015" s="1"/>
  <c r="AK1015"/>
  <c r="AM1015"/>
  <c r="N1016"/>
  <c r="Z1016"/>
  <c r="AD1016"/>
  <c r="AP1016" s="1"/>
  <c r="AI1017"/>
  <c r="AL1017" s="1"/>
  <c r="AK1017"/>
  <c r="AM1017"/>
  <c r="N1018"/>
  <c r="Z1018"/>
  <c r="AD1018"/>
  <c r="AP1018" s="1"/>
  <c r="AI1019"/>
  <c r="AL1019" s="1"/>
  <c r="AK1019"/>
  <c r="AM1019"/>
  <c r="N1020"/>
  <c r="Z1020"/>
  <c r="AD1020"/>
  <c r="AP1020" s="1"/>
  <c r="AI1021"/>
  <c r="AL1021" s="1"/>
  <c r="AK1021"/>
  <c r="AM1021"/>
  <c r="N1022"/>
  <c r="Z1022"/>
  <c r="AD1022"/>
  <c r="AP1022" s="1"/>
  <c r="AI1023"/>
  <c r="AL1023" s="1"/>
  <c r="AK1023"/>
  <c r="AM1023"/>
  <c r="N1024"/>
  <c r="Z1024"/>
  <c r="AD1024"/>
  <c r="AP1024" s="1"/>
  <c r="AD1025"/>
  <c r="AP1025" s="1"/>
  <c r="AI1025"/>
  <c r="AK1025"/>
  <c r="AD1026"/>
  <c r="AP1026" s="1"/>
  <c r="AI1026"/>
  <c r="AK1026"/>
  <c r="AQ1026"/>
  <c r="AT1026" s="1"/>
  <c r="AD1027"/>
  <c r="AP1027" s="1"/>
  <c r="AI1027"/>
  <c r="AK1027"/>
  <c r="AQ1027"/>
  <c r="AT1027" s="1"/>
  <c r="K1028"/>
  <c r="M1028"/>
  <c r="AS1028" s="1"/>
  <c r="AA1028"/>
  <c r="AC1028"/>
  <c r="N1029"/>
  <c r="AI1029"/>
  <c r="AK1029"/>
  <c r="AM1029"/>
  <c r="AJ1030"/>
  <c r="N1031"/>
  <c r="Z1031"/>
  <c r="AD1031"/>
  <c r="AP1031" s="1"/>
  <c r="AI1031"/>
  <c r="AJ1032"/>
  <c r="N1033"/>
  <c r="AD1033"/>
  <c r="AP1033" s="1"/>
  <c r="AI1033"/>
  <c r="AJ1034"/>
  <c r="N1035"/>
  <c r="AD1035"/>
  <c r="AP1035" s="1"/>
  <c r="AI1035"/>
  <c r="AJ1036"/>
  <c r="N1037"/>
  <c r="AD1037"/>
  <c r="AP1037" s="1"/>
  <c r="AI1037"/>
  <c r="AJ1038"/>
  <c r="N1039"/>
  <c r="Z1039"/>
  <c r="AD1039"/>
  <c r="AP1039" s="1"/>
  <c r="AI1039"/>
  <c r="AC1040"/>
  <c r="AJ1040"/>
  <c r="D1041"/>
  <c r="P1041"/>
  <c r="P1065" s="1"/>
  <c r="P1066" s="1"/>
  <c r="C1063"/>
  <c r="E1063"/>
  <c r="H1063"/>
  <c r="O1063"/>
  <c r="T1063"/>
  <c r="W1063"/>
  <c r="Y1063"/>
  <c r="N989"/>
  <c r="Z989"/>
  <c r="AI990"/>
  <c r="AK990"/>
  <c r="N991"/>
  <c r="Z991"/>
  <c r="AI992"/>
  <c r="AK992"/>
  <c r="N993"/>
  <c r="Z993"/>
  <c r="AI994"/>
  <c r="AK994"/>
  <c r="N995"/>
  <c r="Z995"/>
  <c r="AI996"/>
  <c r="AK996"/>
  <c r="N997"/>
  <c r="Z997"/>
  <c r="AI998"/>
  <c r="AK998"/>
  <c r="N999"/>
  <c r="Z999"/>
  <c r="AI1000"/>
  <c r="AK1000"/>
  <c r="N1001"/>
  <c r="Z1001"/>
  <c r="AI1002"/>
  <c r="AK1002"/>
  <c r="N1003"/>
  <c r="Z1003"/>
  <c r="AI1004"/>
  <c r="AK1004"/>
  <c r="N1005"/>
  <c r="Z1005"/>
  <c r="AI1006"/>
  <c r="AL1006" s="1"/>
  <c r="AK1006"/>
  <c r="N1007"/>
  <c r="Z1007"/>
  <c r="AI1008"/>
  <c r="AL1008" s="1"/>
  <c r="AK1008"/>
  <c r="N1009"/>
  <c r="Z1009"/>
  <c r="AI1010"/>
  <c r="AL1010" s="1"/>
  <c r="AK1010"/>
  <c r="N1011"/>
  <c r="Z1011"/>
  <c r="AI1012"/>
  <c r="AL1012" s="1"/>
  <c r="AK1012"/>
  <c r="N1013"/>
  <c r="AJ1013"/>
  <c r="AI1014"/>
  <c r="AL1014" s="1"/>
  <c r="AK1014"/>
  <c r="N1015"/>
  <c r="Z1015"/>
  <c r="AI1016"/>
  <c r="AL1016" s="1"/>
  <c r="AK1016"/>
  <c r="N1017"/>
  <c r="Z1017"/>
  <c r="AI1018"/>
  <c r="AL1018" s="1"/>
  <c r="AK1018"/>
  <c r="N1019"/>
  <c r="Z1019"/>
  <c r="AI1020"/>
  <c r="AL1020" s="1"/>
  <c r="AK1020"/>
  <c r="N1021"/>
  <c r="Z1021"/>
  <c r="AI1022"/>
  <c r="AL1022" s="1"/>
  <c r="AK1022"/>
  <c r="N1023"/>
  <c r="Z1023"/>
  <c r="AI1024"/>
  <c r="AL1024" s="1"/>
  <c r="AK1024"/>
  <c r="N1025"/>
  <c r="AJ1025"/>
  <c r="AJ1026"/>
  <c r="AJ1027"/>
  <c r="F1028"/>
  <c r="F1041" s="1"/>
  <c r="J1028"/>
  <c r="R1028"/>
  <c r="V1028"/>
  <c r="Z1028"/>
  <c r="AH1028"/>
  <c r="AJ1029"/>
  <c r="N1030"/>
  <c r="AD1030"/>
  <c r="AP1030" s="1"/>
  <c r="AI1030"/>
  <c r="AL1030" s="1"/>
  <c r="AJ1031"/>
  <c r="N1032"/>
  <c r="AD1032"/>
  <c r="AP1032" s="1"/>
  <c r="AI1032"/>
  <c r="AL1032" s="1"/>
  <c r="AJ1033"/>
  <c r="N1034"/>
  <c r="AD1034"/>
  <c r="AP1034" s="1"/>
  <c r="AI1034"/>
  <c r="AL1034" s="1"/>
  <c r="AJ1035"/>
  <c r="N1036"/>
  <c r="AD1036"/>
  <c r="AP1036" s="1"/>
  <c r="AI1036"/>
  <c r="AL1036" s="1"/>
  <c r="AJ1037"/>
  <c r="N1038"/>
  <c r="AD1038"/>
  <c r="AP1038" s="1"/>
  <c r="AI1038"/>
  <c r="AL1038" s="1"/>
  <c r="AJ1039"/>
  <c r="N1040"/>
  <c r="AD1040"/>
  <c r="AP1040" s="1"/>
  <c r="AI1040"/>
  <c r="G1063"/>
  <c r="I1063"/>
  <c r="P1063"/>
  <c r="S1063"/>
  <c r="U1063"/>
  <c r="X1063"/>
  <c r="AE1063"/>
  <c r="Q1090"/>
  <c r="S1090"/>
  <c r="S1087"/>
  <c r="U1090"/>
  <c r="U1087"/>
  <c r="W1090"/>
  <c r="W1087"/>
  <c r="C1090"/>
  <c r="G1090"/>
  <c r="I1090"/>
  <c r="O1090"/>
  <c r="C1092"/>
  <c r="G1092"/>
  <c r="I1092"/>
  <c r="O1092"/>
  <c r="Q1092"/>
  <c r="S1092"/>
  <c r="U1092"/>
  <c r="W1092"/>
  <c r="C1093"/>
  <c r="G1093"/>
  <c r="I1093"/>
  <c r="O1093"/>
  <c r="Q1093"/>
  <c r="S1093"/>
  <c r="U1093"/>
  <c r="W1093"/>
  <c r="C1094"/>
  <c r="G1094"/>
  <c r="I1094"/>
  <c r="O1094"/>
  <c r="Q1094"/>
  <c r="S1094"/>
  <c r="U1094"/>
  <c r="W1094"/>
  <c r="C1096"/>
  <c r="G1096"/>
  <c r="I1096"/>
  <c r="O1096"/>
  <c r="Q1096"/>
  <c r="S1096"/>
  <c r="U1096"/>
  <c r="W1096"/>
  <c r="C1097"/>
  <c r="G1097"/>
  <c r="I1097"/>
  <c r="O1097"/>
  <c r="Q1097"/>
  <c r="S1097"/>
  <c r="U1097"/>
  <c r="W1097"/>
  <c r="C1098"/>
  <c r="G1098"/>
  <c r="I1098"/>
  <c r="O1098"/>
  <c r="Q1098"/>
  <c r="S1098"/>
  <c r="U1098"/>
  <c r="W1098"/>
  <c r="C1099"/>
  <c r="G1099"/>
  <c r="I1099"/>
  <c r="O1099"/>
  <c r="Q1099"/>
  <c r="S1099"/>
  <c r="U1099"/>
  <c r="W1099"/>
  <c r="C1101"/>
  <c r="G1101"/>
  <c r="I1101"/>
  <c r="O1101"/>
  <c r="Q1101"/>
  <c r="S1101"/>
  <c r="U1101"/>
  <c r="W1101"/>
  <c r="C1102"/>
  <c r="G1102"/>
  <c r="I1102"/>
  <c r="S1102"/>
  <c r="U1102"/>
  <c r="O1103"/>
  <c r="Q1103"/>
  <c r="W1103"/>
  <c r="C1104"/>
  <c r="G1104"/>
  <c r="I1104"/>
  <c r="S1104"/>
  <c r="U1104"/>
  <c r="O1105"/>
  <c r="Q1105"/>
  <c r="W1105"/>
  <c r="C1087"/>
  <c r="G1087"/>
  <c r="O1087"/>
  <c r="H1090"/>
  <c r="H1087"/>
  <c r="P1090"/>
  <c r="P1087"/>
  <c r="T1090"/>
  <c r="T1087"/>
  <c r="H1092"/>
  <c r="P1092"/>
  <c r="T1092"/>
  <c r="H1093"/>
  <c r="P1093"/>
  <c r="T1093"/>
  <c r="H1094"/>
  <c r="P1094"/>
  <c r="T1094"/>
  <c r="H1096"/>
  <c r="P1096"/>
  <c r="T1096"/>
  <c r="H1097"/>
  <c r="P1097"/>
  <c r="T1097"/>
  <c r="H1098"/>
  <c r="P1098"/>
  <c r="T1098"/>
  <c r="H1099"/>
  <c r="P1099"/>
  <c r="T1099"/>
  <c r="H1101"/>
  <c r="P1101"/>
  <c r="T1101"/>
  <c r="H1102"/>
  <c r="O1102"/>
  <c r="W1102"/>
  <c r="C1103"/>
  <c r="G1103"/>
  <c r="I1103"/>
  <c r="S1103"/>
  <c r="U1103"/>
  <c r="O1104"/>
  <c r="Q1104"/>
  <c r="W1104"/>
  <c r="C1105"/>
  <c r="G1105"/>
  <c r="I1105"/>
  <c r="S1105"/>
  <c r="U1105"/>
  <c r="I1087"/>
  <c r="P1102"/>
  <c r="T1102"/>
  <c r="H1103"/>
  <c r="P1103"/>
  <c r="T1103"/>
  <c r="H1104"/>
  <c r="P1104"/>
  <c r="T1104"/>
  <c r="H1105"/>
  <c r="P1105"/>
  <c r="T1105"/>
  <c r="R1126"/>
  <c r="P1126"/>
  <c r="AO10" i="2"/>
  <c r="AK10"/>
  <c r="AO12"/>
  <c r="AK12"/>
  <c r="AO14"/>
  <c r="AK14"/>
  <c r="AO16"/>
  <c r="AK16"/>
  <c r="AO18"/>
  <c r="AK18"/>
  <c r="AO20"/>
  <c r="AK20"/>
  <c r="AO22"/>
  <c r="AK22"/>
  <c r="AO24"/>
  <c r="AK24"/>
  <c r="AO26"/>
  <c r="AK26"/>
  <c r="AO28"/>
  <c r="AK28"/>
  <c r="AO30"/>
  <c r="AK30"/>
  <c r="AO32"/>
  <c r="AK32"/>
  <c r="AO34"/>
  <c r="AK34"/>
  <c r="AO36"/>
  <c r="AK36"/>
  <c r="AO38"/>
  <c r="AK38"/>
  <c r="AO40"/>
  <c r="AK40"/>
  <c r="AO42"/>
  <c r="AK42"/>
  <c r="AR47"/>
  <c r="AU47" s="1"/>
  <c r="O47"/>
  <c r="AP47"/>
  <c r="AL47"/>
  <c r="AO48"/>
  <c r="AK48"/>
  <c r="O77"/>
  <c r="AR77"/>
  <c r="AU77" s="1"/>
  <c r="AN77"/>
  <c r="AJ77"/>
  <c r="AE77"/>
  <c r="AQ77" s="1"/>
  <c r="AN78"/>
  <c r="AJ78"/>
  <c r="AE78"/>
  <c r="AQ78" s="1"/>
  <c r="AR79"/>
  <c r="AU79" s="1"/>
  <c r="O79"/>
  <c r="AR86"/>
  <c r="AU86" s="1"/>
  <c r="O86"/>
  <c r="AN88"/>
  <c r="AU89"/>
  <c r="AR88"/>
  <c r="AO89"/>
  <c r="AK89"/>
  <c r="L223"/>
  <c r="G223"/>
  <c r="AU112"/>
  <c r="AR111"/>
  <c r="AO112"/>
  <c r="AK112"/>
  <c r="AR118"/>
  <c r="AU118" s="1"/>
  <c r="O118"/>
  <c r="AN118"/>
  <c r="AJ118"/>
  <c r="AE118"/>
  <c r="AQ118" s="1"/>
  <c r="AP118"/>
  <c r="AL118"/>
  <c r="AO119"/>
  <c r="AK119"/>
  <c r="AN130"/>
  <c r="AJ130"/>
  <c r="AE130"/>
  <c r="AP130"/>
  <c r="AL130"/>
  <c r="AD129"/>
  <c r="AP129" s="1"/>
  <c r="AO131"/>
  <c r="AK131"/>
  <c r="AO133"/>
  <c r="AK133"/>
  <c r="AO168"/>
  <c r="AK168"/>
  <c r="AO170"/>
  <c r="AK170"/>
  <c r="AO173"/>
  <c r="AK173"/>
  <c r="AO174"/>
  <c r="AK174"/>
  <c r="AO192"/>
  <c r="AK192"/>
  <c r="AO193"/>
  <c r="AK193"/>
  <c r="AU194"/>
  <c r="AR195"/>
  <c r="AU195" s="1"/>
  <c r="O195"/>
  <c r="AN195"/>
  <c r="AJ195"/>
  <c r="AE195"/>
  <c r="AQ195" s="1"/>
  <c r="AP195"/>
  <c r="AL195"/>
  <c r="AO196"/>
  <c r="AK196"/>
  <c r="AO197"/>
  <c r="AK197"/>
  <c r="AO198"/>
  <c r="AK198"/>
  <c r="AO200"/>
  <c r="AK200"/>
  <c r="AO201"/>
  <c r="AK201"/>
  <c r="AO203"/>
  <c r="AK203"/>
  <c r="AO205"/>
  <c r="AK205"/>
  <c r="AO208"/>
  <c r="AK208"/>
  <c r="AO210"/>
  <c r="AK210"/>
  <c r="AO212"/>
  <c r="AK212"/>
  <c r="AN214"/>
  <c r="AJ214"/>
  <c r="AE214"/>
  <c r="AQ214" s="1"/>
  <c r="AN216"/>
  <c r="AJ216"/>
  <c r="AE216"/>
  <c r="AQ216" s="1"/>
  <c r="AU219"/>
  <c r="AR218"/>
  <c r="AT218"/>
  <c r="AN228"/>
  <c r="AJ228"/>
  <c r="AE228"/>
  <c r="AQ228" s="1"/>
  <c r="AP228"/>
  <c r="AL228"/>
  <c r="AO229"/>
  <c r="AK229"/>
  <c r="AO257"/>
  <c r="AK257"/>
  <c r="AO260"/>
  <c r="AK260"/>
  <c r="AO262"/>
  <c r="AK262"/>
  <c r="AO264"/>
  <c r="AK264"/>
  <c r="AO265"/>
  <c r="AK265"/>
  <c r="AO266"/>
  <c r="AK266"/>
  <c r="AO267"/>
  <c r="AK267"/>
  <c r="AO269"/>
  <c r="AK269"/>
  <c r="AO271"/>
  <c r="AK271"/>
  <c r="AO273"/>
  <c r="AK273"/>
  <c r="AO274"/>
  <c r="AK274"/>
  <c r="AO276"/>
  <c r="AK276"/>
  <c r="AO277"/>
  <c r="AK277"/>
  <c r="AO280"/>
  <c r="AK280"/>
  <c r="AN283"/>
  <c r="AJ283"/>
  <c r="AE283"/>
  <c r="AP283"/>
  <c r="AL283"/>
  <c r="AD282"/>
  <c r="AP282" s="1"/>
  <c r="AO286"/>
  <c r="AK286"/>
  <c r="AO287"/>
  <c r="AK287"/>
  <c r="AO290"/>
  <c r="AK290"/>
  <c r="AO292"/>
  <c r="AK292"/>
  <c r="AO294"/>
  <c r="AK294"/>
  <c r="AO297"/>
  <c r="AK297"/>
  <c r="AO299"/>
  <c r="AK299"/>
  <c r="AN301"/>
  <c r="AJ301"/>
  <c r="AE301"/>
  <c r="AQ301" s="1"/>
  <c r="AE306"/>
  <c r="AN306"/>
  <c r="AJ306"/>
  <c r="AD305"/>
  <c r="AP305" s="1"/>
  <c r="AP306"/>
  <c r="AL306"/>
  <c r="AS308"/>
  <c r="M305"/>
  <c r="AO308"/>
  <c r="AK308"/>
  <c r="AO309"/>
  <c r="AK309"/>
  <c r="AO310"/>
  <c r="AK310"/>
  <c r="AO313"/>
  <c r="AK313"/>
  <c r="AO314"/>
  <c r="AK314"/>
  <c r="AN315"/>
  <c r="AJ315"/>
  <c r="AE315"/>
  <c r="AQ315" s="1"/>
  <c r="AO315"/>
  <c r="AK315"/>
  <c r="AN318"/>
  <c r="AJ318"/>
  <c r="AE318"/>
  <c r="AQ318" s="1"/>
  <c r="AO319"/>
  <c r="AK319"/>
  <c r="AN320"/>
  <c r="AJ320"/>
  <c r="AE320"/>
  <c r="AQ320" s="1"/>
  <c r="AO320"/>
  <c r="AK320"/>
  <c r="AO325"/>
  <c r="AK325"/>
  <c r="AO329"/>
  <c r="AK329"/>
  <c r="AN330"/>
  <c r="AJ330"/>
  <c r="AE330"/>
  <c r="AQ330" s="1"/>
  <c r="AN331"/>
  <c r="AJ331"/>
  <c r="AE331"/>
  <c r="AQ331" s="1"/>
  <c r="AN333"/>
  <c r="AJ333"/>
  <c r="AE333"/>
  <c r="AQ333" s="1"/>
  <c r="AN335"/>
  <c r="AJ335"/>
  <c r="AE335"/>
  <c r="AQ335" s="1"/>
  <c r="AR337"/>
  <c r="AU337" s="1"/>
  <c r="O337"/>
  <c r="AN337"/>
  <c r="AJ337"/>
  <c r="AE337"/>
  <c r="AQ337" s="1"/>
  <c r="AR338"/>
  <c r="AU338" s="1"/>
  <c r="O338"/>
  <c r="AN338"/>
  <c r="AJ338"/>
  <c r="AE338"/>
  <c r="AQ338" s="1"/>
  <c r="AR339"/>
  <c r="AU339" s="1"/>
  <c r="O339"/>
  <c r="AN339"/>
  <c r="AJ339"/>
  <c r="AE339"/>
  <c r="AQ339" s="1"/>
  <c r="AR340"/>
  <c r="AU340" s="1"/>
  <c r="O340"/>
  <c r="AN340"/>
  <c r="AJ340"/>
  <c r="AE340"/>
  <c r="AQ340" s="1"/>
  <c r="AR341"/>
  <c r="AU341" s="1"/>
  <c r="O341"/>
  <c r="AO341"/>
  <c r="AK341"/>
  <c r="AO344"/>
  <c r="AK344"/>
  <c r="AO345"/>
  <c r="AK345"/>
  <c r="AO348"/>
  <c r="AK348"/>
  <c r="AO349"/>
  <c r="AK349"/>
  <c r="AR350"/>
  <c r="AU350" s="1"/>
  <c r="O350"/>
  <c r="AN350"/>
  <c r="AJ350"/>
  <c r="AE350"/>
  <c r="AQ350" s="1"/>
  <c r="O351"/>
  <c r="AR351"/>
  <c r="AU351" s="1"/>
  <c r="AN352"/>
  <c r="AJ352"/>
  <c r="AE352"/>
  <c r="AQ352" s="1"/>
  <c r="AO353"/>
  <c r="AK353"/>
  <c r="AR354"/>
  <c r="AU354" s="1"/>
  <c r="O354"/>
  <c r="AN354"/>
  <c r="AJ354"/>
  <c r="AE354"/>
  <c r="AQ354" s="1"/>
  <c r="AO356"/>
  <c r="AK356"/>
  <c r="AO359"/>
  <c r="AK359"/>
  <c r="AO362"/>
  <c r="AK362"/>
  <c r="AO363"/>
  <c r="AK363"/>
  <c r="AP364"/>
  <c r="AL364"/>
  <c r="AR367"/>
  <c r="AU367" s="1"/>
  <c r="O367"/>
  <c r="AN367"/>
  <c r="AJ367"/>
  <c r="AE367"/>
  <c r="AQ367" s="1"/>
  <c r="AP367"/>
  <c r="AL367"/>
  <c r="AO368"/>
  <c r="AK368"/>
  <c r="Z106"/>
  <c r="AU107"/>
  <c r="AU108"/>
  <c r="AU109"/>
  <c r="AU110"/>
  <c r="AT223"/>
  <c r="K223"/>
  <c r="AU117"/>
  <c r="AU135"/>
  <c r="AU137"/>
  <c r="AU139"/>
  <c r="AU141"/>
  <c r="AU143"/>
  <c r="AU149"/>
  <c r="AU151"/>
  <c r="AU153"/>
  <c r="AU155"/>
  <c r="AU157"/>
  <c r="AU159"/>
  <c r="AU165"/>
  <c r="AU167"/>
  <c r="AU169"/>
  <c r="AU171"/>
  <c r="AE197"/>
  <c r="AQ197" s="1"/>
  <c r="AE198"/>
  <c r="AQ198" s="1"/>
  <c r="AE200"/>
  <c r="AQ200" s="1"/>
  <c r="AE202"/>
  <c r="AQ202" s="1"/>
  <c r="AE203"/>
  <c r="AQ203" s="1"/>
  <c r="AE206"/>
  <c r="AQ206" s="1"/>
  <c r="AE207"/>
  <c r="AQ207" s="1"/>
  <c r="AE209"/>
  <c r="AQ209" s="1"/>
  <c r="AE211"/>
  <c r="AQ211" s="1"/>
  <c r="AE257"/>
  <c r="AQ257" s="1"/>
  <c r="AE258"/>
  <c r="AQ258" s="1"/>
  <c r="AE267"/>
  <c r="AQ267" s="1"/>
  <c r="AE268"/>
  <c r="AQ268" s="1"/>
  <c r="AE270"/>
  <c r="AQ270" s="1"/>
  <c r="AE277"/>
  <c r="AQ277" s="1"/>
  <c r="AS305"/>
  <c r="AU312"/>
  <c r="AU322"/>
  <c r="AE344"/>
  <c r="AQ344" s="1"/>
  <c r="AU359"/>
  <c r="AU362"/>
  <c r="AO11"/>
  <c r="AK11"/>
  <c r="AO13"/>
  <c r="AK13"/>
  <c r="AO17"/>
  <c r="AK17"/>
  <c r="AO19"/>
  <c r="AK19"/>
  <c r="AO23"/>
  <c r="AK23"/>
  <c r="AO25"/>
  <c r="AK25"/>
  <c r="AO27"/>
  <c r="AK27"/>
  <c r="AO29"/>
  <c r="AK29"/>
  <c r="AO35"/>
  <c r="AK35"/>
  <c r="AO37"/>
  <c r="AK37"/>
  <c r="AO39"/>
  <c r="AK39"/>
  <c r="AO41"/>
  <c r="AK41"/>
  <c r="AO47"/>
  <c r="AK47"/>
  <c r="AR69"/>
  <c r="AU69" s="1"/>
  <c r="O69"/>
  <c r="O70"/>
  <c r="AR70"/>
  <c r="AU70" s="1"/>
  <c r="AN70"/>
  <c r="AJ70"/>
  <c r="AE70"/>
  <c r="AQ70" s="1"/>
  <c r="AR72"/>
  <c r="AU72" s="1"/>
  <c r="O72"/>
  <c r="AN73"/>
  <c r="AJ73"/>
  <c r="AE73"/>
  <c r="AQ73" s="1"/>
  <c r="AR75"/>
  <c r="AU75" s="1"/>
  <c r="O75"/>
  <c r="AO78"/>
  <c r="AK78"/>
  <c r="AN80"/>
  <c r="AJ80"/>
  <c r="AE80"/>
  <c r="AQ80" s="1"/>
  <c r="AR81"/>
  <c r="AU81" s="1"/>
  <c r="O81"/>
  <c r="O83"/>
  <c r="AR83"/>
  <c r="AU83" s="1"/>
  <c r="AN83"/>
  <c r="AJ83"/>
  <c r="AE83"/>
  <c r="AQ83" s="1"/>
  <c r="AR84"/>
  <c r="AU84" s="1"/>
  <c r="O84"/>
  <c r="AN85"/>
  <c r="AJ85"/>
  <c r="AE85"/>
  <c r="AQ85" s="1"/>
  <c r="G106"/>
  <c r="L106"/>
  <c r="AO106"/>
  <c r="AK106"/>
  <c r="AE89"/>
  <c r="AQ89" s="1"/>
  <c r="AN89"/>
  <c r="AJ89"/>
  <c r="AP89"/>
  <c r="AL89"/>
  <c r="AB223"/>
  <c r="S223"/>
  <c r="AP223"/>
  <c r="AL223"/>
  <c r="AE112"/>
  <c r="AQ112" s="1"/>
  <c r="AN112"/>
  <c r="AJ112"/>
  <c r="AP112"/>
  <c r="AL112"/>
  <c r="AO118"/>
  <c r="AK118"/>
  <c r="AP119"/>
  <c r="AL119"/>
  <c r="AC129"/>
  <c r="AO129" s="1"/>
  <c r="AO130"/>
  <c r="AK130"/>
  <c r="AO132"/>
  <c r="AK132"/>
  <c r="AO134"/>
  <c r="AK134"/>
  <c r="AO169"/>
  <c r="AK169"/>
  <c r="AO171"/>
  <c r="AK171"/>
  <c r="AR173"/>
  <c r="AU173" s="1"/>
  <c r="O173"/>
  <c r="AN173"/>
  <c r="AJ173"/>
  <c r="AM173" s="1"/>
  <c r="AW173" s="1"/>
  <c r="AE173"/>
  <c r="AQ173" s="1"/>
  <c r="AP173"/>
  <c r="AL173"/>
  <c r="AN174"/>
  <c r="AJ174"/>
  <c r="AE174"/>
  <c r="AQ174" s="1"/>
  <c r="AP174"/>
  <c r="AL174"/>
  <c r="AO195"/>
  <c r="AK195"/>
  <c r="AP196"/>
  <c r="AL196"/>
  <c r="AO199"/>
  <c r="AK199"/>
  <c r="AO202"/>
  <c r="AK202"/>
  <c r="AO204"/>
  <c r="AK204"/>
  <c r="AO206"/>
  <c r="AK206"/>
  <c r="AO207"/>
  <c r="AK207"/>
  <c r="AO209"/>
  <c r="AK209"/>
  <c r="AO211"/>
  <c r="AK211"/>
  <c r="AN215"/>
  <c r="AJ215"/>
  <c r="AE215"/>
  <c r="AQ215" s="1"/>
  <c r="AN219"/>
  <c r="AJ219"/>
  <c r="AB218"/>
  <c r="AN218" s="1"/>
  <c r="AP219"/>
  <c r="AL219"/>
  <c r="AD218"/>
  <c r="AP218" s="1"/>
  <c r="AU228"/>
  <c r="AU1155" s="1"/>
  <c r="AO228"/>
  <c r="AK228"/>
  <c r="AO258"/>
  <c r="AK258"/>
  <c r="AO259"/>
  <c r="AK259"/>
  <c r="AO261"/>
  <c r="AK261"/>
  <c r="AO263"/>
  <c r="AK263"/>
  <c r="AO268"/>
  <c r="AK268"/>
  <c r="AO270"/>
  <c r="AK270"/>
  <c r="AO272"/>
  <c r="AK272"/>
  <c r="AO275"/>
  <c r="AK275"/>
  <c r="AO279"/>
  <c r="AK279"/>
  <c r="AU283"/>
  <c r="AC282"/>
  <c r="AO282" s="1"/>
  <c r="AO283"/>
  <c r="AK283"/>
  <c r="AO284"/>
  <c r="AK284"/>
  <c r="AO285"/>
  <c r="AK285"/>
  <c r="AO289"/>
  <c r="AK289"/>
  <c r="AO291"/>
  <c r="AK291"/>
  <c r="AO293"/>
  <c r="AK293"/>
  <c r="AO296"/>
  <c r="AK296"/>
  <c r="AO298"/>
  <c r="AK298"/>
  <c r="AO300"/>
  <c r="AK300"/>
  <c r="AN302"/>
  <c r="AJ302"/>
  <c r="AE302"/>
  <c r="AQ302" s="1"/>
  <c r="AU306"/>
  <c r="AO306"/>
  <c r="AK306"/>
  <c r="AC305"/>
  <c r="AO305" s="1"/>
  <c r="AN309"/>
  <c r="AJ309"/>
  <c r="AE309"/>
  <c r="AQ309" s="1"/>
  <c r="AN310"/>
  <c r="AJ310"/>
  <c r="AE310"/>
  <c r="AQ310" s="1"/>
  <c r="AO311"/>
  <c r="AK311"/>
  <c r="AN312"/>
  <c r="AJ312"/>
  <c r="AE312"/>
  <c r="AQ312" s="1"/>
  <c r="AO312"/>
  <c r="AK312"/>
  <c r="AR314"/>
  <c r="AU314" s="1"/>
  <c r="O314"/>
  <c r="AO316"/>
  <c r="AK316"/>
  <c r="AN317"/>
  <c r="AJ317"/>
  <c r="AE317"/>
  <c r="AQ317" s="1"/>
  <c r="AO317"/>
  <c r="AK317"/>
  <c r="AO318"/>
  <c r="AK318"/>
  <c r="AO321"/>
  <c r="AK321"/>
  <c r="AN322"/>
  <c r="AJ322"/>
  <c r="AE322"/>
  <c r="AQ322" s="1"/>
  <c r="AO322"/>
  <c r="AK322"/>
  <c r="AO324"/>
  <c r="AK324"/>
  <c r="AO326"/>
  <c r="AK326"/>
  <c r="AR327"/>
  <c r="AU327" s="1"/>
  <c r="O327"/>
  <c r="AN327"/>
  <c r="AJ327"/>
  <c r="AE327"/>
  <c r="AQ327" s="1"/>
  <c r="AO327"/>
  <c r="AK327"/>
  <c r="AO330"/>
  <c r="AK330"/>
  <c r="AO331"/>
  <c r="AK331"/>
  <c r="AR333"/>
  <c r="AU333" s="1"/>
  <c r="O333"/>
  <c r="AO333"/>
  <c r="AK333"/>
  <c r="AO335"/>
  <c r="AK335"/>
  <c r="AO337"/>
  <c r="AK337"/>
  <c r="AO338"/>
  <c r="AK338"/>
  <c r="AO339"/>
  <c r="AK339"/>
  <c r="AO340"/>
  <c r="AK340"/>
  <c r="AN341"/>
  <c r="AJ341"/>
  <c r="AE341"/>
  <c r="AQ341" s="1"/>
  <c r="AO343"/>
  <c r="AK343"/>
  <c r="AO346"/>
  <c r="AK346"/>
  <c r="AR348"/>
  <c r="AU348" s="1"/>
  <c r="O348"/>
  <c r="AN348"/>
  <c r="AJ348"/>
  <c r="AE348"/>
  <c r="AQ348" s="1"/>
  <c r="AO350"/>
  <c r="AK350"/>
  <c r="AO351"/>
  <c r="AK351"/>
  <c r="AR352"/>
  <c r="AU352" s="1"/>
  <c r="O352"/>
  <c r="AO352"/>
  <c r="AK352"/>
  <c r="AO354"/>
  <c r="AK354"/>
  <c r="AO357"/>
  <c r="AK357"/>
  <c r="AB361"/>
  <c r="W361"/>
  <c r="AN363"/>
  <c r="AJ363"/>
  <c r="AM363" s="1"/>
  <c r="AW363" s="1"/>
  <c r="AE363"/>
  <c r="AQ363" s="1"/>
  <c r="AP363"/>
  <c r="AL363"/>
  <c r="AO364"/>
  <c r="AK364"/>
  <c r="AO367"/>
  <c r="AK367"/>
  <c r="AN368"/>
  <c r="AJ368"/>
  <c r="AE368"/>
  <c r="AQ368" s="1"/>
  <c r="AP368"/>
  <c r="AL368"/>
  <c r="AU13"/>
  <c r="AM21"/>
  <c r="AU25"/>
  <c r="AM31"/>
  <c r="AM33"/>
  <c r="AU35"/>
  <c r="AU37"/>
  <c r="AU39"/>
  <c r="AU41"/>
  <c r="AU50"/>
  <c r="AU87"/>
  <c r="K106"/>
  <c r="AH106"/>
  <c r="AU90"/>
  <c r="AU91"/>
  <c r="AU95"/>
  <c r="AU126"/>
  <c r="AU130"/>
  <c r="AU132"/>
  <c r="AU136"/>
  <c r="AU138"/>
  <c r="AU144"/>
  <c r="AU146"/>
  <c r="AU148"/>
  <c r="AU150"/>
  <c r="AU152"/>
  <c r="AU154"/>
  <c r="AU156"/>
  <c r="AU158"/>
  <c r="AU160"/>
  <c r="AU162"/>
  <c r="AU164"/>
  <c r="AU166"/>
  <c r="AU192"/>
  <c r="AU193"/>
  <c r="AE199"/>
  <c r="AQ199" s="1"/>
  <c r="AE201"/>
  <c r="AQ201" s="1"/>
  <c r="AE204"/>
  <c r="AQ204" s="1"/>
  <c r="AE229"/>
  <c r="AQ229" s="1"/>
  <c r="AU230"/>
  <c r="AU231"/>
  <c r="AU232"/>
  <c r="AU233"/>
  <c r="AU234"/>
  <c r="AU235"/>
  <c r="AU236"/>
  <c r="AU237"/>
  <c r="AU238"/>
  <c r="AU239"/>
  <c r="AU240"/>
  <c r="AU241"/>
  <c r="AU242"/>
  <c r="AU243"/>
  <c r="AU244"/>
  <c r="AU246"/>
  <c r="AU247"/>
  <c r="AU248"/>
  <c r="AU249"/>
  <c r="AU250"/>
  <c r="AU251"/>
  <c r="AU252"/>
  <c r="AU253"/>
  <c r="AU255"/>
  <c r="AU256"/>
  <c r="AE259"/>
  <c r="AQ259" s="1"/>
  <c r="AE260"/>
  <c r="AQ260" s="1"/>
  <c r="AE262"/>
  <c r="AQ262" s="1"/>
  <c r="AE264"/>
  <c r="AQ264" s="1"/>
  <c r="AE265"/>
  <c r="AQ265" s="1"/>
  <c r="AE266"/>
  <c r="AQ266" s="1"/>
  <c r="AE269"/>
  <c r="AQ269" s="1"/>
  <c r="AE271"/>
  <c r="AQ271" s="1"/>
  <c r="AE272"/>
  <c r="AQ272" s="1"/>
  <c r="AE273"/>
  <c r="AQ273" s="1"/>
  <c r="AE274"/>
  <c r="AQ274" s="1"/>
  <c r="AE275"/>
  <c r="AQ275" s="1"/>
  <c r="AE276"/>
  <c r="AQ276" s="1"/>
  <c r="AE280"/>
  <c r="AQ280" s="1"/>
  <c r="AU285"/>
  <c r="AE286"/>
  <c r="AQ286" s="1"/>
  <c r="AE287"/>
  <c r="AQ287" s="1"/>
  <c r="AU288"/>
  <c r="AU290"/>
  <c r="AU292"/>
  <c r="AU294"/>
  <c r="AU297"/>
  <c r="AU299"/>
  <c r="AU301"/>
  <c r="AU303"/>
  <c r="AU308"/>
  <c r="AU315"/>
  <c r="AU324"/>
  <c r="AU343"/>
  <c r="AU344"/>
  <c r="AE345"/>
  <c r="AQ345" s="1"/>
  <c r="AU346"/>
  <c r="AU357"/>
  <c r="AU364"/>
  <c r="AU370"/>
  <c r="AU371"/>
  <c r="AU372"/>
  <c r="AU373"/>
  <c r="AU374"/>
  <c r="H1122"/>
  <c r="H1119"/>
  <c r="M1122"/>
  <c r="T1122"/>
  <c r="T1119"/>
  <c r="AF1122"/>
  <c r="AF1119"/>
  <c r="L740"/>
  <c r="G740"/>
  <c r="AB740"/>
  <c r="S740"/>
  <c r="AP740"/>
  <c r="AL740"/>
  <c r="AN375"/>
  <c r="AJ375"/>
  <c r="AP375"/>
  <c r="AL375"/>
  <c r="AO376"/>
  <c r="AK376"/>
  <c r="AO378"/>
  <c r="AK378"/>
  <c r="AO380"/>
  <c r="AK380"/>
  <c r="AO382"/>
  <c r="AK382"/>
  <c r="AO384"/>
  <c r="AK384"/>
  <c r="AP389"/>
  <c r="AL389"/>
  <c r="AO390"/>
  <c r="AK390"/>
  <c r="AO391"/>
  <c r="AK391"/>
  <c r="AO393"/>
  <c r="AK393"/>
  <c r="AO395"/>
  <c r="AK395"/>
  <c r="AO397"/>
  <c r="AK397"/>
  <c r="AO399"/>
  <c r="AK399"/>
  <c r="AO401"/>
  <c r="AK401"/>
  <c r="AO404"/>
  <c r="AK404"/>
  <c r="AO406"/>
  <c r="AK406"/>
  <c r="AO408"/>
  <c r="AK408"/>
  <c r="AO411"/>
  <c r="AK411"/>
  <c r="AP412"/>
  <c r="AL412"/>
  <c r="AO430"/>
  <c r="AK430"/>
  <c r="AU452"/>
  <c r="AR451"/>
  <c r="AC451"/>
  <c r="AO451" s="1"/>
  <c r="AO452"/>
  <c r="AK452"/>
  <c r="AR497"/>
  <c r="AU497" s="1"/>
  <c r="O497"/>
  <c r="AN497"/>
  <c r="AJ497"/>
  <c r="AE497"/>
  <c r="AQ497" s="1"/>
  <c r="AP497"/>
  <c r="AL497"/>
  <c r="AO498"/>
  <c r="AK498"/>
  <c r="AO499"/>
  <c r="AK499"/>
  <c r="AO500"/>
  <c r="AK500"/>
  <c r="AO502"/>
  <c r="AK502"/>
  <c r="AO504"/>
  <c r="AK504"/>
  <c r="AO506"/>
  <c r="AK506"/>
  <c r="AO508"/>
  <c r="AK508"/>
  <c r="AO509"/>
  <c r="AK509"/>
  <c r="AO512"/>
  <c r="AK512"/>
  <c r="AO518"/>
  <c r="AK518"/>
  <c r="AO520"/>
  <c r="AK520"/>
  <c r="AO522"/>
  <c r="AK522"/>
  <c r="AO527"/>
  <c r="AK527"/>
  <c r="AO528"/>
  <c r="AK528"/>
  <c r="AO530"/>
  <c r="AK530"/>
  <c r="AO532"/>
  <c r="AK532"/>
  <c r="AP535"/>
  <c r="AL535"/>
  <c r="AO537"/>
  <c r="AK537"/>
  <c r="AO538"/>
  <c r="AK538"/>
  <c r="AO539"/>
  <c r="AK539"/>
  <c r="AO541"/>
  <c r="AK541"/>
  <c r="AO543"/>
  <c r="AK543"/>
  <c r="AO545"/>
  <c r="AK545"/>
  <c r="AO546"/>
  <c r="AK546"/>
  <c r="AO548"/>
  <c r="AK548"/>
  <c r="AO550"/>
  <c r="AK550"/>
  <c r="AO554"/>
  <c r="AK554"/>
  <c r="AO563"/>
  <c r="AK563"/>
  <c r="AP564"/>
  <c r="AL564"/>
  <c r="AO566"/>
  <c r="AK566"/>
  <c r="AO568"/>
  <c r="AK568"/>
  <c r="AO570"/>
  <c r="AK570"/>
  <c r="AO572"/>
  <c r="AK572"/>
  <c r="AO574"/>
  <c r="AK574"/>
  <c r="AO576"/>
  <c r="AK576"/>
  <c r="AO578"/>
  <c r="AK578"/>
  <c r="AO580"/>
  <c r="AK580"/>
  <c r="AO582"/>
  <c r="AK582"/>
  <c r="AO584"/>
  <c r="AK584"/>
  <c r="AO588"/>
  <c r="AK588"/>
  <c r="AP591"/>
  <c r="AL591"/>
  <c r="AO617"/>
  <c r="AK617"/>
  <c r="AN620"/>
  <c r="AJ620"/>
  <c r="AP620"/>
  <c r="AL620"/>
  <c r="AO625"/>
  <c r="AK625"/>
  <c r="AO635"/>
  <c r="AK635"/>
  <c r="AO639"/>
  <c r="AK639"/>
  <c r="O9"/>
  <c r="AA9"/>
  <c r="AC9"/>
  <c r="AI9"/>
  <c r="AS9"/>
  <c r="O10"/>
  <c r="O11"/>
  <c r="O12"/>
  <c r="O13"/>
  <c r="O14"/>
  <c r="O16"/>
  <c r="O17"/>
  <c r="O18"/>
  <c r="O19"/>
  <c r="O20"/>
  <c r="AE21"/>
  <c r="O22"/>
  <c r="O23"/>
  <c r="O24"/>
  <c r="O25"/>
  <c r="O26"/>
  <c r="O27"/>
  <c r="O28"/>
  <c r="O29"/>
  <c r="O30"/>
  <c r="AE31"/>
  <c r="O32"/>
  <c r="AE33"/>
  <c r="O34"/>
  <c r="O35"/>
  <c r="O36"/>
  <c r="O37"/>
  <c r="O38"/>
  <c r="O39"/>
  <c r="O40"/>
  <c r="O41"/>
  <c r="O42"/>
  <c r="W43"/>
  <c r="Y43"/>
  <c r="AC43"/>
  <c r="AG43"/>
  <c r="O45"/>
  <c r="O46"/>
  <c r="G47"/>
  <c r="S47"/>
  <c r="AB48"/>
  <c r="AD48"/>
  <c r="AR48"/>
  <c r="AU48" s="1"/>
  <c r="AE49"/>
  <c r="AQ49" s="1"/>
  <c r="AK49"/>
  <c r="O50"/>
  <c r="AL50"/>
  <c r="AN50"/>
  <c r="AB51"/>
  <c r="AD51"/>
  <c r="K52"/>
  <c r="W52"/>
  <c r="AB52"/>
  <c r="AI52"/>
  <c r="AS52"/>
  <c r="K53"/>
  <c r="M1106"/>
  <c r="M1125" s="1"/>
  <c r="W53"/>
  <c r="W1106" s="1"/>
  <c r="W1125" s="1"/>
  <c r="AA54"/>
  <c r="AC54"/>
  <c r="AR54"/>
  <c r="AT54"/>
  <c r="AA55"/>
  <c r="AC55"/>
  <c r="AR55"/>
  <c r="AT55"/>
  <c r="AA56"/>
  <c r="AC56"/>
  <c r="AR56"/>
  <c r="AT56"/>
  <c r="AA57"/>
  <c r="AC57"/>
  <c r="AR57"/>
  <c r="AT57"/>
  <c r="AA58"/>
  <c r="AC58"/>
  <c r="AR58"/>
  <c r="AT58"/>
  <c r="L1110"/>
  <c r="AA59"/>
  <c r="AC59"/>
  <c r="AR59"/>
  <c r="AT59"/>
  <c r="AA60"/>
  <c r="AC60"/>
  <c r="AR60"/>
  <c r="AT60"/>
  <c r="AA61"/>
  <c r="AC61"/>
  <c r="AR61"/>
  <c r="AT61"/>
  <c r="AA62"/>
  <c r="AC62"/>
  <c r="AR62"/>
  <c r="AT62"/>
  <c r="AA63"/>
  <c r="AC63"/>
  <c r="AR63"/>
  <c r="AT63"/>
  <c r="AA64"/>
  <c r="AC64"/>
  <c r="AR64"/>
  <c r="AT64"/>
  <c r="AA65"/>
  <c r="AC65"/>
  <c r="AR65"/>
  <c r="AT65"/>
  <c r="AA66"/>
  <c r="AC66"/>
  <c r="AL66"/>
  <c r="AR66"/>
  <c r="AT66"/>
  <c r="AA67"/>
  <c r="AC67"/>
  <c r="AL67"/>
  <c r="AR67"/>
  <c r="AT67"/>
  <c r="AB69"/>
  <c r="AK69"/>
  <c r="AA70"/>
  <c r="AL70"/>
  <c r="AB72"/>
  <c r="AK72"/>
  <c r="L73"/>
  <c r="AL73"/>
  <c r="K75"/>
  <c r="AB75"/>
  <c r="AK75"/>
  <c r="AA77"/>
  <c r="AL77"/>
  <c r="L78"/>
  <c r="AA78"/>
  <c r="AL78"/>
  <c r="AB79"/>
  <c r="AK79"/>
  <c r="L80"/>
  <c r="AA80"/>
  <c r="AL80"/>
  <c r="AB81"/>
  <c r="AK81"/>
  <c r="O82"/>
  <c r="AK82"/>
  <c r="AA83"/>
  <c r="AL83"/>
  <c r="AB84"/>
  <c r="AK84"/>
  <c r="L85"/>
  <c r="AL85"/>
  <c r="AB86"/>
  <c r="AK86"/>
  <c r="O87"/>
  <c r="AK87"/>
  <c r="AC88"/>
  <c r="AO88" s="1"/>
  <c r="AE90"/>
  <c r="AQ90" s="1"/>
  <c r="AK90"/>
  <c r="O91"/>
  <c r="AJ91"/>
  <c r="AL91"/>
  <c r="AE92"/>
  <c r="AQ92" s="1"/>
  <c r="AK92"/>
  <c r="AS92"/>
  <c r="AU92" s="1"/>
  <c r="O93"/>
  <c r="AJ93"/>
  <c r="AL93"/>
  <c r="AE94"/>
  <c r="AQ94" s="1"/>
  <c r="AK94"/>
  <c r="AS94"/>
  <c r="AU94" s="1"/>
  <c r="O95"/>
  <c r="AJ95"/>
  <c r="AL95"/>
  <c r="AE96"/>
  <c r="AQ96" s="1"/>
  <c r="AK96"/>
  <c r="AS96"/>
  <c r="AU96" s="1"/>
  <c r="O97"/>
  <c r="AJ97"/>
  <c r="AL97"/>
  <c r="AE98"/>
  <c r="AQ98" s="1"/>
  <c r="AK98"/>
  <c r="AS98"/>
  <c r="AU98" s="1"/>
  <c r="O99"/>
  <c r="AJ99"/>
  <c r="AL99"/>
  <c r="AE100"/>
  <c r="AQ100" s="1"/>
  <c r="AK100"/>
  <c r="AS100"/>
  <c r="AU100" s="1"/>
  <c r="O101"/>
  <c r="AJ101"/>
  <c r="AL101"/>
  <c r="AE102"/>
  <c r="AQ102" s="1"/>
  <c r="AK102"/>
  <c r="AS102"/>
  <c r="AU102" s="1"/>
  <c r="O103"/>
  <c r="AJ103"/>
  <c r="AL103"/>
  <c r="AE104"/>
  <c r="AQ104" s="1"/>
  <c r="AK104"/>
  <c r="AS104"/>
  <c r="AU104" s="1"/>
  <c r="O105"/>
  <c r="AJ105"/>
  <c r="AL105"/>
  <c r="P106"/>
  <c r="R106"/>
  <c r="AD106" s="1"/>
  <c r="O107"/>
  <c r="AK107"/>
  <c r="AM107" s="1"/>
  <c r="AO107"/>
  <c r="O108"/>
  <c r="AK108"/>
  <c r="AM108" s="1"/>
  <c r="AO108"/>
  <c r="O109"/>
  <c r="AK109"/>
  <c r="AM109" s="1"/>
  <c r="AO109"/>
  <c r="O110"/>
  <c r="AK110"/>
  <c r="AM110" s="1"/>
  <c r="AO110"/>
  <c r="Y111"/>
  <c r="Y223" s="1"/>
  <c r="AC223" s="1"/>
  <c r="AG111"/>
  <c r="AG223" s="1"/>
  <c r="AI223" s="1"/>
  <c r="AE113"/>
  <c r="AQ113" s="1"/>
  <c r="AK113"/>
  <c r="AS113"/>
  <c r="AU113" s="1"/>
  <c r="O114"/>
  <c r="AJ114"/>
  <c r="AL114"/>
  <c r="AE115"/>
  <c r="AQ115" s="1"/>
  <c r="AK115"/>
  <c r="AS115"/>
  <c r="AU115" s="1"/>
  <c r="O117"/>
  <c r="AK117"/>
  <c r="AM117" s="1"/>
  <c r="AO117"/>
  <c r="G118"/>
  <c r="S118"/>
  <c r="AB119"/>
  <c r="AR119"/>
  <c r="AU119" s="1"/>
  <c r="AE120"/>
  <c r="AQ120" s="1"/>
  <c r="AK120"/>
  <c r="O121"/>
  <c r="AJ121"/>
  <c r="AL121"/>
  <c r="AN121"/>
  <c r="AE122"/>
  <c r="AQ122" s="1"/>
  <c r="AK122"/>
  <c r="O123"/>
  <c r="AJ123"/>
  <c r="AL123"/>
  <c r="AN123"/>
  <c r="AE124"/>
  <c r="AQ124" s="1"/>
  <c r="AK124"/>
  <c r="O125"/>
  <c r="AJ125"/>
  <c r="AL125"/>
  <c r="AN125"/>
  <c r="AE126"/>
  <c r="AQ126" s="1"/>
  <c r="AK126"/>
  <c r="O127"/>
  <c r="AJ127"/>
  <c r="AL127"/>
  <c r="AN127"/>
  <c r="AE128"/>
  <c r="AQ128" s="1"/>
  <c r="AR128"/>
  <c r="AU128" s="1"/>
  <c r="O130"/>
  <c r="AA130"/>
  <c r="O131"/>
  <c r="O132"/>
  <c r="O133"/>
  <c r="O134"/>
  <c r="O135"/>
  <c r="AB135"/>
  <c r="AK135"/>
  <c r="O136"/>
  <c r="AB136"/>
  <c r="AK136"/>
  <c r="O137"/>
  <c r="AB137"/>
  <c r="AK137"/>
  <c r="O138"/>
  <c r="AB138"/>
  <c r="AK138"/>
  <c r="O139"/>
  <c r="AB139"/>
  <c r="AK139"/>
  <c r="O140"/>
  <c r="AB140"/>
  <c r="AK140"/>
  <c r="O141"/>
  <c r="AB141"/>
  <c r="AK141"/>
  <c r="O142"/>
  <c r="AB142"/>
  <c r="AK142"/>
  <c r="O143"/>
  <c r="AB143"/>
  <c r="AK143"/>
  <c r="O144"/>
  <c r="AB144"/>
  <c r="AK144"/>
  <c r="O145"/>
  <c r="AB145"/>
  <c r="AK145"/>
  <c r="O146"/>
  <c r="AB146"/>
  <c r="AK146"/>
  <c r="O148"/>
  <c r="AB148"/>
  <c r="AK148"/>
  <c r="O149"/>
  <c r="AB149"/>
  <c r="AK149"/>
  <c r="O150"/>
  <c r="AB150"/>
  <c r="AK150"/>
  <c r="O151"/>
  <c r="AB151"/>
  <c r="AK151"/>
  <c r="O152"/>
  <c r="AB152"/>
  <c r="AK152"/>
  <c r="O153"/>
  <c r="AB153"/>
  <c r="AK153"/>
  <c r="O154"/>
  <c r="AB154"/>
  <c r="AK154"/>
  <c r="O155"/>
  <c r="AB155"/>
  <c r="AK155"/>
  <c r="O156"/>
  <c r="AB156"/>
  <c r="AK156"/>
  <c r="O157"/>
  <c r="AB157"/>
  <c r="AK157"/>
  <c r="O158"/>
  <c r="AB158"/>
  <c r="AK158"/>
  <c r="O159"/>
  <c r="AB159"/>
  <c r="AK159"/>
  <c r="O160"/>
  <c r="AB160"/>
  <c r="AK160"/>
  <c r="O161"/>
  <c r="AB161"/>
  <c r="AK161"/>
  <c r="O162"/>
  <c r="AB162"/>
  <c r="AK162"/>
  <c r="O164"/>
  <c r="AB164"/>
  <c r="AK164"/>
  <c r="O165"/>
  <c r="AB165"/>
  <c r="AK165"/>
  <c r="O166"/>
  <c r="AB166"/>
  <c r="AK166"/>
  <c r="O167"/>
  <c r="AB167"/>
  <c r="AK167"/>
  <c r="O168"/>
  <c r="AA168"/>
  <c r="AE168"/>
  <c r="AQ168" s="1"/>
  <c r="O169"/>
  <c r="AA169"/>
  <c r="AE169"/>
  <c r="AQ169" s="1"/>
  <c r="O170"/>
  <c r="AA170"/>
  <c r="AE170"/>
  <c r="AQ170" s="1"/>
  <c r="O171"/>
  <c r="AA171"/>
  <c r="AE171"/>
  <c r="AQ171" s="1"/>
  <c r="O172"/>
  <c r="AK172"/>
  <c r="AM172" s="1"/>
  <c r="AO172"/>
  <c r="G173"/>
  <c r="S173"/>
  <c r="AA174"/>
  <c r="AS174"/>
  <c r="AU174" s="1"/>
  <c r="O175"/>
  <c r="AA175"/>
  <c r="AC175"/>
  <c r="AE175"/>
  <c r="AQ175" s="1"/>
  <c r="AI175"/>
  <c r="AS175"/>
  <c r="AS1142" s="1"/>
  <c r="O176"/>
  <c r="AA176"/>
  <c r="AC176"/>
  <c r="AE176"/>
  <c r="AQ176" s="1"/>
  <c r="AI176"/>
  <c r="AS176"/>
  <c r="AS1145" s="1"/>
  <c r="O177"/>
  <c r="AA177"/>
  <c r="AC177"/>
  <c r="AE177"/>
  <c r="AQ177" s="1"/>
  <c r="AI177"/>
  <c r="AS177"/>
  <c r="AS1143" s="1"/>
  <c r="O178"/>
  <c r="AA178"/>
  <c r="AC178"/>
  <c r="AE178"/>
  <c r="AQ178" s="1"/>
  <c r="AI178"/>
  <c r="AS178"/>
  <c r="AS1144" s="1"/>
  <c r="O179"/>
  <c r="AA179"/>
  <c r="AC179"/>
  <c r="AE179"/>
  <c r="AQ179" s="1"/>
  <c r="AI179"/>
  <c r="AS179"/>
  <c r="AS1146" s="1"/>
  <c r="O180"/>
  <c r="AA180"/>
  <c r="AC180"/>
  <c r="AE180"/>
  <c r="AQ180" s="1"/>
  <c r="AI180"/>
  <c r="AS180"/>
  <c r="O181"/>
  <c r="AA181"/>
  <c r="AC181"/>
  <c r="AE181"/>
  <c r="AQ181" s="1"/>
  <c r="AI181"/>
  <c r="AS181"/>
  <c r="AS1148" s="1"/>
  <c r="O182"/>
  <c r="AA182"/>
  <c r="AC182"/>
  <c r="AE182"/>
  <c r="AQ182" s="1"/>
  <c r="AI182"/>
  <c r="AS182"/>
  <c r="AS1149" s="1"/>
  <c r="O183"/>
  <c r="AA183"/>
  <c r="AC183"/>
  <c r="AE183"/>
  <c r="AQ183" s="1"/>
  <c r="AI183"/>
  <c r="AS183"/>
  <c r="AS1150" s="1"/>
  <c r="O184"/>
  <c r="AA184"/>
  <c r="AC184"/>
  <c r="AE184"/>
  <c r="AQ184" s="1"/>
  <c r="AI184"/>
  <c r="AS184"/>
  <c r="AS1151" s="1"/>
  <c r="O185"/>
  <c r="AA185"/>
  <c r="AC185"/>
  <c r="AE185"/>
  <c r="AQ185" s="1"/>
  <c r="AI185"/>
  <c r="AS185"/>
  <c r="AS1152" s="1"/>
  <c r="O186"/>
  <c r="AA186"/>
  <c r="AC186"/>
  <c r="AE186"/>
  <c r="AQ186" s="1"/>
  <c r="AI186"/>
  <c r="AS186"/>
  <c r="AS1153" s="1"/>
  <c r="O187"/>
  <c r="AA187"/>
  <c r="AC187"/>
  <c r="AE187"/>
  <c r="AQ187" s="1"/>
  <c r="AI187"/>
  <c r="AS187"/>
  <c r="AS1154" s="1"/>
  <c r="O188"/>
  <c r="AA188"/>
  <c r="AC188"/>
  <c r="AE188"/>
  <c r="AQ188" s="1"/>
  <c r="AI188"/>
  <c r="AS188"/>
  <c r="AS1155" s="1"/>
  <c r="O189"/>
  <c r="AA189"/>
  <c r="AC189"/>
  <c r="AE189"/>
  <c r="AQ189" s="1"/>
  <c r="AI189"/>
  <c r="AS189"/>
  <c r="AS1156" s="1"/>
  <c r="O190"/>
  <c r="AA190"/>
  <c r="AC190"/>
  <c r="AE190"/>
  <c r="AQ190" s="1"/>
  <c r="AS190"/>
  <c r="AS1157" s="1"/>
  <c r="O192"/>
  <c r="AA192"/>
  <c r="AE192"/>
  <c r="AQ192" s="1"/>
  <c r="O193"/>
  <c r="AE193"/>
  <c r="AQ193" s="1"/>
  <c r="O194"/>
  <c r="AK194"/>
  <c r="G195"/>
  <c r="S195"/>
  <c r="AB196"/>
  <c r="AR196"/>
  <c r="AJ197"/>
  <c r="AL197"/>
  <c r="AN197"/>
  <c r="AR197"/>
  <c r="AU197" s="1"/>
  <c r="AJ198"/>
  <c r="AL198"/>
  <c r="AN198"/>
  <c r="AR198"/>
  <c r="AU198" s="1"/>
  <c r="AJ199"/>
  <c r="AL199"/>
  <c r="AN199"/>
  <c r="AR199"/>
  <c r="AU199" s="1"/>
  <c r="AJ200"/>
  <c r="AL200"/>
  <c r="AN200"/>
  <c r="AR200"/>
  <c r="AU200" s="1"/>
  <c r="AJ201"/>
  <c r="AL201"/>
  <c r="AN201"/>
  <c r="AR201"/>
  <c r="AU201" s="1"/>
  <c r="AJ202"/>
  <c r="AL202"/>
  <c r="AN202"/>
  <c r="AR202"/>
  <c r="AU202" s="1"/>
  <c r="AJ203"/>
  <c r="AL203"/>
  <c r="AN203"/>
  <c r="AR203"/>
  <c r="AU203" s="1"/>
  <c r="AJ204"/>
  <c r="AL204"/>
  <c r="AN204"/>
  <c r="AR204"/>
  <c r="AU204" s="1"/>
  <c r="AJ205"/>
  <c r="AL205"/>
  <c r="AN205"/>
  <c r="AR205"/>
  <c r="AU205" s="1"/>
  <c r="AJ206"/>
  <c r="AL206"/>
  <c r="AN206"/>
  <c r="AR206"/>
  <c r="AU206" s="1"/>
  <c r="AJ207"/>
  <c r="AL207"/>
  <c r="AN207"/>
  <c r="AR207"/>
  <c r="AU207" s="1"/>
  <c r="AJ208"/>
  <c r="AL208"/>
  <c r="AN208"/>
  <c r="AR208"/>
  <c r="AU208" s="1"/>
  <c r="AJ209"/>
  <c r="AL209"/>
  <c r="AN209"/>
  <c r="AR209"/>
  <c r="AU209" s="1"/>
  <c r="AJ210"/>
  <c r="AL210"/>
  <c r="AN210"/>
  <c r="AR210"/>
  <c r="AU210" s="1"/>
  <c r="AJ211"/>
  <c r="AL211"/>
  <c r="AN211"/>
  <c r="AR211"/>
  <c r="AU211" s="1"/>
  <c r="AJ212"/>
  <c r="AL212"/>
  <c r="AN212"/>
  <c r="AR212"/>
  <c r="AU212" s="1"/>
  <c r="AA214"/>
  <c r="AR214"/>
  <c r="AU214" s="1"/>
  <c r="AA215"/>
  <c r="AR215"/>
  <c r="AU215" s="1"/>
  <c r="AA216"/>
  <c r="AR216"/>
  <c r="AU216" s="1"/>
  <c r="AE217"/>
  <c r="AQ217" s="1"/>
  <c r="AR217"/>
  <c r="AU217" s="1"/>
  <c r="O219"/>
  <c r="AA219"/>
  <c r="AA218" s="1"/>
  <c r="AC219"/>
  <c r="AI219"/>
  <c r="AI218" s="1"/>
  <c r="O220"/>
  <c r="AE220"/>
  <c r="AQ220" s="1"/>
  <c r="AK220"/>
  <c r="O221"/>
  <c r="AE221"/>
  <c r="AQ221" s="1"/>
  <c r="AK221"/>
  <c r="O222"/>
  <c r="AE222"/>
  <c r="AQ222" s="1"/>
  <c r="AK222"/>
  <c r="AE224"/>
  <c r="AQ224" s="1"/>
  <c r="AR224"/>
  <c r="AE225"/>
  <c r="AQ225" s="1"/>
  <c r="AR225"/>
  <c r="AE226"/>
  <c r="AQ226" s="1"/>
  <c r="AR226"/>
  <c r="L227"/>
  <c r="N227"/>
  <c r="AT227" s="1"/>
  <c r="AB227"/>
  <c r="AD227"/>
  <c r="O228"/>
  <c r="AA228"/>
  <c r="AJ229"/>
  <c r="AM229" s="1"/>
  <c r="AL229"/>
  <c r="AN229"/>
  <c r="AR229"/>
  <c r="AU229" s="1"/>
  <c r="AJ230"/>
  <c r="AL230"/>
  <c r="AJ231"/>
  <c r="AL231"/>
  <c r="AJ232"/>
  <c r="AL232"/>
  <c r="AJ233"/>
  <c r="AL233"/>
  <c r="AJ234"/>
  <c r="AL234"/>
  <c r="AJ235"/>
  <c r="AL235"/>
  <c r="AJ236"/>
  <c r="AL236"/>
  <c r="AJ237"/>
  <c r="AL237"/>
  <c r="AJ238"/>
  <c r="AL238"/>
  <c r="AJ239"/>
  <c r="AL239"/>
  <c r="AJ240"/>
  <c r="AL240"/>
  <c r="AJ241"/>
  <c r="AL241"/>
  <c r="AJ242"/>
  <c r="AL242"/>
  <c r="AJ243"/>
  <c r="AL243"/>
  <c r="AJ244"/>
  <c r="AL244"/>
  <c r="AJ246"/>
  <c r="AL246"/>
  <c r="AJ247"/>
  <c r="AL247"/>
  <c r="AJ248"/>
  <c r="AL248"/>
  <c r="AJ249"/>
  <c r="AL249"/>
  <c r="AJ250"/>
  <c r="AL250"/>
  <c r="AJ251"/>
  <c r="AL251"/>
  <c r="AJ252"/>
  <c r="AL252"/>
  <c r="AJ253"/>
  <c r="AL253"/>
  <c r="AJ255"/>
  <c r="AL255"/>
  <c r="AJ256"/>
  <c r="AL256"/>
  <c r="AJ257"/>
  <c r="AM257" s="1"/>
  <c r="AL257"/>
  <c r="AN257"/>
  <c r="AR257"/>
  <c r="AU257" s="1"/>
  <c r="AJ258"/>
  <c r="AM258" s="1"/>
  <c r="AL258"/>
  <c r="AN258"/>
  <c r="AR258"/>
  <c r="AU258" s="1"/>
  <c r="AJ259"/>
  <c r="AM259" s="1"/>
  <c r="AL259"/>
  <c r="AN259"/>
  <c r="AR259"/>
  <c r="AU259" s="1"/>
  <c r="AJ260"/>
  <c r="AM260" s="1"/>
  <c r="AL260"/>
  <c r="AN260"/>
  <c r="AR260"/>
  <c r="AU260" s="1"/>
  <c r="AJ261"/>
  <c r="AM261" s="1"/>
  <c r="AL261"/>
  <c r="AN261"/>
  <c r="AR261"/>
  <c r="AU261" s="1"/>
  <c r="AJ262"/>
  <c r="AM262" s="1"/>
  <c r="AL262"/>
  <c r="AN262"/>
  <c r="AR262"/>
  <c r="AU262" s="1"/>
  <c r="AJ263"/>
  <c r="AM263" s="1"/>
  <c r="AL263"/>
  <c r="AN263"/>
  <c r="AR263"/>
  <c r="AU263" s="1"/>
  <c r="AJ264"/>
  <c r="AM264" s="1"/>
  <c r="AL264"/>
  <c r="AN264"/>
  <c r="AR264"/>
  <c r="AU264" s="1"/>
  <c r="AJ265"/>
  <c r="AM265" s="1"/>
  <c r="AL265"/>
  <c r="AN265"/>
  <c r="AR265"/>
  <c r="AU265" s="1"/>
  <c r="AJ266"/>
  <c r="AM266" s="1"/>
  <c r="AL266"/>
  <c r="AN266"/>
  <c r="AR266"/>
  <c r="AU266" s="1"/>
  <c r="AJ267"/>
  <c r="AM267" s="1"/>
  <c r="AL267"/>
  <c r="AN267"/>
  <c r="AR267"/>
  <c r="AU267" s="1"/>
  <c r="AJ268"/>
  <c r="AM268" s="1"/>
  <c r="AL268"/>
  <c r="AN268"/>
  <c r="AR268"/>
  <c r="AU268" s="1"/>
  <c r="AJ269"/>
  <c r="AM269" s="1"/>
  <c r="AL269"/>
  <c r="AN269"/>
  <c r="AR269"/>
  <c r="AU269" s="1"/>
  <c r="AJ270"/>
  <c r="AM270" s="1"/>
  <c r="AL270"/>
  <c r="AN270"/>
  <c r="AR270"/>
  <c r="AU270" s="1"/>
  <c r="AJ271"/>
  <c r="AM271" s="1"/>
  <c r="AL271"/>
  <c r="AN271"/>
  <c r="AR271"/>
  <c r="AU271" s="1"/>
  <c r="AJ272"/>
  <c r="AM272" s="1"/>
  <c r="AL272"/>
  <c r="AN272"/>
  <c r="AR272"/>
  <c r="AU272" s="1"/>
  <c r="AJ273"/>
  <c r="AM273" s="1"/>
  <c r="AL273"/>
  <c r="AN273"/>
  <c r="AR273"/>
  <c r="AU273" s="1"/>
  <c r="AJ274"/>
  <c r="AM274" s="1"/>
  <c r="AL274"/>
  <c r="AN274"/>
  <c r="AR274"/>
  <c r="AU274" s="1"/>
  <c r="AJ275"/>
  <c r="AM275" s="1"/>
  <c r="AL275"/>
  <c r="AN275"/>
  <c r="AR275"/>
  <c r="AU275" s="1"/>
  <c r="AJ276"/>
  <c r="AM276" s="1"/>
  <c r="AL276"/>
  <c r="AN276"/>
  <c r="AR276"/>
  <c r="AU276" s="1"/>
  <c r="AJ277"/>
  <c r="AM277" s="1"/>
  <c r="AL277"/>
  <c r="AN277"/>
  <c r="AR277"/>
  <c r="AU277" s="1"/>
  <c r="AJ278"/>
  <c r="AL278"/>
  <c r="AN278"/>
  <c r="AJ279"/>
  <c r="AL279"/>
  <c r="AN279"/>
  <c r="AR279"/>
  <c r="AU279" s="1"/>
  <c r="AJ280"/>
  <c r="AL280"/>
  <c r="AN280"/>
  <c r="AR280"/>
  <c r="AU280" s="1"/>
  <c r="AE281"/>
  <c r="AQ281" s="1"/>
  <c r="AJ281"/>
  <c r="AL281"/>
  <c r="AR281"/>
  <c r="O283"/>
  <c r="AA283"/>
  <c r="O284"/>
  <c r="AA284"/>
  <c r="AE284"/>
  <c r="AQ284" s="1"/>
  <c r="O285"/>
  <c r="AB285"/>
  <c r="AB282" s="1"/>
  <c r="AN282" s="1"/>
  <c r="AL285"/>
  <c r="AJ286"/>
  <c r="AL286"/>
  <c r="AN286"/>
  <c r="AR286"/>
  <c r="AU286" s="1"/>
  <c r="AJ287"/>
  <c r="AL287"/>
  <c r="AN287"/>
  <c r="AR287"/>
  <c r="AU287" s="1"/>
  <c r="AJ288"/>
  <c r="AL288"/>
  <c r="AE289"/>
  <c r="AQ289" s="1"/>
  <c r="AS289"/>
  <c r="AU289" s="1"/>
  <c r="O290"/>
  <c r="AA290"/>
  <c r="AE290"/>
  <c r="AQ290" s="1"/>
  <c r="O291"/>
  <c r="AA291"/>
  <c r="AE291"/>
  <c r="AQ291" s="1"/>
  <c r="O292"/>
  <c r="AA292"/>
  <c r="AE292"/>
  <c r="AQ292" s="1"/>
  <c r="O293"/>
  <c r="AA293"/>
  <c r="AE293"/>
  <c r="AQ293" s="1"/>
  <c r="O294"/>
  <c r="AA294"/>
  <c r="AE294"/>
  <c r="AQ294" s="1"/>
  <c r="O295"/>
  <c r="AB295"/>
  <c r="AK295"/>
  <c r="O296"/>
  <c r="AA296"/>
  <c r="AE296"/>
  <c r="AQ296" s="1"/>
  <c r="O297"/>
  <c r="AA297"/>
  <c r="AE297"/>
  <c r="AQ297" s="1"/>
  <c r="O298"/>
  <c r="AA298"/>
  <c r="AE298"/>
  <c r="AQ298" s="1"/>
  <c r="O299"/>
  <c r="AA299"/>
  <c r="AE299"/>
  <c r="AQ299" s="1"/>
  <c r="O300"/>
  <c r="AA300"/>
  <c r="AE300"/>
  <c r="AQ300" s="1"/>
  <c r="O301"/>
  <c r="AA301"/>
  <c r="AK301"/>
  <c r="O302"/>
  <c r="AA302"/>
  <c r="AK302"/>
  <c r="O303"/>
  <c r="AB303"/>
  <c r="AK303"/>
  <c r="O304"/>
  <c r="AK304"/>
  <c r="AM304" s="1"/>
  <c r="AO304"/>
  <c r="L307"/>
  <c r="Y1103"/>
  <c r="AB307"/>
  <c r="AK307"/>
  <c r="O308"/>
  <c r="AA308"/>
  <c r="AA1106" s="1"/>
  <c r="AA1125" s="1"/>
  <c r="AE308"/>
  <c r="AQ308" s="1"/>
  <c r="AJ308"/>
  <c r="AL308"/>
  <c r="L309"/>
  <c r="AL309"/>
  <c r="L310"/>
  <c r="AA310"/>
  <c r="AL310"/>
  <c r="L311"/>
  <c r="AB311"/>
  <c r="O312"/>
  <c r="W312"/>
  <c r="AA312"/>
  <c r="AL312"/>
  <c r="L313"/>
  <c r="AB313"/>
  <c r="K314"/>
  <c r="K305" s="1"/>
  <c r="AB314"/>
  <c r="O315"/>
  <c r="W315"/>
  <c r="AA315"/>
  <c r="AL315"/>
  <c r="L316"/>
  <c r="AB316"/>
  <c r="O317"/>
  <c r="W317"/>
  <c r="AA317"/>
  <c r="AL317"/>
  <c r="L318"/>
  <c r="AA318"/>
  <c r="AL318"/>
  <c r="L319"/>
  <c r="AB319"/>
  <c r="O320"/>
  <c r="W320"/>
  <c r="AA320"/>
  <c r="AL320"/>
  <c r="L321"/>
  <c r="L1117" s="1"/>
  <c r="L1136" s="1"/>
  <c r="AB321"/>
  <c r="O322"/>
  <c r="W322"/>
  <c r="AA322"/>
  <c r="AL322"/>
  <c r="O324"/>
  <c r="AA325"/>
  <c r="AE325"/>
  <c r="AQ325" s="1"/>
  <c r="AJ325"/>
  <c r="AM325" s="1"/>
  <c r="AL325"/>
  <c r="AR325"/>
  <c r="AU325" s="1"/>
  <c r="O326"/>
  <c r="K327"/>
  <c r="W327"/>
  <c r="AA327"/>
  <c r="AL327"/>
  <c r="K329"/>
  <c r="O329"/>
  <c r="AE329"/>
  <c r="AQ329" s="1"/>
  <c r="AJ329"/>
  <c r="AL329"/>
  <c r="L330"/>
  <c r="AA330"/>
  <c r="AL330"/>
  <c r="L331"/>
  <c r="AA331"/>
  <c r="AL331"/>
  <c r="K333"/>
  <c r="AA333"/>
  <c r="AL333"/>
  <c r="L335"/>
  <c r="AA335"/>
  <c r="AL335"/>
  <c r="K337"/>
  <c r="AL337"/>
  <c r="K338"/>
  <c r="AL338"/>
  <c r="K339"/>
  <c r="AL339"/>
  <c r="K340"/>
  <c r="AA340"/>
  <c r="AL340"/>
  <c r="K341"/>
  <c r="AA341"/>
  <c r="AL341"/>
  <c r="K343"/>
  <c r="O343"/>
  <c r="AJ343"/>
  <c r="AL343"/>
  <c r="AN343"/>
  <c r="K344"/>
  <c r="O344"/>
  <c r="AJ344"/>
  <c r="AM344" s="1"/>
  <c r="AL344"/>
  <c r="AN344"/>
  <c r="K345"/>
  <c r="O345"/>
  <c r="AJ345"/>
  <c r="AL345"/>
  <c r="AN345"/>
  <c r="K346"/>
  <c r="O346"/>
  <c r="AJ346"/>
  <c r="AM346" s="1"/>
  <c r="AL346"/>
  <c r="AN346"/>
  <c r="K348"/>
  <c r="AA348"/>
  <c r="L349"/>
  <c r="AB349"/>
  <c r="AL349"/>
  <c r="AA350"/>
  <c r="AB351"/>
  <c r="AL351"/>
  <c r="K352"/>
  <c r="AA352"/>
  <c r="L353"/>
  <c r="AB353"/>
  <c r="AL353"/>
  <c r="K354"/>
  <c r="AA354"/>
  <c r="AA356"/>
  <c r="AE356"/>
  <c r="AQ356" s="1"/>
  <c r="AA357"/>
  <c r="AE357"/>
  <c r="AQ357" s="1"/>
  <c r="AA359"/>
  <c r="AE359"/>
  <c r="AQ359" s="1"/>
  <c r="O360"/>
  <c r="AK360"/>
  <c r="O361"/>
  <c r="AL361"/>
  <c r="O363"/>
  <c r="AA363"/>
  <c r="AB364"/>
  <c r="O365"/>
  <c r="AK365"/>
  <c r="O366"/>
  <c r="AK366"/>
  <c r="G367"/>
  <c r="S367"/>
  <c r="AS368"/>
  <c r="AU368" s="1"/>
  <c r="O369"/>
  <c r="AJ369"/>
  <c r="AL369"/>
  <c r="AJ370"/>
  <c r="AL370"/>
  <c r="AJ371"/>
  <c r="AL371"/>
  <c r="AJ372"/>
  <c r="AL372"/>
  <c r="AJ373"/>
  <c r="AL373"/>
  <c r="AJ374"/>
  <c r="AL374"/>
  <c r="AU375"/>
  <c r="AK375"/>
  <c r="AU377"/>
  <c r="AU379"/>
  <c r="AU381"/>
  <c r="AU383"/>
  <c r="AU385"/>
  <c r="AU387"/>
  <c r="AU390"/>
  <c r="AU392"/>
  <c r="AU394"/>
  <c r="AU396"/>
  <c r="AU398"/>
  <c r="AU400"/>
  <c r="AU402"/>
  <c r="AU405"/>
  <c r="AU409"/>
  <c r="AU413"/>
  <c r="AU414"/>
  <c r="AQ414"/>
  <c r="AU415"/>
  <c r="AU416"/>
  <c r="AQ416"/>
  <c r="AU417"/>
  <c r="AU420"/>
  <c r="AQ420"/>
  <c r="AU421"/>
  <c r="AU424"/>
  <c r="AQ424"/>
  <c r="AU425"/>
  <c r="AU426"/>
  <c r="AQ426"/>
  <c r="AU427"/>
  <c r="AU433"/>
  <c r="AU434"/>
  <c r="AQ434"/>
  <c r="AU435"/>
  <c r="AU442"/>
  <c r="AQ442"/>
  <c r="AU443"/>
  <c r="AU449"/>
  <c r="AT451"/>
  <c r="AU470"/>
  <c r="AU471"/>
  <c r="AU472"/>
  <c r="AU473"/>
  <c r="AU480"/>
  <c r="AU481"/>
  <c r="AU489"/>
  <c r="AQ489"/>
  <c r="AU490"/>
  <c r="AU491"/>
  <c r="AQ491"/>
  <c r="AU492"/>
  <c r="AU495"/>
  <c r="AU496"/>
  <c r="AU498"/>
  <c r="AE501"/>
  <c r="AQ501" s="1"/>
  <c r="AE503"/>
  <c r="AQ503" s="1"/>
  <c r="AE505"/>
  <c r="AQ505" s="1"/>
  <c r="AE509"/>
  <c r="AQ509" s="1"/>
  <c r="AE513"/>
  <c r="AQ513" s="1"/>
  <c r="AE514"/>
  <c r="AQ514" s="1"/>
  <c r="AE517"/>
  <c r="AQ517" s="1"/>
  <c r="AE519"/>
  <c r="AQ519" s="1"/>
  <c r="AE521"/>
  <c r="AQ521" s="1"/>
  <c r="AE526"/>
  <c r="AQ526" s="1"/>
  <c r="AE529"/>
  <c r="AQ529" s="1"/>
  <c r="AE531"/>
  <c r="AQ531" s="1"/>
  <c r="AE533"/>
  <c r="AQ533" s="1"/>
  <c r="AU536"/>
  <c r="AU540"/>
  <c r="AU542"/>
  <c r="AU544"/>
  <c r="AU547"/>
  <c r="AU549"/>
  <c r="AU551"/>
  <c r="AU552"/>
  <c r="AU555"/>
  <c r="AU560"/>
  <c r="AU561"/>
  <c r="AU562"/>
  <c r="AS563"/>
  <c r="AE565"/>
  <c r="AQ565" s="1"/>
  <c r="AE567"/>
  <c r="AQ567" s="1"/>
  <c r="AE569"/>
  <c r="AQ569" s="1"/>
  <c r="AE571"/>
  <c r="AQ571" s="1"/>
  <c r="AE573"/>
  <c r="AQ573" s="1"/>
  <c r="AE575"/>
  <c r="AQ575" s="1"/>
  <c r="AE577"/>
  <c r="AQ577" s="1"/>
  <c r="AE579"/>
  <c r="AQ579" s="1"/>
  <c r="AE583"/>
  <c r="AQ583" s="1"/>
  <c r="AE585"/>
  <c r="AQ585" s="1"/>
  <c r="AE587"/>
  <c r="AQ587" s="1"/>
  <c r="AE589"/>
  <c r="AQ589" s="1"/>
  <c r="AI591"/>
  <c r="AU592"/>
  <c r="AU610"/>
  <c r="AU611"/>
  <c r="AU612"/>
  <c r="AU613"/>
  <c r="AU614"/>
  <c r="AU615"/>
  <c r="AU616"/>
  <c r="AU617"/>
  <c r="AC619"/>
  <c r="AU621"/>
  <c r="AU622"/>
  <c r="AU626"/>
  <c r="G1119"/>
  <c r="I1122"/>
  <c r="I1119"/>
  <c r="U1122"/>
  <c r="U1119"/>
  <c r="AG1122"/>
  <c r="AG1119"/>
  <c r="AO740"/>
  <c r="AK740"/>
  <c r="AO377"/>
  <c r="AK377"/>
  <c r="AO379"/>
  <c r="AK379"/>
  <c r="AO381"/>
  <c r="AK381"/>
  <c r="AO383"/>
  <c r="AK383"/>
  <c r="AO385"/>
  <c r="AK385"/>
  <c r="AO387"/>
  <c r="AK387"/>
  <c r="AO389"/>
  <c r="AK389"/>
  <c r="AN390"/>
  <c r="AJ390"/>
  <c r="AM390" s="1"/>
  <c r="AE390"/>
  <c r="AQ390" s="1"/>
  <c r="AP390"/>
  <c r="AL390"/>
  <c r="AO392"/>
  <c r="AK392"/>
  <c r="AO394"/>
  <c r="AK394"/>
  <c r="AO396"/>
  <c r="AK396"/>
  <c r="AO398"/>
  <c r="AK398"/>
  <c r="AO400"/>
  <c r="AK400"/>
  <c r="AO402"/>
  <c r="AK402"/>
  <c r="AO405"/>
  <c r="AK405"/>
  <c r="AO409"/>
  <c r="AK409"/>
  <c r="AR411"/>
  <c r="AU411" s="1"/>
  <c r="O411"/>
  <c r="AN411"/>
  <c r="AJ411"/>
  <c r="AE411"/>
  <c r="AQ411" s="1"/>
  <c r="AP411"/>
  <c r="AL411"/>
  <c r="AO412"/>
  <c r="AK412"/>
  <c r="AP430"/>
  <c r="AL430"/>
  <c r="AN431"/>
  <c r="AJ431"/>
  <c r="AP431"/>
  <c r="AL431"/>
  <c r="AN452"/>
  <c r="AJ452"/>
  <c r="AE452"/>
  <c r="AB451"/>
  <c r="AN451" s="1"/>
  <c r="AP452"/>
  <c r="AL452"/>
  <c r="AD451"/>
  <c r="AP451" s="1"/>
  <c r="AO497"/>
  <c r="AK497"/>
  <c r="AP498"/>
  <c r="AL498"/>
  <c r="AO501"/>
  <c r="AK501"/>
  <c r="AO503"/>
  <c r="AK503"/>
  <c r="AO505"/>
  <c r="AK505"/>
  <c r="AO507"/>
  <c r="AK507"/>
  <c r="AO510"/>
  <c r="AK510"/>
  <c r="AO511"/>
  <c r="AK511"/>
  <c r="AO513"/>
  <c r="AK513"/>
  <c r="AO514"/>
  <c r="AK514"/>
  <c r="AO516"/>
  <c r="AK516"/>
  <c r="AO517"/>
  <c r="AK517"/>
  <c r="AO519"/>
  <c r="AK519"/>
  <c r="AO521"/>
  <c r="AK521"/>
  <c r="AO523"/>
  <c r="AK523"/>
  <c r="AO524"/>
  <c r="AK524"/>
  <c r="AO526"/>
  <c r="AK526"/>
  <c r="AO529"/>
  <c r="AK529"/>
  <c r="AO531"/>
  <c r="AK531"/>
  <c r="AO533"/>
  <c r="AK533"/>
  <c r="O535"/>
  <c r="AR535"/>
  <c r="AU535" s="1"/>
  <c r="AO535"/>
  <c r="AK535"/>
  <c r="AO536"/>
  <c r="AK536"/>
  <c r="AO540"/>
  <c r="AK540"/>
  <c r="AO542"/>
  <c r="AK542"/>
  <c r="AO544"/>
  <c r="AK544"/>
  <c r="AO547"/>
  <c r="AK547"/>
  <c r="AO549"/>
  <c r="AK549"/>
  <c r="AO551"/>
  <c r="AK551"/>
  <c r="AO552"/>
  <c r="AK552"/>
  <c r="AO555"/>
  <c r="AK555"/>
  <c r="AN563"/>
  <c r="AJ563"/>
  <c r="AM563" s="1"/>
  <c r="AW563" s="1"/>
  <c r="AE563"/>
  <c r="AQ563" s="1"/>
  <c r="AP563"/>
  <c r="AL563"/>
  <c r="AO564"/>
  <c r="AK564"/>
  <c r="AO565"/>
  <c r="AK565"/>
  <c r="AO567"/>
  <c r="AK567"/>
  <c r="AO569"/>
  <c r="AK569"/>
  <c r="AO571"/>
  <c r="AK571"/>
  <c r="AO573"/>
  <c r="AK573"/>
  <c r="AO575"/>
  <c r="AK575"/>
  <c r="AO577"/>
  <c r="AK577"/>
  <c r="AO579"/>
  <c r="AK579"/>
  <c r="AO583"/>
  <c r="AK583"/>
  <c r="AO585"/>
  <c r="AK585"/>
  <c r="AO587"/>
  <c r="AK587"/>
  <c r="AO589"/>
  <c r="AK589"/>
  <c r="AO591"/>
  <c r="AK591"/>
  <c r="AN592"/>
  <c r="AJ592"/>
  <c r="AP592"/>
  <c r="AL592"/>
  <c r="AN617"/>
  <c r="AJ617"/>
  <c r="AM617" s="1"/>
  <c r="AW617" s="1"/>
  <c r="AE617"/>
  <c r="AQ617" s="1"/>
  <c r="AP617"/>
  <c r="AL617"/>
  <c r="AP619"/>
  <c r="AL619"/>
  <c r="AO623"/>
  <c r="AK623"/>
  <c r="AO627"/>
  <c r="AK627"/>
  <c r="AO630"/>
  <c r="AK630"/>
  <c r="AO633"/>
  <c r="AK633"/>
  <c r="AP639"/>
  <c r="AL639"/>
  <c r="AB9"/>
  <c r="AD9"/>
  <c r="AR9"/>
  <c r="AT9"/>
  <c r="AE10"/>
  <c r="AQ10" s="1"/>
  <c r="AJ10"/>
  <c r="AL10"/>
  <c r="AE11"/>
  <c r="AQ11" s="1"/>
  <c r="AJ11"/>
  <c r="AM11" s="1"/>
  <c r="AL11"/>
  <c r="AE12"/>
  <c r="AQ12" s="1"/>
  <c r="AJ12"/>
  <c r="AL12"/>
  <c r="AE13"/>
  <c r="AQ13" s="1"/>
  <c r="AJ13"/>
  <c r="AM13" s="1"/>
  <c r="AL13"/>
  <c r="AE14"/>
  <c r="AQ14" s="1"/>
  <c r="AJ14"/>
  <c r="AL14"/>
  <c r="AE16"/>
  <c r="AQ16" s="1"/>
  <c r="AJ16"/>
  <c r="AM16" s="1"/>
  <c r="AL16"/>
  <c r="AE17"/>
  <c r="AQ17" s="1"/>
  <c r="AJ17"/>
  <c r="AL17"/>
  <c r="AE18"/>
  <c r="AQ18" s="1"/>
  <c r="AJ18"/>
  <c r="AM18" s="1"/>
  <c r="AL18"/>
  <c r="AE19"/>
  <c r="AQ19" s="1"/>
  <c r="AJ19"/>
  <c r="AL19"/>
  <c r="AE20"/>
  <c r="AQ20" s="1"/>
  <c r="AJ20"/>
  <c r="AM20" s="1"/>
  <c r="AL20"/>
  <c r="AE22"/>
  <c r="AQ22" s="1"/>
  <c r="AJ22"/>
  <c r="AL22"/>
  <c r="AE23"/>
  <c r="AQ23" s="1"/>
  <c r="AJ23"/>
  <c r="AM23" s="1"/>
  <c r="AL23"/>
  <c r="AE24"/>
  <c r="AQ24" s="1"/>
  <c r="AJ24"/>
  <c r="AL24"/>
  <c r="AE25"/>
  <c r="AQ25" s="1"/>
  <c r="AJ25"/>
  <c r="AM25" s="1"/>
  <c r="AL25"/>
  <c r="AE26"/>
  <c r="AQ26" s="1"/>
  <c r="AJ26"/>
  <c r="AL26"/>
  <c r="AE27"/>
  <c r="AQ27" s="1"/>
  <c r="AJ27"/>
  <c r="AM27" s="1"/>
  <c r="AL27"/>
  <c r="AE28"/>
  <c r="AQ28" s="1"/>
  <c r="AJ28"/>
  <c r="AL28"/>
  <c r="AE29"/>
  <c r="AQ29" s="1"/>
  <c r="AJ29"/>
  <c r="AM29" s="1"/>
  <c r="AL29"/>
  <c r="AE30"/>
  <c r="AQ30" s="1"/>
  <c r="AJ30"/>
  <c r="AL30"/>
  <c r="AE32"/>
  <c r="AQ32" s="1"/>
  <c r="AJ32"/>
  <c r="AM32" s="1"/>
  <c r="AL32"/>
  <c r="AE34"/>
  <c r="AQ34" s="1"/>
  <c r="AJ34"/>
  <c r="AL34"/>
  <c r="AE35"/>
  <c r="AQ35" s="1"/>
  <c r="AJ35"/>
  <c r="AM35" s="1"/>
  <c r="AL35"/>
  <c r="AE36"/>
  <c r="AQ36" s="1"/>
  <c r="AJ36"/>
  <c r="AL36"/>
  <c r="AE37"/>
  <c r="AQ37" s="1"/>
  <c r="AJ37"/>
  <c r="AM37" s="1"/>
  <c r="AL37"/>
  <c r="AE38"/>
  <c r="AQ38" s="1"/>
  <c r="AJ38"/>
  <c r="AL38"/>
  <c r="AE39"/>
  <c r="AQ39" s="1"/>
  <c r="AJ39"/>
  <c r="AM39" s="1"/>
  <c r="AL39"/>
  <c r="AE40"/>
  <c r="AQ40" s="1"/>
  <c r="AJ40"/>
  <c r="AL40"/>
  <c r="AE41"/>
  <c r="AQ41" s="1"/>
  <c r="AJ41"/>
  <c r="AM41" s="1"/>
  <c r="AL41"/>
  <c r="AE42"/>
  <c r="AQ42" s="1"/>
  <c r="AJ42"/>
  <c r="AL42"/>
  <c r="X43"/>
  <c r="Z43"/>
  <c r="AB43"/>
  <c r="AD43"/>
  <c r="AF43"/>
  <c r="AH43"/>
  <c r="AE45"/>
  <c r="AQ45" s="1"/>
  <c r="AJ45"/>
  <c r="AM45" s="1"/>
  <c r="AL45"/>
  <c r="AE46"/>
  <c r="AQ46" s="1"/>
  <c r="AJ46"/>
  <c r="AL46"/>
  <c r="X47"/>
  <c r="AA47" s="1"/>
  <c r="AF47"/>
  <c r="AI47" s="1"/>
  <c r="O49"/>
  <c r="AJ49"/>
  <c r="AM49" s="1"/>
  <c r="AL49"/>
  <c r="AK50"/>
  <c r="AM50" s="1"/>
  <c r="AC51"/>
  <c r="L52"/>
  <c r="AC52"/>
  <c r="AL52"/>
  <c r="AP52"/>
  <c r="AT52"/>
  <c r="L53"/>
  <c r="AB53"/>
  <c r="AI53"/>
  <c r="AI1106" s="1"/>
  <c r="AI1125" s="1"/>
  <c r="AK53"/>
  <c r="AO53"/>
  <c r="AS53"/>
  <c r="AS1106" s="1"/>
  <c r="AS1125" s="1"/>
  <c r="K54"/>
  <c r="M54"/>
  <c r="O54"/>
  <c r="W54"/>
  <c r="AB54"/>
  <c r="AI54"/>
  <c r="AI1104" s="1"/>
  <c r="K55"/>
  <c r="M55"/>
  <c r="W55"/>
  <c r="AB55"/>
  <c r="AI55"/>
  <c r="AI1105" s="1"/>
  <c r="AI1124" s="1"/>
  <c r="K56"/>
  <c r="M56"/>
  <c r="O56"/>
  <c r="W56"/>
  <c r="W1107" s="1"/>
  <c r="W1126" s="1"/>
  <c r="AB56"/>
  <c r="AI56"/>
  <c r="AI1107" s="1"/>
  <c r="AI1126" s="1"/>
  <c r="K57"/>
  <c r="M57"/>
  <c r="W57"/>
  <c r="AB57"/>
  <c r="AI57"/>
  <c r="AI1108" s="1"/>
  <c r="K58"/>
  <c r="M58"/>
  <c r="O58"/>
  <c r="W58"/>
  <c r="W1109" s="1"/>
  <c r="W1128" s="1"/>
  <c r="AB58"/>
  <c r="AI58"/>
  <c r="AI1109" s="1"/>
  <c r="AI1128" s="1"/>
  <c r="K59"/>
  <c r="M59"/>
  <c r="W59"/>
  <c r="W1110" s="1"/>
  <c r="W1129" s="1"/>
  <c r="AB59"/>
  <c r="AI59"/>
  <c r="AI1110" s="1"/>
  <c r="AI1129" s="1"/>
  <c r="K60"/>
  <c r="M60"/>
  <c r="W60"/>
  <c r="AB60"/>
  <c r="AI60"/>
  <c r="AI1111" s="1"/>
  <c r="K61"/>
  <c r="M61"/>
  <c r="O61"/>
  <c r="W61"/>
  <c r="W1112" s="1"/>
  <c r="AB61"/>
  <c r="AI61"/>
  <c r="AI1112" s="1"/>
  <c r="K62"/>
  <c r="M62"/>
  <c r="O62"/>
  <c r="W62"/>
  <c r="AB62"/>
  <c r="AI62"/>
  <c r="AI1113" s="1"/>
  <c r="K63"/>
  <c r="M63"/>
  <c r="O63"/>
  <c r="W63"/>
  <c r="W1114" s="1"/>
  <c r="W1133" s="1"/>
  <c r="AB63"/>
  <c r="AI63"/>
  <c r="AI1114" s="1"/>
  <c r="K64"/>
  <c r="M64"/>
  <c r="O64"/>
  <c r="W64"/>
  <c r="AB64"/>
  <c r="AI64"/>
  <c r="AI1115" s="1"/>
  <c r="K65"/>
  <c r="M65"/>
  <c r="W65"/>
  <c r="W1116" s="1"/>
  <c r="W1135" s="1"/>
  <c r="AB65"/>
  <c r="AI65"/>
  <c r="AI1116" s="1"/>
  <c r="AI1135" s="1"/>
  <c r="K66"/>
  <c r="M66"/>
  <c r="O66"/>
  <c r="W66"/>
  <c r="AB66"/>
  <c r="AI66"/>
  <c r="AI1117" s="1"/>
  <c r="AI1136" s="1"/>
  <c r="K67"/>
  <c r="M67"/>
  <c r="W67"/>
  <c r="W1118" s="1"/>
  <c r="W1137" s="1"/>
  <c r="AB67"/>
  <c r="AI67"/>
  <c r="AI1118" s="1"/>
  <c r="AI1137" s="1"/>
  <c r="AL69"/>
  <c r="AK70"/>
  <c r="AL72"/>
  <c r="AK73"/>
  <c r="AL75"/>
  <c r="AK77"/>
  <c r="AL79"/>
  <c r="AK80"/>
  <c r="AL81"/>
  <c r="AE82"/>
  <c r="AQ82" s="1"/>
  <c r="AJ82"/>
  <c r="AM82" s="1"/>
  <c r="AL82"/>
  <c r="AK83"/>
  <c r="AL84"/>
  <c r="AK85"/>
  <c r="AL86"/>
  <c r="AE87"/>
  <c r="AQ87" s="1"/>
  <c r="AJ87"/>
  <c r="AL87"/>
  <c r="O89"/>
  <c r="AA89"/>
  <c r="AA88" s="1"/>
  <c r="O90"/>
  <c r="AJ90"/>
  <c r="AM90" s="1"/>
  <c r="AL90"/>
  <c r="AE91"/>
  <c r="AQ91" s="1"/>
  <c r="AK91"/>
  <c r="AJ92"/>
  <c r="AM92" s="1"/>
  <c r="AL92"/>
  <c r="AE93"/>
  <c r="AQ93" s="1"/>
  <c r="AK93"/>
  <c r="AJ94"/>
  <c r="AM94" s="1"/>
  <c r="AL94"/>
  <c r="AE95"/>
  <c r="AQ95" s="1"/>
  <c r="AK95"/>
  <c r="AJ96"/>
  <c r="AM96" s="1"/>
  <c r="AL96"/>
  <c r="AE97"/>
  <c r="AQ97" s="1"/>
  <c r="AK97"/>
  <c r="AJ98"/>
  <c r="AM98" s="1"/>
  <c r="AL98"/>
  <c r="AE99"/>
  <c r="AQ99" s="1"/>
  <c r="AK99"/>
  <c r="AJ100"/>
  <c r="AM100" s="1"/>
  <c r="AL100"/>
  <c r="AE101"/>
  <c r="AQ101" s="1"/>
  <c r="AK101"/>
  <c r="AJ102"/>
  <c r="AM102" s="1"/>
  <c r="AL102"/>
  <c r="AE103"/>
  <c r="AQ103" s="1"/>
  <c r="AK103"/>
  <c r="AJ104"/>
  <c r="AM104" s="1"/>
  <c r="AL104"/>
  <c r="AE105"/>
  <c r="AQ105" s="1"/>
  <c r="AK105"/>
  <c r="AB111"/>
  <c r="AD111"/>
  <c r="AP111" s="1"/>
  <c r="O112"/>
  <c r="O111" s="1"/>
  <c r="AA112"/>
  <c r="AA111" s="1"/>
  <c r="AJ113"/>
  <c r="AM113" s="1"/>
  <c r="AL113"/>
  <c r="AE114"/>
  <c r="AQ114" s="1"/>
  <c r="AK114"/>
  <c r="AJ115"/>
  <c r="AM115" s="1"/>
  <c r="AL115"/>
  <c r="O120"/>
  <c r="AJ120"/>
  <c r="AL120"/>
  <c r="AK121"/>
  <c r="O122"/>
  <c r="AJ122"/>
  <c r="AL122"/>
  <c r="AK123"/>
  <c r="O124"/>
  <c r="AJ124"/>
  <c r="AL124"/>
  <c r="AK125"/>
  <c r="O126"/>
  <c r="AJ126"/>
  <c r="AL126"/>
  <c r="AK127"/>
  <c r="AK128"/>
  <c r="AM128" s="1"/>
  <c r="AE131"/>
  <c r="AQ131" s="1"/>
  <c r="AJ131"/>
  <c r="AM131" s="1"/>
  <c r="AL131"/>
  <c r="AE132"/>
  <c r="AQ132" s="1"/>
  <c r="AJ132"/>
  <c r="AL132"/>
  <c r="AE133"/>
  <c r="AQ133" s="1"/>
  <c r="AJ133"/>
  <c r="AM133" s="1"/>
  <c r="AL133"/>
  <c r="AE134"/>
  <c r="AQ134" s="1"/>
  <c r="AJ134"/>
  <c r="AL134"/>
  <c r="AJ168"/>
  <c r="AL168"/>
  <c r="AJ169"/>
  <c r="AL169"/>
  <c r="AJ170"/>
  <c r="AL170"/>
  <c r="AJ171"/>
  <c r="AL171"/>
  <c r="AJ175"/>
  <c r="AL175"/>
  <c r="AJ176"/>
  <c r="AL176"/>
  <c r="AJ177"/>
  <c r="AL177"/>
  <c r="AJ178"/>
  <c r="AL178"/>
  <c r="AJ179"/>
  <c r="AL179"/>
  <c r="AJ180"/>
  <c r="AL180"/>
  <c r="AJ181"/>
  <c r="AL181"/>
  <c r="AJ182"/>
  <c r="AL182"/>
  <c r="AJ183"/>
  <c r="AL183"/>
  <c r="AJ184"/>
  <c r="AL184"/>
  <c r="AJ185"/>
  <c r="AL185"/>
  <c r="AJ186"/>
  <c r="AL186"/>
  <c r="AJ187"/>
  <c r="AL187"/>
  <c r="AJ188"/>
  <c r="AL188"/>
  <c r="AJ189"/>
  <c r="AL189"/>
  <c r="AJ190"/>
  <c r="AL190"/>
  <c r="AJ192"/>
  <c r="AL192"/>
  <c r="AJ193"/>
  <c r="AL193"/>
  <c r="AE194"/>
  <c r="AQ194" s="1"/>
  <c r="AJ194"/>
  <c r="AM194" s="1"/>
  <c r="AL194"/>
  <c r="AA201"/>
  <c r="AA202"/>
  <c r="AA205"/>
  <c r="AA206"/>
  <c r="AA207"/>
  <c r="AA208"/>
  <c r="AA209"/>
  <c r="AA210"/>
  <c r="AA211"/>
  <c r="AA212"/>
  <c r="AK214"/>
  <c r="AK215"/>
  <c r="AK216"/>
  <c r="AK217"/>
  <c r="AM217" s="1"/>
  <c r="AJ220"/>
  <c r="AM220" s="1"/>
  <c r="AL220"/>
  <c r="AJ221"/>
  <c r="AM221" s="1"/>
  <c r="AL221"/>
  <c r="AJ222"/>
  <c r="AM222" s="1"/>
  <c r="AL222"/>
  <c r="AK224"/>
  <c r="AM224" s="1"/>
  <c r="AK225"/>
  <c r="AM225" s="1"/>
  <c r="AK226"/>
  <c r="AM226" s="1"/>
  <c r="G227"/>
  <c r="K227"/>
  <c r="M227"/>
  <c r="AS227" s="1"/>
  <c r="S227"/>
  <c r="W227"/>
  <c r="AA227"/>
  <c r="AC227"/>
  <c r="AI227"/>
  <c r="AA229"/>
  <c r="O230"/>
  <c r="AE230"/>
  <c r="AQ230" s="1"/>
  <c r="AK230"/>
  <c r="O231"/>
  <c r="AE231"/>
  <c r="AQ231" s="1"/>
  <c r="AK231"/>
  <c r="O232"/>
  <c r="AE232"/>
  <c r="AQ232" s="1"/>
  <c r="AK232"/>
  <c r="O233"/>
  <c r="AE233"/>
  <c r="AQ233" s="1"/>
  <c r="AK233"/>
  <c r="O234"/>
  <c r="AE234"/>
  <c r="AQ234" s="1"/>
  <c r="AK234"/>
  <c r="O235"/>
  <c r="AE235"/>
  <c r="AQ235" s="1"/>
  <c r="AK235"/>
  <c r="O236"/>
  <c r="AE236"/>
  <c r="AQ236" s="1"/>
  <c r="AK236"/>
  <c r="O237"/>
  <c r="AE237"/>
  <c r="AQ237" s="1"/>
  <c r="AK237"/>
  <c r="O238"/>
  <c r="AE238"/>
  <c r="AQ238" s="1"/>
  <c r="AK238"/>
  <c r="O239"/>
  <c r="AE239"/>
  <c r="AQ239" s="1"/>
  <c r="AK239"/>
  <c r="O240"/>
  <c r="AE240"/>
  <c r="AQ240" s="1"/>
  <c r="AK240"/>
  <c r="O241"/>
  <c r="AE241"/>
  <c r="AQ241" s="1"/>
  <c r="AK241"/>
  <c r="O242"/>
  <c r="AE242"/>
  <c r="AQ242" s="1"/>
  <c r="AK242"/>
  <c r="O243"/>
  <c r="AE243"/>
  <c r="AQ243" s="1"/>
  <c r="AK243"/>
  <c r="O244"/>
  <c r="AE244"/>
  <c r="AQ244" s="1"/>
  <c r="AK244"/>
  <c r="O246"/>
  <c r="AE246"/>
  <c r="AQ246" s="1"/>
  <c r="AK246"/>
  <c r="O247"/>
  <c r="AE247"/>
  <c r="AQ247" s="1"/>
  <c r="AK247"/>
  <c r="O248"/>
  <c r="AE248"/>
  <c r="AQ248" s="1"/>
  <c r="AK248"/>
  <c r="O249"/>
  <c r="AE249"/>
  <c r="AQ249" s="1"/>
  <c r="AK249"/>
  <c r="O250"/>
  <c r="AE250"/>
  <c r="AQ250" s="1"/>
  <c r="AK250"/>
  <c r="O251"/>
  <c r="AE251"/>
  <c r="AQ251" s="1"/>
  <c r="AK251"/>
  <c r="O252"/>
  <c r="AE252"/>
  <c r="AQ252" s="1"/>
  <c r="AK252"/>
  <c r="O253"/>
  <c r="AE253"/>
  <c r="AQ253" s="1"/>
  <c r="AK253"/>
  <c r="O255"/>
  <c r="AE255"/>
  <c r="AQ255" s="1"/>
  <c r="AK255"/>
  <c r="O256"/>
  <c r="AE256"/>
  <c r="AQ256" s="1"/>
  <c r="AK256"/>
  <c r="AA258"/>
  <c r="AA260"/>
  <c r="AA261"/>
  <c r="AA262"/>
  <c r="AA263"/>
  <c r="AA264"/>
  <c r="AA265"/>
  <c r="AA266"/>
  <c r="AA268"/>
  <c r="AA269"/>
  <c r="AA270"/>
  <c r="AA271"/>
  <c r="AA273"/>
  <c r="AA274"/>
  <c r="AA276"/>
  <c r="O278"/>
  <c r="AK278"/>
  <c r="AA279"/>
  <c r="AA280"/>
  <c r="AK281"/>
  <c r="AJ284"/>
  <c r="AL284"/>
  <c r="AA286"/>
  <c r="AA287"/>
  <c r="O288"/>
  <c r="AE288"/>
  <c r="AQ288" s="1"/>
  <c r="AK288"/>
  <c r="AJ289"/>
  <c r="AM289" s="1"/>
  <c r="AL289"/>
  <c r="AJ290"/>
  <c r="AM290" s="1"/>
  <c r="AL290"/>
  <c r="AJ291"/>
  <c r="AM291" s="1"/>
  <c r="AL291"/>
  <c r="AJ292"/>
  <c r="AM292" s="1"/>
  <c r="AL292"/>
  <c r="AJ293"/>
  <c r="AM293" s="1"/>
  <c r="AL293"/>
  <c r="AJ294"/>
  <c r="AM294" s="1"/>
  <c r="AL294"/>
  <c r="AJ296"/>
  <c r="AM296" s="1"/>
  <c r="AL296"/>
  <c r="AJ297"/>
  <c r="AM297" s="1"/>
  <c r="AL297"/>
  <c r="AJ298"/>
  <c r="AM298" s="1"/>
  <c r="AL298"/>
  <c r="AJ299"/>
  <c r="AM299" s="1"/>
  <c r="AL299"/>
  <c r="AJ300"/>
  <c r="AM300" s="1"/>
  <c r="AL300"/>
  <c r="AL301"/>
  <c r="AL302"/>
  <c r="O306"/>
  <c r="AA306"/>
  <c r="Y1106"/>
  <c r="Y1125" s="1"/>
  <c r="W309"/>
  <c r="W305" s="1"/>
  <c r="AA311"/>
  <c r="AL311"/>
  <c r="AA313"/>
  <c r="AL313"/>
  <c r="AL314"/>
  <c r="AA316"/>
  <c r="AL316"/>
  <c r="AA319"/>
  <c r="AL319"/>
  <c r="AA321"/>
  <c r="AL321"/>
  <c r="AA324"/>
  <c r="AE324"/>
  <c r="AQ324" s="1"/>
  <c r="AJ324"/>
  <c r="AL324"/>
  <c r="K325"/>
  <c r="AA326"/>
  <c r="AE326"/>
  <c r="AQ326" s="1"/>
  <c r="AJ326"/>
  <c r="AM326" s="1"/>
  <c r="AL326"/>
  <c r="AA343"/>
  <c r="AA345"/>
  <c r="AA346"/>
  <c r="AL348"/>
  <c r="AL350"/>
  <c r="AL352"/>
  <c r="AL354"/>
  <c r="K356"/>
  <c r="O356"/>
  <c r="AJ356"/>
  <c r="AL356"/>
  <c r="O357"/>
  <c r="AJ357"/>
  <c r="AM357" s="1"/>
  <c r="AL357"/>
  <c r="O359"/>
  <c r="AJ359"/>
  <c r="AL359"/>
  <c r="AE360"/>
  <c r="AQ360" s="1"/>
  <c r="AJ360"/>
  <c r="AM360" s="1"/>
  <c r="AL360"/>
  <c r="AK361"/>
  <c r="G362"/>
  <c r="O362"/>
  <c r="S362"/>
  <c r="AE362"/>
  <c r="AQ362" s="1"/>
  <c r="AJ362"/>
  <c r="AL362"/>
  <c r="O364"/>
  <c r="AE365"/>
  <c r="AQ365" s="1"/>
  <c r="AJ365"/>
  <c r="AL365"/>
  <c r="AE366"/>
  <c r="AQ366" s="1"/>
  <c r="AJ366"/>
  <c r="AM366" s="1"/>
  <c r="AL366"/>
  <c r="AA368"/>
  <c r="AE369"/>
  <c r="AQ369" s="1"/>
  <c r="AK369"/>
  <c r="O370"/>
  <c r="AE370"/>
  <c r="AQ370" s="1"/>
  <c r="AK370"/>
  <c r="O371"/>
  <c r="AE371"/>
  <c r="AQ371" s="1"/>
  <c r="AK371"/>
  <c r="O372"/>
  <c r="AE372"/>
  <c r="AQ372" s="1"/>
  <c r="AK372"/>
  <c r="O373"/>
  <c r="AE373"/>
  <c r="AQ373" s="1"/>
  <c r="AK373"/>
  <c r="O374"/>
  <c r="AE374"/>
  <c r="AQ374" s="1"/>
  <c r="AK374"/>
  <c r="O375"/>
  <c r="AE375"/>
  <c r="AQ375" s="1"/>
  <c r="AU431"/>
  <c r="AE507"/>
  <c r="AQ507" s="1"/>
  <c r="AE510"/>
  <c r="AQ510" s="1"/>
  <c r="AE511"/>
  <c r="AQ511" s="1"/>
  <c r="AE516"/>
  <c r="AQ516" s="1"/>
  <c r="AE523"/>
  <c r="AQ523" s="1"/>
  <c r="AE524"/>
  <c r="AQ524" s="1"/>
  <c r="AN640"/>
  <c r="AJ640"/>
  <c r="AE640"/>
  <c r="AQ640" s="1"/>
  <c r="AP640"/>
  <c r="AL640"/>
  <c r="AO642"/>
  <c r="AK642"/>
  <c r="AO644"/>
  <c r="AK644"/>
  <c r="AO646"/>
  <c r="AK646"/>
  <c r="AO647"/>
  <c r="AK647"/>
  <c r="AO648"/>
  <c r="AK648"/>
  <c r="AO650"/>
  <c r="AK650"/>
  <c r="AO653"/>
  <c r="AK653"/>
  <c r="AO655"/>
  <c r="AK655"/>
  <c r="AO659"/>
  <c r="AK659"/>
  <c r="AO661"/>
  <c r="AK661"/>
  <c r="AO663"/>
  <c r="AK663"/>
  <c r="AO665"/>
  <c r="AK665"/>
  <c r="AO667"/>
  <c r="AK667"/>
  <c r="AO668"/>
  <c r="AK668"/>
  <c r="AO670"/>
  <c r="AK670"/>
  <c r="AO672"/>
  <c r="AK672"/>
  <c r="AO673"/>
  <c r="AK673"/>
  <c r="AO676"/>
  <c r="AK676"/>
  <c r="AO679"/>
  <c r="AK679"/>
  <c r="AO681"/>
  <c r="AK681"/>
  <c r="AO685"/>
  <c r="AK685"/>
  <c r="AO686"/>
  <c r="AK686"/>
  <c r="AO688"/>
  <c r="AK688"/>
  <c r="AO689"/>
  <c r="AK689"/>
  <c r="AO690"/>
  <c r="AK690"/>
  <c r="AO691"/>
  <c r="AK691"/>
  <c r="AO693"/>
  <c r="AK693"/>
  <c r="AO695"/>
  <c r="AK695"/>
  <c r="AO697"/>
  <c r="AK697"/>
  <c r="AO699"/>
  <c r="AK699"/>
  <c r="AO701"/>
  <c r="AK701"/>
  <c r="AO703"/>
  <c r="AK703"/>
  <c r="AO705"/>
  <c r="AK705"/>
  <c r="AO708"/>
  <c r="AK708"/>
  <c r="AO710"/>
  <c r="AK710"/>
  <c r="AO712"/>
  <c r="AK712"/>
  <c r="AO714"/>
  <c r="AK714"/>
  <c r="AO716"/>
  <c r="AK716"/>
  <c r="AO718"/>
  <c r="AK718"/>
  <c r="AN719"/>
  <c r="AJ719"/>
  <c r="AE719"/>
  <c r="AQ719" s="1"/>
  <c r="AP719"/>
  <c r="AL719"/>
  <c r="AO737"/>
  <c r="AK737"/>
  <c r="AO744"/>
  <c r="AK744"/>
  <c r="AO745"/>
  <c r="AK745"/>
  <c r="AO747"/>
  <c r="AK747"/>
  <c r="AO749"/>
  <c r="AK749"/>
  <c r="AO751"/>
  <c r="AK751"/>
  <c r="AO752"/>
  <c r="AK752"/>
  <c r="AO753"/>
  <c r="AK753"/>
  <c r="AO754"/>
  <c r="AK754"/>
  <c r="AO756"/>
  <c r="AK756"/>
  <c r="AO758"/>
  <c r="AK758"/>
  <c r="AO760"/>
  <c r="AK760"/>
  <c r="AO764"/>
  <c r="AK764"/>
  <c r="AO765"/>
  <c r="AK765"/>
  <c r="AO767"/>
  <c r="AK767"/>
  <c r="AO769"/>
  <c r="AK769"/>
  <c r="AO771"/>
  <c r="AK771"/>
  <c r="AO773"/>
  <c r="AK773"/>
  <c r="AO775"/>
  <c r="AK775"/>
  <c r="AO777"/>
  <c r="AK777"/>
  <c r="AO778"/>
  <c r="AK778"/>
  <c r="AO782"/>
  <c r="AK782"/>
  <c r="AO791"/>
  <c r="AK791"/>
  <c r="AP792"/>
  <c r="AL792"/>
  <c r="AO797"/>
  <c r="AK797"/>
  <c r="AO801"/>
  <c r="AK801"/>
  <c r="AR806"/>
  <c r="AU806" s="1"/>
  <c r="O806"/>
  <c r="AO806"/>
  <c r="AK806"/>
  <c r="AR807"/>
  <c r="AU807" s="1"/>
  <c r="O807"/>
  <c r="AN807"/>
  <c r="AJ807"/>
  <c r="AE807"/>
  <c r="AQ807" s="1"/>
  <c r="AO807"/>
  <c r="AK807"/>
  <c r="AN808"/>
  <c r="AJ808"/>
  <c r="AE808"/>
  <c r="AQ808" s="1"/>
  <c r="AO808"/>
  <c r="AK808"/>
  <c r="AR810"/>
  <c r="AU810" s="1"/>
  <c r="O810"/>
  <c r="AR811"/>
  <c r="AU811" s="1"/>
  <c r="O811"/>
  <c r="AN811"/>
  <c r="AJ811"/>
  <c r="AE811"/>
  <c r="AQ811" s="1"/>
  <c r="AO811"/>
  <c r="AK811"/>
  <c r="AR812"/>
  <c r="AU812" s="1"/>
  <c r="O812"/>
  <c r="AO812"/>
  <c r="AK812"/>
  <c r="AR813"/>
  <c r="AU813" s="1"/>
  <c r="O813"/>
  <c r="AO813"/>
  <c r="AK813"/>
  <c r="AR814"/>
  <c r="AU814" s="1"/>
  <c r="O814"/>
  <c r="AR815"/>
  <c r="AU815" s="1"/>
  <c r="O815"/>
  <c r="AO815"/>
  <c r="AK815"/>
  <c r="AR816"/>
  <c r="AU816" s="1"/>
  <c r="O816"/>
  <c r="AO816"/>
  <c r="AK816"/>
  <c r="AR817"/>
  <c r="AU817" s="1"/>
  <c r="O817"/>
  <c r="AN817"/>
  <c r="AJ817"/>
  <c r="AE817"/>
  <c r="AQ817" s="1"/>
  <c r="AO817"/>
  <c r="AK817"/>
  <c r="AR818"/>
  <c r="AU818" s="1"/>
  <c r="O818"/>
  <c r="AN818"/>
  <c r="AJ818"/>
  <c r="AE818"/>
  <c r="AQ818" s="1"/>
  <c r="AO818"/>
  <c r="AK818"/>
  <c r="AR819"/>
  <c r="AU819" s="1"/>
  <c r="O819"/>
  <c r="AN819"/>
  <c r="AJ819"/>
  <c r="AE819"/>
  <c r="AQ819" s="1"/>
  <c r="AO819"/>
  <c r="AK819"/>
  <c r="AR820"/>
  <c r="AU820" s="1"/>
  <c r="O820"/>
  <c r="AN820"/>
  <c r="AJ820"/>
  <c r="AE820"/>
  <c r="AQ820" s="1"/>
  <c r="AO820"/>
  <c r="AK820"/>
  <c r="AR821"/>
  <c r="AU821" s="1"/>
  <c r="O821"/>
  <c r="AN821"/>
  <c r="AJ821"/>
  <c r="AE821"/>
  <c r="AQ821" s="1"/>
  <c r="AO821"/>
  <c r="AK821"/>
  <c r="AR822"/>
  <c r="AU822" s="1"/>
  <c r="O822"/>
  <c r="AN822"/>
  <c r="AJ822"/>
  <c r="AE822"/>
  <c r="AQ822" s="1"/>
  <c r="AO822"/>
  <c r="AK822"/>
  <c r="AR823"/>
  <c r="AU823" s="1"/>
  <c r="O823"/>
  <c r="AN823"/>
  <c r="AJ823"/>
  <c r="AE823"/>
  <c r="AQ823" s="1"/>
  <c r="AO823"/>
  <c r="AK823"/>
  <c r="AO825"/>
  <c r="AK825"/>
  <c r="AO826"/>
  <c r="AK826"/>
  <c r="AO827"/>
  <c r="AK827"/>
  <c r="AO828"/>
  <c r="AK828"/>
  <c r="AO829"/>
  <c r="AK829"/>
  <c r="AO830"/>
  <c r="AK830"/>
  <c r="AO831"/>
  <c r="AK831"/>
  <c r="AO832"/>
  <c r="AK832"/>
  <c r="AO833"/>
  <c r="AK833"/>
  <c r="AO834"/>
  <c r="AK834"/>
  <c r="AO835"/>
  <c r="AK835"/>
  <c r="AO836"/>
  <c r="AK836"/>
  <c r="O376"/>
  <c r="AA376"/>
  <c r="AE376"/>
  <c r="AQ376" s="1"/>
  <c r="O377"/>
  <c r="AA377"/>
  <c r="AE377"/>
  <c r="AQ377" s="1"/>
  <c r="O378"/>
  <c r="AA378"/>
  <c r="AE378"/>
  <c r="AQ378" s="1"/>
  <c r="O379"/>
  <c r="AA379"/>
  <c r="AE379"/>
  <c r="AQ379" s="1"/>
  <c r="O380"/>
  <c r="AA380"/>
  <c r="AE380"/>
  <c r="AQ380" s="1"/>
  <c r="O381"/>
  <c r="AA381"/>
  <c r="AE381"/>
  <c r="AQ381" s="1"/>
  <c r="O382"/>
  <c r="AA382"/>
  <c r="AE382"/>
  <c r="AQ382" s="1"/>
  <c r="O383"/>
  <c r="AA383"/>
  <c r="AE383"/>
  <c r="AQ383" s="1"/>
  <c r="O384"/>
  <c r="AA384"/>
  <c r="AE384"/>
  <c r="AQ384" s="1"/>
  <c r="O385"/>
  <c r="AA385"/>
  <c r="AE385"/>
  <c r="AQ385" s="1"/>
  <c r="O387"/>
  <c r="AA387"/>
  <c r="AE387"/>
  <c r="AQ387" s="1"/>
  <c r="AJ387"/>
  <c r="AL387"/>
  <c r="AE388"/>
  <c r="AQ388" s="1"/>
  <c r="AJ388"/>
  <c r="AL388"/>
  <c r="AR388"/>
  <c r="AU388" s="1"/>
  <c r="L389"/>
  <c r="AB389"/>
  <c r="O390"/>
  <c r="AA390"/>
  <c r="O391"/>
  <c r="AA391"/>
  <c r="AA1103" s="1"/>
  <c r="AE391"/>
  <c r="AQ391" s="1"/>
  <c r="O392"/>
  <c r="AA392"/>
  <c r="AE392"/>
  <c r="AQ392" s="1"/>
  <c r="O393"/>
  <c r="AA393"/>
  <c r="AE393"/>
  <c r="AQ393" s="1"/>
  <c r="O394"/>
  <c r="AA394"/>
  <c r="AE394"/>
  <c r="AQ394" s="1"/>
  <c r="O395"/>
  <c r="AA395"/>
  <c r="AE395"/>
  <c r="AQ395" s="1"/>
  <c r="O396"/>
  <c r="AA396"/>
  <c r="AE396"/>
  <c r="AQ396" s="1"/>
  <c r="O397"/>
  <c r="AA397"/>
  <c r="AE397"/>
  <c r="AQ397" s="1"/>
  <c r="O398"/>
  <c r="AA398"/>
  <c r="AE398"/>
  <c r="AQ398" s="1"/>
  <c r="O399"/>
  <c r="AA399"/>
  <c r="AE399"/>
  <c r="AQ399" s="1"/>
  <c r="O400"/>
  <c r="AA400"/>
  <c r="AE400"/>
  <c r="AQ400" s="1"/>
  <c r="O401"/>
  <c r="AE401"/>
  <c r="AQ401" s="1"/>
  <c r="O402"/>
  <c r="AE402"/>
  <c r="AQ402" s="1"/>
  <c r="O403"/>
  <c r="AE403"/>
  <c r="AQ403" s="1"/>
  <c r="AK403"/>
  <c r="O404"/>
  <c r="AE404"/>
  <c r="AQ404" s="1"/>
  <c r="O405"/>
  <c r="AA405"/>
  <c r="AE405"/>
  <c r="AQ405" s="1"/>
  <c r="O406"/>
  <c r="AA406"/>
  <c r="AE406"/>
  <c r="AQ406" s="1"/>
  <c r="O408"/>
  <c r="AA408"/>
  <c r="AE408"/>
  <c r="AQ408" s="1"/>
  <c r="O409"/>
  <c r="AA409"/>
  <c r="AE409"/>
  <c r="AQ409" s="1"/>
  <c r="O410"/>
  <c r="AK410"/>
  <c r="G411"/>
  <c r="S411"/>
  <c r="AB412"/>
  <c r="AR412"/>
  <c r="AU412" s="1"/>
  <c r="AE413"/>
  <c r="AQ413" s="1"/>
  <c r="AK413"/>
  <c r="O414"/>
  <c r="AJ414"/>
  <c r="AL414"/>
  <c r="AN414"/>
  <c r="AE415"/>
  <c r="AQ415" s="1"/>
  <c r="AK415"/>
  <c r="O416"/>
  <c r="AJ416"/>
  <c r="AL416"/>
  <c r="AN416"/>
  <c r="AE417"/>
  <c r="AQ417" s="1"/>
  <c r="AK417"/>
  <c r="O418"/>
  <c r="AJ418"/>
  <c r="AL418"/>
  <c r="AN418"/>
  <c r="AE419"/>
  <c r="AQ419" s="1"/>
  <c r="AK419"/>
  <c r="O420"/>
  <c r="AJ420"/>
  <c r="AL420"/>
  <c r="AN420"/>
  <c r="AE421"/>
  <c r="AQ421" s="1"/>
  <c r="AK421"/>
  <c r="O422"/>
  <c r="AJ422"/>
  <c r="AL422"/>
  <c r="AN422"/>
  <c r="AE423"/>
  <c r="AQ423" s="1"/>
  <c r="AK423"/>
  <c r="O424"/>
  <c r="AJ424"/>
  <c r="AL424"/>
  <c r="AN424"/>
  <c r="AE425"/>
  <c r="AQ425" s="1"/>
  <c r="AK425"/>
  <c r="O426"/>
  <c r="AJ426"/>
  <c r="AL426"/>
  <c r="AN426"/>
  <c r="AE427"/>
  <c r="AQ427" s="1"/>
  <c r="AK427"/>
  <c r="O428"/>
  <c r="AJ428"/>
  <c r="AL428"/>
  <c r="AN428"/>
  <c r="AE429"/>
  <c r="AQ429" s="1"/>
  <c r="AJ429"/>
  <c r="AL429"/>
  <c r="AR429"/>
  <c r="AU429" s="1"/>
  <c r="L430"/>
  <c r="AB430"/>
  <c r="G431"/>
  <c r="G1097" s="1"/>
  <c r="AA431"/>
  <c r="AC431"/>
  <c r="O432"/>
  <c r="AJ432"/>
  <c r="AL432"/>
  <c r="AN432"/>
  <c r="AE433"/>
  <c r="AQ433" s="1"/>
  <c r="AK433"/>
  <c r="O434"/>
  <c r="AJ434"/>
  <c r="AL434"/>
  <c r="AN434"/>
  <c r="AE435"/>
  <c r="AQ435" s="1"/>
  <c r="AK435"/>
  <c r="O436"/>
  <c r="AJ436"/>
  <c r="AL436"/>
  <c r="AN436"/>
  <c r="AE437"/>
  <c r="AQ437" s="1"/>
  <c r="AK437"/>
  <c r="O438"/>
  <c r="AJ438"/>
  <c r="AL438"/>
  <c r="AN438"/>
  <c r="AE439"/>
  <c r="AQ439" s="1"/>
  <c r="AK439"/>
  <c r="O440"/>
  <c r="AJ440"/>
  <c r="AL440"/>
  <c r="AN440"/>
  <c r="AE441"/>
  <c r="AQ441" s="1"/>
  <c r="AK441"/>
  <c r="O442"/>
  <c r="AJ442"/>
  <c r="AL442"/>
  <c r="AN442"/>
  <c r="AE443"/>
  <c r="AQ443" s="1"/>
  <c r="AK443"/>
  <c r="O444"/>
  <c r="AJ444"/>
  <c r="AL444"/>
  <c r="AN444"/>
  <c r="AE445"/>
  <c r="AQ445" s="1"/>
  <c r="AK445"/>
  <c r="O446"/>
  <c r="AJ446"/>
  <c r="AL446"/>
  <c r="AN446"/>
  <c r="AE447"/>
  <c r="AQ447" s="1"/>
  <c r="AK447"/>
  <c r="O449"/>
  <c r="AJ449"/>
  <c r="AL449"/>
  <c r="AN449"/>
  <c r="AE450"/>
  <c r="AQ450" s="1"/>
  <c r="AJ450"/>
  <c r="AL450"/>
  <c r="AR450"/>
  <c r="AU450" s="1"/>
  <c r="O452"/>
  <c r="AA452"/>
  <c r="AA451" s="1"/>
  <c r="O453"/>
  <c r="AE453"/>
  <c r="AQ453" s="1"/>
  <c r="AK453"/>
  <c r="O454"/>
  <c r="AE454"/>
  <c r="AQ454" s="1"/>
  <c r="AK454"/>
  <c r="O455"/>
  <c r="AE455"/>
  <c r="AQ455" s="1"/>
  <c r="AK455"/>
  <c r="O456"/>
  <c r="AE456"/>
  <c r="AQ456" s="1"/>
  <c r="AK456"/>
  <c r="O457"/>
  <c r="AE457"/>
  <c r="AQ457" s="1"/>
  <c r="AK457"/>
  <c r="O458"/>
  <c r="AE458"/>
  <c r="AQ458" s="1"/>
  <c r="AK458"/>
  <c r="O459"/>
  <c r="AE459"/>
  <c r="AQ459" s="1"/>
  <c r="AK459"/>
  <c r="O460"/>
  <c r="AE460"/>
  <c r="AQ460" s="1"/>
  <c r="AK460"/>
  <c r="O461"/>
  <c r="AE461"/>
  <c r="AQ461" s="1"/>
  <c r="AK461"/>
  <c r="O462"/>
  <c r="AE462"/>
  <c r="AQ462" s="1"/>
  <c r="AK462"/>
  <c r="O463"/>
  <c r="AE463"/>
  <c r="AQ463" s="1"/>
  <c r="AK463"/>
  <c r="O464"/>
  <c r="AE464"/>
  <c r="AQ464" s="1"/>
  <c r="AK464"/>
  <c r="O465"/>
  <c r="AE465"/>
  <c r="AQ465" s="1"/>
  <c r="AK465"/>
  <c r="O466"/>
  <c r="AE466"/>
  <c r="AQ466" s="1"/>
  <c r="AK466"/>
  <c r="O467"/>
  <c r="AE467"/>
  <c r="AQ467" s="1"/>
  <c r="AK467"/>
  <c r="O468"/>
  <c r="AE468"/>
  <c r="AQ468" s="1"/>
  <c r="AK468"/>
  <c r="O470"/>
  <c r="AE470"/>
  <c r="AQ470" s="1"/>
  <c r="AK470"/>
  <c r="O471"/>
  <c r="AE471"/>
  <c r="AQ471" s="1"/>
  <c r="AK471"/>
  <c r="O472"/>
  <c r="AE472"/>
  <c r="AQ472" s="1"/>
  <c r="AK472"/>
  <c r="O473"/>
  <c r="AE473"/>
  <c r="AQ473" s="1"/>
  <c r="AK473"/>
  <c r="O475"/>
  <c r="AE475"/>
  <c r="AQ475" s="1"/>
  <c r="AK475"/>
  <c r="O477"/>
  <c r="AE477"/>
  <c r="AQ477" s="1"/>
  <c r="AK477"/>
  <c r="O478"/>
  <c r="AE478"/>
  <c r="AQ478" s="1"/>
  <c r="AK478"/>
  <c r="O480"/>
  <c r="AE480"/>
  <c r="AQ480" s="1"/>
  <c r="AK480"/>
  <c r="O481"/>
  <c r="AE481"/>
  <c r="AQ481" s="1"/>
  <c r="AK481"/>
  <c r="O483"/>
  <c r="AJ483"/>
  <c r="AL483"/>
  <c r="AN483"/>
  <c r="AE484"/>
  <c r="AQ484" s="1"/>
  <c r="AK484"/>
  <c r="O485"/>
  <c r="AJ485"/>
  <c r="AL485"/>
  <c r="AN485"/>
  <c r="AE486"/>
  <c r="AQ486" s="1"/>
  <c r="AK486"/>
  <c r="O487"/>
  <c r="AJ487"/>
  <c r="AL487"/>
  <c r="AN487"/>
  <c r="AE488"/>
  <c r="AQ488" s="1"/>
  <c r="AK488"/>
  <c r="O489"/>
  <c r="AJ489"/>
  <c r="AL489"/>
  <c r="AN489"/>
  <c r="AE490"/>
  <c r="AQ490" s="1"/>
  <c r="AK490"/>
  <c r="O491"/>
  <c r="AJ491"/>
  <c r="AL491"/>
  <c r="AN491"/>
  <c r="AE492"/>
  <c r="AQ492" s="1"/>
  <c r="AK492"/>
  <c r="O493"/>
  <c r="AJ493"/>
  <c r="AL493"/>
  <c r="AN493"/>
  <c r="AE495"/>
  <c r="AQ495" s="1"/>
  <c r="AK495"/>
  <c r="O496"/>
  <c r="AK496"/>
  <c r="G497"/>
  <c r="S497"/>
  <c r="AB498"/>
  <c r="AJ499"/>
  <c r="AL499"/>
  <c r="AN499"/>
  <c r="AR499"/>
  <c r="AU499" s="1"/>
  <c r="AJ500"/>
  <c r="AL500"/>
  <c r="AN500"/>
  <c r="AR500"/>
  <c r="AU500" s="1"/>
  <c r="AJ501"/>
  <c r="AL501"/>
  <c r="AN501"/>
  <c r="AR501"/>
  <c r="AU501" s="1"/>
  <c r="AJ502"/>
  <c r="AL502"/>
  <c r="AN502"/>
  <c r="AR502"/>
  <c r="AU502" s="1"/>
  <c r="AJ503"/>
  <c r="AL503"/>
  <c r="AN503"/>
  <c r="AR503"/>
  <c r="AU503" s="1"/>
  <c r="AJ504"/>
  <c r="AL504"/>
  <c r="AN504"/>
  <c r="AR504"/>
  <c r="AU504" s="1"/>
  <c r="AJ505"/>
  <c r="AL505"/>
  <c r="AN505"/>
  <c r="AR505"/>
  <c r="AU505" s="1"/>
  <c r="AJ506"/>
  <c r="AL506"/>
  <c r="AN506"/>
  <c r="AR506"/>
  <c r="AU506" s="1"/>
  <c r="AJ507"/>
  <c r="AL507"/>
  <c r="AN507"/>
  <c r="AR507"/>
  <c r="AU507" s="1"/>
  <c r="AJ508"/>
  <c r="AL508"/>
  <c r="AN508"/>
  <c r="AR508"/>
  <c r="AU508" s="1"/>
  <c r="AJ509"/>
  <c r="AL509"/>
  <c r="AN509"/>
  <c r="AR509"/>
  <c r="AU509" s="1"/>
  <c r="AJ510"/>
  <c r="AL510"/>
  <c r="AN510"/>
  <c r="AR510"/>
  <c r="AU510" s="1"/>
  <c r="AJ511"/>
  <c r="AL511"/>
  <c r="AN511"/>
  <c r="AR511"/>
  <c r="AU511" s="1"/>
  <c r="AJ512"/>
  <c r="AL512"/>
  <c r="AN512"/>
  <c r="AR512"/>
  <c r="AU512" s="1"/>
  <c r="AJ513"/>
  <c r="AL513"/>
  <c r="AN513"/>
  <c r="AR513"/>
  <c r="AU513" s="1"/>
  <c r="AJ514"/>
  <c r="AL514"/>
  <c r="AN514"/>
  <c r="AR514"/>
  <c r="AU514" s="1"/>
  <c r="AJ516"/>
  <c r="AL516"/>
  <c r="AN516"/>
  <c r="AR516"/>
  <c r="AU516" s="1"/>
  <c r="AJ517"/>
  <c r="AL517"/>
  <c r="AN517"/>
  <c r="AR517"/>
  <c r="AU517" s="1"/>
  <c r="AJ518"/>
  <c r="AL518"/>
  <c r="AN518"/>
  <c r="AR518"/>
  <c r="AU518" s="1"/>
  <c r="AJ519"/>
  <c r="AL519"/>
  <c r="AN519"/>
  <c r="AR519"/>
  <c r="AU519" s="1"/>
  <c r="AJ520"/>
  <c r="AL520"/>
  <c r="AN520"/>
  <c r="AR520"/>
  <c r="AU520" s="1"/>
  <c r="AJ521"/>
  <c r="AL521"/>
  <c r="AN521"/>
  <c r="AR521"/>
  <c r="AU521" s="1"/>
  <c r="AJ522"/>
  <c r="AL522"/>
  <c r="AN522"/>
  <c r="AR522"/>
  <c r="AU522" s="1"/>
  <c r="AJ523"/>
  <c r="AL523"/>
  <c r="AN523"/>
  <c r="AR523"/>
  <c r="AU523" s="1"/>
  <c r="AJ524"/>
  <c r="AL524"/>
  <c r="AN524"/>
  <c r="AR524"/>
  <c r="AU524" s="1"/>
  <c r="AJ526"/>
  <c r="AL526"/>
  <c r="AN526"/>
  <c r="AR526"/>
  <c r="AU526" s="1"/>
  <c r="AJ527"/>
  <c r="AL527"/>
  <c r="AN527"/>
  <c r="AR527"/>
  <c r="AU527" s="1"/>
  <c r="AJ528"/>
  <c r="AL528"/>
  <c r="AN528"/>
  <c r="AR528"/>
  <c r="AU528" s="1"/>
  <c r="AJ529"/>
  <c r="AL529"/>
  <c r="AN529"/>
  <c r="AR529"/>
  <c r="AU529" s="1"/>
  <c r="AJ530"/>
  <c r="AL530"/>
  <c r="AN530"/>
  <c r="AR530"/>
  <c r="AU530" s="1"/>
  <c r="AJ531"/>
  <c r="AL531"/>
  <c r="AN531"/>
  <c r="AR531"/>
  <c r="AU531" s="1"/>
  <c r="AJ532"/>
  <c r="AL532"/>
  <c r="AN532"/>
  <c r="AR532"/>
  <c r="AU532" s="1"/>
  <c r="AJ533"/>
  <c r="AL533"/>
  <c r="AN533"/>
  <c r="AR533"/>
  <c r="AU533" s="1"/>
  <c r="AE534"/>
  <c r="AQ534" s="1"/>
  <c r="AJ534"/>
  <c r="AL534"/>
  <c r="AR534"/>
  <c r="AU534" s="1"/>
  <c r="AB535"/>
  <c r="O536"/>
  <c r="AA536"/>
  <c r="AE536"/>
  <c r="AQ536" s="1"/>
  <c r="O537"/>
  <c r="AA537"/>
  <c r="AE537"/>
  <c r="AQ537" s="1"/>
  <c r="O538"/>
  <c r="AA538"/>
  <c r="AE538"/>
  <c r="AQ538" s="1"/>
  <c r="O539"/>
  <c r="AE539"/>
  <c r="AQ539" s="1"/>
  <c r="O540"/>
  <c r="AE540"/>
  <c r="AQ540" s="1"/>
  <c r="O541"/>
  <c r="AE541"/>
  <c r="AQ541" s="1"/>
  <c r="O542"/>
  <c r="AE542"/>
  <c r="AQ542" s="1"/>
  <c r="O543"/>
  <c r="AA543"/>
  <c r="AE543"/>
  <c r="AQ543" s="1"/>
  <c r="O544"/>
  <c r="AA544"/>
  <c r="AE544"/>
  <c r="AQ544" s="1"/>
  <c r="O545"/>
  <c r="AA545"/>
  <c r="AE545"/>
  <c r="AQ545" s="1"/>
  <c r="O546"/>
  <c r="AE546"/>
  <c r="AQ546" s="1"/>
  <c r="O547"/>
  <c r="AE547"/>
  <c r="AQ547" s="1"/>
  <c r="O548"/>
  <c r="AE548"/>
  <c r="AQ548" s="1"/>
  <c r="O549"/>
  <c r="AE549"/>
  <c r="AQ549" s="1"/>
  <c r="O550"/>
  <c r="AE550"/>
  <c r="AQ550" s="1"/>
  <c r="O551"/>
  <c r="AA551"/>
  <c r="AE551"/>
  <c r="AQ551" s="1"/>
  <c r="O552"/>
  <c r="AA552"/>
  <c r="AE552"/>
  <c r="AQ552" s="1"/>
  <c r="O554"/>
  <c r="AE554"/>
  <c r="AQ554" s="1"/>
  <c r="O555"/>
  <c r="AE555"/>
  <c r="AQ555" s="1"/>
  <c r="O556"/>
  <c r="AE556"/>
  <c r="AQ556" s="1"/>
  <c r="AK556"/>
  <c r="O557"/>
  <c r="AE557"/>
  <c r="AQ557" s="1"/>
  <c r="AK557"/>
  <c r="O558"/>
  <c r="AE558"/>
  <c r="AQ558" s="1"/>
  <c r="AK558"/>
  <c r="O560"/>
  <c r="AE560"/>
  <c r="AQ560" s="1"/>
  <c r="AK560"/>
  <c r="O561"/>
  <c r="AE561"/>
  <c r="AQ561" s="1"/>
  <c r="AK561"/>
  <c r="O562"/>
  <c r="AB564"/>
  <c r="AR564"/>
  <c r="AJ565"/>
  <c r="AM565" s="1"/>
  <c r="AL565"/>
  <c r="AN565"/>
  <c r="AR565"/>
  <c r="AU565" s="1"/>
  <c r="AJ566"/>
  <c r="AM566" s="1"/>
  <c r="AL566"/>
  <c r="AN566"/>
  <c r="AR566"/>
  <c r="AU566" s="1"/>
  <c r="AJ567"/>
  <c r="AM567" s="1"/>
  <c r="AL567"/>
  <c r="AN567"/>
  <c r="AR567"/>
  <c r="AU567" s="1"/>
  <c r="AJ568"/>
  <c r="AM568" s="1"/>
  <c r="AL568"/>
  <c r="AN568"/>
  <c r="AR568"/>
  <c r="AU568" s="1"/>
  <c r="AJ569"/>
  <c r="AM569" s="1"/>
  <c r="AL569"/>
  <c r="AN569"/>
  <c r="AR569"/>
  <c r="AU569" s="1"/>
  <c r="AJ570"/>
  <c r="AM570" s="1"/>
  <c r="AL570"/>
  <c r="AN570"/>
  <c r="AR570"/>
  <c r="AU570" s="1"/>
  <c r="AJ571"/>
  <c r="AM571" s="1"/>
  <c r="AL571"/>
  <c r="AN571"/>
  <c r="AR571"/>
  <c r="AU571" s="1"/>
  <c r="AJ572"/>
  <c r="AM572" s="1"/>
  <c r="AL572"/>
  <c r="AN572"/>
  <c r="AR572"/>
  <c r="AU572" s="1"/>
  <c r="AJ573"/>
  <c r="AM573" s="1"/>
  <c r="AL573"/>
  <c r="AN573"/>
  <c r="AR573"/>
  <c r="AU573" s="1"/>
  <c r="AJ574"/>
  <c r="AM574" s="1"/>
  <c r="AL574"/>
  <c r="AN574"/>
  <c r="AR574"/>
  <c r="AU574" s="1"/>
  <c r="AJ575"/>
  <c r="AM575" s="1"/>
  <c r="AL575"/>
  <c r="AN575"/>
  <c r="AR575"/>
  <c r="AU575" s="1"/>
  <c r="AJ576"/>
  <c r="AM576" s="1"/>
  <c r="AL576"/>
  <c r="AN576"/>
  <c r="AR576"/>
  <c r="AU576" s="1"/>
  <c r="AJ577"/>
  <c r="AM577" s="1"/>
  <c r="AL577"/>
  <c r="AN577"/>
  <c r="AR577"/>
  <c r="AU577" s="1"/>
  <c r="AJ578"/>
  <c r="AM578" s="1"/>
  <c r="AL578"/>
  <c r="AN578"/>
  <c r="AR578"/>
  <c r="AU578" s="1"/>
  <c r="AJ579"/>
  <c r="AM579" s="1"/>
  <c r="AL579"/>
  <c r="AN579"/>
  <c r="AR579"/>
  <c r="AU579" s="1"/>
  <c r="AJ580"/>
  <c r="AM580" s="1"/>
  <c r="AL580"/>
  <c r="AN580"/>
  <c r="AR580"/>
  <c r="AU580" s="1"/>
  <c r="AJ582"/>
  <c r="AM582" s="1"/>
  <c r="AL582"/>
  <c r="AN582"/>
  <c r="AR582"/>
  <c r="AU582" s="1"/>
  <c r="AJ583"/>
  <c r="AM583" s="1"/>
  <c r="AL583"/>
  <c r="AN583"/>
  <c r="AR583"/>
  <c r="AU583" s="1"/>
  <c r="AJ584"/>
  <c r="AM584" s="1"/>
  <c r="AL584"/>
  <c r="AN584"/>
  <c r="AR584"/>
  <c r="AU584" s="1"/>
  <c r="AJ585"/>
  <c r="AM585" s="1"/>
  <c r="AL585"/>
  <c r="AN585"/>
  <c r="AR585"/>
  <c r="AU585" s="1"/>
  <c r="AJ587"/>
  <c r="AM587" s="1"/>
  <c r="AL587"/>
  <c r="AN587"/>
  <c r="AR587"/>
  <c r="AU587" s="1"/>
  <c r="AJ588"/>
  <c r="AM588" s="1"/>
  <c r="AL588"/>
  <c r="AN588"/>
  <c r="AR588"/>
  <c r="AU588" s="1"/>
  <c r="AJ589"/>
  <c r="AM589" s="1"/>
  <c r="AL589"/>
  <c r="AN589"/>
  <c r="AR589"/>
  <c r="AU589" s="1"/>
  <c r="AJ590"/>
  <c r="AM590" s="1"/>
  <c r="L591"/>
  <c r="AB591"/>
  <c r="O592"/>
  <c r="AA592"/>
  <c r="AC592"/>
  <c r="AE592" s="1"/>
  <c r="AQ592" s="1"/>
  <c r="AI592"/>
  <c r="O593"/>
  <c r="AE593"/>
  <c r="AQ593" s="1"/>
  <c r="AK593"/>
  <c r="O594"/>
  <c r="AE594"/>
  <c r="AQ594" s="1"/>
  <c r="AK594"/>
  <c r="O595"/>
  <c r="AE595"/>
  <c r="AQ595" s="1"/>
  <c r="AK595"/>
  <c r="O596"/>
  <c r="AE596"/>
  <c r="AQ596" s="1"/>
  <c r="AK596"/>
  <c r="O597"/>
  <c r="AE597"/>
  <c r="AQ597" s="1"/>
  <c r="AK597"/>
  <c r="O598"/>
  <c r="AE598"/>
  <c r="AQ598" s="1"/>
  <c r="AK598"/>
  <c r="O599"/>
  <c r="AE599"/>
  <c r="AQ599" s="1"/>
  <c r="AK599"/>
  <c r="O600"/>
  <c r="AE600"/>
  <c r="AQ600" s="1"/>
  <c r="AK600"/>
  <c r="O601"/>
  <c r="AE601"/>
  <c r="AQ601" s="1"/>
  <c r="AK601"/>
  <c r="O602"/>
  <c r="AE602"/>
  <c r="AQ602" s="1"/>
  <c r="AK602"/>
  <c r="O603"/>
  <c r="AE603"/>
  <c r="AQ603" s="1"/>
  <c r="AK603"/>
  <c r="O604"/>
  <c r="AE604"/>
  <c r="AQ604" s="1"/>
  <c r="AK604"/>
  <c r="O605"/>
  <c r="AE605"/>
  <c r="AQ605" s="1"/>
  <c r="AK605"/>
  <c r="O606"/>
  <c r="AE606"/>
  <c r="AQ606" s="1"/>
  <c r="AK606"/>
  <c r="O607"/>
  <c r="AE607"/>
  <c r="AQ607" s="1"/>
  <c r="AK607"/>
  <c r="O608"/>
  <c r="AE608"/>
  <c r="AQ608" s="1"/>
  <c r="AK608"/>
  <c r="O610"/>
  <c r="AE610"/>
  <c r="AQ610" s="1"/>
  <c r="AK610"/>
  <c r="O611"/>
  <c r="AE611"/>
  <c r="AQ611" s="1"/>
  <c r="AK611"/>
  <c r="O612"/>
  <c r="AE612"/>
  <c r="AQ612" s="1"/>
  <c r="AK612"/>
  <c r="O613"/>
  <c r="AE613"/>
  <c r="AQ613" s="1"/>
  <c r="AK613"/>
  <c r="O614"/>
  <c r="AE614"/>
  <c r="AQ614" s="1"/>
  <c r="AK614"/>
  <c r="O615"/>
  <c r="AE615"/>
  <c r="AQ615" s="1"/>
  <c r="AK615"/>
  <c r="O616"/>
  <c r="O617"/>
  <c r="AA617"/>
  <c r="AE618"/>
  <c r="AQ618" s="1"/>
  <c r="AR618"/>
  <c r="AU618" s="1"/>
  <c r="L619"/>
  <c r="AB619"/>
  <c r="O620"/>
  <c r="AA620"/>
  <c r="AC620"/>
  <c r="AI620"/>
  <c r="O621"/>
  <c r="AE621"/>
  <c r="AQ621" s="1"/>
  <c r="AK621"/>
  <c r="O622"/>
  <c r="AE622"/>
  <c r="AQ622" s="1"/>
  <c r="O624"/>
  <c r="AE624"/>
  <c r="AQ624" s="1"/>
  <c r="O626"/>
  <c r="AE626"/>
  <c r="AQ626" s="1"/>
  <c r="O628"/>
  <c r="AE628"/>
  <c r="AQ628" s="1"/>
  <c r="O631"/>
  <c r="AE631"/>
  <c r="AQ631" s="1"/>
  <c r="O634"/>
  <c r="AE634"/>
  <c r="AQ634" s="1"/>
  <c r="O637"/>
  <c r="AE637"/>
  <c r="AQ637" s="1"/>
  <c r="AE638"/>
  <c r="AQ638" s="1"/>
  <c r="AR638"/>
  <c r="AU638" s="1"/>
  <c r="L639"/>
  <c r="AB639"/>
  <c r="O798"/>
  <c r="AO640"/>
  <c r="AK640"/>
  <c r="AO641"/>
  <c r="AK641"/>
  <c r="AO643"/>
  <c r="AK643"/>
  <c r="AO645"/>
  <c r="AK645"/>
  <c r="AO649"/>
  <c r="AK649"/>
  <c r="AO651"/>
  <c r="AK651"/>
  <c r="AO652"/>
  <c r="AK652"/>
  <c r="AO654"/>
  <c r="AK654"/>
  <c r="AO656"/>
  <c r="AK656"/>
  <c r="AO658"/>
  <c r="AK658"/>
  <c r="AO660"/>
  <c r="AK660"/>
  <c r="AO662"/>
  <c r="AK662"/>
  <c r="AO664"/>
  <c r="AK664"/>
  <c r="AO666"/>
  <c r="AK666"/>
  <c r="AO669"/>
  <c r="AK669"/>
  <c r="AO671"/>
  <c r="AK671"/>
  <c r="AO674"/>
  <c r="AK674"/>
  <c r="AO675"/>
  <c r="AK675"/>
  <c r="AO677"/>
  <c r="AK677"/>
  <c r="AO678"/>
  <c r="AK678"/>
  <c r="AO680"/>
  <c r="AK680"/>
  <c r="AO682"/>
  <c r="AK682"/>
  <c r="AO683"/>
  <c r="AK683"/>
  <c r="AO684"/>
  <c r="AK684"/>
  <c r="AO687"/>
  <c r="AK687"/>
  <c r="AO692"/>
  <c r="AK692"/>
  <c r="AO694"/>
  <c r="AK694"/>
  <c r="AO696"/>
  <c r="AK696"/>
  <c r="AO698"/>
  <c r="AK698"/>
  <c r="AO700"/>
  <c r="AK700"/>
  <c r="AO702"/>
  <c r="AK702"/>
  <c r="AO707"/>
  <c r="AK707"/>
  <c r="AO709"/>
  <c r="AK709"/>
  <c r="AO711"/>
  <c r="AK711"/>
  <c r="AO713"/>
  <c r="AK713"/>
  <c r="AO715"/>
  <c r="AK715"/>
  <c r="O718"/>
  <c r="AR718"/>
  <c r="AU718" s="1"/>
  <c r="AE718"/>
  <c r="AQ718" s="1"/>
  <c r="AN718"/>
  <c r="AJ718"/>
  <c r="AP718"/>
  <c r="AL718"/>
  <c r="AO719"/>
  <c r="AK719"/>
  <c r="AP737"/>
  <c r="AL737"/>
  <c r="AN744"/>
  <c r="AJ744"/>
  <c r="AE744"/>
  <c r="AQ744" s="1"/>
  <c r="AP744"/>
  <c r="AL744"/>
  <c r="AO746"/>
  <c r="AK746"/>
  <c r="AO748"/>
  <c r="AK748"/>
  <c r="AO750"/>
  <c r="AK750"/>
  <c r="AO755"/>
  <c r="AK755"/>
  <c r="AO757"/>
  <c r="AK757"/>
  <c r="AO759"/>
  <c r="AK759"/>
  <c r="AO762"/>
  <c r="AK762"/>
  <c r="AO763"/>
  <c r="AK763"/>
  <c r="AO766"/>
  <c r="AK766"/>
  <c r="AO768"/>
  <c r="AK768"/>
  <c r="AO770"/>
  <c r="AK770"/>
  <c r="AO772"/>
  <c r="AK772"/>
  <c r="AO774"/>
  <c r="AK774"/>
  <c r="AO776"/>
  <c r="AK776"/>
  <c r="AO779"/>
  <c r="AK779"/>
  <c r="AO780"/>
  <c r="AK780"/>
  <c r="AO781"/>
  <c r="AK781"/>
  <c r="AO784"/>
  <c r="AK784"/>
  <c r="AO785"/>
  <c r="AK785"/>
  <c r="AO786"/>
  <c r="AK786"/>
  <c r="AN788"/>
  <c r="AJ788"/>
  <c r="AE788"/>
  <c r="AQ788" s="1"/>
  <c r="AR791"/>
  <c r="AU791" s="1"/>
  <c r="O791"/>
  <c r="AN791"/>
  <c r="AJ791"/>
  <c r="AE791"/>
  <c r="AQ791" s="1"/>
  <c r="AP791"/>
  <c r="AL791"/>
  <c r="AO792"/>
  <c r="AK792"/>
  <c r="AO794"/>
  <c r="AK794"/>
  <c r="AO795"/>
  <c r="AK795"/>
  <c r="AO796"/>
  <c r="AK796"/>
  <c r="AO798"/>
  <c r="AK798"/>
  <c r="AO799"/>
  <c r="AK799"/>
  <c r="AO800"/>
  <c r="AK800"/>
  <c r="AN802"/>
  <c r="AJ802"/>
  <c r="AR803"/>
  <c r="AU803" s="1"/>
  <c r="O803"/>
  <c r="AN803"/>
  <c r="AJ803"/>
  <c r="AE803"/>
  <c r="AQ803" s="1"/>
  <c r="AO803"/>
  <c r="AK803"/>
  <c r="AR804"/>
  <c r="AU804" s="1"/>
  <c r="O804"/>
  <c r="AN804"/>
  <c r="AJ804"/>
  <c r="AE804"/>
  <c r="AQ804" s="1"/>
  <c r="AO804"/>
  <c r="AK804"/>
  <c r="AN806"/>
  <c r="AJ806"/>
  <c r="AE806"/>
  <c r="AQ806" s="1"/>
  <c r="AR808"/>
  <c r="AU808" s="1"/>
  <c r="O808"/>
  <c r="AR809"/>
  <c r="AU809" s="1"/>
  <c r="O809"/>
  <c r="AN809"/>
  <c r="AJ809"/>
  <c r="AE809"/>
  <c r="AQ809" s="1"/>
  <c r="AO809"/>
  <c r="AK809"/>
  <c r="AN810"/>
  <c r="AJ810"/>
  <c r="AE810"/>
  <c r="AQ810" s="1"/>
  <c r="AO810"/>
  <c r="AK810"/>
  <c r="AN812"/>
  <c r="AJ812"/>
  <c r="AE812"/>
  <c r="AQ812" s="1"/>
  <c r="AN813"/>
  <c r="AJ813"/>
  <c r="AE813"/>
  <c r="AQ813" s="1"/>
  <c r="AN814"/>
  <c r="AJ814"/>
  <c r="AE814"/>
  <c r="AQ814" s="1"/>
  <c r="AO814"/>
  <c r="AK814"/>
  <c r="AN815"/>
  <c r="AJ815"/>
  <c r="AE815"/>
  <c r="AQ815" s="1"/>
  <c r="AN816"/>
  <c r="AJ816"/>
  <c r="AE816"/>
  <c r="AQ816" s="1"/>
  <c r="AN824"/>
  <c r="AJ824"/>
  <c r="AE824"/>
  <c r="AQ824" s="1"/>
  <c r="AO824"/>
  <c r="AK824"/>
  <c r="AJ376"/>
  <c r="AM376" s="1"/>
  <c r="AL376"/>
  <c r="AJ377"/>
  <c r="AM377" s="1"/>
  <c r="AL377"/>
  <c r="AJ378"/>
  <c r="AM378" s="1"/>
  <c r="AL378"/>
  <c r="AJ379"/>
  <c r="AM379" s="1"/>
  <c r="AL379"/>
  <c r="AJ380"/>
  <c r="AM380" s="1"/>
  <c r="AL380"/>
  <c r="AJ381"/>
  <c r="AM381" s="1"/>
  <c r="AL381"/>
  <c r="AJ382"/>
  <c r="AM382" s="1"/>
  <c r="AL382"/>
  <c r="AJ383"/>
  <c r="AM383" s="1"/>
  <c r="AL383"/>
  <c r="AJ384"/>
  <c r="AM384" s="1"/>
  <c r="AL384"/>
  <c r="AJ385"/>
  <c r="AM385" s="1"/>
  <c r="AL385"/>
  <c r="AK388"/>
  <c r="AJ391"/>
  <c r="AL391"/>
  <c r="AJ392"/>
  <c r="AL392"/>
  <c r="AJ393"/>
  <c r="AL393"/>
  <c r="AJ394"/>
  <c r="AL394"/>
  <c r="AJ395"/>
  <c r="AL395"/>
  <c r="AJ396"/>
  <c r="AL396"/>
  <c r="AJ397"/>
  <c r="AL397"/>
  <c r="AJ398"/>
  <c r="AM398" s="1"/>
  <c r="AL398"/>
  <c r="AJ399"/>
  <c r="AM399" s="1"/>
  <c r="AL399"/>
  <c r="AJ400"/>
  <c r="AM400" s="1"/>
  <c r="AL400"/>
  <c r="AJ401"/>
  <c r="AM401" s="1"/>
  <c r="AL401"/>
  <c r="AJ402"/>
  <c r="AM402" s="1"/>
  <c r="AL402"/>
  <c r="AJ403"/>
  <c r="AM403" s="1"/>
  <c r="AL403"/>
  <c r="AJ404"/>
  <c r="AM404" s="1"/>
  <c r="AL404"/>
  <c r="AJ405"/>
  <c r="AM405" s="1"/>
  <c r="AL405"/>
  <c r="AJ406"/>
  <c r="AM406" s="1"/>
  <c r="AL406"/>
  <c r="AJ408"/>
  <c r="AM408" s="1"/>
  <c r="AL408"/>
  <c r="AJ409"/>
  <c r="AM409" s="1"/>
  <c r="AL409"/>
  <c r="AE410"/>
  <c r="AQ410" s="1"/>
  <c r="AJ410"/>
  <c r="AL410"/>
  <c r="O413"/>
  <c r="AJ413"/>
  <c r="AM413" s="1"/>
  <c r="AL413"/>
  <c r="AK414"/>
  <c r="O415"/>
  <c r="AJ415"/>
  <c r="AM415" s="1"/>
  <c r="AL415"/>
  <c r="AK416"/>
  <c r="O417"/>
  <c r="AJ417"/>
  <c r="AM417" s="1"/>
  <c r="AL417"/>
  <c r="AK418"/>
  <c r="O419"/>
  <c r="AJ419"/>
  <c r="AM419" s="1"/>
  <c r="AL419"/>
  <c r="AK420"/>
  <c r="O421"/>
  <c r="AJ421"/>
  <c r="AM421" s="1"/>
  <c r="AL421"/>
  <c r="AK422"/>
  <c r="O423"/>
  <c r="AJ423"/>
  <c r="AM423" s="1"/>
  <c r="AL423"/>
  <c r="AK424"/>
  <c r="O425"/>
  <c r="AJ425"/>
  <c r="AM425" s="1"/>
  <c r="AL425"/>
  <c r="AK426"/>
  <c r="O427"/>
  <c r="AJ427"/>
  <c r="AM427" s="1"/>
  <c r="AL427"/>
  <c r="AK428"/>
  <c r="AK429"/>
  <c r="O431"/>
  <c r="AK432"/>
  <c r="O433"/>
  <c r="AJ433"/>
  <c r="AL433"/>
  <c r="AK434"/>
  <c r="O435"/>
  <c r="AJ435"/>
  <c r="AL435"/>
  <c r="AK436"/>
  <c r="O437"/>
  <c r="AJ437"/>
  <c r="AL437"/>
  <c r="AK438"/>
  <c r="O439"/>
  <c r="AJ439"/>
  <c r="AL439"/>
  <c r="AK440"/>
  <c r="O441"/>
  <c r="AJ441"/>
  <c r="AL441"/>
  <c r="AK442"/>
  <c r="O443"/>
  <c r="AJ443"/>
  <c r="AL443"/>
  <c r="AK444"/>
  <c r="O445"/>
  <c r="AJ445"/>
  <c r="AL445"/>
  <c r="AK446"/>
  <c r="O447"/>
  <c r="AJ447"/>
  <c r="AL447"/>
  <c r="AK449"/>
  <c r="AK450"/>
  <c r="AJ453"/>
  <c r="AL453"/>
  <c r="AJ454"/>
  <c r="AL454"/>
  <c r="AJ455"/>
  <c r="AL455"/>
  <c r="AJ456"/>
  <c r="AL456"/>
  <c r="AJ457"/>
  <c r="AL457"/>
  <c r="AJ458"/>
  <c r="AL458"/>
  <c r="AJ459"/>
  <c r="AL459"/>
  <c r="AJ460"/>
  <c r="AL460"/>
  <c r="AJ461"/>
  <c r="AL461"/>
  <c r="AJ462"/>
  <c r="AL462"/>
  <c r="AJ463"/>
  <c r="AL463"/>
  <c r="AJ464"/>
  <c r="AL464"/>
  <c r="AJ465"/>
  <c r="AL465"/>
  <c r="AJ466"/>
  <c r="AM466" s="1"/>
  <c r="AL466"/>
  <c r="AJ467"/>
  <c r="AM467" s="1"/>
  <c r="AL467"/>
  <c r="AJ468"/>
  <c r="AM468" s="1"/>
  <c r="AL468"/>
  <c r="AJ470"/>
  <c r="AM470" s="1"/>
  <c r="AL470"/>
  <c r="AJ471"/>
  <c r="AM471" s="1"/>
  <c r="AL471"/>
  <c r="AJ472"/>
  <c r="AM472" s="1"/>
  <c r="AL472"/>
  <c r="AJ473"/>
  <c r="AM473" s="1"/>
  <c r="AL473"/>
  <c r="AJ475"/>
  <c r="AM475" s="1"/>
  <c r="AL475"/>
  <c r="AJ477"/>
  <c r="AM477" s="1"/>
  <c r="AL477"/>
  <c r="AJ478"/>
  <c r="AM478" s="1"/>
  <c r="AL478"/>
  <c r="AJ480"/>
  <c r="AM480" s="1"/>
  <c r="AL480"/>
  <c r="AJ481"/>
  <c r="AM481" s="1"/>
  <c r="AL481"/>
  <c r="AK483"/>
  <c r="O484"/>
  <c r="AJ484"/>
  <c r="AM484" s="1"/>
  <c r="AL484"/>
  <c r="AK485"/>
  <c r="O486"/>
  <c r="AJ486"/>
  <c r="AM486" s="1"/>
  <c r="AL486"/>
  <c r="AK487"/>
  <c r="O488"/>
  <c r="AJ488"/>
  <c r="AM488" s="1"/>
  <c r="AL488"/>
  <c r="AK489"/>
  <c r="O490"/>
  <c r="AJ490"/>
  <c r="AM490" s="1"/>
  <c r="AL490"/>
  <c r="AK491"/>
  <c r="O492"/>
  <c r="AJ492"/>
  <c r="AM492" s="1"/>
  <c r="AL492"/>
  <c r="AK493"/>
  <c r="O495"/>
  <c r="AJ495"/>
  <c r="AM495" s="1"/>
  <c r="AL495"/>
  <c r="AE496"/>
  <c r="AQ496" s="1"/>
  <c r="AJ496"/>
  <c r="AL496"/>
  <c r="O498"/>
  <c r="AA499"/>
  <c r="AA500"/>
  <c r="AA501"/>
  <c r="AA502"/>
  <c r="AA503"/>
  <c r="AA504"/>
  <c r="AA505"/>
  <c r="AA506"/>
  <c r="AA508"/>
  <c r="AA512"/>
  <c r="AA513"/>
  <c r="AA514"/>
  <c r="AA517"/>
  <c r="AA518"/>
  <c r="AA519"/>
  <c r="AA520"/>
  <c r="AA521"/>
  <c r="AA522"/>
  <c r="AA526"/>
  <c r="AA527"/>
  <c r="AA528"/>
  <c r="AA529"/>
  <c r="AA530"/>
  <c r="AA531"/>
  <c r="AA532"/>
  <c r="AA533"/>
  <c r="AK534"/>
  <c r="AJ536"/>
  <c r="AL536"/>
  <c r="AJ537"/>
  <c r="AL537"/>
  <c r="AJ538"/>
  <c r="AL538"/>
  <c r="AJ539"/>
  <c r="AL539"/>
  <c r="AJ540"/>
  <c r="AL540"/>
  <c r="AJ541"/>
  <c r="AL541"/>
  <c r="AJ542"/>
  <c r="AL542"/>
  <c r="AJ543"/>
  <c r="AL543"/>
  <c r="AJ544"/>
  <c r="AL544"/>
  <c r="AJ545"/>
  <c r="AL545"/>
  <c r="AJ546"/>
  <c r="AL546"/>
  <c r="AJ547"/>
  <c r="AL547"/>
  <c r="AJ548"/>
  <c r="AL548"/>
  <c r="AJ549"/>
  <c r="AM549" s="1"/>
  <c r="AL549"/>
  <c r="AJ550"/>
  <c r="AM550" s="1"/>
  <c r="AL550"/>
  <c r="AJ551"/>
  <c r="AM551" s="1"/>
  <c r="AL551"/>
  <c r="AJ552"/>
  <c r="AM552" s="1"/>
  <c r="AL552"/>
  <c r="AJ554"/>
  <c r="AM554" s="1"/>
  <c r="AL554"/>
  <c r="AJ555"/>
  <c r="AM555" s="1"/>
  <c r="AL555"/>
  <c r="AJ556"/>
  <c r="AM556" s="1"/>
  <c r="AL556"/>
  <c r="AJ557"/>
  <c r="AM557" s="1"/>
  <c r="AL557"/>
  <c r="AJ558"/>
  <c r="AM558" s="1"/>
  <c r="AL558"/>
  <c r="AJ560"/>
  <c r="AM560" s="1"/>
  <c r="AL560"/>
  <c r="AJ561"/>
  <c r="AM561" s="1"/>
  <c r="AL561"/>
  <c r="AE562"/>
  <c r="AQ562" s="1"/>
  <c r="AJ562"/>
  <c r="AL562"/>
  <c r="AA565"/>
  <c r="AA563" s="1"/>
  <c r="AA566"/>
  <c r="AA567"/>
  <c r="AA568"/>
  <c r="AA569"/>
  <c r="AA570"/>
  <c r="AA571"/>
  <c r="AA572"/>
  <c r="AA573"/>
  <c r="AA574"/>
  <c r="AA575"/>
  <c r="AA576"/>
  <c r="AA577"/>
  <c r="AA578"/>
  <c r="AA579"/>
  <c r="AA580"/>
  <c r="AA582"/>
  <c r="AA583"/>
  <c r="AA584"/>
  <c r="AA585"/>
  <c r="AA587"/>
  <c r="AA588"/>
  <c r="AA589"/>
  <c r="AJ593"/>
  <c r="AM593" s="1"/>
  <c r="AL593"/>
  <c r="AJ594"/>
  <c r="AM594" s="1"/>
  <c r="AL594"/>
  <c r="AJ595"/>
  <c r="AM595" s="1"/>
  <c r="AL595"/>
  <c r="AJ596"/>
  <c r="AM596" s="1"/>
  <c r="AL596"/>
  <c r="AJ597"/>
  <c r="AM597" s="1"/>
  <c r="AL597"/>
  <c r="AJ598"/>
  <c r="AM598" s="1"/>
  <c r="AL598"/>
  <c r="AJ599"/>
  <c r="AM599" s="1"/>
  <c r="AL599"/>
  <c r="AJ600"/>
  <c r="AM600" s="1"/>
  <c r="AL600"/>
  <c r="AJ601"/>
  <c r="AM601" s="1"/>
  <c r="AL601"/>
  <c r="AJ602"/>
  <c r="AM602" s="1"/>
  <c r="AL602"/>
  <c r="AJ603"/>
  <c r="AM603" s="1"/>
  <c r="AL603"/>
  <c r="AJ604"/>
  <c r="AM604" s="1"/>
  <c r="AL604"/>
  <c r="AJ605"/>
  <c r="AM605" s="1"/>
  <c r="AL605"/>
  <c r="AJ606"/>
  <c r="AM606" s="1"/>
  <c r="AL606"/>
  <c r="AJ607"/>
  <c r="AM607" s="1"/>
  <c r="AL607"/>
  <c r="AJ608"/>
  <c r="AM608" s="1"/>
  <c r="AL608"/>
  <c r="AJ610"/>
  <c r="AM610" s="1"/>
  <c r="AL610"/>
  <c r="AJ611"/>
  <c r="AM611" s="1"/>
  <c r="AL611"/>
  <c r="AJ612"/>
  <c r="AM612" s="1"/>
  <c r="AL612"/>
  <c r="AJ613"/>
  <c r="AM613" s="1"/>
  <c r="AL613"/>
  <c r="AJ614"/>
  <c r="AM614" s="1"/>
  <c r="AL614"/>
  <c r="AJ615"/>
  <c r="AM615" s="1"/>
  <c r="AL615"/>
  <c r="AE616"/>
  <c r="AQ616" s="1"/>
  <c r="AJ616"/>
  <c r="AL616"/>
  <c r="AK618"/>
  <c r="AM618" s="1"/>
  <c r="AJ621"/>
  <c r="AM621" s="1"/>
  <c r="AL621"/>
  <c r="AK622"/>
  <c r="AM622" s="1"/>
  <c r="O623"/>
  <c r="AA623"/>
  <c r="AE623"/>
  <c r="AQ623" s="1"/>
  <c r="AJ623"/>
  <c r="AM623" s="1"/>
  <c r="AL623"/>
  <c r="AK624"/>
  <c r="AM624" s="1"/>
  <c r="O625"/>
  <c r="AA625"/>
  <c r="AE625"/>
  <c r="AQ625" s="1"/>
  <c r="AJ625"/>
  <c r="AM625" s="1"/>
  <c r="AL625"/>
  <c r="AK626"/>
  <c r="AM626" s="1"/>
  <c r="O627"/>
  <c r="AA627"/>
  <c r="AE627"/>
  <c r="AQ627" s="1"/>
  <c r="AJ627"/>
  <c r="AM627" s="1"/>
  <c r="AL627"/>
  <c r="AK628"/>
  <c r="AM628" s="1"/>
  <c r="O630"/>
  <c r="AA630"/>
  <c r="AE630"/>
  <c r="AQ630" s="1"/>
  <c r="AJ630"/>
  <c r="AM630" s="1"/>
  <c r="AL630"/>
  <c r="AK631"/>
  <c r="AM631" s="1"/>
  <c r="O633"/>
  <c r="AA633"/>
  <c r="AE633"/>
  <c r="AQ633" s="1"/>
  <c r="AJ633"/>
  <c r="AM633" s="1"/>
  <c r="AL633"/>
  <c r="AK634"/>
  <c r="AM634" s="1"/>
  <c r="O635"/>
  <c r="AA635"/>
  <c r="AE635"/>
  <c r="AQ635" s="1"/>
  <c r="AJ635"/>
  <c r="AM635" s="1"/>
  <c r="AL635"/>
  <c r="AK637"/>
  <c r="AM637" s="1"/>
  <c r="AK638"/>
  <c r="AM638" s="1"/>
  <c r="AU640"/>
  <c r="AU642"/>
  <c r="AU644"/>
  <c r="AU646"/>
  <c r="AU647"/>
  <c r="AU648"/>
  <c r="AU650"/>
  <c r="AU653"/>
  <c r="AU655"/>
  <c r="AU659"/>
  <c r="AU661"/>
  <c r="AU663"/>
  <c r="AU665"/>
  <c r="AU667"/>
  <c r="AU668"/>
  <c r="AU670"/>
  <c r="AU672"/>
  <c r="AU673"/>
  <c r="AU676"/>
  <c r="AU679"/>
  <c r="AU681"/>
  <c r="AU685"/>
  <c r="AU686"/>
  <c r="AU688"/>
  <c r="AU689"/>
  <c r="AU690"/>
  <c r="AU691"/>
  <c r="AU693"/>
  <c r="AU695"/>
  <c r="AU697"/>
  <c r="AU699"/>
  <c r="AU701"/>
  <c r="AU703"/>
  <c r="AU705"/>
  <c r="AU708"/>
  <c r="AU710"/>
  <c r="AU712"/>
  <c r="AU714"/>
  <c r="AU716"/>
  <c r="AU720"/>
  <c r="AU722"/>
  <c r="AU725"/>
  <c r="AU727"/>
  <c r="AU729"/>
  <c r="AU731"/>
  <c r="AU738"/>
  <c r="AU745"/>
  <c r="AU747"/>
  <c r="AU749"/>
  <c r="AU751"/>
  <c r="AU752"/>
  <c r="AU753"/>
  <c r="AU754"/>
  <c r="AU756"/>
  <c r="AU758"/>
  <c r="AU760"/>
  <c r="AU762"/>
  <c r="AU763"/>
  <c r="AU764"/>
  <c r="AU765"/>
  <c r="AU767"/>
  <c r="AU769"/>
  <c r="AU771"/>
  <c r="AU773"/>
  <c r="AU775"/>
  <c r="AU777"/>
  <c r="AU782"/>
  <c r="AU784"/>
  <c r="AU785"/>
  <c r="AU786"/>
  <c r="O797"/>
  <c r="O801"/>
  <c r="AU825"/>
  <c r="AU826"/>
  <c r="AU827"/>
  <c r="AU828"/>
  <c r="AU829"/>
  <c r="AU830"/>
  <c r="AU831"/>
  <c r="AU832"/>
  <c r="AU833"/>
  <c r="AU834"/>
  <c r="AU835"/>
  <c r="AU836"/>
  <c r="G965"/>
  <c r="O838"/>
  <c r="AR838"/>
  <c r="AU838" s="1"/>
  <c r="AR840"/>
  <c r="AU840" s="1"/>
  <c r="O840"/>
  <c r="AN840"/>
  <c r="AJ840"/>
  <c r="AE840"/>
  <c r="AQ840" s="1"/>
  <c r="AP840"/>
  <c r="AL840"/>
  <c r="AO841"/>
  <c r="AK841"/>
  <c r="AO842"/>
  <c r="AK842"/>
  <c r="AO843"/>
  <c r="AK843"/>
  <c r="AO844"/>
  <c r="AK844"/>
  <c r="AO847"/>
  <c r="AK847"/>
  <c r="AO848"/>
  <c r="AK848"/>
  <c r="AE849"/>
  <c r="AQ849" s="1"/>
  <c r="AN849"/>
  <c r="AJ849"/>
  <c r="AO851"/>
  <c r="AK851"/>
  <c r="AN852"/>
  <c r="AJ852"/>
  <c r="AE852"/>
  <c r="AQ852" s="1"/>
  <c r="AR853"/>
  <c r="AU853" s="1"/>
  <c r="O853"/>
  <c r="AE853"/>
  <c r="AQ853" s="1"/>
  <c r="AN853"/>
  <c r="AJ853"/>
  <c r="AN854"/>
  <c r="AJ854"/>
  <c r="AE854"/>
  <c r="AQ854" s="1"/>
  <c r="AR855"/>
  <c r="O855"/>
  <c r="AN855"/>
  <c r="AJ855"/>
  <c r="AR857"/>
  <c r="O857"/>
  <c r="AN857"/>
  <c r="AJ857"/>
  <c r="AR858"/>
  <c r="O858"/>
  <c r="AO858"/>
  <c r="AK858"/>
  <c r="AR859"/>
  <c r="AU859" s="1"/>
  <c r="O859"/>
  <c r="AE859"/>
  <c r="AQ859" s="1"/>
  <c r="AN859"/>
  <c r="AJ859"/>
  <c r="AN860"/>
  <c r="AJ860"/>
  <c r="AE860"/>
  <c r="AQ860" s="1"/>
  <c r="AR861"/>
  <c r="AU861" s="1"/>
  <c r="O861"/>
  <c r="AE861"/>
  <c r="AQ861" s="1"/>
  <c r="AN861"/>
  <c r="AJ861"/>
  <c r="AO863"/>
  <c r="AK863"/>
  <c r="AO864"/>
  <c r="AK864"/>
  <c r="AE865"/>
  <c r="AQ865" s="1"/>
  <c r="AN865"/>
  <c r="AJ865"/>
  <c r="AO866"/>
  <c r="AK866"/>
  <c r="AE867"/>
  <c r="AQ867" s="1"/>
  <c r="AN867"/>
  <c r="AJ867"/>
  <c r="AN868"/>
  <c r="AJ868"/>
  <c r="AE868"/>
  <c r="AQ868" s="1"/>
  <c r="AR871"/>
  <c r="AU871" s="1"/>
  <c r="O871"/>
  <c r="AO871"/>
  <c r="AK871"/>
  <c r="AN874"/>
  <c r="AJ874"/>
  <c r="AO875"/>
  <c r="AK875"/>
  <c r="AP877"/>
  <c r="AL877"/>
  <c r="AN878"/>
  <c r="AJ878"/>
  <c r="AR879"/>
  <c r="AU879" s="1"/>
  <c r="O879"/>
  <c r="AO879"/>
  <c r="AK879"/>
  <c r="AO880"/>
  <c r="AK880"/>
  <c r="AO882"/>
  <c r="AK882"/>
  <c r="W882"/>
  <c r="T839"/>
  <c r="AN884"/>
  <c r="AJ884"/>
  <c r="AE884"/>
  <c r="AQ884" s="1"/>
  <c r="AR885"/>
  <c r="AU885" s="1"/>
  <c r="O885"/>
  <c r="AO885"/>
  <c r="AK885"/>
  <c r="AO886"/>
  <c r="AK886"/>
  <c r="AO888"/>
  <c r="AK888"/>
  <c r="AR889"/>
  <c r="AU889" s="1"/>
  <c r="O889"/>
  <c r="AO889"/>
  <c r="AK889"/>
  <c r="AR890"/>
  <c r="AU890" s="1"/>
  <c r="O890"/>
  <c r="AN890"/>
  <c r="AJ890"/>
  <c r="AE890"/>
  <c r="AQ890" s="1"/>
  <c r="AP890"/>
  <c r="AL890"/>
  <c r="AE891"/>
  <c r="AQ891" s="1"/>
  <c r="AN891"/>
  <c r="AJ891"/>
  <c r="AN892"/>
  <c r="AJ892"/>
  <c r="AE892"/>
  <c r="AQ892" s="1"/>
  <c r="AR893"/>
  <c r="AU893" s="1"/>
  <c r="O893"/>
  <c r="AO893"/>
  <c r="AK893"/>
  <c r="AO894"/>
  <c r="AK894"/>
  <c r="T1132"/>
  <c r="W896"/>
  <c r="AN898"/>
  <c r="AJ898"/>
  <c r="AE898"/>
  <c r="AQ898" s="1"/>
  <c r="AP900"/>
  <c r="AL900"/>
  <c r="AR901"/>
  <c r="AU901" s="1"/>
  <c r="O901"/>
  <c r="AO901"/>
  <c r="AK901"/>
  <c r="AO902"/>
  <c r="AK902"/>
  <c r="AE903"/>
  <c r="AQ903" s="1"/>
  <c r="AN903"/>
  <c r="AJ903"/>
  <c r="AN904"/>
  <c r="AJ904"/>
  <c r="AE904"/>
  <c r="AQ904" s="1"/>
  <c r="AR905"/>
  <c r="AU905" s="1"/>
  <c r="O905"/>
  <c r="AO905"/>
  <c r="AK905"/>
  <c r="AO906"/>
  <c r="AK906"/>
  <c r="AE907"/>
  <c r="AQ907" s="1"/>
  <c r="AN907"/>
  <c r="AJ907"/>
  <c r="AN910"/>
  <c r="AJ910"/>
  <c r="AR911"/>
  <c r="O911"/>
  <c r="AN911"/>
  <c r="AJ911"/>
  <c r="AE912"/>
  <c r="AQ912" s="1"/>
  <c r="AN912"/>
  <c r="AJ912"/>
  <c r="AO914"/>
  <c r="AK914"/>
  <c r="AE916"/>
  <c r="AQ916" s="1"/>
  <c r="AN916"/>
  <c r="AJ916"/>
  <c r="AO918"/>
  <c r="AK918"/>
  <c r="AE920"/>
  <c r="AQ920" s="1"/>
  <c r="AN920"/>
  <c r="AJ920"/>
  <c r="AO922"/>
  <c r="AK922"/>
  <c r="AN924"/>
  <c r="AE924"/>
  <c r="AQ924" s="1"/>
  <c r="AJ924"/>
  <c r="O640"/>
  <c r="AA640"/>
  <c r="O641"/>
  <c r="AA641"/>
  <c r="AE641"/>
  <c r="AQ641" s="1"/>
  <c r="O642"/>
  <c r="AA642"/>
  <c r="AE642"/>
  <c r="AQ642" s="1"/>
  <c r="O643"/>
  <c r="AA643"/>
  <c r="AE643"/>
  <c r="AQ643" s="1"/>
  <c r="O644"/>
  <c r="AA644"/>
  <c r="AE644"/>
  <c r="AQ644" s="1"/>
  <c r="O645"/>
  <c r="AE645"/>
  <c r="AQ645" s="1"/>
  <c r="O646"/>
  <c r="AA646"/>
  <c r="AE646"/>
  <c r="AQ646" s="1"/>
  <c r="O647"/>
  <c r="AE647"/>
  <c r="AQ647" s="1"/>
  <c r="O648"/>
  <c r="AE648"/>
  <c r="AQ648" s="1"/>
  <c r="O649"/>
  <c r="AA649"/>
  <c r="AE649"/>
  <c r="AQ649" s="1"/>
  <c r="O650"/>
  <c r="AE650"/>
  <c r="AQ650" s="1"/>
  <c r="O651"/>
  <c r="AA651"/>
  <c r="AE651"/>
  <c r="AQ651" s="1"/>
  <c r="O652"/>
  <c r="AE652"/>
  <c r="AQ652" s="1"/>
  <c r="O653"/>
  <c r="AE653"/>
  <c r="AQ653" s="1"/>
  <c r="O654"/>
  <c r="AE654"/>
  <c r="AQ654" s="1"/>
  <c r="O655"/>
  <c r="AE655"/>
  <c r="AQ655" s="1"/>
  <c r="O656"/>
  <c r="AE656"/>
  <c r="AQ656" s="1"/>
  <c r="O658"/>
  <c r="AA658"/>
  <c r="AE658"/>
  <c r="AQ658" s="1"/>
  <c r="O659"/>
  <c r="AA659"/>
  <c r="AE659"/>
  <c r="AQ659" s="1"/>
  <c r="O660"/>
  <c r="AA660"/>
  <c r="AE660"/>
  <c r="AQ660" s="1"/>
  <c r="O661"/>
  <c r="AA661"/>
  <c r="AE661"/>
  <c r="AQ661" s="1"/>
  <c r="O662"/>
  <c r="AA662"/>
  <c r="AE662"/>
  <c r="AQ662" s="1"/>
  <c r="O663"/>
  <c r="AA663"/>
  <c r="AE663"/>
  <c r="AQ663" s="1"/>
  <c r="O664"/>
  <c r="AA664"/>
  <c r="AE664"/>
  <c r="AQ664" s="1"/>
  <c r="O665"/>
  <c r="AE665"/>
  <c r="AQ665" s="1"/>
  <c r="O666"/>
  <c r="AA666"/>
  <c r="AE666"/>
  <c r="AQ666" s="1"/>
  <c r="O667"/>
  <c r="AA667"/>
  <c r="AE667"/>
  <c r="AQ667" s="1"/>
  <c r="O668"/>
  <c r="AA668"/>
  <c r="AE668"/>
  <c r="AQ668" s="1"/>
  <c r="O669"/>
  <c r="AA669"/>
  <c r="AE669"/>
  <c r="AQ669" s="1"/>
  <c r="O670"/>
  <c r="AE670"/>
  <c r="AQ670" s="1"/>
  <c r="O671"/>
  <c r="AE671"/>
  <c r="AQ671" s="1"/>
  <c r="O672"/>
  <c r="AA672"/>
  <c r="AE672"/>
  <c r="AQ672" s="1"/>
  <c r="O673"/>
  <c r="AE673"/>
  <c r="AQ673" s="1"/>
  <c r="O674"/>
  <c r="AE674"/>
  <c r="AQ674" s="1"/>
  <c r="O675"/>
  <c r="AE675"/>
  <c r="AQ675" s="1"/>
  <c r="O676"/>
  <c r="AA676"/>
  <c r="AE676"/>
  <c r="AQ676" s="1"/>
  <c r="O677"/>
  <c r="AA677"/>
  <c r="AE677"/>
  <c r="AQ677" s="1"/>
  <c r="O678"/>
  <c r="AE678"/>
  <c r="AQ678" s="1"/>
  <c r="O679"/>
  <c r="AA679"/>
  <c r="AE679"/>
  <c r="AQ679" s="1"/>
  <c r="O680"/>
  <c r="AE680"/>
  <c r="AQ680" s="1"/>
  <c r="O681"/>
  <c r="AE681"/>
  <c r="AQ681" s="1"/>
  <c r="O682"/>
  <c r="AE682"/>
  <c r="AQ682" s="1"/>
  <c r="O683"/>
  <c r="AA683"/>
  <c r="AE683"/>
  <c r="AQ683" s="1"/>
  <c r="O684"/>
  <c r="AA684"/>
  <c r="AE684"/>
  <c r="AQ684" s="1"/>
  <c r="O685"/>
  <c r="AA685"/>
  <c r="AE685"/>
  <c r="AQ685" s="1"/>
  <c r="O686"/>
  <c r="AE686"/>
  <c r="AQ686" s="1"/>
  <c r="O687"/>
  <c r="AE687"/>
  <c r="AQ687" s="1"/>
  <c r="O688"/>
  <c r="AA688"/>
  <c r="AE688"/>
  <c r="AQ688" s="1"/>
  <c r="O689"/>
  <c r="AA689"/>
  <c r="AE689"/>
  <c r="AQ689" s="1"/>
  <c r="O690"/>
  <c r="AA690"/>
  <c r="AE690"/>
  <c r="AQ690" s="1"/>
  <c r="O691"/>
  <c r="AE691"/>
  <c r="AQ691" s="1"/>
  <c r="O692"/>
  <c r="AA692"/>
  <c r="AE692"/>
  <c r="AQ692" s="1"/>
  <c r="O693"/>
  <c r="AA693"/>
  <c r="AE693"/>
  <c r="AQ693" s="1"/>
  <c r="O694"/>
  <c r="AA694"/>
  <c r="AE694"/>
  <c r="AQ694" s="1"/>
  <c r="O695"/>
  <c r="AA695"/>
  <c r="AE695"/>
  <c r="AQ695" s="1"/>
  <c r="O696"/>
  <c r="AA696"/>
  <c r="AE696"/>
  <c r="AQ696" s="1"/>
  <c r="O697"/>
  <c r="AA697"/>
  <c r="AE697"/>
  <c r="AQ697" s="1"/>
  <c r="O698"/>
  <c r="AA698"/>
  <c r="AE698"/>
  <c r="AQ698" s="1"/>
  <c r="O699"/>
  <c r="AE699"/>
  <c r="AQ699" s="1"/>
  <c r="O700"/>
  <c r="AE700"/>
  <c r="AQ700" s="1"/>
  <c r="O701"/>
  <c r="AA701"/>
  <c r="AE701"/>
  <c r="AQ701" s="1"/>
  <c r="O702"/>
  <c r="AE702"/>
  <c r="AQ702" s="1"/>
  <c r="O703"/>
  <c r="AA703"/>
  <c r="AE703"/>
  <c r="AQ703" s="1"/>
  <c r="O705"/>
  <c r="AA705"/>
  <c r="AE705"/>
  <c r="AQ705" s="1"/>
  <c r="O707"/>
  <c r="AA707"/>
  <c r="AE707"/>
  <c r="AQ707" s="1"/>
  <c r="O708"/>
  <c r="AA708"/>
  <c r="AE708"/>
  <c r="AQ708" s="1"/>
  <c r="O709"/>
  <c r="AE709"/>
  <c r="AQ709" s="1"/>
  <c r="O710"/>
  <c r="AA710"/>
  <c r="AE710"/>
  <c r="AQ710" s="1"/>
  <c r="O711"/>
  <c r="AA711"/>
  <c r="AE711"/>
  <c r="AQ711" s="1"/>
  <c r="O712"/>
  <c r="AE712"/>
  <c r="AQ712" s="1"/>
  <c r="O713"/>
  <c r="AA713"/>
  <c r="AE713"/>
  <c r="AQ713" s="1"/>
  <c r="O714"/>
  <c r="AA714"/>
  <c r="AE714"/>
  <c r="AQ714" s="1"/>
  <c r="O715"/>
  <c r="AA715"/>
  <c r="AE715"/>
  <c r="AQ715" s="1"/>
  <c r="O716"/>
  <c r="AA716"/>
  <c r="AE716"/>
  <c r="AQ716" s="1"/>
  <c r="O717"/>
  <c r="AE717"/>
  <c r="AQ717" s="1"/>
  <c r="AJ717"/>
  <c r="G719"/>
  <c r="AA719"/>
  <c r="AS719"/>
  <c r="AU719" s="1"/>
  <c r="O720"/>
  <c r="AA720"/>
  <c r="AK720"/>
  <c r="O721"/>
  <c r="AA721"/>
  <c r="AK721"/>
  <c r="O722"/>
  <c r="AA722"/>
  <c r="AK722"/>
  <c r="O723"/>
  <c r="S723"/>
  <c r="S1105" s="1"/>
  <c r="AD723"/>
  <c r="AJ723"/>
  <c r="AA724"/>
  <c r="AK724"/>
  <c r="AS724"/>
  <c r="AU724" s="1"/>
  <c r="O725"/>
  <c r="AA725"/>
  <c r="AK725"/>
  <c r="O726"/>
  <c r="AA726"/>
  <c r="AK726"/>
  <c r="O727"/>
  <c r="AA727"/>
  <c r="AK727"/>
  <c r="O728"/>
  <c r="AA728"/>
  <c r="AK728"/>
  <c r="O729"/>
  <c r="AK729"/>
  <c r="O730"/>
  <c r="AK730"/>
  <c r="O731"/>
  <c r="AK731"/>
  <c r="AD732"/>
  <c r="AJ732"/>
  <c r="AN732"/>
  <c r="AR732"/>
  <c r="AU732" s="1"/>
  <c r="AD733"/>
  <c r="AJ733"/>
  <c r="AN733"/>
  <c r="AR733"/>
  <c r="AU733" s="1"/>
  <c r="AD734"/>
  <c r="AJ734"/>
  <c r="AN734"/>
  <c r="AR734"/>
  <c r="AU734" s="1"/>
  <c r="AD735"/>
  <c r="AJ735"/>
  <c r="AN735"/>
  <c r="AR735"/>
  <c r="AU735" s="1"/>
  <c r="AE736"/>
  <c r="AQ736" s="1"/>
  <c r="AJ736"/>
  <c r="AL736"/>
  <c r="AR736"/>
  <c r="AU736" s="1"/>
  <c r="L737"/>
  <c r="AB737"/>
  <c r="O738"/>
  <c r="AE738"/>
  <c r="AQ738" s="1"/>
  <c r="AK738"/>
  <c r="O739"/>
  <c r="AE739"/>
  <c r="AQ739" s="1"/>
  <c r="AK739"/>
  <c r="AE741"/>
  <c r="AQ741" s="1"/>
  <c r="AR741"/>
  <c r="AU741" s="1"/>
  <c r="AE742"/>
  <c r="AQ742" s="1"/>
  <c r="AR742"/>
  <c r="AU742" s="1"/>
  <c r="L743"/>
  <c r="N743"/>
  <c r="AT743" s="1"/>
  <c r="T965"/>
  <c r="AB965" s="1"/>
  <c r="AB743"/>
  <c r="AD743"/>
  <c r="O744"/>
  <c r="AA744"/>
  <c r="O745"/>
  <c r="AA745"/>
  <c r="AE745"/>
  <c r="AQ745" s="1"/>
  <c r="O746"/>
  <c r="AA746"/>
  <c r="AE746"/>
  <c r="AQ746" s="1"/>
  <c r="O747"/>
  <c r="AA747"/>
  <c r="AE747"/>
  <c r="AQ747" s="1"/>
  <c r="O748"/>
  <c r="AE748"/>
  <c r="AQ748" s="1"/>
  <c r="O749"/>
  <c r="AE749"/>
  <c r="AQ749" s="1"/>
  <c r="O750"/>
  <c r="AA750"/>
  <c r="AE750"/>
  <c r="AQ750" s="1"/>
  <c r="O751"/>
  <c r="AA751"/>
  <c r="AE751"/>
  <c r="AQ751" s="1"/>
  <c r="O752"/>
  <c r="AA752"/>
  <c r="AE752"/>
  <c r="AQ752" s="1"/>
  <c r="O753"/>
  <c r="AE753"/>
  <c r="AQ753" s="1"/>
  <c r="O754"/>
  <c r="AA754"/>
  <c r="AE754"/>
  <c r="AQ754" s="1"/>
  <c r="O755"/>
  <c r="AA755"/>
  <c r="AE755"/>
  <c r="AQ755" s="1"/>
  <c r="O756"/>
  <c r="AA756"/>
  <c r="AE756"/>
  <c r="AQ756" s="1"/>
  <c r="O757"/>
  <c r="AA757"/>
  <c r="AE757"/>
  <c r="AQ757" s="1"/>
  <c r="O758"/>
  <c r="AA758"/>
  <c r="AE758"/>
  <c r="AQ758" s="1"/>
  <c r="O759"/>
  <c r="AA759"/>
  <c r="AE759"/>
  <c r="AQ759" s="1"/>
  <c r="O760"/>
  <c r="AA760"/>
  <c r="AE760"/>
  <c r="AQ760" s="1"/>
  <c r="O762"/>
  <c r="AB762"/>
  <c r="O763"/>
  <c r="AB763"/>
  <c r="O764"/>
  <c r="AA764"/>
  <c r="AE764"/>
  <c r="AQ764" s="1"/>
  <c r="O765"/>
  <c r="AA765"/>
  <c r="AE765"/>
  <c r="AQ765" s="1"/>
  <c r="O766"/>
  <c r="AA766"/>
  <c r="AE766"/>
  <c r="AQ766" s="1"/>
  <c r="O767"/>
  <c r="AA767"/>
  <c r="AE767"/>
  <c r="AQ767" s="1"/>
  <c r="O768"/>
  <c r="AA768"/>
  <c r="AE768"/>
  <c r="AQ768" s="1"/>
  <c r="O769"/>
  <c r="AA769"/>
  <c r="AE769"/>
  <c r="AQ769" s="1"/>
  <c r="O770"/>
  <c r="AA770"/>
  <c r="AE770"/>
  <c r="AQ770" s="1"/>
  <c r="O771"/>
  <c r="AA771"/>
  <c r="AE771"/>
  <c r="AQ771" s="1"/>
  <c r="O772"/>
  <c r="AA772"/>
  <c r="AE772"/>
  <c r="AQ772" s="1"/>
  <c r="O773"/>
  <c r="AA773"/>
  <c r="AE773"/>
  <c r="AQ773" s="1"/>
  <c r="O774"/>
  <c r="AA774"/>
  <c r="AE774"/>
  <c r="AQ774" s="1"/>
  <c r="O775"/>
  <c r="AA775"/>
  <c r="AE775"/>
  <c r="AQ775" s="1"/>
  <c r="O776"/>
  <c r="AA776"/>
  <c r="AE776"/>
  <c r="AQ776" s="1"/>
  <c r="O777"/>
  <c r="AA777"/>
  <c r="AE777"/>
  <c r="AQ777" s="1"/>
  <c r="O778"/>
  <c r="AB778"/>
  <c r="O779"/>
  <c r="AA779"/>
  <c r="AE779"/>
  <c r="AQ779" s="1"/>
  <c r="AJ779"/>
  <c r="AM779" s="1"/>
  <c r="AL779"/>
  <c r="O781"/>
  <c r="AA781"/>
  <c r="AE781"/>
  <c r="AQ781" s="1"/>
  <c r="O782"/>
  <c r="AA782"/>
  <c r="AE782"/>
  <c r="AQ782" s="1"/>
  <c r="O784"/>
  <c r="AB784"/>
  <c r="O785"/>
  <c r="AB785"/>
  <c r="O786"/>
  <c r="AB786"/>
  <c r="O788"/>
  <c r="AA788"/>
  <c r="AK788"/>
  <c r="O790"/>
  <c r="AK790"/>
  <c r="AM790" s="1"/>
  <c r="AO790"/>
  <c r="G791"/>
  <c r="S791"/>
  <c r="AB792"/>
  <c r="AR792"/>
  <c r="AU792" s="1"/>
  <c r="AJ793"/>
  <c r="AL793"/>
  <c r="AN793"/>
  <c r="AP793"/>
  <c r="AR793"/>
  <c r="AT793"/>
  <c r="AT1091" s="1"/>
  <c r="L794"/>
  <c r="AB794"/>
  <c r="AL794"/>
  <c r="L795"/>
  <c r="AB795"/>
  <c r="AL795"/>
  <c r="L796"/>
  <c r="AB796"/>
  <c r="AL796"/>
  <c r="AB797"/>
  <c r="AL797"/>
  <c r="AR797"/>
  <c r="AU797" s="1"/>
  <c r="AB798"/>
  <c r="AL798"/>
  <c r="AR798"/>
  <c r="AU798" s="1"/>
  <c r="L799"/>
  <c r="AB799"/>
  <c r="AL799"/>
  <c r="L800"/>
  <c r="AB800"/>
  <c r="AL800"/>
  <c r="AB801"/>
  <c r="AL801"/>
  <c r="AR801"/>
  <c r="AU801" s="1"/>
  <c r="L802"/>
  <c r="W802"/>
  <c r="AC802"/>
  <c r="AE802" s="1"/>
  <c r="AQ802" s="1"/>
  <c r="K803"/>
  <c r="W803"/>
  <c r="AA803"/>
  <c r="K804"/>
  <c r="W804"/>
  <c r="AA804"/>
  <c r="K806"/>
  <c r="W806"/>
  <c r="K807"/>
  <c r="W807"/>
  <c r="K808"/>
  <c r="W808"/>
  <c r="K809"/>
  <c r="W809"/>
  <c r="K810"/>
  <c r="W810"/>
  <c r="K811"/>
  <c r="W811"/>
  <c r="AA811"/>
  <c r="K812"/>
  <c r="W812"/>
  <c r="K813"/>
  <c r="W813"/>
  <c r="K814"/>
  <c r="W814"/>
  <c r="K815"/>
  <c r="W815"/>
  <c r="K816"/>
  <c r="W816"/>
  <c r="K817"/>
  <c r="W817"/>
  <c r="AA817"/>
  <c r="K818"/>
  <c r="W818"/>
  <c r="AA818"/>
  <c r="K819"/>
  <c r="W819"/>
  <c r="AA819"/>
  <c r="K820"/>
  <c r="W820"/>
  <c r="AA820"/>
  <c r="K821"/>
  <c r="W821"/>
  <c r="AA821"/>
  <c r="K822"/>
  <c r="W822"/>
  <c r="AA822"/>
  <c r="K823"/>
  <c r="W823"/>
  <c r="AA823"/>
  <c r="O824"/>
  <c r="W824"/>
  <c r="AA824"/>
  <c r="O825"/>
  <c r="AA825"/>
  <c r="AE825"/>
  <c r="AQ825" s="1"/>
  <c r="O826"/>
  <c r="AA826"/>
  <c r="AE826"/>
  <c r="AQ826" s="1"/>
  <c r="O827"/>
  <c r="AA827"/>
  <c r="AE827"/>
  <c r="AQ827" s="1"/>
  <c r="O828"/>
  <c r="AA828"/>
  <c r="AE828"/>
  <c r="AQ828" s="1"/>
  <c r="O829"/>
  <c r="AA829"/>
  <c r="AE829"/>
  <c r="AQ829" s="1"/>
  <c r="O830"/>
  <c r="AA830"/>
  <c r="AE830"/>
  <c r="AQ830" s="1"/>
  <c r="O831"/>
  <c r="AA831"/>
  <c r="AE831"/>
  <c r="AQ831" s="1"/>
  <c r="O832"/>
  <c r="AA832"/>
  <c r="AE832"/>
  <c r="AQ832" s="1"/>
  <c r="O833"/>
  <c r="AA833"/>
  <c r="AE833"/>
  <c r="AQ833" s="1"/>
  <c r="O834"/>
  <c r="AA834"/>
  <c r="AE834"/>
  <c r="AQ834" s="1"/>
  <c r="O835"/>
  <c r="AA835"/>
  <c r="AE835"/>
  <c r="AQ835" s="1"/>
  <c r="O836"/>
  <c r="AA836"/>
  <c r="AE836"/>
  <c r="AQ836" s="1"/>
  <c r="O837"/>
  <c r="AJ837"/>
  <c r="AU845"/>
  <c r="AU856"/>
  <c r="AU864"/>
  <c r="AU866"/>
  <c r="O874"/>
  <c r="AU886"/>
  <c r="AU887"/>
  <c r="AU894"/>
  <c r="AU895"/>
  <c r="AB900"/>
  <c r="AU902"/>
  <c r="AU906"/>
  <c r="AC909"/>
  <c r="AI909"/>
  <c r="AU915"/>
  <c r="AU919"/>
  <c r="Z1122"/>
  <c r="Z1119"/>
  <c r="AO965"/>
  <c r="AK965"/>
  <c r="AO838"/>
  <c r="AK838"/>
  <c r="AO840"/>
  <c r="AK840"/>
  <c r="AR841"/>
  <c r="AU841" s="1"/>
  <c r="O841"/>
  <c r="AE841"/>
  <c r="AQ841" s="1"/>
  <c r="AN841"/>
  <c r="AJ841"/>
  <c r="AN842"/>
  <c r="AJ842"/>
  <c r="AE842"/>
  <c r="AQ842" s="1"/>
  <c r="AR843"/>
  <c r="AU843" s="1"/>
  <c r="O843"/>
  <c r="AE843"/>
  <c r="AQ843" s="1"/>
  <c r="AN843"/>
  <c r="AJ843"/>
  <c r="AN844"/>
  <c r="AJ844"/>
  <c r="AE844"/>
  <c r="AQ844" s="1"/>
  <c r="AE847"/>
  <c r="AQ847" s="1"/>
  <c r="AN847"/>
  <c r="AJ847"/>
  <c r="AP847"/>
  <c r="AL847"/>
  <c r="AR848"/>
  <c r="AU848" s="1"/>
  <c r="O848"/>
  <c r="AN848"/>
  <c r="AJ848"/>
  <c r="AM848" s="1"/>
  <c r="AE848"/>
  <c r="AQ848" s="1"/>
  <c r="AP848"/>
  <c r="AL848"/>
  <c r="AO849"/>
  <c r="AK849"/>
  <c r="O851"/>
  <c r="AR851"/>
  <c r="AO852"/>
  <c r="AK852"/>
  <c r="AO853"/>
  <c r="AK853"/>
  <c r="AO854"/>
  <c r="AK854"/>
  <c r="AO855"/>
  <c r="AK855"/>
  <c r="AO857"/>
  <c r="AK857"/>
  <c r="AN858"/>
  <c r="AJ858"/>
  <c r="AO859"/>
  <c r="AK859"/>
  <c r="AO860"/>
  <c r="AK860"/>
  <c r="AO861"/>
  <c r="AK861"/>
  <c r="AP863"/>
  <c r="AL863"/>
  <c r="AN864"/>
  <c r="AJ864"/>
  <c r="AE864"/>
  <c r="AQ864" s="1"/>
  <c r="AR865"/>
  <c r="AU865" s="1"/>
  <c r="O865"/>
  <c r="AO865"/>
  <c r="AK865"/>
  <c r="AN866"/>
  <c r="AJ866"/>
  <c r="AE866"/>
  <c r="AQ866" s="1"/>
  <c r="AR867"/>
  <c r="AU867" s="1"/>
  <c r="O867"/>
  <c r="AO867"/>
  <c r="AK867"/>
  <c r="AO868"/>
  <c r="AK868"/>
  <c r="AE871"/>
  <c r="AQ871" s="1"/>
  <c r="AN871"/>
  <c r="AJ871"/>
  <c r="AH839"/>
  <c r="AH1094" s="1"/>
  <c r="AO873"/>
  <c r="AK873"/>
  <c r="AO874"/>
  <c r="AK874"/>
  <c r="AN875"/>
  <c r="AJ875"/>
  <c r="AO877"/>
  <c r="AK877"/>
  <c r="AE879"/>
  <c r="AQ879" s="1"/>
  <c r="AN879"/>
  <c r="AJ879"/>
  <c r="AN880"/>
  <c r="AJ880"/>
  <c r="AE880"/>
  <c r="AQ880" s="1"/>
  <c r="AE882"/>
  <c r="AP882"/>
  <c r="AL882"/>
  <c r="AR883"/>
  <c r="AU883" s="1"/>
  <c r="O883"/>
  <c r="AO883"/>
  <c r="AK883"/>
  <c r="AO884"/>
  <c r="AK884"/>
  <c r="AE885"/>
  <c r="AQ885" s="1"/>
  <c r="AN885"/>
  <c r="AJ885"/>
  <c r="AN886"/>
  <c r="AJ886"/>
  <c r="AE886"/>
  <c r="AQ886" s="1"/>
  <c r="AR891"/>
  <c r="AU891" s="1"/>
  <c r="O891"/>
  <c r="AO891"/>
  <c r="AK891"/>
  <c r="AO892"/>
  <c r="AK892"/>
  <c r="AE893"/>
  <c r="AQ893" s="1"/>
  <c r="AN893"/>
  <c r="AJ893"/>
  <c r="AN894"/>
  <c r="AJ894"/>
  <c r="AE894"/>
  <c r="AQ894" s="1"/>
  <c r="AR897"/>
  <c r="AU897" s="1"/>
  <c r="O897"/>
  <c r="AO897"/>
  <c r="AK897"/>
  <c r="AO898"/>
  <c r="AK898"/>
  <c r="AO900"/>
  <c r="AK900"/>
  <c r="AN902"/>
  <c r="AJ902"/>
  <c r="AE902"/>
  <c r="AQ902" s="1"/>
  <c r="AR903"/>
  <c r="AU903" s="1"/>
  <c r="O903"/>
  <c r="AO903"/>
  <c r="AK903"/>
  <c r="AO904"/>
  <c r="AK904"/>
  <c r="AE905"/>
  <c r="AQ905" s="1"/>
  <c r="AN905"/>
  <c r="AJ905"/>
  <c r="AN906"/>
  <c r="AJ906"/>
  <c r="AE906"/>
  <c r="AQ906" s="1"/>
  <c r="AR907"/>
  <c r="AU907" s="1"/>
  <c r="O907"/>
  <c r="AO907"/>
  <c r="AK907"/>
  <c r="AO911"/>
  <c r="AK911"/>
  <c r="AR912"/>
  <c r="AU912" s="1"/>
  <c r="O912"/>
  <c r="AO912"/>
  <c r="AK912"/>
  <c r="AP914"/>
  <c r="AL914"/>
  <c r="AN915"/>
  <c r="AJ915"/>
  <c r="AR916"/>
  <c r="AU916" s="1"/>
  <c r="O916"/>
  <c r="AO916"/>
  <c r="AK916"/>
  <c r="AP918"/>
  <c r="AL918"/>
  <c r="AN919"/>
  <c r="AJ919"/>
  <c r="AR920"/>
  <c r="AU920" s="1"/>
  <c r="O920"/>
  <c r="AO920"/>
  <c r="AK920"/>
  <c r="AP922"/>
  <c r="AL922"/>
  <c r="AN923"/>
  <c r="AJ923"/>
  <c r="AR924"/>
  <c r="AU924" s="1"/>
  <c r="O924"/>
  <c r="AK924"/>
  <c r="AO924"/>
  <c r="AJ641"/>
  <c r="AM641" s="1"/>
  <c r="AL641"/>
  <c r="AJ642"/>
  <c r="AM642" s="1"/>
  <c r="AL642"/>
  <c r="AJ643"/>
  <c r="AM643" s="1"/>
  <c r="AL643"/>
  <c r="AJ644"/>
  <c r="AM644" s="1"/>
  <c r="AL644"/>
  <c r="AJ645"/>
  <c r="AM645" s="1"/>
  <c r="AL645"/>
  <c r="AJ646"/>
  <c r="AM646" s="1"/>
  <c r="AL646"/>
  <c r="AJ647"/>
  <c r="AM647" s="1"/>
  <c r="AL647"/>
  <c r="AJ648"/>
  <c r="AM648" s="1"/>
  <c r="AL648"/>
  <c r="AJ649"/>
  <c r="AM649" s="1"/>
  <c r="AL649"/>
  <c r="AJ650"/>
  <c r="AM650" s="1"/>
  <c r="AL650"/>
  <c r="AJ651"/>
  <c r="AM651" s="1"/>
  <c r="AL651"/>
  <c r="AJ652"/>
  <c r="AM652" s="1"/>
  <c r="AL652"/>
  <c r="AJ653"/>
  <c r="AM653" s="1"/>
  <c r="AL653"/>
  <c r="AJ654"/>
  <c r="AM654" s="1"/>
  <c r="AL654"/>
  <c r="AJ655"/>
  <c r="AM655" s="1"/>
  <c r="AL655"/>
  <c r="AJ656"/>
  <c r="AM656" s="1"/>
  <c r="AL656"/>
  <c r="AJ658"/>
  <c r="AM658" s="1"/>
  <c r="AL658"/>
  <c r="AJ659"/>
  <c r="AM659" s="1"/>
  <c r="AL659"/>
  <c r="AJ660"/>
  <c r="AM660" s="1"/>
  <c r="AL660"/>
  <c r="AJ661"/>
  <c r="AM661" s="1"/>
  <c r="AL661"/>
  <c r="AJ662"/>
  <c r="AM662" s="1"/>
  <c r="AL662"/>
  <c r="AJ663"/>
  <c r="AM663" s="1"/>
  <c r="AL663"/>
  <c r="AJ664"/>
  <c r="AM664" s="1"/>
  <c r="AL664"/>
  <c r="AJ665"/>
  <c r="AM665" s="1"/>
  <c r="AL665"/>
  <c r="AJ666"/>
  <c r="AM666" s="1"/>
  <c r="AL666"/>
  <c r="AJ667"/>
  <c r="AM667" s="1"/>
  <c r="AL667"/>
  <c r="AJ668"/>
  <c r="AM668" s="1"/>
  <c r="AL668"/>
  <c r="AJ669"/>
  <c r="AM669" s="1"/>
  <c r="AL669"/>
  <c r="AJ670"/>
  <c r="AM670" s="1"/>
  <c r="AL670"/>
  <c r="AJ671"/>
  <c r="AM671" s="1"/>
  <c r="AL671"/>
  <c r="AJ672"/>
  <c r="AM672" s="1"/>
  <c r="AL672"/>
  <c r="AJ673"/>
  <c r="AM673" s="1"/>
  <c r="AL673"/>
  <c r="AJ674"/>
  <c r="AM674" s="1"/>
  <c r="AL674"/>
  <c r="AJ675"/>
  <c r="AM675" s="1"/>
  <c r="AL675"/>
  <c r="AJ676"/>
  <c r="AM676" s="1"/>
  <c r="AL676"/>
  <c r="AJ677"/>
  <c r="AM677" s="1"/>
  <c r="AL677"/>
  <c r="AJ678"/>
  <c r="AM678" s="1"/>
  <c r="AL678"/>
  <c r="AJ679"/>
  <c r="AM679" s="1"/>
  <c r="AL679"/>
  <c r="AJ680"/>
  <c r="AM680" s="1"/>
  <c r="AL680"/>
  <c r="AJ681"/>
  <c r="AM681" s="1"/>
  <c r="AL681"/>
  <c r="AJ682"/>
  <c r="AM682" s="1"/>
  <c r="AL682"/>
  <c r="AJ683"/>
  <c r="AM683" s="1"/>
  <c r="AL683"/>
  <c r="AJ684"/>
  <c r="AM684" s="1"/>
  <c r="AL684"/>
  <c r="AJ685"/>
  <c r="AM685" s="1"/>
  <c r="AL685"/>
  <c r="AJ686"/>
  <c r="AM686" s="1"/>
  <c r="AL686"/>
  <c r="AJ687"/>
  <c r="AM687" s="1"/>
  <c r="AL687"/>
  <c r="AJ688"/>
  <c r="AM688" s="1"/>
  <c r="AL688"/>
  <c r="AJ689"/>
  <c r="AM689" s="1"/>
  <c r="AL689"/>
  <c r="AJ690"/>
  <c r="AM690" s="1"/>
  <c r="AL690"/>
  <c r="AJ691"/>
  <c r="AM691" s="1"/>
  <c r="AL691"/>
  <c r="AJ692"/>
  <c r="AM692" s="1"/>
  <c r="AL692"/>
  <c r="AJ693"/>
  <c r="AM693" s="1"/>
  <c r="AL693"/>
  <c r="AJ694"/>
  <c r="AM694" s="1"/>
  <c r="AL694"/>
  <c r="AJ695"/>
  <c r="AM695" s="1"/>
  <c r="AL695"/>
  <c r="AJ696"/>
  <c r="AM696" s="1"/>
  <c r="AL696"/>
  <c r="AJ697"/>
  <c r="AM697" s="1"/>
  <c r="AL697"/>
  <c r="AJ698"/>
  <c r="AM698" s="1"/>
  <c r="AL698"/>
  <c r="AJ699"/>
  <c r="AM699" s="1"/>
  <c r="AL699"/>
  <c r="AJ700"/>
  <c r="AM700" s="1"/>
  <c r="AL700"/>
  <c r="AJ701"/>
  <c r="AM701" s="1"/>
  <c r="AL701"/>
  <c r="AJ702"/>
  <c r="AM702" s="1"/>
  <c r="AL702"/>
  <c r="AJ703"/>
  <c r="AM703" s="1"/>
  <c r="AL703"/>
  <c r="AJ705"/>
  <c r="AM705" s="1"/>
  <c r="AL705"/>
  <c r="AJ707"/>
  <c r="AM707" s="1"/>
  <c r="AL707"/>
  <c r="AJ708"/>
  <c r="AM708" s="1"/>
  <c r="AL708"/>
  <c r="AJ709"/>
  <c r="AM709" s="1"/>
  <c r="AL709"/>
  <c r="AJ710"/>
  <c r="AM710" s="1"/>
  <c r="AL710"/>
  <c r="AJ711"/>
  <c r="AM711" s="1"/>
  <c r="AL711"/>
  <c r="AJ712"/>
  <c r="AM712" s="1"/>
  <c r="AL712"/>
  <c r="AJ713"/>
  <c r="AM713" s="1"/>
  <c r="AL713"/>
  <c r="AJ714"/>
  <c r="AM714" s="1"/>
  <c r="AL714"/>
  <c r="AJ715"/>
  <c r="AM715" s="1"/>
  <c r="AL715"/>
  <c r="AJ716"/>
  <c r="AM716" s="1"/>
  <c r="AL716"/>
  <c r="AK717"/>
  <c r="G718"/>
  <c r="S718"/>
  <c r="AD720"/>
  <c r="AJ720"/>
  <c r="AD721"/>
  <c r="AJ721"/>
  <c r="AD722"/>
  <c r="AJ722"/>
  <c r="AE723"/>
  <c r="AQ723" s="1"/>
  <c r="AK723"/>
  <c r="AD724"/>
  <c r="AJ724"/>
  <c r="AD725"/>
  <c r="AJ725"/>
  <c r="AD726"/>
  <c r="AJ726"/>
  <c r="AD727"/>
  <c r="AJ727"/>
  <c r="AD728"/>
  <c r="AJ728"/>
  <c r="AD729"/>
  <c r="AJ729"/>
  <c r="AD730"/>
  <c r="AJ730"/>
  <c r="AD731"/>
  <c r="AJ731"/>
  <c r="AA732"/>
  <c r="AK732"/>
  <c r="AA733"/>
  <c r="AK733"/>
  <c r="AA734"/>
  <c r="AK734"/>
  <c r="AA735"/>
  <c r="AK735"/>
  <c r="AK736"/>
  <c r="AJ738"/>
  <c r="AL738"/>
  <c r="AJ739"/>
  <c r="AL739"/>
  <c r="AK741"/>
  <c r="AM741" s="1"/>
  <c r="AK742"/>
  <c r="AM742" s="1"/>
  <c r="G743"/>
  <c r="K743"/>
  <c r="M743"/>
  <c r="AS743" s="1"/>
  <c r="S743"/>
  <c r="W743"/>
  <c r="AA743"/>
  <c r="AC743"/>
  <c r="AI743"/>
  <c r="AJ745"/>
  <c r="AL745"/>
  <c r="AJ746"/>
  <c r="AL746"/>
  <c r="AJ747"/>
  <c r="AL747"/>
  <c r="AJ748"/>
  <c r="AL748"/>
  <c r="AJ749"/>
  <c r="AL749"/>
  <c r="AJ750"/>
  <c r="AL750"/>
  <c r="AJ751"/>
  <c r="AL751"/>
  <c r="AJ752"/>
  <c r="AL752"/>
  <c r="AJ753"/>
  <c r="AL753"/>
  <c r="AJ754"/>
  <c r="AL754"/>
  <c r="AJ755"/>
  <c r="AL755"/>
  <c r="AJ756"/>
  <c r="AL756"/>
  <c r="AJ757"/>
  <c r="AL757"/>
  <c r="AJ758"/>
  <c r="AL758"/>
  <c r="AJ759"/>
  <c r="AL759"/>
  <c r="AJ760"/>
  <c r="AL760"/>
  <c r="AL762"/>
  <c r="AL763"/>
  <c r="AJ764"/>
  <c r="AL764"/>
  <c r="AJ765"/>
  <c r="AL765"/>
  <c r="AJ766"/>
  <c r="AL766"/>
  <c r="AJ767"/>
  <c r="AL767"/>
  <c r="AJ768"/>
  <c r="AL768"/>
  <c r="AJ769"/>
  <c r="AL769"/>
  <c r="AJ770"/>
  <c r="AL770"/>
  <c r="AJ771"/>
  <c r="AL771"/>
  <c r="AJ772"/>
  <c r="AL772"/>
  <c r="AJ773"/>
  <c r="AL773"/>
  <c r="AJ774"/>
  <c r="AL774"/>
  <c r="AJ775"/>
  <c r="AL775"/>
  <c r="AJ776"/>
  <c r="AL776"/>
  <c r="AJ777"/>
  <c r="AL777"/>
  <c r="AL778"/>
  <c r="O780"/>
  <c r="AA780"/>
  <c r="AE780"/>
  <c r="AQ780" s="1"/>
  <c r="AJ780"/>
  <c r="AL780"/>
  <c r="AJ781"/>
  <c r="AL781"/>
  <c r="AJ782"/>
  <c r="AL782"/>
  <c r="AL784"/>
  <c r="AL785"/>
  <c r="AL786"/>
  <c r="AL788"/>
  <c r="AL790"/>
  <c r="K793"/>
  <c r="K1091" s="1"/>
  <c r="M793"/>
  <c r="O793"/>
  <c r="W793"/>
  <c r="W1091" s="1"/>
  <c r="AA793"/>
  <c r="AC793"/>
  <c r="AE793"/>
  <c r="AI793"/>
  <c r="AI1091" s="1"/>
  <c r="AA794"/>
  <c r="AA795"/>
  <c r="AA796"/>
  <c r="AA797"/>
  <c r="AA798"/>
  <c r="AA799"/>
  <c r="AA800"/>
  <c r="AA801"/>
  <c r="AL802"/>
  <c r="AL803"/>
  <c r="AL804"/>
  <c r="AL806"/>
  <c r="AL807"/>
  <c r="AL808"/>
  <c r="AL809"/>
  <c r="AL810"/>
  <c r="AL811"/>
  <c r="AL812"/>
  <c r="AL813"/>
  <c r="AL814"/>
  <c r="AL815"/>
  <c r="AL816"/>
  <c r="AL817"/>
  <c r="AL818"/>
  <c r="AL819"/>
  <c r="AL820"/>
  <c r="AL821"/>
  <c r="AL822"/>
  <c r="AL823"/>
  <c r="AL824"/>
  <c r="AJ825"/>
  <c r="AM825" s="1"/>
  <c r="AL825"/>
  <c r="AJ826"/>
  <c r="AM826" s="1"/>
  <c r="AL826"/>
  <c r="AJ827"/>
  <c r="AM827" s="1"/>
  <c r="AL827"/>
  <c r="AJ828"/>
  <c r="AM828" s="1"/>
  <c r="AL828"/>
  <c r="AJ829"/>
  <c r="AM829" s="1"/>
  <c r="AL829"/>
  <c r="AJ830"/>
  <c r="AM830" s="1"/>
  <c r="AL830"/>
  <c r="AJ831"/>
  <c r="AM831" s="1"/>
  <c r="AL831"/>
  <c r="AJ832"/>
  <c r="AM832" s="1"/>
  <c r="AL832"/>
  <c r="AJ833"/>
  <c r="AM833" s="1"/>
  <c r="AL833"/>
  <c r="AJ834"/>
  <c r="AM834" s="1"/>
  <c r="AL834"/>
  <c r="AJ835"/>
  <c r="AM835" s="1"/>
  <c r="AL835"/>
  <c r="AJ836"/>
  <c r="AM836" s="1"/>
  <c r="AL836"/>
  <c r="AC837"/>
  <c r="AE838"/>
  <c r="AQ838" s="1"/>
  <c r="AM838"/>
  <c r="AI1123"/>
  <c r="AU925"/>
  <c r="AE928"/>
  <c r="AQ928" s="1"/>
  <c r="AN928"/>
  <c r="AJ928"/>
  <c r="AP928"/>
  <c r="AL928"/>
  <c r="AE929"/>
  <c r="AQ929" s="1"/>
  <c r="AN929"/>
  <c r="AJ929"/>
  <c r="AP929"/>
  <c r="AL929"/>
  <c r="AE932"/>
  <c r="AQ932" s="1"/>
  <c r="AN932"/>
  <c r="AJ932"/>
  <c r="AP932"/>
  <c r="AL932"/>
  <c r="AE935"/>
  <c r="AQ935" s="1"/>
  <c r="AN935"/>
  <c r="AJ935"/>
  <c r="AP935"/>
  <c r="AL935"/>
  <c r="AE938"/>
  <c r="AQ938" s="1"/>
  <c r="AN938"/>
  <c r="AJ938"/>
  <c r="AP938"/>
  <c r="AL938"/>
  <c r="AE941"/>
  <c r="AQ941" s="1"/>
  <c r="AN941"/>
  <c r="AJ941"/>
  <c r="AP941"/>
  <c r="AL941"/>
  <c r="AO944"/>
  <c r="AK944"/>
  <c r="AO945"/>
  <c r="AK945"/>
  <c r="AO948"/>
  <c r="AK948"/>
  <c r="AO951"/>
  <c r="AK951"/>
  <c r="AO952"/>
  <c r="AK952"/>
  <c r="AO955"/>
  <c r="AK955"/>
  <c r="AO958"/>
  <c r="AK958"/>
  <c r="AO961"/>
  <c r="AK961"/>
  <c r="AN963"/>
  <c r="AJ963"/>
  <c r="AE963"/>
  <c r="AQ963" s="1"/>
  <c r="AP963"/>
  <c r="AL963"/>
  <c r="O969"/>
  <c r="AR969"/>
  <c r="AU969" s="1"/>
  <c r="AO970"/>
  <c r="AK970"/>
  <c r="AO975"/>
  <c r="AK975"/>
  <c r="AN976"/>
  <c r="AJ976"/>
  <c r="AE976"/>
  <c r="AQ976" s="1"/>
  <c r="AP976"/>
  <c r="AL976"/>
  <c r="AO980"/>
  <c r="AK980"/>
  <c r="E1005"/>
  <c r="M1004"/>
  <c r="AS1004" s="1"/>
  <c r="S1004"/>
  <c r="P1005"/>
  <c r="W1004"/>
  <c r="T1005"/>
  <c r="AR985"/>
  <c r="L984"/>
  <c r="AN985"/>
  <c r="AJ985"/>
  <c r="AO987"/>
  <c r="AK987"/>
  <c r="AR989"/>
  <c r="AR990"/>
  <c r="AN990"/>
  <c r="AJ990"/>
  <c r="AO992"/>
  <c r="AK992"/>
  <c r="AN992"/>
  <c r="AJ992"/>
  <c r="AR994"/>
  <c r="AR995"/>
  <c r="AN995"/>
  <c r="AJ995"/>
  <c r="AR998"/>
  <c r="AR999"/>
  <c r="AN999"/>
  <c r="AJ999"/>
  <c r="AR1003"/>
  <c r="AU1003" s="1"/>
  <c r="O1003"/>
  <c r="AN1003"/>
  <c r="AJ1003"/>
  <c r="AE1003"/>
  <c r="AQ1003" s="1"/>
  <c r="AP1011"/>
  <c r="AL1011"/>
  <c r="AO1013"/>
  <c r="AK1013"/>
  <c r="AO1014"/>
  <c r="AK1014"/>
  <c r="N839"/>
  <c r="AB839"/>
  <c r="G840"/>
  <c r="S840"/>
  <c r="S1122" s="1"/>
  <c r="K841"/>
  <c r="W841"/>
  <c r="AL841"/>
  <c r="L842"/>
  <c r="K843"/>
  <c r="W843"/>
  <c r="AL843"/>
  <c r="L844"/>
  <c r="O845"/>
  <c r="AK845"/>
  <c r="G846"/>
  <c r="G1123" s="1"/>
  <c r="I1123"/>
  <c r="M846"/>
  <c r="S846"/>
  <c r="S1123" s="1"/>
  <c r="U1123"/>
  <c r="Y1123"/>
  <c r="AC846"/>
  <c r="AG1123"/>
  <c r="L847"/>
  <c r="W847"/>
  <c r="K848"/>
  <c r="O849"/>
  <c r="W849"/>
  <c r="AL849"/>
  <c r="AE850"/>
  <c r="AQ850" s="1"/>
  <c r="AJ850"/>
  <c r="AL850"/>
  <c r="AB851"/>
  <c r="L852"/>
  <c r="K853"/>
  <c r="W853"/>
  <c r="AL853"/>
  <c r="L854"/>
  <c r="K855"/>
  <c r="O856"/>
  <c r="AK856"/>
  <c r="G857"/>
  <c r="G1125" s="1"/>
  <c r="K858"/>
  <c r="K859"/>
  <c r="W859"/>
  <c r="AL859"/>
  <c r="L860"/>
  <c r="K861"/>
  <c r="W861"/>
  <c r="AL861"/>
  <c r="AE862"/>
  <c r="AQ862" s="1"/>
  <c r="AR862"/>
  <c r="AU862" s="1"/>
  <c r="L863"/>
  <c r="AB863"/>
  <c r="K865"/>
  <c r="W865"/>
  <c r="AL865"/>
  <c r="K867"/>
  <c r="W867"/>
  <c r="AL867"/>
  <c r="O869"/>
  <c r="G870"/>
  <c r="G1127" s="1"/>
  <c r="I1127"/>
  <c r="K870"/>
  <c r="M870"/>
  <c r="S870"/>
  <c r="S1127" s="1"/>
  <c r="U1127"/>
  <c r="W870"/>
  <c r="Y1127"/>
  <c r="AA870"/>
  <c r="AC870"/>
  <c r="AG1127"/>
  <c r="K871"/>
  <c r="W871"/>
  <c r="AL871"/>
  <c r="AE872"/>
  <c r="AQ872" s="1"/>
  <c r="AR872"/>
  <c r="AU872" s="1"/>
  <c r="L873"/>
  <c r="AB873"/>
  <c r="R874"/>
  <c r="W874"/>
  <c r="AR874"/>
  <c r="R875"/>
  <c r="W875"/>
  <c r="AR875"/>
  <c r="AE876"/>
  <c r="AQ876" s="1"/>
  <c r="AR876"/>
  <c r="AU876" s="1"/>
  <c r="L877"/>
  <c r="AB877"/>
  <c r="AC878"/>
  <c r="AE878" s="1"/>
  <c r="AQ878" s="1"/>
  <c r="AI878"/>
  <c r="K879"/>
  <c r="W879"/>
  <c r="AL879"/>
  <c r="O881"/>
  <c r="G882"/>
  <c r="G1130" s="1"/>
  <c r="S882"/>
  <c r="S1130" s="1"/>
  <c r="K883"/>
  <c r="W883"/>
  <c r="AB883"/>
  <c r="AL883"/>
  <c r="K885"/>
  <c r="W885"/>
  <c r="AL885"/>
  <c r="O887"/>
  <c r="G888"/>
  <c r="G1131" s="1"/>
  <c r="S888"/>
  <c r="S1131" s="1"/>
  <c r="K889"/>
  <c r="W889"/>
  <c r="AB889"/>
  <c r="AL889"/>
  <c r="K890"/>
  <c r="AK890"/>
  <c r="K891"/>
  <c r="W891"/>
  <c r="AL891"/>
  <c r="K893"/>
  <c r="W893"/>
  <c r="AL893"/>
  <c r="O895"/>
  <c r="G896"/>
  <c r="G1132" s="1"/>
  <c r="I1132"/>
  <c r="M896"/>
  <c r="S896"/>
  <c r="S1132" s="1"/>
  <c r="U1132"/>
  <c r="Y1132"/>
  <c r="AA896"/>
  <c r="AC896"/>
  <c r="AG1132"/>
  <c r="K897"/>
  <c r="W897"/>
  <c r="AB897"/>
  <c r="AL897"/>
  <c r="O899"/>
  <c r="G900"/>
  <c r="G1133" s="1"/>
  <c r="S900"/>
  <c r="S1133" s="1"/>
  <c r="K901"/>
  <c r="W901"/>
  <c r="AB901"/>
  <c r="AL901"/>
  <c r="K903"/>
  <c r="W903"/>
  <c r="AL903"/>
  <c r="K905"/>
  <c r="W905"/>
  <c r="AL905"/>
  <c r="K907"/>
  <c r="W907"/>
  <c r="AL907"/>
  <c r="AE908"/>
  <c r="AQ908" s="1"/>
  <c r="AR908"/>
  <c r="AU908" s="1"/>
  <c r="L909"/>
  <c r="AB909"/>
  <c r="AC910"/>
  <c r="AI910"/>
  <c r="K911"/>
  <c r="K912"/>
  <c r="W912"/>
  <c r="AL912"/>
  <c r="AE913"/>
  <c r="AQ913" s="1"/>
  <c r="AR913"/>
  <c r="AU913" s="1"/>
  <c r="L914"/>
  <c r="L1135" s="1"/>
  <c r="AB914"/>
  <c r="AC915"/>
  <c r="AI915"/>
  <c r="K916"/>
  <c r="W916"/>
  <c r="AL916"/>
  <c r="AE917"/>
  <c r="AQ917" s="1"/>
  <c r="AR917"/>
  <c r="AU917" s="1"/>
  <c r="L918"/>
  <c r="AB918"/>
  <c r="AC919"/>
  <c r="AI919"/>
  <c r="K920"/>
  <c r="W920"/>
  <c r="AL920"/>
  <c r="AE921"/>
  <c r="AQ921" s="1"/>
  <c r="AR921"/>
  <c r="AU921" s="1"/>
  <c r="L922"/>
  <c r="L1137" s="1"/>
  <c r="AB922"/>
  <c r="AC923"/>
  <c r="AI923"/>
  <c r="K924"/>
  <c r="W924"/>
  <c r="AL924"/>
  <c r="E1095"/>
  <c r="Y1005"/>
  <c r="AH1004"/>
  <c r="AU1029"/>
  <c r="AU1030"/>
  <c r="AU1031"/>
  <c r="AU1032"/>
  <c r="AU1033"/>
  <c r="AN925"/>
  <c r="AJ925"/>
  <c r="AE925"/>
  <c r="AQ925" s="1"/>
  <c r="AP925"/>
  <c r="AL925"/>
  <c r="AU927"/>
  <c r="AO928"/>
  <c r="AK928"/>
  <c r="AO929"/>
  <c r="AK929"/>
  <c r="AO932"/>
  <c r="AK932"/>
  <c r="AO935"/>
  <c r="AK935"/>
  <c r="AO938"/>
  <c r="AK938"/>
  <c r="AO941"/>
  <c r="AK941"/>
  <c r="AE944"/>
  <c r="AQ944" s="1"/>
  <c r="AN944"/>
  <c r="AJ944"/>
  <c r="AP944"/>
  <c r="AL944"/>
  <c r="M926"/>
  <c r="M1092" s="1"/>
  <c r="AS945"/>
  <c r="AS926" s="1"/>
  <c r="AS1092" s="1"/>
  <c r="AN945"/>
  <c r="AJ945"/>
  <c r="AE945"/>
  <c r="AQ945" s="1"/>
  <c r="AP945"/>
  <c r="AL945"/>
  <c r="AN948"/>
  <c r="AJ948"/>
  <c r="AM948" s="1"/>
  <c r="AE948"/>
  <c r="AQ948" s="1"/>
  <c r="AP948"/>
  <c r="AL948"/>
  <c r="AN951"/>
  <c r="AJ951"/>
  <c r="AE951"/>
  <c r="AQ951" s="1"/>
  <c r="AP951"/>
  <c r="AL951"/>
  <c r="AE952"/>
  <c r="AQ952" s="1"/>
  <c r="AN952"/>
  <c r="AJ952"/>
  <c r="AP952"/>
  <c r="AL952"/>
  <c r="AN955"/>
  <c r="AJ955"/>
  <c r="AE955"/>
  <c r="AQ955" s="1"/>
  <c r="AP955"/>
  <c r="AL955"/>
  <c r="AN958"/>
  <c r="AJ958"/>
  <c r="AM958" s="1"/>
  <c r="AE958"/>
  <c r="AQ958" s="1"/>
  <c r="AP958"/>
  <c r="AL958"/>
  <c r="AN961"/>
  <c r="AJ961"/>
  <c r="AE961"/>
  <c r="AQ961" s="1"/>
  <c r="AP961"/>
  <c r="AL961"/>
  <c r="AO963"/>
  <c r="AK963"/>
  <c r="AO969"/>
  <c r="AK969"/>
  <c r="AN970"/>
  <c r="AJ970"/>
  <c r="AM970" s="1"/>
  <c r="AE970"/>
  <c r="AQ970" s="1"/>
  <c r="AP970"/>
  <c r="AL970"/>
  <c r="O975"/>
  <c r="AR975"/>
  <c r="AU975" s="1"/>
  <c r="AO976"/>
  <c r="AK976"/>
  <c r="AN980"/>
  <c r="AJ980"/>
  <c r="AE980"/>
  <c r="AQ980" s="1"/>
  <c r="AO981"/>
  <c r="AK981"/>
  <c r="AR982"/>
  <c r="AO982"/>
  <c r="AK982"/>
  <c r="D1005"/>
  <c r="L1004"/>
  <c r="F1005"/>
  <c r="N1004"/>
  <c r="AT1004" s="1"/>
  <c r="K1004"/>
  <c r="Q1005"/>
  <c r="AC1004"/>
  <c r="AS985"/>
  <c r="M984"/>
  <c r="AR986"/>
  <c r="AR987"/>
  <c r="AN987"/>
  <c r="AJ987"/>
  <c r="AR988"/>
  <c r="AN988"/>
  <c r="AJ988"/>
  <c r="AR991"/>
  <c r="AR992"/>
  <c r="AR993"/>
  <c r="AN993"/>
  <c r="AJ993"/>
  <c r="AR996"/>
  <c r="AR997"/>
  <c r="AN997"/>
  <c r="AJ997"/>
  <c r="AR1000"/>
  <c r="AO1002"/>
  <c r="AK1002"/>
  <c r="AO1003"/>
  <c r="AK1003"/>
  <c r="AN1010"/>
  <c r="AE1010"/>
  <c r="AO1011"/>
  <c r="AK1011"/>
  <c r="AO1012"/>
  <c r="AK1012"/>
  <c r="AA839"/>
  <c r="AA1094" s="1"/>
  <c r="AC839"/>
  <c r="W842"/>
  <c r="AL842"/>
  <c r="W844"/>
  <c r="AL844"/>
  <c r="AE845"/>
  <c r="AQ845" s="1"/>
  <c r="AJ845"/>
  <c r="AL845"/>
  <c r="H1123"/>
  <c r="L846"/>
  <c r="N846"/>
  <c r="T1123"/>
  <c r="X1123"/>
  <c r="Z1123"/>
  <c r="AB846"/>
  <c r="AD846"/>
  <c r="AF1123"/>
  <c r="W848"/>
  <c r="O850"/>
  <c r="AK850"/>
  <c r="G851"/>
  <c r="G1124" s="1"/>
  <c r="W852"/>
  <c r="AL852"/>
  <c r="W854"/>
  <c r="AL854"/>
  <c r="R855"/>
  <c r="W855"/>
  <c r="AE856"/>
  <c r="AQ856" s="1"/>
  <c r="AJ856"/>
  <c r="AM856" s="1"/>
  <c r="AL856"/>
  <c r="R858"/>
  <c r="W858"/>
  <c r="W860"/>
  <c r="AL860"/>
  <c r="AK862"/>
  <c r="AM862" s="1"/>
  <c r="O864"/>
  <c r="W864"/>
  <c r="AL864"/>
  <c r="O866"/>
  <c r="W866"/>
  <c r="AL866"/>
  <c r="O868"/>
  <c r="W868"/>
  <c r="AL868"/>
  <c r="AE869"/>
  <c r="AQ869" s="1"/>
  <c r="AJ869"/>
  <c r="AL869"/>
  <c r="H1127"/>
  <c r="L870"/>
  <c r="N870"/>
  <c r="T1127"/>
  <c r="X1127"/>
  <c r="Z1127"/>
  <c r="AB870"/>
  <c r="AD870"/>
  <c r="AF870"/>
  <c r="AK872"/>
  <c r="AM872" s="1"/>
  <c r="I873"/>
  <c r="I1128" s="1"/>
  <c r="AK876"/>
  <c r="AM876" s="1"/>
  <c r="I877"/>
  <c r="I1129" s="1"/>
  <c r="O878"/>
  <c r="W878"/>
  <c r="AL878"/>
  <c r="O880"/>
  <c r="W880"/>
  <c r="AL880"/>
  <c r="AE881"/>
  <c r="AQ881" s="1"/>
  <c r="AJ881"/>
  <c r="AL881"/>
  <c r="H882"/>
  <c r="H1130" s="1"/>
  <c r="AF882"/>
  <c r="AI882" s="1"/>
  <c r="O884"/>
  <c r="W884"/>
  <c r="AL884"/>
  <c r="O886"/>
  <c r="W886"/>
  <c r="AL886"/>
  <c r="AE887"/>
  <c r="AQ887" s="1"/>
  <c r="AJ887"/>
  <c r="AL887"/>
  <c r="H888"/>
  <c r="K888" s="1"/>
  <c r="V888"/>
  <c r="V839" s="1"/>
  <c r="V1094" s="1"/>
  <c r="AF888"/>
  <c r="AI888" s="1"/>
  <c r="W890"/>
  <c r="O892"/>
  <c r="W892"/>
  <c r="AL892"/>
  <c r="O894"/>
  <c r="W894"/>
  <c r="AL894"/>
  <c r="AE895"/>
  <c r="AQ895" s="1"/>
  <c r="AJ895"/>
  <c r="AM895" s="1"/>
  <c r="AL895"/>
  <c r="H896"/>
  <c r="L896" s="1"/>
  <c r="N896"/>
  <c r="X1132"/>
  <c r="Z1132"/>
  <c r="AB896"/>
  <c r="AD896"/>
  <c r="AF896"/>
  <c r="O898"/>
  <c r="W898"/>
  <c r="AL898"/>
  <c r="AE899"/>
  <c r="AQ899" s="1"/>
  <c r="AJ899"/>
  <c r="AL899"/>
  <c r="H900"/>
  <c r="K900" s="1"/>
  <c r="AF900"/>
  <c r="AI900" s="1"/>
  <c r="O902"/>
  <c r="W902"/>
  <c r="AL902"/>
  <c r="O904"/>
  <c r="W904"/>
  <c r="AL904"/>
  <c r="O906"/>
  <c r="W906"/>
  <c r="AL906"/>
  <c r="AK908"/>
  <c r="AM908" s="1"/>
  <c r="I909"/>
  <c r="K909" s="1"/>
  <c r="O910"/>
  <c r="W910"/>
  <c r="AL910"/>
  <c r="R911"/>
  <c r="W911"/>
  <c r="AK913"/>
  <c r="AM913" s="1"/>
  <c r="I914"/>
  <c r="I1135" s="1"/>
  <c r="O915"/>
  <c r="W915"/>
  <c r="AL915"/>
  <c r="AK917"/>
  <c r="AM917" s="1"/>
  <c r="I918"/>
  <c r="I1136" s="1"/>
  <c r="O919"/>
  <c r="W919"/>
  <c r="AL919"/>
  <c r="AK921"/>
  <c r="AM921" s="1"/>
  <c r="I922"/>
  <c r="I1137" s="1"/>
  <c r="O923"/>
  <c r="W923"/>
  <c r="AL923"/>
  <c r="O925"/>
  <c r="AT926"/>
  <c r="AT1092" s="1"/>
  <c r="AT1149" s="1"/>
  <c r="AU928"/>
  <c r="AU946"/>
  <c r="AU947"/>
  <c r="AU949"/>
  <c r="AU950"/>
  <c r="AU953"/>
  <c r="AU954"/>
  <c r="AU956"/>
  <c r="AU957"/>
  <c r="AU959"/>
  <c r="AU960"/>
  <c r="AM962"/>
  <c r="AU963"/>
  <c r="AU974"/>
  <c r="AU976"/>
  <c r="AU978"/>
  <c r="AU981"/>
  <c r="AU983"/>
  <c r="J1005"/>
  <c r="U1005"/>
  <c r="AG1005"/>
  <c r="AU1007"/>
  <c r="AU1009"/>
  <c r="AT1010"/>
  <c r="AI1010"/>
  <c r="AE1013"/>
  <c r="AQ1013" s="1"/>
  <c r="AE1014"/>
  <c r="AQ1014" s="1"/>
  <c r="AU1015"/>
  <c r="AU1016"/>
  <c r="AU1017"/>
  <c r="AU1018"/>
  <c r="AU1019"/>
  <c r="AU1020"/>
  <c r="AU1021"/>
  <c r="AU1022"/>
  <c r="AU1023"/>
  <c r="AU1024"/>
  <c r="AU1025"/>
  <c r="AU1026"/>
  <c r="J1122"/>
  <c r="J1119"/>
  <c r="AO1035"/>
  <c r="AK1035"/>
  <c r="AO1037"/>
  <c r="AK1037"/>
  <c r="AO1039"/>
  <c r="AK1039"/>
  <c r="AO1041"/>
  <c r="AK1041"/>
  <c r="AO1043"/>
  <c r="AK1043"/>
  <c r="AO1045"/>
  <c r="AK1045"/>
  <c r="AO1047"/>
  <c r="AK1047"/>
  <c r="AO1054"/>
  <c r="AK1054"/>
  <c r="D1095"/>
  <c r="F1095"/>
  <c r="AB926"/>
  <c r="AD926"/>
  <c r="AE927"/>
  <c r="AQ927" s="1"/>
  <c r="AJ927"/>
  <c r="AL927"/>
  <c r="L929"/>
  <c r="AE930"/>
  <c r="AQ930" s="1"/>
  <c r="AJ930"/>
  <c r="AL930"/>
  <c r="AE931"/>
  <c r="AQ931" s="1"/>
  <c r="AJ931"/>
  <c r="AL931"/>
  <c r="L932"/>
  <c r="AE933"/>
  <c r="AQ933" s="1"/>
  <c r="AJ933"/>
  <c r="AL933"/>
  <c r="AE934"/>
  <c r="AQ934" s="1"/>
  <c r="AJ934"/>
  <c r="AL934"/>
  <c r="L935"/>
  <c r="AE936"/>
  <c r="AQ936" s="1"/>
  <c r="AJ936"/>
  <c r="AL936"/>
  <c r="AE937"/>
  <c r="AQ937" s="1"/>
  <c r="AJ937"/>
  <c r="AL937"/>
  <c r="L938"/>
  <c r="AE939"/>
  <c r="AQ939" s="1"/>
  <c r="AJ939"/>
  <c r="AL939"/>
  <c r="AE940"/>
  <c r="AQ940" s="1"/>
  <c r="AJ940"/>
  <c r="AL940"/>
  <c r="L941"/>
  <c r="AE942"/>
  <c r="AQ942" s="1"/>
  <c r="AJ942"/>
  <c r="AL942"/>
  <c r="AE943"/>
  <c r="AQ943" s="1"/>
  <c r="AJ943"/>
  <c r="AL943"/>
  <c r="L944"/>
  <c r="O945"/>
  <c r="AA945"/>
  <c r="O946"/>
  <c r="AK946"/>
  <c r="AM946" s="1"/>
  <c r="AO946"/>
  <c r="O947"/>
  <c r="AK947"/>
  <c r="AM947" s="1"/>
  <c r="AO947"/>
  <c r="O948"/>
  <c r="AA948"/>
  <c r="O949"/>
  <c r="AK949"/>
  <c r="AM949" s="1"/>
  <c r="AO949"/>
  <c r="O950"/>
  <c r="AK950"/>
  <c r="AM950" s="1"/>
  <c r="AO950"/>
  <c r="O951"/>
  <c r="AA951"/>
  <c r="L952"/>
  <c r="O953"/>
  <c r="AK953"/>
  <c r="AM953" s="1"/>
  <c r="AO953"/>
  <c r="O954"/>
  <c r="AK954"/>
  <c r="AM954" s="1"/>
  <c r="AO954"/>
  <c r="O955"/>
  <c r="AA955"/>
  <c r="O956"/>
  <c r="AK956"/>
  <c r="AM956" s="1"/>
  <c r="AO956"/>
  <c r="O957"/>
  <c r="AK957"/>
  <c r="AM957" s="1"/>
  <c r="AO957"/>
  <c r="O958"/>
  <c r="AA958"/>
  <c r="O959"/>
  <c r="AK959"/>
  <c r="AM959" s="1"/>
  <c r="AO959"/>
  <c r="O960"/>
  <c r="AK960"/>
  <c r="AM960" s="1"/>
  <c r="AO960"/>
  <c r="O961"/>
  <c r="AA961"/>
  <c r="AE962"/>
  <c r="O963"/>
  <c r="AA963"/>
  <c r="O964"/>
  <c r="AK964"/>
  <c r="AM964" s="1"/>
  <c r="AO964"/>
  <c r="AE966"/>
  <c r="AQ966" s="1"/>
  <c r="AJ966"/>
  <c r="AL966"/>
  <c r="AE967"/>
  <c r="AQ967" s="1"/>
  <c r="AJ967"/>
  <c r="AL967"/>
  <c r="AE968"/>
  <c r="AQ968" s="1"/>
  <c r="AJ968"/>
  <c r="AL968"/>
  <c r="X969"/>
  <c r="AA969" s="1"/>
  <c r="Z969"/>
  <c r="AD969" s="1"/>
  <c r="AF969"/>
  <c r="AI969" s="1"/>
  <c r="O970"/>
  <c r="AA970"/>
  <c r="O971"/>
  <c r="AJ971"/>
  <c r="AL971"/>
  <c r="AE972"/>
  <c r="AQ972" s="1"/>
  <c r="AK972"/>
  <c r="AS972"/>
  <c r="AU972" s="1"/>
  <c r="O973"/>
  <c r="AJ973"/>
  <c r="AL973"/>
  <c r="AE974"/>
  <c r="AQ974" s="1"/>
  <c r="AJ974"/>
  <c r="AL974"/>
  <c r="X975"/>
  <c r="Z975"/>
  <c r="AD975" s="1"/>
  <c r="AF975"/>
  <c r="AI975" s="1"/>
  <c r="O976"/>
  <c r="AA976"/>
  <c r="O977"/>
  <c r="AJ977"/>
  <c r="AL977"/>
  <c r="AE978"/>
  <c r="AQ978" s="1"/>
  <c r="AJ978"/>
  <c r="AL978"/>
  <c r="L979"/>
  <c r="U1095"/>
  <c r="X1095"/>
  <c r="AA979"/>
  <c r="AA1090" s="1"/>
  <c r="AC979"/>
  <c r="AG1095"/>
  <c r="AI979"/>
  <c r="AI1090" s="1"/>
  <c r="L980"/>
  <c r="O981"/>
  <c r="AB981"/>
  <c r="AL981"/>
  <c r="K982"/>
  <c r="V1095"/>
  <c r="AE982"/>
  <c r="AQ982" s="1"/>
  <c r="AE983"/>
  <c r="AQ983" s="1"/>
  <c r="AJ983"/>
  <c r="AL983"/>
  <c r="AB984"/>
  <c r="AD984"/>
  <c r="AP984" s="1"/>
  <c r="N985"/>
  <c r="N1103" s="1"/>
  <c r="W985"/>
  <c r="AD985"/>
  <c r="AH1103"/>
  <c r="K986"/>
  <c r="V1125"/>
  <c r="AC986"/>
  <c r="AC1106" s="1"/>
  <c r="AE986"/>
  <c r="AQ986" s="1"/>
  <c r="N987"/>
  <c r="AT987" s="1"/>
  <c r="W987"/>
  <c r="AA987"/>
  <c r="J1124"/>
  <c r="N988"/>
  <c r="AT988" s="1"/>
  <c r="W988"/>
  <c r="AD988"/>
  <c r="AD1105" s="1"/>
  <c r="AH1105"/>
  <c r="AH1124" s="1"/>
  <c r="K989"/>
  <c r="V1126"/>
  <c r="AC989"/>
  <c r="AE989"/>
  <c r="AQ989" s="1"/>
  <c r="N990"/>
  <c r="AT990" s="1"/>
  <c r="W990"/>
  <c r="AD990"/>
  <c r="AD1108" s="1"/>
  <c r="AP1108" s="1"/>
  <c r="AH1108"/>
  <c r="AH1127" s="1"/>
  <c r="K991"/>
  <c r="V1128"/>
  <c r="AC991"/>
  <c r="AE991"/>
  <c r="AQ991" s="1"/>
  <c r="J1129"/>
  <c r="N992"/>
  <c r="AT992" s="1"/>
  <c r="AA992"/>
  <c r="J1130"/>
  <c r="N993"/>
  <c r="AT993" s="1"/>
  <c r="W993"/>
  <c r="AD993"/>
  <c r="AD1111" s="1"/>
  <c r="AH1111"/>
  <c r="AH1130" s="1"/>
  <c r="K994"/>
  <c r="V1131"/>
  <c r="AC994"/>
  <c r="AE994"/>
  <c r="AQ994" s="1"/>
  <c r="N995"/>
  <c r="AT995" s="1"/>
  <c r="W995"/>
  <c r="AD995"/>
  <c r="AE995" s="1"/>
  <c r="AQ995" s="1"/>
  <c r="AH1113"/>
  <c r="AH1132" s="1"/>
  <c r="K996"/>
  <c r="V1133"/>
  <c r="AC996"/>
  <c r="AE996"/>
  <c r="AQ996" s="1"/>
  <c r="J1134"/>
  <c r="N997"/>
  <c r="AT997" s="1"/>
  <c r="W997"/>
  <c r="AD997"/>
  <c r="AH1115"/>
  <c r="AH1134" s="1"/>
  <c r="K998"/>
  <c r="V1135"/>
  <c r="AC998"/>
  <c r="J1136"/>
  <c r="N999"/>
  <c r="AT999" s="1"/>
  <c r="W999"/>
  <c r="AD999"/>
  <c r="AH1117"/>
  <c r="AH1136" s="1"/>
  <c r="K1000"/>
  <c r="V1137"/>
  <c r="AC1000"/>
  <c r="AE1000"/>
  <c r="AQ1000" s="1"/>
  <c r="AA1002"/>
  <c r="AE1002"/>
  <c r="AQ1002" s="1"/>
  <c r="AS1002"/>
  <c r="AU1002" s="1"/>
  <c r="K1003"/>
  <c r="AA1003"/>
  <c r="AL1003"/>
  <c r="O1007"/>
  <c r="O1008"/>
  <c r="O1009"/>
  <c r="AB1011"/>
  <c r="AR1011"/>
  <c r="AJ1012"/>
  <c r="AM1012" s="1"/>
  <c r="AL1012"/>
  <c r="AN1012"/>
  <c r="AR1012"/>
  <c r="AU1012" s="1"/>
  <c r="AJ1013"/>
  <c r="AM1013" s="1"/>
  <c r="AL1013"/>
  <c r="AN1013"/>
  <c r="AR1013"/>
  <c r="AU1013" s="1"/>
  <c r="AJ1014"/>
  <c r="AM1014" s="1"/>
  <c r="AL1014"/>
  <c r="AN1014"/>
  <c r="AR1014"/>
  <c r="AU1014" s="1"/>
  <c r="AJ1015"/>
  <c r="AL1015"/>
  <c r="AJ1016"/>
  <c r="AL1016"/>
  <c r="AJ1017"/>
  <c r="AL1017"/>
  <c r="AJ1018"/>
  <c r="AL1018"/>
  <c r="AJ1019"/>
  <c r="AL1019"/>
  <c r="AJ1020"/>
  <c r="AL1020"/>
  <c r="AJ1021"/>
  <c r="AL1021"/>
  <c r="AJ1022"/>
  <c r="AL1022"/>
  <c r="AJ1023"/>
  <c r="AL1023"/>
  <c r="AJ1024"/>
  <c r="AL1024"/>
  <c r="AJ1025"/>
  <c r="AL1025"/>
  <c r="AJ1026"/>
  <c r="AL1026"/>
  <c r="AJ1027"/>
  <c r="AL1027"/>
  <c r="AJ1029"/>
  <c r="AL1029"/>
  <c r="AJ1030"/>
  <c r="AL1030"/>
  <c r="AJ1031"/>
  <c r="AL1031"/>
  <c r="AJ1032"/>
  <c r="AL1032"/>
  <c r="AJ1033"/>
  <c r="AL1033"/>
  <c r="AE1034"/>
  <c r="AQ1034" s="1"/>
  <c r="AJ1034"/>
  <c r="AN1034"/>
  <c r="AE1036"/>
  <c r="AQ1036" s="1"/>
  <c r="AE1038"/>
  <c r="AQ1038" s="1"/>
  <c r="AE1040"/>
  <c r="AQ1040" s="1"/>
  <c r="AE1044"/>
  <c r="AQ1044" s="1"/>
  <c r="AE1046"/>
  <c r="AQ1046" s="1"/>
  <c r="AE1048"/>
  <c r="AQ1048" s="1"/>
  <c r="D1071"/>
  <c r="F1071"/>
  <c r="I1071"/>
  <c r="I1097" s="1"/>
  <c r="P1071"/>
  <c r="R1071"/>
  <c r="R1097" s="1"/>
  <c r="R1098" s="1"/>
  <c r="U1071"/>
  <c r="U1072" s="1"/>
  <c r="X1071"/>
  <c r="Z1071"/>
  <c r="AG1071"/>
  <c r="AG1072" s="1"/>
  <c r="AG1085" s="1"/>
  <c r="AU1054"/>
  <c r="P1095"/>
  <c r="AP1090"/>
  <c r="V1122"/>
  <c r="V1119"/>
  <c r="AO1034"/>
  <c r="AK1034"/>
  <c r="AO1036"/>
  <c r="AK1036"/>
  <c r="AO1038"/>
  <c r="AK1038"/>
  <c r="AO1040"/>
  <c r="AK1040"/>
  <c r="AO1044"/>
  <c r="AK1044"/>
  <c r="AO1046"/>
  <c r="AK1046"/>
  <c r="AO1048"/>
  <c r="AK1048"/>
  <c r="AO1053"/>
  <c r="AK1053"/>
  <c r="AN1054"/>
  <c r="AJ1054"/>
  <c r="AE1054"/>
  <c r="AQ1054" s="1"/>
  <c r="AP1054"/>
  <c r="AL1054"/>
  <c r="AC926"/>
  <c r="O927"/>
  <c r="O928"/>
  <c r="AA928"/>
  <c r="AA929"/>
  <c r="O930"/>
  <c r="O931"/>
  <c r="AA932"/>
  <c r="O933"/>
  <c r="O934"/>
  <c r="AA935"/>
  <c r="O936"/>
  <c r="O937"/>
  <c r="AA938"/>
  <c r="O939"/>
  <c r="O940"/>
  <c r="AA941"/>
  <c r="O942"/>
  <c r="O943"/>
  <c r="AA944"/>
  <c r="AA952"/>
  <c r="O966"/>
  <c r="O967"/>
  <c r="O968"/>
  <c r="G969"/>
  <c r="G1004" s="1"/>
  <c r="S969"/>
  <c r="AE971"/>
  <c r="AQ971" s="1"/>
  <c r="AK971"/>
  <c r="AJ972"/>
  <c r="AM972" s="1"/>
  <c r="AL972"/>
  <c r="AE973"/>
  <c r="AQ973" s="1"/>
  <c r="AK973"/>
  <c r="O974"/>
  <c r="G975"/>
  <c r="S975"/>
  <c r="AE977"/>
  <c r="AQ977" s="1"/>
  <c r="AK977"/>
  <c r="O978"/>
  <c r="K979"/>
  <c r="K1090" s="1"/>
  <c r="M1090"/>
  <c r="W979"/>
  <c r="Y1095"/>
  <c r="AB979"/>
  <c r="AH1095"/>
  <c r="AL979"/>
  <c r="AP979"/>
  <c r="AT979"/>
  <c r="W980"/>
  <c r="AL980"/>
  <c r="J1095"/>
  <c r="N982"/>
  <c r="AT982" s="1"/>
  <c r="AJ982"/>
  <c r="AM982" s="1"/>
  <c r="AW982" s="1"/>
  <c r="AL982"/>
  <c r="O983"/>
  <c r="AC984"/>
  <c r="AO984" s="1"/>
  <c r="K985"/>
  <c r="AK985"/>
  <c r="J1125"/>
  <c r="N986"/>
  <c r="AT986" s="1"/>
  <c r="AT1106" s="1"/>
  <c r="AH1106"/>
  <c r="AH1125" s="1"/>
  <c r="AJ986"/>
  <c r="AL986"/>
  <c r="K987"/>
  <c r="AD987"/>
  <c r="AH1104"/>
  <c r="AH1123" s="1"/>
  <c r="K988"/>
  <c r="V1124"/>
  <c r="AK988"/>
  <c r="J1126"/>
  <c r="N989"/>
  <c r="AT989" s="1"/>
  <c r="AH1107"/>
  <c r="AH1126" s="1"/>
  <c r="AJ989"/>
  <c r="AL989"/>
  <c r="K990"/>
  <c r="AK990"/>
  <c r="J1128"/>
  <c r="N991"/>
  <c r="AT991" s="1"/>
  <c r="AH1109"/>
  <c r="AH1128" s="1"/>
  <c r="AJ991"/>
  <c r="AL991"/>
  <c r="K992"/>
  <c r="V1129"/>
  <c r="AD992"/>
  <c r="AD1110" s="1"/>
  <c r="AH1110"/>
  <c r="AH1129" s="1"/>
  <c r="K993"/>
  <c r="V1130"/>
  <c r="AK993"/>
  <c r="J1131"/>
  <c r="N994"/>
  <c r="AT994" s="1"/>
  <c r="AH1112"/>
  <c r="AH1131" s="1"/>
  <c r="AJ994"/>
  <c r="AL994"/>
  <c r="K995"/>
  <c r="AK995"/>
  <c r="J1133"/>
  <c r="N996"/>
  <c r="AT996" s="1"/>
  <c r="AH1114"/>
  <c r="AH1133" s="1"/>
  <c r="AJ996"/>
  <c r="AL996"/>
  <c r="K997"/>
  <c r="V1134"/>
  <c r="AK997"/>
  <c r="J1135"/>
  <c r="N998"/>
  <c r="AT998" s="1"/>
  <c r="AH1116"/>
  <c r="AH1135" s="1"/>
  <c r="AJ998"/>
  <c r="AL998"/>
  <c r="K999"/>
  <c r="V1136"/>
  <c r="AK999"/>
  <c r="J1137"/>
  <c r="N1000"/>
  <c r="AT1000" s="1"/>
  <c r="AH1118"/>
  <c r="AH1137" s="1"/>
  <c r="AJ1000"/>
  <c r="AL1000"/>
  <c r="AJ1002"/>
  <c r="AM1002" s="1"/>
  <c r="AL1002"/>
  <c r="AE1006"/>
  <c r="AQ1006" s="1"/>
  <c r="AJ1006"/>
  <c r="AL1006"/>
  <c r="AE1007"/>
  <c r="AQ1007" s="1"/>
  <c r="AJ1007"/>
  <c r="AM1007" s="1"/>
  <c r="AL1007"/>
  <c r="AE1008"/>
  <c r="AQ1008" s="1"/>
  <c r="AJ1008"/>
  <c r="AL1008"/>
  <c r="AE1009"/>
  <c r="AQ1009" s="1"/>
  <c r="AJ1009"/>
  <c r="AM1009" s="1"/>
  <c r="AL1009"/>
  <c r="AA1012"/>
  <c r="AA1010" s="1"/>
  <c r="AA1013"/>
  <c r="AA1014"/>
  <c r="O1015"/>
  <c r="O1010" s="1"/>
  <c r="AE1015"/>
  <c r="AQ1015" s="1"/>
  <c r="AK1015"/>
  <c r="O1016"/>
  <c r="AE1016"/>
  <c r="AQ1016" s="1"/>
  <c r="AK1016"/>
  <c r="O1017"/>
  <c r="AE1017"/>
  <c r="AQ1017" s="1"/>
  <c r="AK1017"/>
  <c r="O1018"/>
  <c r="AE1018"/>
  <c r="AQ1018" s="1"/>
  <c r="AK1018"/>
  <c r="O1019"/>
  <c r="AE1019"/>
  <c r="AQ1019" s="1"/>
  <c r="AK1019"/>
  <c r="O1020"/>
  <c r="AE1020"/>
  <c r="AQ1020" s="1"/>
  <c r="AK1020"/>
  <c r="O1021"/>
  <c r="AE1021"/>
  <c r="AQ1021" s="1"/>
  <c r="AK1021"/>
  <c r="O1022"/>
  <c r="AE1022"/>
  <c r="AQ1022" s="1"/>
  <c r="AK1022"/>
  <c r="O1023"/>
  <c r="AE1023"/>
  <c r="AQ1023" s="1"/>
  <c r="AK1023"/>
  <c r="O1024"/>
  <c r="AE1024"/>
  <c r="AQ1024" s="1"/>
  <c r="AK1024"/>
  <c r="O1025"/>
  <c r="AE1025"/>
  <c r="AQ1025" s="1"/>
  <c r="AK1025"/>
  <c r="O1026"/>
  <c r="AE1026"/>
  <c r="AQ1026" s="1"/>
  <c r="AK1026"/>
  <c r="O1027"/>
  <c r="AE1027"/>
  <c r="AQ1027" s="1"/>
  <c r="AK1027"/>
  <c r="O1029"/>
  <c r="AE1029"/>
  <c r="AQ1029" s="1"/>
  <c r="AK1029"/>
  <c r="O1030"/>
  <c r="AE1030"/>
  <c r="AQ1030" s="1"/>
  <c r="AK1030"/>
  <c r="O1031"/>
  <c r="AE1031"/>
  <c r="AQ1031" s="1"/>
  <c r="AK1031"/>
  <c r="O1032"/>
  <c r="AE1032"/>
  <c r="AQ1032" s="1"/>
  <c r="AK1032"/>
  <c r="O1033"/>
  <c r="AE1033"/>
  <c r="AQ1033" s="1"/>
  <c r="AK1033"/>
  <c r="O1034"/>
  <c r="H1071"/>
  <c r="J1071"/>
  <c r="J1072" s="1"/>
  <c r="J1160" s="1"/>
  <c r="T1071"/>
  <c r="V1071"/>
  <c r="V1097" s="1"/>
  <c r="Y1071"/>
  <c r="Y1072" s="1"/>
  <c r="Y1160" s="1"/>
  <c r="AF1071"/>
  <c r="AH1071"/>
  <c r="Z1095"/>
  <c r="AJ1035"/>
  <c r="AL1035"/>
  <c r="AN1035"/>
  <c r="AR1035"/>
  <c r="AU1035" s="1"/>
  <c r="AJ1036"/>
  <c r="AL1036"/>
  <c r="AN1036"/>
  <c r="AR1036"/>
  <c r="AU1036" s="1"/>
  <c r="AJ1037"/>
  <c r="AL1037"/>
  <c r="AN1037"/>
  <c r="AR1037"/>
  <c r="AU1037" s="1"/>
  <c r="AJ1038"/>
  <c r="AL1038"/>
  <c r="AN1038"/>
  <c r="AR1038"/>
  <c r="AU1038" s="1"/>
  <c r="AJ1039"/>
  <c r="AL1039"/>
  <c r="AN1039"/>
  <c r="AR1039"/>
  <c r="AU1039" s="1"/>
  <c r="AJ1040"/>
  <c r="AM1040" s="1"/>
  <c r="AL1040"/>
  <c r="AN1040"/>
  <c r="AR1040"/>
  <c r="AU1040" s="1"/>
  <c r="AJ1041"/>
  <c r="AM1041" s="1"/>
  <c r="AL1041"/>
  <c r="AN1041"/>
  <c r="AR1041"/>
  <c r="AU1041" s="1"/>
  <c r="AJ1043"/>
  <c r="AM1043" s="1"/>
  <c r="AL1043"/>
  <c r="AN1043"/>
  <c r="AR1043"/>
  <c r="AU1043" s="1"/>
  <c r="AJ1044"/>
  <c r="AM1044" s="1"/>
  <c r="AL1044"/>
  <c r="AN1044"/>
  <c r="AR1044"/>
  <c r="AU1044" s="1"/>
  <c r="AJ1045"/>
  <c r="AM1045" s="1"/>
  <c r="AL1045"/>
  <c r="AN1045"/>
  <c r="AR1045"/>
  <c r="AU1045" s="1"/>
  <c r="AJ1046"/>
  <c r="AM1046" s="1"/>
  <c r="AL1046"/>
  <c r="AN1046"/>
  <c r="AR1046"/>
  <c r="AU1046" s="1"/>
  <c r="AJ1047"/>
  <c r="AM1047" s="1"/>
  <c r="AL1047"/>
  <c r="AN1047"/>
  <c r="AR1047"/>
  <c r="AU1047" s="1"/>
  <c r="AJ1048"/>
  <c r="AM1048" s="1"/>
  <c r="AL1048"/>
  <c r="AN1048"/>
  <c r="AR1048"/>
  <c r="AU1048" s="1"/>
  <c r="AE1049"/>
  <c r="AQ1049" s="1"/>
  <c r="AJ1049"/>
  <c r="AL1049"/>
  <c r="AR1049"/>
  <c r="AU1049" s="1"/>
  <c r="AE1050"/>
  <c r="AQ1050" s="1"/>
  <c r="AJ1050"/>
  <c r="AL1050"/>
  <c r="AR1050"/>
  <c r="AU1050" s="1"/>
  <c r="AE1051"/>
  <c r="AQ1051" s="1"/>
  <c r="AJ1051"/>
  <c r="AL1051"/>
  <c r="AR1051"/>
  <c r="AU1051" s="1"/>
  <c r="L1053"/>
  <c r="N1053"/>
  <c r="AT1053" s="1"/>
  <c r="AB1053"/>
  <c r="AD1053"/>
  <c r="O1054"/>
  <c r="AA1054"/>
  <c r="O1055"/>
  <c r="AJ1055"/>
  <c r="AL1055"/>
  <c r="AN1055"/>
  <c r="AE1056"/>
  <c r="AQ1056" s="1"/>
  <c r="AK1056"/>
  <c r="AS1056"/>
  <c r="AU1056" s="1"/>
  <c r="O1057"/>
  <c r="AJ1057"/>
  <c r="AL1057"/>
  <c r="AN1057"/>
  <c r="AE1058"/>
  <c r="AQ1058" s="1"/>
  <c r="AK1058"/>
  <c r="AS1058"/>
  <c r="AU1058" s="1"/>
  <c r="O1059"/>
  <c r="AJ1059"/>
  <c r="AL1059"/>
  <c r="AN1059"/>
  <c r="AE1060"/>
  <c r="AQ1060" s="1"/>
  <c r="AK1060"/>
  <c r="AS1060"/>
  <c r="AU1060" s="1"/>
  <c r="O1061"/>
  <c r="AJ1061"/>
  <c r="AL1061"/>
  <c r="AN1061"/>
  <c r="AE1062"/>
  <c r="AQ1062" s="1"/>
  <c r="AK1062"/>
  <c r="AS1062"/>
  <c r="AU1062" s="1"/>
  <c r="O1063"/>
  <c r="AJ1063"/>
  <c r="AL1063"/>
  <c r="AN1063"/>
  <c r="AE1064"/>
  <c r="AQ1064" s="1"/>
  <c r="AK1064"/>
  <c r="AS1064"/>
  <c r="AU1064" s="1"/>
  <c r="O1065"/>
  <c r="AJ1065"/>
  <c r="AL1065"/>
  <c r="AN1065"/>
  <c r="AE1066"/>
  <c r="AQ1066" s="1"/>
  <c r="AK1066"/>
  <c r="AS1066"/>
  <c r="AU1066" s="1"/>
  <c r="O1067"/>
  <c r="AJ1067"/>
  <c r="AL1067"/>
  <c r="AN1067"/>
  <c r="AE1068"/>
  <c r="AQ1068" s="1"/>
  <c r="AK1068"/>
  <c r="AS1068"/>
  <c r="AU1068" s="1"/>
  <c r="O1069"/>
  <c r="AJ1069"/>
  <c r="AL1069"/>
  <c r="AN1069"/>
  <c r="AE1070"/>
  <c r="AQ1070" s="1"/>
  <c r="AK1070"/>
  <c r="AS1070"/>
  <c r="AU1070" s="1"/>
  <c r="E1071"/>
  <c r="Q1071"/>
  <c r="Q1095"/>
  <c r="D1122"/>
  <c r="F1122"/>
  <c r="Q1122"/>
  <c r="X1122"/>
  <c r="X1138" s="1"/>
  <c r="E1124"/>
  <c r="P1124"/>
  <c r="AA1035"/>
  <c r="AA1036"/>
  <c r="AA1037"/>
  <c r="AA1038"/>
  <c r="AA1039"/>
  <c r="AA1040"/>
  <c r="AA1041"/>
  <c r="AA1043"/>
  <c r="AA1044"/>
  <c r="AA1045"/>
  <c r="AA1046"/>
  <c r="AA1047"/>
  <c r="AA1048"/>
  <c r="AK1049"/>
  <c r="AK1050"/>
  <c r="AK1051"/>
  <c r="G1053"/>
  <c r="G1071" s="1"/>
  <c r="K1053"/>
  <c r="S1053"/>
  <c r="W1053"/>
  <c r="AA1053"/>
  <c r="AI1053"/>
  <c r="AK1055"/>
  <c r="AJ1056"/>
  <c r="AM1056" s="1"/>
  <c r="AL1056"/>
  <c r="AK1057"/>
  <c r="AJ1058"/>
  <c r="AL1058"/>
  <c r="AK1059"/>
  <c r="AJ1060"/>
  <c r="AM1060" s="1"/>
  <c r="AL1060"/>
  <c r="AK1061"/>
  <c r="AJ1062"/>
  <c r="AL1062"/>
  <c r="AK1063"/>
  <c r="AJ1064"/>
  <c r="AM1064" s="1"/>
  <c r="AL1064"/>
  <c r="AK1065"/>
  <c r="AJ1066"/>
  <c r="AL1066"/>
  <c r="AK1067"/>
  <c r="AJ1068"/>
  <c r="AL1068"/>
  <c r="AK1069"/>
  <c r="AJ1070"/>
  <c r="AL1070"/>
  <c r="E1122"/>
  <c r="P1122"/>
  <c r="R1122"/>
  <c r="D1124"/>
  <c r="F1124"/>
  <c r="Q1124"/>
  <c r="E1125"/>
  <c r="Q1125"/>
  <c r="E1126"/>
  <c r="Q1126"/>
  <c r="E1128"/>
  <c r="Q1128"/>
  <c r="E1129"/>
  <c r="Q1129"/>
  <c r="E1130"/>
  <c r="Q1130"/>
  <c r="E1131"/>
  <c r="Q1131"/>
  <c r="E1133"/>
  <c r="Q1133"/>
  <c r="E1134"/>
  <c r="Q1134"/>
  <c r="E1135"/>
  <c r="Q1135"/>
  <c r="E1136"/>
  <c r="Q1136"/>
  <c r="E1137"/>
  <c r="Q1137"/>
  <c r="E1119"/>
  <c r="Q1119"/>
  <c r="D1125"/>
  <c r="F1125"/>
  <c r="P1125"/>
  <c r="D1126"/>
  <c r="F1126"/>
  <c r="P1126"/>
  <c r="D1128"/>
  <c r="F1128"/>
  <c r="P1128"/>
  <c r="D1129"/>
  <c r="F1129"/>
  <c r="P1129"/>
  <c r="R1129"/>
  <c r="D1130"/>
  <c r="F1130"/>
  <c r="P1130"/>
  <c r="R1130"/>
  <c r="D1131"/>
  <c r="F1131"/>
  <c r="P1131"/>
  <c r="R1131"/>
  <c r="D1133"/>
  <c r="F1133"/>
  <c r="P1133"/>
  <c r="R1133"/>
  <c r="D1134"/>
  <c r="P1134"/>
  <c r="D1135"/>
  <c r="F1135"/>
  <c r="P1135"/>
  <c r="R1135"/>
  <c r="D1136"/>
  <c r="F1136"/>
  <c r="P1136"/>
  <c r="R1136"/>
  <c r="D1137"/>
  <c r="F1137"/>
  <c r="P1137"/>
  <c r="R1137"/>
  <c r="D1119"/>
  <c r="F1119"/>
  <c r="P1119"/>
  <c r="R1119"/>
  <c r="X1119"/>
  <c r="U1160"/>
  <c r="Q1158"/>
  <c r="G26" i="1"/>
  <c r="J11"/>
  <c r="J26" s="1"/>
  <c r="S26"/>
  <c r="V11"/>
  <c r="V26" s="1"/>
  <c r="AC10"/>
  <c r="X10"/>
  <c r="AB18"/>
  <c r="W18"/>
  <c r="R18"/>
  <c r="AE18" s="1"/>
  <c r="AD18"/>
  <c r="Y18"/>
  <c r="Q14"/>
  <c r="AD14" s="1"/>
  <c r="AD19"/>
  <c r="Y19"/>
  <c r="Q21"/>
  <c r="AD22"/>
  <c r="Y22"/>
  <c r="AB23"/>
  <c r="W23"/>
  <c r="R23"/>
  <c r="AE23" s="1"/>
  <c r="AD23"/>
  <c r="Y23"/>
  <c r="AD24"/>
  <c r="Y24"/>
  <c r="AC31"/>
  <c r="X31"/>
  <c r="AC36"/>
  <c r="X36"/>
  <c r="N14"/>
  <c r="D40"/>
  <c r="I40"/>
  <c r="L40"/>
  <c r="U40"/>
  <c r="C26"/>
  <c r="F11"/>
  <c r="F26" s="1"/>
  <c r="K26"/>
  <c r="N11"/>
  <c r="N26" s="1"/>
  <c r="AB10"/>
  <c r="W10"/>
  <c r="R10"/>
  <c r="AE10" s="1"/>
  <c r="AD10"/>
  <c r="Y10"/>
  <c r="R15"/>
  <c r="AB15"/>
  <c r="W15"/>
  <c r="AC16"/>
  <c r="X16"/>
  <c r="AC18"/>
  <c r="X18"/>
  <c r="AC19"/>
  <c r="X19"/>
  <c r="AC22"/>
  <c r="X22"/>
  <c r="P21"/>
  <c r="AC23"/>
  <c r="X23"/>
  <c r="AC24"/>
  <c r="X24"/>
  <c r="AB31"/>
  <c r="W31"/>
  <c r="R31"/>
  <c r="AE31" s="1"/>
  <c r="AD31"/>
  <c r="Y31"/>
  <c r="AD36"/>
  <c r="Y36"/>
  <c r="E40"/>
  <c r="H40"/>
  <c r="M40"/>
  <c r="T40"/>
  <c r="N37"/>
  <c r="O9"/>
  <c r="Q9"/>
  <c r="F10"/>
  <c r="P14"/>
  <c r="AC14" s="1"/>
  <c r="Y15"/>
  <c r="F16"/>
  <c r="F14" s="1"/>
  <c r="R16"/>
  <c r="AE16" s="1"/>
  <c r="W17"/>
  <c r="Y17"/>
  <c r="F18"/>
  <c r="O19"/>
  <c r="F21"/>
  <c r="J21"/>
  <c r="N21"/>
  <c r="V21"/>
  <c r="O22"/>
  <c r="F23"/>
  <c r="O24"/>
  <c r="O30"/>
  <c r="Q30"/>
  <c r="F31"/>
  <c r="C32"/>
  <c r="G32"/>
  <c r="K32"/>
  <c r="S32"/>
  <c r="F35"/>
  <c r="J35"/>
  <c r="N35"/>
  <c r="P35"/>
  <c r="V35"/>
  <c r="O36"/>
  <c r="F9"/>
  <c r="J9"/>
  <c r="N9"/>
  <c r="P9"/>
  <c r="V9"/>
  <c r="X15"/>
  <c r="W16"/>
  <c r="Y16"/>
  <c r="R17"/>
  <c r="AE17" s="1"/>
  <c r="X17"/>
  <c r="P30"/>
  <c r="O35"/>
  <c r="Q35"/>
  <c r="AO395" i="3" l="1"/>
  <c r="AK395"/>
  <c r="AD395"/>
  <c r="AP395" s="1"/>
  <c r="Z1090"/>
  <c r="AB1105"/>
  <c r="AN1105" s="1"/>
  <c r="AN1086"/>
  <c r="AC1105"/>
  <c r="AO1105" s="1"/>
  <c r="AO1086"/>
  <c r="AB1098"/>
  <c r="AN1098" s="1"/>
  <c r="AN1079"/>
  <c r="AB1094"/>
  <c r="AN1094" s="1"/>
  <c r="AN1075"/>
  <c r="AB1090"/>
  <c r="AN1071"/>
  <c r="V1063"/>
  <c r="AB1097"/>
  <c r="AN1097" s="1"/>
  <c r="AN1078"/>
  <c r="Q1064"/>
  <c r="L226"/>
  <c r="AR226" s="1"/>
  <c r="F226"/>
  <c r="AL1059"/>
  <c r="X1064"/>
  <c r="W1064"/>
  <c r="L1041"/>
  <c r="AO1040"/>
  <c r="AK1040"/>
  <c r="AD1028"/>
  <c r="AP1028" s="1"/>
  <c r="AM1028"/>
  <c r="AI1028"/>
  <c r="N1028"/>
  <c r="AQ1028"/>
  <c r="AT1028" s="1"/>
  <c r="W1042"/>
  <c r="Z1041"/>
  <c r="AC1041"/>
  <c r="K1041"/>
  <c r="C1042"/>
  <c r="AQ1058"/>
  <c r="AT922"/>
  <c r="AT1058" s="1"/>
  <c r="AI1058"/>
  <c r="AL922"/>
  <c r="AD1058"/>
  <c r="AP922"/>
  <c r="AE1042"/>
  <c r="AH1041"/>
  <c r="AL951"/>
  <c r="AI950"/>
  <c r="P945"/>
  <c r="AB944"/>
  <c r="L944"/>
  <c r="AD927"/>
  <c r="AP927" s="1"/>
  <c r="AM927"/>
  <c r="AI927"/>
  <c r="N927"/>
  <c r="AQ927"/>
  <c r="AT927" s="1"/>
  <c r="AC1060"/>
  <c r="AO873"/>
  <c r="AK873"/>
  <c r="AK1060" s="1"/>
  <c r="M1060"/>
  <c r="AS873"/>
  <c r="AS1060" s="1"/>
  <c r="AP951"/>
  <c r="AD950"/>
  <c r="AP950" s="1"/>
  <c r="AN817"/>
  <c r="AJ817"/>
  <c r="AN793"/>
  <c r="AJ793"/>
  <c r="AC1062"/>
  <c r="AO1062" s="1"/>
  <c r="AO786"/>
  <c r="AK786"/>
  <c r="AK1062" s="1"/>
  <c r="M1062"/>
  <c r="AS786"/>
  <c r="AS1062" s="1"/>
  <c r="AS1119" s="1"/>
  <c r="AD1059"/>
  <c r="AP1059" s="1"/>
  <c r="AP770"/>
  <c r="AN751"/>
  <c r="AJ751"/>
  <c r="AD865"/>
  <c r="AP865" s="1"/>
  <c r="AM865"/>
  <c r="AI865"/>
  <c r="AL865" s="1"/>
  <c r="AN862"/>
  <c r="AJ862"/>
  <c r="AL862" s="1"/>
  <c r="AD862"/>
  <c r="AP862" s="1"/>
  <c r="N861"/>
  <c r="AQ861"/>
  <c r="AT861" s="1"/>
  <c r="AN857"/>
  <c r="AJ857"/>
  <c r="AL857" s="1"/>
  <c r="AD857"/>
  <c r="AP857" s="1"/>
  <c r="N856"/>
  <c r="AQ856"/>
  <c r="AT856" s="1"/>
  <c r="AN848"/>
  <c r="AJ848"/>
  <c r="AL848" s="1"/>
  <c r="AD848"/>
  <c r="AP848" s="1"/>
  <c r="N847"/>
  <c r="AQ847"/>
  <c r="AT847" s="1"/>
  <c r="AA1100"/>
  <c r="AM1100" s="1"/>
  <c r="AD843"/>
  <c r="AM843"/>
  <c r="AI843"/>
  <c r="AS843"/>
  <c r="AD835"/>
  <c r="AP835" s="1"/>
  <c r="AM835"/>
  <c r="AI835"/>
  <c r="AL835" s="1"/>
  <c r="AN830"/>
  <c r="AJ830"/>
  <c r="AL830" s="1"/>
  <c r="AD830"/>
  <c r="AP830" s="1"/>
  <c r="N829"/>
  <c r="AQ829"/>
  <c r="AT829" s="1"/>
  <c r="AD824"/>
  <c r="AP824" s="1"/>
  <c r="AM824"/>
  <c r="AI824"/>
  <c r="AL824" s="1"/>
  <c r="AD820"/>
  <c r="AP820" s="1"/>
  <c r="AM820"/>
  <c r="AI820"/>
  <c r="AL820" s="1"/>
  <c r="AO817"/>
  <c r="AK817"/>
  <c r="M1095"/>
  <c r="AS817"/>
  <c r="AS1095" s="1"/>
  <c r="AD810"/>
  <c r="AP810" s="1"/>
  <c r="AM810"/>
  <c r="AI810"/>
  <c r="AL810" s="1"/>
  <c r="AA1091"/>
  <c r="AM1091" s="1"/>
  <c r="AD793"/>
  <c r="AM793"/>
  <c r="AI793"/>
  <c r="AS793"/>
  <c r="AD751"/>
  <c r="AP751" s="1"/>
  <c r="AM751"/>
  <c r="AI751"/>
  <c r="N751"/>
  <c r="AQ751"/>
  <c r="AT751" s="1"/>
  <c r="AO944"/>
  <c r="AK944"/>
  <c r="AM912"/>
  <c r="AI912"/>
  <c r="AQ912"/>
  <c r="AI698"/>
  <c r="AL699"/>
  <c r="AO714"/>
  <c r="AK714"/>
  <c r="AO711"/>
  <c r="AK711"/>
  <c r="AO707"/>
  <c r="AK707"/>
  <c r="AO705"/>
  <c r="AK705"/>
  <c r="AO700"/>
  <c r="AK700"/>
  <c r="N630"/>
  <c r="AQ630"/>
  <c r="AT630" s="1"/>
  <c r="AO411"/>
  <c r="AK411"/>
  <c r="AL411" s="1"/>
  <c r="AO409"/>
  <c r="AK409"/>
  <c r="AL409" s="1"/>
  <c r="AO407"/>
  <c r="AK407"/>
  <c r="AL407" s="1"/>
  <c r="AO405"/>
  <c r="AK405"/>
  <c r="AL405" s="1"/>
  <c r="AO403"/>
  <c r="AK403"/>
  <c r="AK1077" s="1"/>
  <c r="AK1096" s="1"/>
  <c r="AO401"/>
  <c r="AK401"/>
  <c r="AL401" s="1"/>
  <c r="AO399"/>
  <c r="AK399"/>
  <c r="AL399" s="1"/>
  <c r="AO397"/>
  <c r="AK397"/>
  <c r="AL397" s="1"/>
  <c r="AN285"/>
  <c r="AJ285"/>
  <c r="AN277"/>
  <c r="AJ277"/>
  <c r="AA748"/>
  <c r="AM748" s="1"/>
  <c r="AM230"/>
  <c r="AI230"/>
  <c r="AD230"/>
  <c r="K748"/>
  <c r="AQ230"/>
  <c r="N230"/>
  <c r="Y1090"/>
  <c r="Y1106" s="1"/>
  <c r="Y1087"/>
  <c r="AR485"/>
  <c r="AT485" s="1"/>
  <c r="N485"/>
  <c r="AR481"/>
  <c r="AT481" s="1"/>
  <c r="N481"/>
  <c r="AO410"/>
  <c r="AK410"/>
  <c r="AO406"/>
  <c r="AK406"/>
  <c r="AO402"/>
  <c r="AK402"/>
  <c r="AK1076" s="1"/>
  <c r="AO396"/>
  <c r="AK396"/>
  <c r="AD335"/>
  <c r="AP335" s="1"/>
  <c r="AP336"/>
  <c r="AR292"/>
  <c r="AT292" s="1"/>
  <c r="N292"/>
  <c r="AP270"/>
  <c r="AR247"/>
  <c r="AT247" s="1"/>
  <c r="N247"/>
  <c r="AR243"/>
  <c r="AT243" s="1"/>
  <c r="N243"/>
  <c r="AR239"/>
  <c r="AT239" s="1"/>
  <c r="N239"/>
  <c r="AR230"/>
  <c r="AT201"/>
  <c r="AQ200"/>
  <c r="AT199"/>
  <c r="AT195"/>
  <c r="AT1115" s="1"/>
  <c r="AQ1114"/>
  <c r="AT194"/>
  <c r="AT1114" s="1"/>
  <c r="AQ1113"/>
  <c r="AT193"/>
  <c r="AT1113" s="1"/>
  <c r="AT192"/>
  <c r="AT1112" s="1"/>
  <c r="AB1121"/>
  <c r="AN1121" s="1"/>
  <c r="AN191"/>
  <c r="AJ191"/>
  <c r="AJ1121" s="1"/>
  <c r="Z1110"/>
  <c r="Z178"/>
  <c r="L48"/>
  <c r="AR48" s="1"/>
  <c r="D66"/>
  <c r="AB1085"/>
  <c r="AN43"/>
  <c r="AJ43"/>
  <c r="AQ1084"/>
  <c r="AQ1103" s="1"/>
  <c r="AT42"/>
  <c r="AT1084" s="1"/>
  <c r="AT1103" s="1"/>
  <c r="AI1084"/>
  <c r="AL42"/>
  <c r="AP40"/>
  <c r="L1082"/>
  <c r="L1101" s="1"/>
  <c r="AR40"/>
  <c r="AR1082" s="1"/>
  <c r="AR1101" s="1"/>
  <c r="AP38"/>
  <c r="L1080"/>
  <c r="AR38"/>
  <c r="AR1080" s="1"/>
  <c r="AH1073"/>
  <c r="AH1092" s="1"/>
  <c r="AH28"/>
  <c r="AH1061" s="1"/>
  <c r="AB1073"/>
  <c r="AN32"/>
  <c r="AJ32"/>
  <c r="AB28"/>
  <c r="AP31"/>
  <c r="AQ1074"/>
  <c r="AQ1093" s="1"/>
  <c r="AT30"/>
  <c r="AT1074" s="1"/>
  <c r="AT1093" s="1"/>
  <c r="AI1074"/>
  <c r="AI1093" s="1"/>
  <c r="AL30"/>
  <c r="AS1071"/>
  <c r="AS28"/>
  <c r="AK1071"/>
  <c r="AK28"/>
  <c r="AO28"/>
  <c r="AM20"/>
  <c r="AI20"/>
  <c r="AD20"/>
  <c r="K1065"/>
  <c r="AQ20"/>
  <c r="AL179"/>
  <c r="AI178"/>
  <c r="AR175"/>
  <c r="AT175" s="1"/>
  <c r="N175"/>
  <c r="AR168"/>
  <c r="AT168" s="1"/>
  <c r="N168"/>
  <c r="AR163"/>
  <c r="AT163" s="1"/>
  <c r="N163"/>
  <c r="AR157"/>
  <c r="AT157" s="1"/>
  <c r="N157"/>
  <c r="AR151"/>
  <c r="AT151" s="1"/>
  <c r="N151"/>
  <c r="AR145"/>
  <c r="AT145" s="1"/>
  <c r="N145"/>
  <c r="AR140"/>
  <c r="AT140" s="1"/>
  <c r="N140"/>
  <c r="AR135"/>
  <c r="AT135" s="1"/>
  <c r="N135"/>
  <c r="AR130"/>
  <c r="AT130" s="1"/>
  <c r="N130"/>
  <c r="AR125"/>
  <c r="AT125" s="1"/>
  <c r="N125"/>
  <c r="AR120"/>
  <c r="AT120" s="1"/>
  <c r="N120"/>
  <c r="AR116"/>
  <c r="AT116" s="1"/>
  <c r="N116"/>
  <c r="AR112"/>
  <c r="AT112" s="1"/>
  <c r="N112"/>
  <c r="AR107"/>
  <c r="AT107" s="1"/>
  <c r="N107"/>
  <c r="AR103"/>
  <c r="AT103" s="1"/>
  <c r="N103"/>
  <c r="AR99"/>
  <c r="AT99" s="1"/>
  <c r="N99"/>
  <c r="AR95"/>
  <c r="AT95" s="1"/>
  <c r="N95"/>
  <c r="AL94"/>
  <c r="AI93"/>
  <c r="AR88"/>
  <c r="AT88" s="1"/>
  <c r="N88"/>
  <c r="AR84"/>
  <c r="AT84" s="1"/>
  <c r="N84"/>
  <c r="AR80"/>
  <c r="AT80" s="1"/>
  <c r="N80"/>
  <c r="AR76"/>
  <c r="AT76" s="1"/>
  <c r="N76"/>
  <c r="AL75"/>
  <c r="AI74"/>
  <c r="AO71"/>
  <c r="AK71"/>
  <c r="N71"/>
  <c r="AQ71"/>
  <c r="AT71" s="1"/>
  <c r="AR63"/>
  <c r="AT63" s="1"/>
  <c r="N63"/>
  <c r="AR59"/>
  <c r="AT59" s="1"/>
  <c r="N59"/>
  <c r="AR54"/>
  <c r="AT54" s="1"/>
  <c r="N54"/>
  <c r="AR50"/>
  <c r="AT50" s="1"/>
  <c r="N50"/>
  <c r="AM48"/>
  <c r="AI48"/>
  <c r="N48"/>
  <c r="AQ48"/>
  <c r="AT48" s="1"/>
  <c r="L1086"/>
  <c r="L1105" s="1"/>
  <c r="AR44"/>
  <c r="AR1086" s="1"/>
  <c r="AR1105" s="1"/>
  <c r="N44"/>
  <c r="AQ1085"/>
  <c r="AI1085"/>
  <c r="AI1104" s="1"/>
  <c r="AL43"/>
  <c r="AP41"/>
  <c r="AQ1082"/>
  <c r="AQ1101" s="1"/>
  <c r="AT40"/>
  <c r="AT1082" s="1"/>
  <c r="AT1101" s="1"/>
  <c r="AI1082"/>
  <c r="L1081"/>
  <c r="AR39"/>
  <c r="AR1081" s="1"/>
  <c r="N39"/>
  <c r="AQ1080"/>
  <c r="AT38"/>
  <c r="AT1080" s="1"/>
  <c r="AI1080"/>
  <c r="AI1099" s="1"/>
  <c r="L1079"/>
  <c r="L1098" s="1"/>
  <c r="AR37"/>
  <c r="AR1079" s="1"/>
  <c r="AR1098" s="1"/>
  <c r="N37"/>
  <c r="AQ1078"/>
  <c r="AT36"/>
  <c r="AT1078" s="1"/>
  <c r="AP35"/>
  <c r="AP34"/>
  <c r="AQ1075"/>
  <c r="AT33"/>
  <c r="AQ1073"/>
  <c r="AQ1092" s="1"/>
  <c r="AI1073"/>
  <c r="AI1092" s="1"/>
  <c r="AL32"/>
  <c r="L1071"/>
  <c r="AR29"/>
  <c r="N29"/>
  <c r="L28"/>
  <c r="L1061" s="1"/>
  <c r="AP25"/>
  <c r="AD24"/>
  <c r="AP24" s="1"/>
  <c r="AN20"/>
  <c r="AJ20"/>
  <c r="AP75"/>
  <c r="AD74"/>
  <c r="AP74" s="1"/>
  <c r="AO66"/>
  <c r="AK66"/>
  <c r="AQ66"/>
  <c r="I1106"/>
  <c r="C1106"/>
  <c r="W1106"/>
  <c r="U1106"/>
  <c r="S1106"/>
  <c r="AL1004"/>
  <c r="AL1002"/>
  <c r="AL1000"/>
  <c r="AL998"/>
  <c r="AL996"/>
  <c r="AL994"/>
  <c r="AL992"/>
  <c r="AL990"/>
  <c r="AL1037"/>
  <c r="AL1035"/>
  <c r="AL1033"/>
  <c r="AL1031"/>
  <c r="AL1025"/>
  <c r="AL1013"/>
  <c r="AL959"/>
  <c r="AL957"/>
  <c r="AL956"/>
  <c r="AL954"/>
  <c r="AL952"/>
  <c r="N950"/>
  <c r="AL937"/>
  <c r="AL931"/>
  <c r="AL929"/>
  <c r="AL915"/>
  <c r="AL913"/>
  <c r="AL971"/>
  <c r="AL962"/>
  <c r="AL949"/>
  <c r="AL948"/>
  <c r="AL947"/>
  <c r="AL940"/>
  <c r="AL938"/>
  <c r="AL934"/>
  <c r="AP933"/>
  <c r="AL926"/>
  <c r="AP923"/>
  <c r="AH1058"/>
  <c r="AH1063" s="1"/>
  <c r="AL905"/>
  <c r="AL903"/>
  <c r="AL902"/>
  <c r="AL901"/>
  <c r="AL899"/>
  <c r="AL898"/>
  <c r="AL897"/>
  <c r="AL896"/>
  <c r="AL895"/>
  <c r="AL894"/>
  <c r="AL893"/>
  <c r="AL892"/>
  <c r="AL891"/>
  <c r="AL888"/>
  <c r="AL886"/>
  <c r="AL884"/>
  <c r="AL882"/>
  <c r="AL880"/>
  <c r="AL878"/>
  <c r="AL876"/>
  <c r="AL874"/>
  <c r="AE1106"/>
  <c r="AH1095"/>
  <c r="AH1091"/>
  <c r="AL803"/>
  <c r="AL792"/>
  <c r="N1059"/>
  <c r="AI768"/>
  <c r="AL767"/>
  <c r="AH912"/>
  <c r="AJ950"/>
  <c r="R944"/>
  <c r="AK912"/>
  <c r="F865"/>
  <c r="F1104" s="1"/>
  <c r="F861"/>
  <c r="F1103" s="1"/>
  <c r="F847"/>
  <c r="F1101" s="1"/>
  <c r="AR768"/>
  <c r="AL685"/>
  <c r="AL683"/>
  <c r="AL681"/>
  <c r="AL680"/>
  <c r="AL679"/>
  <c r="AL678"/>
  <c r="AL677"/>
  <c r="AL676"/>
  <c r="AL675"/>
  <c r="AL674"/>
  <c r="AL673"/>
  <c r="AL672"/>
  <c r="AL671"/>
  <c r="AL670"/>
  <c r="AL668"/>
  <c r="AL638"/>
  <c r="AL637"/>
  <c r="AL798"/>
  <c r="AJ768"/>
  <c r="AL769"/>
  <c r="AL768" s="1"/>
  <c r="AV768" s="1"/>
  <c r="AS768"/>
  <c r="AL745"/>
  <c r="AJ698"/>
  <c r="N698"/>
  <c r="AL629"/>
  <c r="AL628"/>
  <c r="AL626"/>
  <c r="AL624"/>
  <c r="AL622"/>
  <c r="AL617"/>
  <c r="AL600"/>
  <c r="AL599"/>
  <c r="AL598"/>
  <c r="AL589"/>
  <c r="AL588"/>
  <c r="AL586"/>
  <c r="AL573"/>
  <c r="AL569"/>
  <c r="AL568"/>
  <c r="AL567"/>
  <c r="AL566"/>
  <c r="AL565"/>
  <c r="AL558"/>
  <c r="AL557"/>
  <c r="AL556"/>
  <c r="AL555"/>
  <c r="AL554"/>
  <c r="AL553"/>
  <c r="AL526"/>
  <c r="AL524"/>
  <c r="AL522"/>
  <c r="AL519"/>
  <c r="AL517"/>
  <c r="AL515"/>
  <c r="AL513"/>
  <c r="AL511"/>
  <c r="AL509"/>
  <c r="AL507"/>
  <c r="Z503"/>
  <c r="AL498"/>
  <c r="N496"/>
  <c r="AL487"/>
  <c r="AL804"/>
  <c r="AK768"/>
  <c r="AR503"/>
  <c r="AL475"/>
  <c r="AL472"/>
  <c r="AL470"/>
  <c r="AL468"/>
  <c r="AL466"/>
  <c r="AL464"/>
  <c r="AL462"/>
  <c r="AL460"/>
  <c r="AL458"/>
  <c r="AL456"/>
  <c r="AL453"/>
  <c r="AL449"/>
  <c r="AL447"/>
  <c r="AL445"/>
  <c r="AL443"/>
  <c r="AL437"/>
  <c r="AL435"/>
  <c r="AL432"/>
  <c r="AL430"/>
  <c r="AL428"/>
  <c r="AL426"/>
  <c r="AL424"/>
  <c r="AL422"/>
  <c r="AL420"/>
  <c r="AL418"/>
  <c r="AJ416"/>
  <c r="AL394"/>
  <c r="AL375"/>
  <c r="AK335"/>
  <c r="AL301"/>
  <c r="AL297"/>
  <c r="AL293"/>
  <c r="AL285"/>
  <c r="N285"/>
  <c r="AL281"/>
  <c r="AD279"/>
  <c r="AP279" s="1"/>
  <c r="AL277"/>
  <c r="N277"/>
  <c r="AD275"/>
  <c r="AP275" s="1"/>
  <c r="AL273"/>
  <c r="AI269"/>
  <c r="AL248"/>
  <c r="AL245"/>
  <c r="AL241"/>
  <c r="AL237"/>
  <c r="AL224"/>
  <c r="AL202"/>
  <c r="Z1125"/>
  <c r="Z1124"/>
  <c r="Z1123"/>
  <c r="Z1122"/>
  <c r="AS712"/>
  <c r="AT712" s="1"/>
  <c r="AQ698"/>
  <c r="AS698"/>
  <c r="AS1111" s="1"/>
  <c r="AH739"/>
  <c r="AD705"/>
  <c r="AP705" s="1"/>
  <c r="AR698"/>
  <c r="AL484"/>
  <c r="AL480"/>
  <c r="AL477"/>
  <c r="AL474"/>
  <c r="AL471"/>
  <c r="AL469"/>
  <c r="AL467"/>
  <c r="AL465"/>
  <c r="AL463"/>
  <c r="AL461"/>
  <c r="AL459"/>
  <c r="AL457"/>
  <c r="AL450"/>
  <c r="AL448"/>
  <c r="AL446"/>
  <c r="AL444"/>
  <c r="AL442"/>
  <c r="AL441"/>
  <c r="AL438"/>
  <c r="AL436"/>
  <c r="AL433"/>
  <c r="AL431"/>
  <c r="AL429"/>
  <c r="AL427"/>
  <c r="AL425"/>
  <c r="AL423"/>
  <c r="AL421"/>
  <c r="AL419"/>
  <c r="AK416"/>
  <c r="N416"/>
  <c r="AD411"/>
  <c r="AP411" s="1"/>
  <c r="AD407"/>
  <c r="AP407" s="1"/>
  <c r="AD403"/>
  <c r="AP403" s="1"/>
  <c r="AD399"/>
  <c r="AP399" s="1"/>
  <c r="AD397"/>
  <c r="AP397" s="1"/>
  <c r="AL392"/>
  <c r="AL390"/>
  <c r="AL388"/>
  <c r="AL386"/>
  <c r="AL384"/>
  <c r="AL382"/>
  <c r="AL380"/>
  <c r="AL378"/>
  <c r="AK311"/>
  <c r="AL309"/>
  <c r="N308"/>
  <c r="AL307"/>
  <c r="N305"/>
  <c r="AL304"/>
  <c r="N303"/>
  <c r="N302"/>
  <c r="AL300"/>
  <c r="N298"/>
  <c r="AL296"/>
  <c r="D1103"/>
  <c r="N278"/>
  <c r="AP276"/>
  <c r="N274"/>
  <c r="N272"/>
  <c r="N269" s="1"/>
  <c r="AS269"/>
  <c r="AL246"/>
  <c r="AL242"/>
  <c r="AL238"/>
  <c r="N237"/>
  <c r="AL234"/>
  <c r="N233"/>
  <c r="AF748"/>
  <c r="AL225"/>
  <c r="AL223"/>
  <c r="AL220"/>
  <c r="AL217"/>
  <c r="AL215"/>
  <c r="AL213"/>
  <c r="AL211"/>
  <c r="AL209"/>
  <c r="AL207"/>
  <c r="N206"/>
  <c r="N204"/>
  <c r="N202"/>
  <c r="AK200"/>
  <c r="AL199"/>
  <c r="AJ739"/>
  <c r="AL739" s="1"/>
  <c r="AV739" s="1"/>
  <c r="AQ503"/>
  <c r="AB479"/>
  <c r="Z395"/>
  <c r="AL274"/>
  <c r="AH269"/>
  <c r="M269"/>
  <c r="AD195"/>
  <c r="AP195" s="1"/>
  <c r="Z1120"/>
  <c r="Z1119"/>
  <c r="Z1118"/>
  <c r="Z1117"/>
  <c r="Z1116"/>
  <c r="Z1115"/>
  <c r="Z1114"/>
  <c r="Z1112"/>
  <c r="Z1111"/>
  <c r="Z1113"/>
  <c r="Z93"/>
  <c r="AF226"/>
  <c r="AH226" s="1"/>
  <c r="AS1086"/>
  <c r="AS1105" s="1"/>
  <c r="M1086"/>
  <c r="M1105" s="1"/>
  <c r="AH1085"/>
  <c r="AH1104" s="1"/>
  <c r="D1104"/>
  <c r="AB1084"/>
  <c r="K1103"/>
  <c r="AS1083"/>
  <c r="AS1102" s="1"/>
  <c r="M1083"/>
  <c r="M1102" s="1"/>
  <c r="F1083"/>
  <c r="Z1082"/>
  <c r="Z1101" s="1"/>
  <c r="AS1081"/>
  <c r="AK1081"/>
  <c r="AC1081"/>
  <c r="AO1081" s="1"/>
  <c r="F1081"/>
  <c r="F1100" s="1"/>
  <c r="Z1080"/>
  <c r="Z1099" s="1"/>
  <c r="AS1079"/>
  <c r="AS1098" s="1"/>
  <c r="AK1079"/>
  <c r="AK1098" s="1"/>
  <c r="AC1079"/>
  <c r="K1098"/>
  <c r="AR1078"/>
  <c r="AR1097" s="1"/>
  <c r="N1078"/>
  <c r="AR1077"/>
  <c r="AR1096" s="1"/>
  <c r="N1077"/>
  <c r="AC1076"/>
  <c r="AO1076" s="1"/>
  <c r="L1076"/>
  <c r="AC1075"/>
  <c r="N1073"/>
  <c r="N1092" s="1"/>
  <c r="AS1072"/>
  <c r="AK1072"/>
  <c r="Z1072"/>
  <c r="Z1087" s="1"/>
  <c r="AB1074"/>
  <c r="AC1071"/>
  <c r="K1061"/>
  <c r="N24"/>
  <c r="AL23"/>
  <c r="AE1065"/>
  <c r="AE1066" s="1"/>
  <c r="W1065"/>
  <c r="W1066" s="1"/>
  <c r="C1065"/>
  <c r="C1068" s="1"/>
  <c r="AL19"/>
  <c r="AL17"/>
  <c r="AT479"/>
  <c r="AA1097"/>
  <c r="AM1097" s="1"/>
  <c r="AA1096"/>
  <c r="AM1096" s="1"/>
  <c r="AA1094"/>
  <c r="AM1094" s="1"/>
  <c r="AF1106"/>
  <c r="Z479"/>
  <c r="AT416"/>
  <c r="AT278"/>
  <c r="AT276"/>
  <c r="AT271"/>
  <c r="AL173"/>
  <c r="AL167"/>
  <c r="AL144"/>
  <c r="AL139"/>
  <c r="AL133"/>
  <c r="AL128"/>
  <c r="AL123"/>
  <c r="AL119"/>
  <c r="AL115"/>
  <c r="AL110"/>
  <c r="AL106"/>
  <c r="AL102"/>
  <c r="AL98"/>
  <c r="AL91"/>
  <c r="AL87"/>
  <c r="AL83"/>
  <c r="AL79"/>
  <c r="AL72"/>
  <c r="AB66"/>
  <c r="AL62"/>
  <c r="AL58"/>
  <c r="AL53"/>
  <c r="AL49"/>
  <c r="AL46"/>
  <c r="M1085"/>
  <c r="M1104" s="1"/>
  <c r="AC1084"/>
  <c r="L1084"/>
  <c r="L1103" s="1"/>
  <c r="Z1083"/>
  <c r="Z1102" s="1"/>
  <c r="D1102"/>
  <c r="K1101"/>
  <c r="AB1081"/>
  <c r="AN1081" s="1"/>
  <c r="AS1077"/>
  <c r="AS1096" s="1"/>
  <c r="Z1077"/>
  <c r="Z1096" s="1"/>
  <c r="M1075"/>
  <c r="M1094" s="1"/>
  <c r="AC1072"/>
  <c r="AO1072" s="1"/>
  <c r="AR1074"/>
  <c r="AR1093" s="1"/>
  <c r="N1074"/>
  <c r="N1093" s="1"/>
  <c r="AH1071"/>
  <c r="X1065"/>
  <c r="X1066" s="1"/>
  <c r="T1065"/>
  <c r="H1065"/>
  <c r="H1068" s="1"/>
  <c r="AL395"/>
  <c r="AV395" s="1"/>
  <c r="AT336"/>
  <c r="AT335" s="1"/>
  <c r="AJ311"/>
  <c r="AL250"/>
  <c r="AV250" s="1"/>
  <c r="AT1121"/>
  <c r="AD200"/>
  <c r="AP200" s="1"/>
  <c r="L200"/>
  <c r="AL191"/>
  <c r="AD191"/>
  <c r="AP191" s="1"/>
  <c r="AQ1111"/>
  <c r="AA1104"/>
  <c r="AM1104" s="1"/>
  <c r="AA1099"/>
  <c r="AM1099" s="1"/>
  <c r="V1106"/>
  <c r="J1106"/>
  <c r="L93"/>
  <c r="L74"/>
  <c r="R66"/>
  <c r="AJ93"/>
  <c r="AN74"/>
  <c r="AE1068"/>
  <c r="AE1064"/>
  <c r="P1064"/>
  <c r="Y1064"/>
  <c r="O1068"/>
  <c r="O1064"/>
  <c r="P1042"/>
  <c r="P1047" s="1"/>
  <c r="AB1041"/>
  <c r="AO1028"/>
  <c r="AK1028"/>
  <c r="AA1041"/>
  <c r="AA1065" s="1"/>
  <c r="O1042"/>
  <c r="R1041"/>
  <c r="M1041"/>
  <c r="E1042"/>
  <c r="AG1064"/>
  <c r="AB1060"/>
  <c r="AN873"/>
  <c r="AJ873"/>
  <c r="AJ1060" s="1"/>
  <c r="L1060"/>
  <c r="AR873"/>
  <c r="AR1060" s="1"/>
  <c r="S1042"/>
  <c r="S1068" s="1"/>
  <c r="V1041"/>
  <c r="V1042" s="1"/>
  <c r="G1042"/>
  <c r="J1041"/>
  <c r="AO927"/>
  <c r="AK927"/>
  <c r="AF1064"/>
  <c r="AA1060"/>
  <c r="AD873"/>
  <c r="AM873"/>
  <c r="AI873"/>
  <c r="K1060"/>
  <c r="N873"/>
  <c r="N1060" s="1"/>
  <c r="AQ873"/>
  <c r="AB1100"/>
  <c r="AN1100" s="1"/>
  <c r="AN843"/>
  <c r="AJ843"/>
  <c r="D1100"/>
  <c r="L843"/>
  <c r="L835"/>
  <c r="AR835" s="1"/>
  <c r="D786"/>
  <c r="L1095"/>
  <c r="AR817"/>
  <c r="L1091"/>
  <c r="AR793"/>
  <c r="AA1062"/>
  <c r="AM1062" s="1"/>
  <c r="AM786"/>
  <c r="AI786"/>
  <c r="AD786"/>
  <c r="K1062"/>
  <c r="AQ786"/>
  <c r="AQ1059"/>
  <c r="AQ1116" s="1"/>
  <c r="AT770"/>
  <c r="AT1059" s="1"/>
  <c r="AN866"/>
  <c r="AJ866"/>
  <c r="AL866" s="1"/>
  <c r="AD866"/>
  <c r="AP866" s="1"/>
  <c r="N865"/>
  <c r="AQ865"/>
  <c r="AT865" s="1"/>
  <c r="AD861"/>
  <c r="AP861" s="1"/>
  <c r="AM861"/>
  <c r="AI861"/>
  <c r="AL861" s="1"/>
  <c r="AD856"/>
  <c r="AP856" s="1"/>
  <c r="AM856"/>
  <c r="AI856"/>
  <c r="AL856" s="1"/>
  <c r="AD847"/>
  <c r="AP847" s="1"/>
  <c r="AM847"/>
  <c r="AI847"/>
  <c r="AL847" s="1"/>
  <c r="AN844"/>
  <c r="AJ844"/>
  <c r="AL844" s="1"/>
  <c r="AD844"/>
  <c r="AP844" s="1"/>
  <c r="AC1100"/>
  <c r="AO1100" s="1"/>
  <c r="AO843"/>
  <c r="AK843"/>
  <c r="AK1100" s="1"/>
  <c r="K1100"/>
  <c r="N843"/>
  <c r="AQ843"/>
  <c r="AN836"/>
  <c r="AJ836"/>
  <c r="AL836" s="1"/>
  <c r="AD836"/>
  <c r="AP836" s="1"/>
  <c r="AQ835"/>
  <c r="AT835" s="1"/>
  <c r="AD829"/>
  <c r="AP829" s="1"/>
  <c r="AM829"/>
  <c r="AI829"/>
  <c r="AL829" s="1"/>
  <c r="N824"/>
  <c r="AQ824"/>
  <c r="AT824" s="1"/>
  <c r="N820"/>
  <c r="AQ820"/>
  <c r="AT820" s="1"/>
  <c r="AA1095"/>
  <c r="AM1095" s="1"/>
  <c r="AD817"/>
  <c r="AM817"/>
  <c r="AI817"/>
  <c r="K1095"/>
  <c r="N817"/>
  <c r="AQ817"/>
  <c r="N810"/>
  <c r="AQ810"/>
  <c r="AT810" s="1"/>
  <c r="AC1091"/>
  <c r="AO1091" s="1"/>
  <c r="AO793"/>
  <c r="AK793"/>
  <c r="AK1091" s="1"/>
  <c r="K1091"/>
  <c r="N793"/>
  <c r="AQ793"/>
  <c r="AB1062"/>
  <c r="AN1062" s="1"/>
  <c r="AN786"/>
  <c r="AJ786"/>
  <c r="AJ1062" s="1"/>
  <c r="AO751"/>
  <c r="AK751"/>
  <c r="AA945"/>
  <c r="AM945" s="1"/>
  <c r="AM944"/>
  <c r="AI944"/>
  <c r="AD944"/>
  <c r="M945"/>
  <c r="AS944"/>
  <c r="K945"/>
  <c r="AQ944"/>
  <c r="N944"/>
  <c r="AD768"/>
  <c r="AP769"/>
  <c r="AO709"/>
  <c r="AK709"/>
  <c r="AL709" s="1"/>
  <c r="AP699"/>
  <c r="AD630"/>
  <c r="AP630" s="1"/>
  <c r="AM630"/>
  <c r="AI630"/>
  <c r="AL630" s="1"/>
  <c r="AV630" s="1"/>
  <c r="AD503"/>
  <c r="AP503" s="1"/>
  <c r="AP504"/>
  <c r="AL336"/>
  <c r="AL335" s="1"/>
  <c r="AV335" s="1"/>
  <c r="AI335"/>
  <c r="AN279"/>
  <c r="AJ279"/>
  <c r="AN275"/>
  <c r="AJ275"/>
  <c r="AO230"/>
  <c r="AK230"/>
  <c r="M748"/>
  <c r="AS230"/>
  <c r="AS748" s="1"/>
  <c r="AB1125"/>
  <c r="AN1125" s="1"/>
  <c r="AN195"/>
  <c r="AJ195"/>
  <c r="AJ1125" s="1"/>
  <c r="AB1124"/>
  <c r="AN1124" s="1"/>
  <c r="AN194"/>
  <c r="AJ194"/>
  <c r="AJ1124" s="1"/>
  <c r="AB1123"/>
  <c r="AN1123" s="1"/>
  <c r="AN193"/>
  <c r="AJ193"/>
  <c r="AJ1123" s="1"/>
  <c r="AB1122"/>
  <c r="AN1122" s="1"/>
  <c r="AN192"/>
  <c r="AJ192"/>
  <c r="AJ1122" s="1"/>
  <c r="Q1083"/>
  <c r="Q698"/>
  <c r="Q748" s="1"/>
  <c r="Q945" s="1"/>
  <c r="Q1042" s="1"/>
  <c r="Q1047" s="1"/>
  <c r="AC712"/>
  <c r="R712"/>
  <c r="R1083" s="1"/>
  <c r="R1102" s="1"/>
  <c r="AN503"/>
  <c r="AJ503"/>
  <c r="AR483"/>
  <c r="AT483" s="1"/>
  <c r="N483"/>
  <c r="AD479"/>
  <c r="AP479" s="1"/>
  <c r="AM479"/>
  <c r="AI479"/>
  <c r="AL417"/>
  <c r="AL416" s="1"/>
  <c r="AV416" s="1"/>
  <c r="AI416"/>
  <c r="AO412"/>
  <c r="AK412"/>
  <c r="AK1086" s="1"/>
  <c r="AK1105" s="1"/>
  <c r="AO408"/>
  <c r="AK408"/>
  <c r="AO404"/>
  <c r="AK404"/>
  <c r="AK1078" s="1"/>
  <c r="AK1097" s="1"/>
  <c r="AO400"/>
  <c r="AK400"/>
  <c r="AO398"/>
  <c r="AK398"/>
  <c r="AL312"/>
  <c r="AL311" s="1"/>
  <c r="AV311" s="1"/>
  <c r="AI311"/>
  <c r="AR310"/>
  <c r="AT310" s="1"/>
  <c r="N310"/>
  <c r="AT270"/>
  <c r="AT269" s="1"/>
  <c r="AQ269"/>
  <c r="AQ1115" s="1"/>
  <c r="AR268"/>
  <c r="AT268" s="1"/>
  <c r="N268"/>
  <c r="AR245"/>
  <c r="AT245" s="1"/>
  <c r="N245"/>
  <c r="AR241"/>
  <c r="AT241" s="1"/>
  <c r="N241"/>
  <c r="AB748"/>
  <c r="AN748" s="1"/>
  <c r="AN230"/>
  <c r="AJ230"/>
  <c r="AL201"/>
  <c r="AI200"/>
  <c r="AB1120"/>
  <c r="AN1120" s="1"/>
  <c r="AN190"/>
  <c r="AJ190"/>
  <c r="AJ1120" s="1"/>
  <c r="AB1119"/>
  <c r="AN1119" s="1"/>
  <c r="AN189"/>
  <c r="AJ189"/>
  <c r="AJ1119" s="1"/>
  <c r="AB1118"/>
  <c r="AN1118" s="1"/>
  <c r="AN188"/>
  <c r="AJ188"/>
  <c r="AJ1118" s="1"/>
  <c r="AB1117"/>
  <c r="AN1117" s="1"/>
  <c r="AN187"/>
  <c r="AJ187"/>
  <c r="AJ1117" s="1"/>
  <c r="AB1116"/>
  <c r="AN1116" s="1"/>
  <c r="AN186"/>
  <c r="AJ186"/>
  <c r="AJ1116" s="1"/>
  <c r="AB1115"/>
  <c r="AN1115" s="1"/>
  <c r="AN185"/>
  <c r="AJ185"/>
  <c r="AJ1115" s="1"/>
  <c r="AB1114"/>
  <c r="AN1114" s="1"/>
  <c r="AN184"/>
  <c r="AJ184"/>
  <c r="AJ1114" s="1"/>
  <c r="AB1112"/>
  <c r="AN1112" s="1"/>
  <c r="AN183"/>
  <c r="AJ183"/>
  <c r="AJ1112" s="1"/>
  <c r="AB1111"/>
  <c r="AN1111" s="1"/>
  <c r="AN182"/>
  <c r="AJ182"/>
  <c r="AJ1111" s="1"/>
  <c r="AB1113"/>
  <c r="AN1113" s="1"/>
  <c r="AN181"/>
  <c r="AJ181"/>
  <c r="AJ1113" s="1"/>
  <c r="AB1110"/>
  <c r="AN180"/>
  <c r="AJ180"/>
  <c r="AJ1110" s="1"/>
  <c r="AB178"/>
  <c r="AN178" s="1"/>
  <c r="AN71"/>
  <c r="AJ71"/>
  <c r="AQ1086"/>
  <c r="AQ1105" s="1"/>
  <c r="AT44"/>
  <c r="AT1086" s="1"/>
  <c r="AT1105" s="1"/>
  <c r="AI1086"/>
  <c r="AI1105" s="1"/>
  <c r="AL44"/>
  <c r="L1085"/>
  <c r="L1104" s="1"/>
  <c r="AR43"/>
  <c r="AR1085" s="1"/>
  <c r="AR1104" s="1"/>
  <c r="AD1084"/>
  <c r="AP42"/>
  <c r="AQ1083"/>
  <c r="AQ1102" s="1"/>
  <c r="AI1083"/>
  <c r="AI1102" s="1"/>
  <c r="AL41"/>
  <c r="AB1082"/>
  <c r="AN40"/>
  <c r="AJ40"/>
  <c r="AJ1082" s="1"/>
  <c r="AJ1101" s="1"/>
  <c r="AQ1081"/>
  <c r="AT39"/>
  <c r="AT1081" s="1"/>
  <c r="AI1081"/>
  <c r="AL39"/>
  <c r="AB1080"/>
  <c r="AN38"/>
  <c r="AJ38"/>
  <c r="AJ1080" s="1"/>
  <c r="AJ1099" s="1"/>
  <c r="AQ1079"/>
  <c r="AQ1098" s="1"/>
  <c r="AT37"/>
  <c r="AT1079" s="1"/>
  <c r="AT1098" s="1"/>
  <c r="AI1079"/>
  <c r="AI1098" s="1"/>
  <c r="AL37"/>
  <c r="Z1073"/>
  <c r="Z1092" s="1"/>
  <c r="Z28"/>
  <c r="Z1061" s="1"/>
  <c r="Z1063" s="1"/>
  <c r="L1073"/>
  <c r="L1092" s="1"/>
  <c r="AR32"/>
  <c r="AR1073" s="1"/>
  <c r="AR1092" s="1"/>
  <c r="AQ1072"/>
  <c r="AT31"/>
  <c r="AT1072" s="1"/>
  <c r="AI1072"/>
  <c r="AL31"/>
  <c r="AP30"/>
  <c r="AQ1071"/>
  <c r="AQ28"/>
  <c r="AQ1061" s="1"/>
  <c r="AQ1118" s="1"/>
  <c r="AT29"/>
  <c r="AI1071"/>
  <c r="AI28"/>
  <c r="AI1061" s="1"/>
  <c r="AL29"/>
  <c r="F1071"/>
  <c r="F28"/>
  <c r="F1061" s="1"/>
  <c r="AA1061"/>
  <c r="AM1061" s="1"/>
  <c r="AM28"/>
  <c r="AI24"/>
  <c r="AL25"/>
  <c r="AL24" s="1"/>
  <c r="AV24" s="1"/>
  <c r="AC1065"/>
  <c r="AO20"/>
  <c r="AK20"/>
  <c r="M1065"/>
  <c r="AS20"/>
  <c r="AA1106"/>
  <c r="AM1106" s="1"/>
  <c r="AM1090"/>
  <c r="AP312"/>
  <c r="AD311"/>
  <c r="AP311" s="1"/>
  <c r="AQ1110"/>
  <c r="AQ1126" s="1"/>
  <c r="AT190"/>
  <c r="AT1110" s="1"/>
  <c r="AT180"/>
  <c r="AT178" s="1"/>
  <c r="AQ178"/>
  <c r="AR171"/>
  <c r="AT171" s="1"/>
  <c r="N171"/>
  <c r="AR166"/>
  <c r="AT166" s="1"/>
  <c r="N166"/>
  <c r="AR161"/>
  <c r="AT161" s="1"/>
  <c r="N161"/>
  <c r="AR154"/>
  <c r="AT154" s="1"/>
  <c r="N154"/>
  <c r="AR148"/>
  <c r="AT148" s="1"/>
  <c r="N148"/>
  <c r="AR142"/>
  <c r="AT142" s="1"/>
  <c r="N142"/>
  <c r="AR137"/>
  <c r="AT137" s="1"/>
  <c r="N137"/>
  <c r="AR132"/>
  <c r="AT132" s="1"/>
  <c r="N132"/>
  <c r="AR127"/>
  <c r="AT127" s="1"/>
  <c r="N127"/>
  <c r="AR122"/>
  <c r="AT122" s="1"/>
  <c r="N122"/>
  <c r="AR118"/>
  <c r="AT118" s="1"/>
  <c r="N118"/>
  <c r="AR114"/>
  <c r="AT114" s="1"/>
  <c r="N114"/>
  <c r="AR109"/>
  <c r="AT109" s="1"/>
  <c r="N109"/>
  <c r="AR105"/>
  <c r="AT105" s="1"/>
  <c r="N105"/>
  <c r="AR101"/>
  <c r="AT101" s="1"/>
  <c r="N101"/>
  <c r="AR97"/>
  <c r="AT97" s="1"/>
  <c r="N97"/>
  <c r="AT94"/>
  <c r="AT93" s="1"/>
  <c r="AQ93"/>
  <c r="AR90"/>
  <c r="AT90" s="1"/>
  <c r="N90"/>
  <c r="AR86"/>
  <c r="AT86" s="1"/>
  <c r="N86"/>
  <c r="AR82"/>
  <c r="AT82" s="1"/>
  <c r="N82"/>
  <c r="AR78"/>
  <c r="AT78" s="1"/>
  <c r="N78"/>
  <c r="AT75"/>
  <c r="AT74" s="1"/>
  <c r="AQ74"/>
  <c r="AD71"/>
  <c r="AM71"/>
  <c r="AI71"/>
  <c r="AL71" s="1"/>
  <c r="AV71" s="1"/>
  <c r="AR65"/>
  <c r="AT65" s="1"/>
  <c r="N65"/>
  <c r="AR61"/>
  <c r="AT61" s="1"/>
  <c r="N61"/>
  <c r="AR57"/>
  <c r="AT57" s="1"/>
  <c r="N57"/>
  <c r="AR52"/>
  <c r="AT52" s="1"/>
  <c r="N52"/>
  <c r="AO48"/>
  <c r="AK48"/>
  <c r="AD1086"/>
  <c r="AP44"/>
  <c r="L1083"/>
  <c r="L1102" s="1"/>
  <c r="AR41"/>
  <c r="AR1083" s="1"/>
  <c r="AR1102" s="1"/>
  <c r="N41"/>
  <c r="AD1081"/>
  <c r="AP1081" s="1"/>
  <c r="AP39"/>
  <c r="AP37"/>
  <c r="AP36"/>
  <c r="AQ1077"/>
  <c r="AQ1096" s="1"/>
  <c r="AT35"/>
  <c r="AT1077" s="1"/>
  <c r="AT1096" s="1"/>
  <c r="AQ1076"/>
  <c r="AT34"/>
  <c r="AT1076" s="1"/>
  <c r="AP33"/>
  <c r="AJ1071"/>
  <c r="AJ28"/>
  <c r="AJ1061" s="1"/>
  <c r="AP29"/>
  <c r="AF1065"/>
  <c r="AF1066" s="1"/>
  <c r="AH20"/>
  <c r="AH1065" s="1"/>
  <c r="AH1066" s="1"/>
  <c r="D1065"/>
  <c r="L20"/>
  <c r="N20" s="1"/>
  <c r="F20"/>
  <c r="F1065" s="1"/>
  <c r="AT250"/>
  <c r="AM226"/>
  <c r="AI226"/>
  <c r="N226"/>
  <c r="AQ226"/>
  <c r="AP94"/>
  <c r="AD93"/>
  <c r="AP93" s="1"/>
  <c r="AM66"/>
  <c r="AI66"/>
  <c r="AD66"/>
  <c r="AP66" s="1"/>
  <c r="T1106"/>
  <c r="P1106"/>
  <c r="H1106"/>
  <c r="O1106"/>
  <c r="G1106"/>
  <c r="G1068"/>
  <c r="AL1040"/>
  <c r="T1068"/>
  <c r="AL1039"/>
  <c r="AL1029"/>
  <c r="AL1027"/>
  <c r="AL1026"/>
  <c r="AL989"/>
  <c r="Z950"/>
  <c r="AK1058"/>
  <c r="AL967"/>
  <c r="AL960"/>
  <c r="AL958"/>
  <c r="AK950"/>
  <c r="AL942"/>
  <c r="AP941"/>
  <c r="AL936"/>
  <c r="AL932"/>
  <c r="AL930"/>
  <c r="AL928"/>
  <c r="AL923"/>
  <c r="AV923" s="1"/>
  <c r="AJ1058"/>
  <c r="N1058"/>
  <c r="AL911"/>
  <c r="AL910"/>
  <c r="AL909"/>
  <c r="AL908"/>
  <c r="AL907"/>
  <c r="AL906"/>
  <c r="AL904"/>
  <c r="AL900"/>
  <c r="AL890"/>
  <c r="AL889"/>
  <c r="AL887"/>
  <c r="AL885"/>
  <c r="AL883"/>
  <c r="AL881"/>
  <c r="AL879"/>
  <c r="AL877"/>
  <c r="AL875"/>
  <c r="AL868"/>
  <c r="AH1100"/>
  <c r="Z1095"/>
  <c r="F1095"/>
  <c r="Z1091"/>
  <c r="F1091"/>
  <c r="AK1059"/>
  <c r="AB912"/>
  <c r="J944"/>
  <c r="J945" s="1"/>
  <c r="AL916"/>
  <c r="AV916" s="1"/>
  <c r="AT950"/>
  <c r="AJ1059"/>
  <c r="N768"/>
  <c r="AL766"/>
  <c r="AL763"/>
  <c r="AL761"/>
  <c r="AL759"/>
  <c r="AL757"/>
  <c r="AL754"/>
  <c r="AL752"/>
  <c r="AL869"/>
  <c r="F856"/>
  <c r="F835"/>
  <c r="F786" s="1"/>
  <c r="F1062" s="1"/>
  <c r="AL716"/>
  <c r="F698"/>
  <c r="AL697"/>
  <c r="AL654"/>
  <c r="AL653"/>
  <c r="AL652"/>
  <c r="AL651"/>
  <c r="AL650"/>
  <c r="AL649"/>
  <c r="AL648"/>
  <c r="AL646"/>
  <c r="AL642"/>
  <c r="AL636"/>
  <c r="AL635"/>
  <c r="AL634"/>
  <c r="AL632"/>
  <c r="AL631"/>
  <c r="AL619"/>
  <c r="AV619" s="1"/>
  <c r="AL529"/>
  <c r="AL504"/>
  <c r="AL500"/>
  <c r="AL494"/>
  <c r="AL492"/>
  <c r="AL488"/>
  <c r="AL787"/>
  <c r="AL750"/>
  <c r="AH768"/>
  <c r="AL735"/>
  <c r="AL733"/>
  <c r="AL731"/>
  <c r="AL714"/>
  <c r="AL711"/>
  <c r="AL707"/>
  <c r="AL705"/>
  <c r="R698"/>
  <c r="R748" s="1"/>
  <c r="AL704"/>
  <c r="AL702"/>
  <c r="AL700"/>
  <c r="AL620"/>
  <c r="AL618"/>
  <c r="AL596"/>
  <c r="AL595"/>
  <c r="AL594"/>
  <c r="AL593"/>
  <c r="AL591"/>
  <c r="AL587"/>
  <c r="AL585"/>
  <c r="AL584"/>
  <c r="AL583"/>
  <c r="AL572"/>
  <c r="AL571"/>
  <c r="AL563"/>
  <c r="AL562"/>
  <c r="AL561"/>
  <c r="AL560"/>
  <c r="AL559"/>
  <c r="AL552"/>
  <c r="AL547"/>
  <c r="AL545"/>
  <c r="AL544"/>
  <c r="AL543"/>
  <c r="AL542"/>
  <c r="AL541"/>
  <c r="AL540"/>
  <c r="AL539"/>
  <c r="AL538"/>
  <c r="AL537"/>
  <c r="AL536"/>
  <c r="AL535"/>
  <c r="AL534"/>
  <c r="AL533"/>
  <c r="AL528"/>
  <c r="AL505"/>
  <c r="N503"/>
  <c r="AL503"/>
  <c r="AV503" s="1"/>
  <c r="AL502"/>
  <c r="AL491"/>
  <c r="N490"/>
  <c r="AT768"/>
  <c r="AL749"/>
  <c r="AD707"/>
  <c r="AP707" s="1"/>
  <c r="AL483"/>
  <c r="AL412"/>
  <c r="AL410"/>
  <c r="AL408"/>
  <c r="AL406"/>
  <c r="AL404"/>
  <c r="AL402"/>
  <c r="AL400"/>
  <c r="AL398"/>
  <c r="AL396"/>
  <c r="Z311"/>
  <c r="AL279"/>
  <c r="AL275"/>
  <c r="Z269"/>
  <c r="Z748" s="1"/>
  <c r="AJ269"/>
  <c r="Y748"/>
  <c r="Y945" s="1"/>
  <c r="Y1042" s="1"/>
  <c r="AP739"/>
  <c r="AT698"/>
  <c r="Y1126"/>
  <c r="AG1106"/>
  <c r="E1106"/>
  <c r="AD714"/>
  <c r="AP714" s="1"/>
  <c r="AD711"/>
  <c r="AP711" s="1"/>
  <c r="AD700"/>
  <c r="AP700" s="1"/>
  <c r="N487"/>
  <c r="AL486"/>
  <c r="AD409"/>
  <c r="AP409" s="1"/>
  <c r="AD405"/>
  <c r="AP405" s="1"/>
  <c r="AD401"/>
  <c r="AP401" s="1"/>
  <c r="AJ335"/>
  <c r="N335"/>
  <c r="AL294"/>
  <c r="N294"/>
  <c r="N286"/>
  <c r="N1085" s="1"/>
  <c r="N1104" s="1"/>
  <c r="N284"/>
  <c r="N282"/>
  <c r="N280"/>
  <c r="N276"/>
  <c r="AP274"/>
  <c r="F269"/>
  <c r="F748" s="1"/>
  <c r="AH748"/>
  <c r="AH945" s="1"/>
  <c r="D748"/>
  <c r="AL221"/>
  <c r="AL195"/>
  <c r="AL194"/>
  <c r="AL193"/>
  <c r="AL192"/>
  <c r="AL621"/>
  <c r="AV621" s="1"/>
  <c r="AT503"/>
  <c r="AL270"/>
  <c r="AL269" s="1"/>
  <c r="AV269" s="1"/>
  <c r="N200"/>
  <c r="AS1115"/>
  <c r="Z1121"/>
  <c r="AR1113"/>
  <c r="AR1126" s="1"/>
  <c r="AL175"/>
  <c r="AL168"/>
  <c r="AL163"/>
  <c r="AL157"/>
  <c r="AL151"/>
  <c r="AL145"/>
  <c r="AL140"/>
  <c r="AL135"/>
  <c r="AL130"/>
  <c r="AL125"/>
  <c r="AL120"/>
  <c r="AL116"/>
  <c r="AL112"/>
  <c r="AL107"/>
  <c r="AL103"/>
  <c r="AL99"/>
  <c r="AL95"/>
  <c r="AL90"/>
  <c r="AL86"/>
  <c r="AL82"/>
  <c r="AL78"/>
  <c r="Z74"/>
  <c r="AH71"/>
  <c r="X226"/>
  <c r="AL63"/>
  <c r="AL59"/>
  <c r="AL52"/>
  <c r="F48"/>
  <c r="F1086"/>
  <c r="F1105" s="1"/>
  <c r="AD43"/>
  <c r="Z1085"/>
  <c r="Z1104" s="1"/>
  <c r="AK1084"/>
  <c r="AK1103" s="1"/>
  <c r="K1102"/>
  <c r="AH1082"/>
  <c r="AH1101" s="1"/>
  <c r="N40"/>
  <c r="N1082" s="1"/>
  <c r="N1101" s="1"/>
  <c r="D1101"/>
  <c r="M1081"/>
  <c r="M1100" s="1"/>
  <c r="AH1080"/>
  <c r="AH1099" s="1"/>
  <c r="N38"/>
  <c r="N1080" s="1"/>
  <c r="D1099"/>
  <c r="D1106" s="1"/>
  <c r="M1079"/>
  <c r="M1098" s="1"/>
  <c r="F1079"/>
  <c r="F1098" s="1"/>
  <c r="AJ1078"/>
  <c r="AJ1097" s="1"/>
  <c r="AC1078"/>
  <c r="L1078"/>
  <c r="L1097" s="1"/>
  <c r="AJ1077"/>
  <c r="AJ1096" s="1"/>
  <c r="AC1077"/>
  <c r="AR1076"/>
  <c r="AL34"/>
  <c r="N1076"/>
  <c r="AR1075"/>
  <c r="AR1094" s="1"/>
  <c r="AL33"/>
  <c r="N1075"/>
  <c r="N1094" s="1"/>
  <c r="AD32"/>
  <c r="AB1072"/>
  <c r="AN1072" s="1"/>
  <c r="M1072"/>
  <c r="AK1074"/>
  <c r="AK1093" s="1"/>
  <c r="M1061"/>
  <c r="AL22"/>
  <c r="AG1065"/>
  <c r="AG1066" s="1"/>
  <c r="Y1065"/>
  <c r="Y1066" s="1"/>
  <c r="U1065"/>
  <c r="U1068" s="1"/>
  <c r="Q1065"/>
  <c r="Q1066" s="1"/>
  <c r="R1066" s="1"/>
  <c r="I1065"/>
  <c r="I1068" s="1"/>
  <c r="E1065"/>
  <c r="E1068" s="1"/>
  <c r="AL18"/>
  <c r="N479"/>
  <c r="AL455"/>
  <c r="AV455" s="1"/>
  <c r="L269"/>
  <c r="L748" s="1"/>
  <c r="AL222"/>
  <c r="AV222" s="1"/>
  <c r="AJ200"/>
  <c r="X1106"/>
  <c r="AD194"/>
  <c r="AP194" s="1"/>
  <c r="AS1112"/>
  <c r="AT189"/>
  <c r="AT188"/>
  <c r="AT187"/>
  <c r="AT186"/>
  <c r="AT185"/>
  <c r="AT184"/>
  <c r="AT183"/>
  <c r="AT182"/>
  <c r="AT181"/>
  <c r="AK178"/>
  <c r="N178"/>
  <c r="AL164"/>
  <c r="AL159"/>
  <c r="AL153"/>
  <c r="AL146"/>
  <c r="AL136"/>
  <c r="AL131"/>
  <c r="AK93"/>
  <c r="AK74"/>
  <c r="AJ1086"/>
  <c r="AJ1105" s="1"/>
  <c r="Z1086"/>
  <c r="Z1105" s="1"/>
  <c r="AS1085"/>
  <c r="AS1104" s="1"/>
  <c r="AK1085"/>
  <c r="AK1104" s="1"/>
  <c r="AC1085"/>
  <c r="K1104"/>
  <c r="AR1084"/>
  <c r="AR1103" s="1"/>
  <c r="N1084"/>
  <c r="N1103" s="1"/>
  <c r="AB1083"/>
  <c r="AK1082"/>
  <c r="AK1101" s="1"/>
  <c r="AC1082"/>
  <c r="AJ1081"/>
  <c r="Z1081"/>
  <c r="Z1100" s="1"/>
  <c r="AK1080"/>
  <c r="AK1099" s="1"/>
  <c r="AC1080"/>
  <c r="AJ1079"/>
  <c r="AJ1098" s="1"/>
  <c r="Z1079"/>
  <c r="Z1098" s="1"/>
  <c r="AI1077"/>
  <c r="AI1096" s="1"/>
  <c r="AB1077"/>
  <c r="M1077"/>
  <c r="M1096" s="1"/>
  <c r="AI1076"/>
  <c r="AB1076"/>
  <c r="AN1076" s="1"/>
  <c r="R1076"/>
  <c r="R1087" s="1"/>
  <c r="AS1075"/>
  <c r="AS1094" s="1"/>
  <c r="Z1075"/>
  <c r="Z1094" s="1"/>
  <c r="K1094"/>
  <c r="K1106" s="1"/>
  <c r="AS1073"/>
  <c r="AS1092" s="1"/>
  <c r="AK1073"/>
  <c r="AK1092" s="1"/>
  <c r="AC1073"/>
  <c r="M1073"/>
  <c r="M1092" s="1"/>
  <c r="AR1072"/>
  <c r="N1072"/>
  <c r="AC1074"/>
  <c r="L1074"/>
  <c r="L1093" s="1"/>
  <c r="AJ24"/>
  <c r="Z1065"/>
  <c r="Z1066" s="1"/>
  <c r="V1065"/>
  <c r="R1065"/>
  <c r="J1065"/>
  <c r="AL13"/>
  <c r="AL11"/>
  <c r="AL9"/>
  <c r="AQ416"/>
  <c r="AD416"/>
  <c r="AP416" s="1"/>
  <c r="AL376"/>
  <c r="AV376" s="1"/>
  <c r="AQ1124"/>
  <c r="AQ1123"/>
  <c r="AQ1121"/>
  <c r="AR200"/>
  <c r="AT191"/>
  <c r="AT1111" s="1"/>
  <c r="AD189"/>
  <c r="AP189" s="1"/>
  <c r="AD185"/>
  <c r="AP185" s="1"/>
  <c r="AD181"/>
  <c r="AP181" s="1"/>
  <c r="AR178"/>
  <c r="AR93"/>
  <c r="AR74"/>
  <c r="AD188"/>
  <c r="AP188" s="1"/>
  <c r="AD184"/>
  <c r="AP184" s="1"/>
  <c r="AD180"/>
  <c r="AB48"/>
  <c r="AN93"/>
  <c r="AJ74"/>
  <c r="AT24"/>
  <c r="AD1129" i="2"/>
  <c r="AP1129" s="1"/>
  <c r="AP1110"/>
  <c r="AD1130"/>
  <c r="AP1130" s="1"/>
  <c r="AP1111"/>
  <c r="AP1105"/>
  <c r="AC1125"/>
  <c r="AO1125" s="1"/>
  <c r="AO1106"/>
  <c r="N1122"/>
  <c r="AP969"/>
  <c r="AL969"/>
  <c r="AO223"/>
  <c r="AK223"/>
  <c r="AP975"/>
  <c r="AL975"/>
  <c r="L1132"/>
  <c r="AR896"/>
  <c r="O896"/>
  <c r="S1119"/>
  <c r="AA1122"/>
  <c r="Q1072"/>
  <c r="AC1071"/>
  <c r="AP1053"/>
  <c r="AL1053"/>
  <c r="Z1096"/>
  <c r="T1072"/>
  <c r="W1071"/>
  <c r="K1071"/>
  <c r="K1097" s="1"/>
  <c r="AP987"/>
  <c r="AL987"/>
  <c r="AL1104" s="1"/>
  <c r="AH1096"/>
  <c r="AB1090"/>
  <c r="AN979"/>
  <c r="AJ979"/>
  <c r="AE979"/>
  <c r="AC1092"/>
  <c r="AO1092" s="1"/>
  <c r="AO926"/>
  <c r="P1096"/>
  <c r="AB1071"/>
  <c r="P1072"/>
  <c r="S1071"/>
  <c r="S1097" s="1"/>
  <c r="N1071"/>
  <c r="F1072"/>
  <c r="AE1011"/>
  <c r="AQ1011" s="1"/>
  <c r="AN1011"/>
  <c r="AJ1011"/>
  <c r="AO998"/>
  <c r="AK998"/>
  <c r="AP997"/>
  <c r="AL997"/>
  <c r="AL1115" s="1"/>
  <c r="AH1122"/>
  <c r="AH1138" s="1"/>
  <c r="AH1119"/>
  <c r="AC1090"/>
  <c r="AO979"/>
  <c r="AK979"/>
  <c r="AK1090" s="1"/>
  <c r="X1096"/>
  <c r="L1090"/>
  <c r="AR979"/>
  <c r="O979"/>
  <c r="O944"/>
  <c r="AR944"/>
  <c r="AU944" s="1"/>
  <c r="O938"/>
  <c r="AR938"/>
  <c r="AU938" s="1"/>
  <c r="O932"/>
  <c r="AR932"/>
  <c r="AU932" s="1"/>
  <c r="AB1092"/>
  <c r="AN1092" s="1"/>
  <c r="AE926"/>
  <c r="AN926"/>
  <c r="AF1132"/>
  <c r="AI896"/>
  <c r="AI1132" s="1"/>
  <c r="AN896"/>
  <c r="AJ896"/>
  <c r="AE896"/>
  <c r="AD1127"/>
  <c r="AP1127" s="1"/>
  <c r="AP870"/>
  <c r="AL870"/>
  <c r="L1127"/>
  <c r="AR870"/>
  <c r="O870"/>
  <c r="AD858"/>
  <c r="R857"/>
  <c r="S858"/>
  <c r="AP846"/>
  <c r="AL846"/>
  <c r="AR846"/>
  <c r="O846"/>
  <c r="G1005"/>
  <c r="AE922"/>
  <c r="AQ922" s="1"/>
  <c r="AN922"/>
  <c r="AJ922"/>
  <c r="AM922" s="1"/>
  <c r="AO919"/>
  <c r="AK919"/>
  <c r="AR918"/>
  <c r="AE914"/>
  <c r="AQ914" s="1"/>
  <c r="AN914"/>
  <c r="AJ914"/>
  <c r="AM914" s="1"/>
  <c r="AN909"/>
  <c r="AJ909"/>
  <c r="AE901"/>
  <c r="AQ901" s="1"/>
  <c r="AN901"/>
  <c r="AJ901"/>
  <c r="AM901" s="1"/>
  <c r="AS896"/>
  <c r="AE877"/>
  <c r="AQ877" s="1"/>
  <c r="AN877"/>
  <c r="AJ877"/>
  <c r="AM877" s="1"/>
  <c r="S875"/>
  <c r="AD875"/>
  <c r="AN873"/>
  <c r="AJ873"/>
  <c r="AO870"/>
  <c r="AK870"/>
  <c r="AS870"/>
  <c r="O863"/>
  <c r="AR863"/>
  <c r="AU863" s="1"/>
  <c r="AR860"/>
  <c r="AU860" s="1"/>
  <c r="O860"/>
  <c r="AR854"/>
  <c r="AU854" s="1"/>
  <c r="O854"/>
  <c r="AR852"/>
  <c r="AU852" s="1"/>
  <c r="O852"/>
  <c r="O847"/>
  <c r="AR847"/>
  <c r="AU847" s="1"/>
  <c r="AO846"/>
  <c r="AK846"/>
  <c r="AS846"/>
  <c r="N1094"/>
  <c r="AO837"/>
  <c r="AK837"/>
  <c r="AQ793"/>
  <c r="AP731"/>
  <c r="AL731"/>
  <c r="AL1114" s="1"/>
  <c r="AL1133" s="1"/>
  <c r="AP730"/>
  <c r="AL730"/>
  <c r="AP729"/>
  <c r="AL729"/>
  <c r="AL1112" s="1"/>
  <c r="AP728"/>
  <c r="AL728"/>
  <c r="AP727"/>
  <c r="AL727"/>
  <c r="AP726"/>
  <c r="AL726"/>
  <c r="AL1109" s="1"/>
  <c r="AP725"/>
  <c r="AL725"/>
  <c r="AP724"/>
  <c r="AL724"/>
  <c r="AL1107" s="1"/>
  <c r="AL1126" s="1"/>
  <c r="AO909"/>
  <c r="AK909"/>
  <c r="AE801"/>
  <c r="AQ801" s="1"/>
  <c r="AN801"/>
  <c r="AJ801"/>
  <c r="AM801" s="1"/>
  <c r="AE800"/>
  <c r="AQ800" s="1"/>
  <c r="AN800"/>
  <c r="AJ800"/>
  <c r="AM800" s="1"/>
  <c r="O799"/>
  <c r="AR799"/>
  <c r="AU799" s="1"/>
  <c r="AE797"/>
  <c r="AQ797" s="1"/>
  <c r="AN797"/>
  <c r="AJ797"/>
  <c r="AM797" s="1"/>
  <c r="AE796"/>
  <c r="AQ796" s="1"/>
  <c r="AN796"/>
  <c r="AJ796"/>
  <c r="AM796" s="1"/>
  <c r="O795"/>
  <c r="AR795"/>
  <c r="AU795" s="1"/>
  <c r="AE794"/>
  <c r="AQ794" s="1"/>
  <c r="AN794"/>
  <c r="AJ794"/>
  <c r="AM794" s="1"/>
  <c r="AN786"/>
  <c r="AJ786"/>
  <c r="AM786" s="1"/>
  <c r="AE786"/>
  <c r="AQ786" s="1"/>
  <c r="AN785"/>
  <c r="AJ785"/>
  <c r="AM785" s="1"/>
  <c r="AE785"/>
  <c r="AQ785" s="1"/>
  <c r="AN784"/>
  <c r="AJ784"/>
  <c r="AM784" s="1"/>
  <c r="AE784"/>
  <c r="AQ784" s="1"/>
  <c r="AP743"/>
  <c r="AL743"/>
  <c r="O743"/>
  <c r="AR743"/>
  <c r="AU743" s="1"/>
  <c r="O737"/>
  <c r="AR737"/>
  <c r="AU737" s="1"/>
  <c r="AP735"/>
  <c r="AL735"/>
  <c r="AP734"/>
  <c r="AL734"/>
  <c r="AP733"/>
  <c r="AL733"/>
  <c r="AL1116" s="1"/>
  <c r="AL1135" s="1"/>
  <c r="AP732"/>
  <c r="AL732"/>
  <c r="T1094"/>
  <c r="T1095" s="1"/>
  <c r="W839"/>
  <c r="W1094" s="1"/>
  <c r="AE639"/>
  <c r="AQ639" s="1"/>
  <c r="AN639"/>
  <c r="AJ639"/>
  <c r="AM639" s="1"/>
  <c r="AW639" s="1"/>
  <c r="AO620"/>
  <c r="AK620"/>
  <c r="O619"/>
  <c r="AR619"/>
  <c r="AU619" s="1"/>
  <c r="AE591"/>
  <c r="AQ591" s="1"/>
  <c r="AN591"/>
  <c r="AJ591"/>
  <c r="AM591" s="1"/>
  <c r="AW591" s="1"/>
  <c r="AE564"/>
  <c r="AQ564" s="1"/>
  <c r="AN564"/>
  <c r="AJ564"/>
  <c r="AM564" s="1"/>
  <c r="AE498"/>
  <c r="AQ498" s="1"/>
  <c r="AN498"/>
  <c r="AJ498"/>
  <c r="AM498" s="1"/>
  <c r="AO431"/>
  <c r="AK431"/>
  <c r="O430"/>
  <c r="AR430"/>
  <c r="AU430" s="1"/>
  <c r="AE412"/>
  <c r="AQ412" s="1"/>
  <c r="AN412"/>
  <c r="AJ412"/>
  <c r="AM412" s="1"/>
  <c r="AE389"/>
  <c r="AQ389" s="1"/>
  <c r="AN389"/>
  <c r="AJ389"/>
  <c r="AM389" s="1"/>
  <c r="AW389" s="1"/>
  <c r="AN111"/>
  <c r="M1118"/>
  <c r="AS67"/>
  <c r="AS1118" s="1"/>
  <c r="AB1117"/>
  <c r="AN66"/>
  <c r="AJ66"/>
  <c r="AE66"/>
  <c r="M1116"/>
  <c r="AS65"/>
  <c r="AS1116" s="1"/>
  <c r="AB1115"/>
  <c r="AN64"/>
  <c r="AJ64"/>
  <c r="AE64"/>
  <c r="AB1114"/>
  <c r="AN63"/>
  <c r="AJ63"/>
  <c r="AE63"/>
  <c r="AB1113"/>
  <c r="AN1113" s="1"/>
  <c r="AN62"/>
  <c r="AJ62"/>
  <c r="AE62"/>
  <c r="AB1112"/>
  <c r="AN61"/>
  <c r="AJ61"/>
  <c r="AE61"/>
  <c r="M1111"/>
  <c r="M1130" s="1"/>
  <c r="AS60"/>
  <c r="AS1111" s="1"/>
  <c r="AS1130" s="1"/>
  <c r="M1110"/>
  <c r="AS59"/>
  <c r="AS1110" s="1"/>
  <c r="AB1109"/>
  <c r="AN58"/>
  <c r="AJ58"/>
  <c r="AE58"/>
  <c r="M1108"/>
  <c r="M1127" s="1"/>
  <c r="AS57"/>
  <c r="AS1108" s="1"/>
  <c r="AB1107"/>
  <c r="AN56"/>
  <c r="AJ56"/>
  <c r="AE56"/>
  <c r="M1105"/>
  <c r="M1124" s="1"/>
  <c r="AS55"/>
  <c r="AS1105" s="1"/>
  <c r="AS1124" s="1"/>
  <c r="AB1104"/>
  <c r="AN1104" s="1"/>
  <c r="AN54"/>
  <c r="AJ54"/>
  <c r="AE54"/>
  <c r="AB1106"/>
  <c r="AN53"/>
  <c r="AJ53"/>
  <c r="AE53"/>
  <c r="AC1103"/>
  <c r="AO52"/>
  <c r="AK52"/>
  <c r="AC1093"/>
  <c r="AO1093" s="1"/>
  <c r="AO51"/>
  <c r="AP43"/>
  <c r="AR1159"/>
  <c r="AR1160" s="1"/>
  <c r="AR43"/>
  <c r="AU9"/>
  <c r="AB1159"/>
  <c r="AN9"/>
  <c r="AJ9"/>
  <c r="AE9"/>
  <c r="AE451"/>
  <c r="AQ451" s="1"/>
  <c r="AQ452"/>
  <c r="AE364"/>
  <c r="AQ364" s="1"/>
  <c r="AN364"/>
  <c r="AJ364"/>
  <c r="AM364" s="1"/>
  <c r="AW364" s="1"/>
  <c r="AE353"/>
  <c r="AQ353" s="1"/>
  <c r="AN353"/>
  <c r="AJ353"/>
  <c r="AM353" s="1"/>
  <c r="AE349"/>
  <c r="AQ349" s="1"/>
  <c r="AN349"/>
  <c r="AJ349"/>
  <c r="AM349" s="1"/>
  <c r="O335"/>
  <c r="AR335"/>
  <c r="AU335" s="1"/>
  <c r="O331"/>
  <c r="AR331"/>
  <c r="AU331" s="1"/>
  <c r="AN321"/>
  <c r="AJ321"/>
  <c r="AM321" s="1"/>
  <c r="AE321"/>
  <c r="AQ321" s="1"/>
  <c r="AN319"/>
  <c r="AJ319"/>
  <c r="AM319" s="1"/>
  <c r="AE319"/>
  <c r="AQ319" s="1"/>
  <c r="O318"/>
  <c r="AR318"/>
  <c r="AU318" s="1"/>
  <c r="AR316"/>
  <c r="AU316" s="1"/>
  <c r="O316"/>
  <c r="AR313"/>
  <c r="O313"/>
  <c r="AR311"/>
  <c r="AU311" s="1"/>
  <c r="O311"/>
  <c r="AN307"/>
  <c r="AJ307"/>
  <c r="AM307" s="1"/>
  <c r="AE307"/>
  <c r="AQ307" s="1"/>
  <c r="AR307"/>
  <c r="O307"/>
  <c r="L305"/>
  <c r="AR1156"/>
  <c r="AU281"/>
  <c r="AU1156" s="1"/>
  <c r="AE227"/>
  <c r="AQ227" s="1"/>
  <c r="AN227"/>
  <c r="AJ227"/>
  <c r="O227"/>
  <c r="AR227"/>
  <c r="AU227" s="1"/>
  <c r="AU196"/>
  <c r="AN167"/>
  <c r="AJ167"/>
  <c r="AM167" s="1"/>
  <c r="AE167"/>
  <c r="AQ167" s="1"/>
  <c r="AN165"/>
  <c r="AJ165"/>
  <c r="AM165" s="1"/>
  <c r="AE165"/>
  <c r="AQ165" s="1"/>
  <c r="AN162"/>
  <c r="AJ162"/>
  <c r="AM162" s="1"/>
  <c r="AE162"/>
  <c r="AQ162" s="1"/>
  <c r="AN160"/>
  <c r="AJ160"/>
  <c r="AM160" s="1"/>
  <c r="AE160"/>
  <c r="AQ160" s="1"/>
  <c r="AN158"/>
  <c r="AJ158"/>
  <c r="AM158" s="1"/>
  <c r="AE158"/>
  <c r="AQ158" s="1"/>
  <c r="AN156"/>
  <c r="AJ156"/>
  <c r="AM156" s="1"/>
  <c r="AE156"/>
  <c r="AQ156" s="1"/>
  <c r="AN154"/>
  <c r="AJ154"/>
  <c r="AM154" s="1"/>
  <c r="AE154"/>
  <c r="AQ154" s="1"/>
  <c r="AN152"/>
  <c r="AJ152"/>
  <c r="AM152" s="1"/>
  <c r="AE152"/>
  <c r="AQ152" s="1"/>
  <c r="AN150"/>
  <c r="AJ150"/>
  <c r="AM150" s="1"/>
  <c r="AE150"/>
  <c r="AQ150" s="1"/>
  <c r="AN148"/>
  <c r="AJ148"/>
  <c r="AM148" s="1"/>
  <c r="AE148"/>
  <c r="AQ148" s="1"/>
  <c r="AN145"/>
  <c r="AJ145"/>
  <c r="AM145" s="1"/>
  <c r="AE145"/>
  <c r="AQ145" s="1"/>
  <c r="AN143"/>
  <c r="AJ143"/>
  <c r="AM143" s="1"/>
  <c r="AE143"/>
  <c r="AQ143" s="1"/>
  <c r="AN141"/>
  <c r="AJ141"/>
  <c r="AM141" s="1"/>
  <c r="AE141"/>
  <c r="AQ141" s="1"/>
  <c r="AN139"/>
  <c r="AJ139"/>
  <c r="AM139" s="1"/>
  <c r="AE139"/>
  <c r="AQ139" s="1"/>
  <c r="AN137"/>
  <c r="AJ137"/>
  <c r="AM137" s="1"/>
  <c r="AE137"/>
  <c r="AQ137" s="1"/>
  <c r="AN135"/>
  <c r="AJ135"/>
  <c r="AM135" s="1"/>
  <c r="AE135"/>
  <c r="AQ135" s="1"/>
  <c r="S106"/>
  <c r="AN86"/>
  <c r="AJ86"/>
  <c r="AM86" s="1"/>
  <c r="AE86"/>
  <c r="AQ86" s="1"/>
  <c r="O85"/>
  <c r="AR85"/>
  <c r="AU85" s="1"/>
  <c r="AN84"/>
  <c r="AJ84"/>
  <c r="AM84" s="1"/>
  <c r="AE84"/>
  <c r="AQ84" s="1"/>
  <c r="AN81"/>
  <c r="AJ81"/>
  <c r="AM81" s="1"/>
  <c r="AE81"/>
  <c r="AQ81" s="1"/>
  <c r="O78"/>
  <c r="AR78"/>
  <c r="AU78" s="1"/>
  <c r="AN75"/>
  <c r="AJ75"/>
  <c r="AM75" s="1"/>
  <c r="AE75"/>
  <c r="AQ75" s="1"/>
  <c r="AR1114"/>
  <c r="AC1114"/>
  <c r="AO63"/>
  <c r="AK63"/>
  <c r="AR1111"/>
  <c r="AU60"/>
  <c r="AC1111"/>
  <c r="AO60"/>
  <c r="AK60"/>
  <c r="AR1108"/>
  <c r="AU57"/>
  <c r="AC1108"/>
  <c r="AO1108" s="1"/>
  <c r="AO57"/>
  <c r="AK57"/>
  <c r="AR1107"/>
  <c r="AR1126" s="1"/>
  <c r="AC1107"/>
  <c r="AO56"/>
  <c r="AK56"/>
  <c r="AC1104"/>
  <c r="AO1104" s="1"/>
  <c r="AO54"/>
  <c r="AK54"/>
  <c r="AI1103"/>
  <c r="AI51"/>
  <c r="AI1093" s="1"/>
  <c r="AB1103"/>
  <c r="AN52"/>
  <c r="AJ52"/>
  <c r="AE52"/>
  <c r="K1103"/>
  <c r="K51"/>
  <c r="AB1093"/>
  <c r="AN1093" s="1"/>
  <c r="AE51"/>
  <c r="AN51"/>
  <c r="AP48"/>
  <c r="AL48"/>
  <c r="AS1159"/>
  <c r="AS1160" s="1"/>
  <c r="AS43"/>
  <c r="AA1159"/>
  <c r="AA43"/>
  <c r="AN740"/>
  <c r="AJ740"/>
  <c r="AM740" s="1"/>
  <c r="AW740" s="1"/>
  <c r="AE740"/>
  <c r="AQ740" s="1"/>
  <c r="AR740"/>
  <c r="AU740" s="1"/>
  <c r="O740"/>
  <c r="AJ218"/>
  <c r="AM112"/>
  <c r="AJ111"/>
  <c r="AN223"/>
  <c r="AJ223"/>
  <c r="AM223" s="1"/>
  <c r="AW223" s="1"/>
  <c r="AE223"/>
  <c r="AQ223" s="1"/>
  <c r="O106"/>
  <c r="AR106"/>
  <c r="AM306"/>
  <c r="AM283"/>
  <c r="AU218"/>
  <c r="AM130"/>
  <c r="AR223"/>
  <c r="O223"/>
  <c r="E1138"/>
  <c r="AM1070"/>
  <c r="AM1066"/>
  <c r="AM1062"/>
  <c r="AM1058"/>
  <c r="Q1138"/>
  <c r="D1138"/>
  <c r="AM1067"/>
  <c r="AM1063"/>
  <c r="AM1059"/>
  <c r="AM1055"/>
  <c r="AM1051"/>
  <c r="AM1050"/>
  <c r="AM1049"/>
  <c r="AM998"/>
  <c r="K984"/>
  <c r="W1090"/>
  <c r="V1138"/>
  <c r="AM1033"/>
  <c r="AM1032"/>
  <c r="AM1031"/>
  <c r="AM1030"/>
  <c r="AM1029"/>
  <c r="AM1027"/>
  <c r="AM1026"/>
  <c r="AM1025"/>
  <c r="AM1024"/>
  <c r="AM1023"/>
  <c r="AM1022"/>
  <c r="AM1021"/>
  <c r="AM1020"/>
  <c r="AM1019"/>
  <c r="AM1018"/>
  <c r="AM1017"/>
  <c r="AM1016"/>
  <c r="AM1015"/>
  <c r="W984"/>
  <c r="AM977"/>
  <c r="AA975"/>
  <c r="AM974"/>
  <c r="AM967"/>
  <c r="AM943"/>
  <c r="AM939"/>
  <c r="AM937"/>
  <c r="AM933"/>
  <c r="AM931"/>
  <c r="AL926"/>
  <c r="AL1092" s="1"/>
  <c r="J1138"/>
  <c r="X1004"/>
  <c r="AB975"/>
  <c r="AM887"/>
  <c r="AU1000"/>
  <c r="AU997"/>
  <c r="O996"/>
  <c r="AE993"/>
  <c r="AQ993" s="1"/>
  <c r="O993"/>
  <c r="AU992"/>
  <c r="AU991"/>
  <c r="AU988"/>
  <c r="AE987"/>
  <c r="AQ987" s="1"/>
  <c r="AU987"/>
  <c r="AU986"/>
  <c r="AS984"/>
  <c r="AC1005"/>
  <c r="N1005"/>
  <c r="AU982"/>
  <c r="AM980"/>
  <c r="AM961"/>
  <c r="AM955"/>
  <c r="AM952"/>
  <c r="AW952" s="1"/>
  <c r="AM951"/>
  <c r="AW951" s="1"/>
  <c r="AM945"/>
  <c r="AM944"/>
  <c r="AW944" s="1"/>
  <c r="AM925"/>
  <c r="AF1004"/>
  <c r="AB969"/>
  <c r="AU945"/>
  <c r="G839"/>
  <c r="G1094" s="1"/>
  <c r="G1095" s="1"/>
  <c r="AL1010"/>
  <c r="AU999"/>
  <c r="O998"/>
  <c r="O995"/>
  <c r="AU994"/>
  <c r="AE990"/>
  <c r="AQ990" s="1"/>
  <c r="O990"/>
  <c r="AU989"/>
  <c r="O985"/>
  <c r="AM963"/>
  <c r="AM941"/>
  <c r="AM935"/>
  <c r="AM929"/>
  <c r="M922"/>
  <c r="AS922" s="1"/>
  <c r="M918"/>
  <c r="AS918" s="1"/>
  <c r="M914"/>
  <c r="AS914" s="1"/>
  <c r="M909"/>
  <c r="AS909" s="1"/>
  <c r="W888"/>
  <c r="AA1091"/>
  <c r="AE919"/>
  <c r="AQ919" s="1"/>
  <c r="AM894"/>
  <c r="AM893"/>
  <c r="AJ888"/>
  <c r="AQ882"/>
  <c r="AN882"/>
  <c r="AM880"/>
  <c r="AM879"/>
  <c r="AM871"/>
  <c r="AM866"/>
  <c r="L888"/>
  <c r="K877"/>
  <c r="AT875"/>
  <c r="AU875" s="1"/>
  <c r="M873"/>
  <c r="AS873" s="1"/>
  <c r="AM837"/>
  <c r="AL1091"/>
  <c r="AB1091"/>
  <c r="AN1091" s="1"/>
  <c r="AH965"/>
  <c r="V965"/>
  <c r="V1005" s="1"/>
  <c r="AE731"/>
  <c r="AQ731" s="1"/>
  <c r="AE729"/>
  <c r="AQ729" s="1"/>
  <c r="AE724"/>
  <c r="AQ724" s="1"/>
  <c r="AM924"/>
  <c r="AM916"/>
  <c r="AM907"/>
  <c r="AM904"/>
  <c r="AM903"/>
  <c r="AM898"/>
  <c r="AM884"/>
  <c r="AM865"/>
  <c r="AE734"/>
  <c r="AQ734" s="1"/>
  <c r="AM616"/>
  <c r="AM562"/>
  <c r="AM465"/>
  <c r="AM464"/>
  <c r="AM463"/>
  <c r="AM462"/>
  <c r="AM461"/>
  <c r="AM460"/>
  <c r="AM459"/>
  <c r="AM458"/>
  <c r="AM457"/>
  <c r="AM456"/>
  <c r="AM455"/>
  <c r="AM454"/>
  <c r="AM453"/>
  <c r="AM447"/>
  <c r="AM445"/>
  <c r="AM443"/>
  <c r="AM441"/>
  <c r="AM439"/>
  <c r="AM437"/>
  <c r="AM435"/>
  <c r="AM433"/>
  <c r="AM410"/>
  <c r="AM824"/>
  <c r="AM815"/>
  <c r="AM813"/>
  <c r="AM810"/>
  <c r="AM806"/>
  <c r="AM803"/>
  <c r="AM791"/>
  <c r="AW791" s="1"/>
  <c r="AM744"/>
  <c r="AM718"/>
  <c r="AW718" s="1"/>
  <c r="AE733"/>
  <c r="AQ733" s="1"/>
  <c r="AM534"/>
  <c r="AM450"/>
  <c r="AM449"/>
  <c r="AM446"/>
  <c r="AM444"/>
  <c r="AM442"/>
  <c r="AM440"/>
  <c r="AM438"/>
  <c r="AM436"/>
  <c r="AM434"/>
  <c r="AM432"/>
  <c r="AM388"/>
  <c r="AM823"/>
  <c r="AM821"/>
  <c r="AM819"/>
  <c r="AM817"/>
  <c r="AM808"/>
  <c r="AM719"/>
  <c r="AD1118"/>
  <c r="K1117"/>
  <c r="AD1116"/>
  <c r="AI1134"/>
  <c r="K1115"/>
  <c r="K1134" s="1"/>
  <c r="AF1133"/>
  <c r="O1114"/>
  <c r="K1114"/>
  <c r="K1133" s="1"/>
  <c r="O1113"/>
  <c r="K1113"/>
  <c r="AF1131"/>
  <c r="K1112"/>
  <c r="K1131" s="1"/>
  <c r="AI1130"/>
  <c r="W1111"/>
  <c r="W1130" s="1"/>
  <c r="K1109"/>
  <c r="W1108"/>
  <c r="K1107"/>
  <c r="K1126" s="1"/>
  <c r="W1105"/>
  <c r="W1124" s="1"/>
  <c r="K1104"/>
  <c r="K1123" s="1"/>
  <c r="N1106"/>
  <c r="N1125" s="1"/>
  <c r="AH1097"/>
  <c r="AH1098" s="1"/>
  <c r="Z1097"/>
  <c r="Z1098" s="1"/>
  <c r="J1097"/>
  <c r="J1100" s="1"/>
  <c r="F1097"/>
  <c r="AM431"/>
  <c r="AA282"/>
  <c r="AM281"/>
  <c r="AM278"/>
  <c r="AM256"/>
  <c r="AM255"/>
  <c r="AM253"/>
  <c r="AM252"/>
  <c r="AM251"/>
  <c r="AM250"/>
  <c r="AM249"/>
  <c r="AM248"/>
  <c r="AM247"/>
  <c r="AM246"/>
  <c r="AM244"/>
  <c r="AM243"/>
  <c r="AM242"/>
  <c r="AM241"/>
  <c r="AM240"/>
  <c r="AM239"/>
  <c r="AM238"/>
  <c r="AM237"/>
  <c r="AM236"/>
  <c r="AM235"/>
  <c r="AM234"/>
  <c r="AM233"/>
  <c r="AM232"/>
  <c r="AM231"/>
  <c r="AM230"/>
  <c r="AA1157"/>
  <c r="AA1156"/>
  <c r="AA1155"/>
  <c r="AA1154"/>
  <c r="AA1153"/>
  <c r="AA1152"/>
  <c r="AA1151"/>
  <c r="AA1150"/>
  <c r="AA1149"/>
  <c r="AA1148"/>
  <c r="AS1147"/>
  <c r="AA1147"/>
  <c r="AA1146"/>
  <c r="AA1144"/>
  <c r="AA1143"/>
  <c r="AA1145"/>
  <c r="AS1158"/>
  <c r="AA1142"/>
  <c r="AA1158" s="1"/>
  <c r="AA129"/>
  <c r="AM127"/>
  <c r="AM125"/>
  <c r="AM123"/>
  <c r="AM121"/>
  <c r="AM105"/>
  <c r="AM103"/>
  <c r="AM101"/>
  <c r="AM99"/>
  <c r="AM97"/>
  <c r="AM95"/>
  <c r="AM93"/>
  <c r="AM91"/>
  <c r="AT1118"/>
  <c r="AT1137" s="1"/>
  <c r="AL1118"/>
  <c r="AL1137" s="1"/>
  <c r="AA1118"/>
  <c r="AA1137" s="1"/>
  <c r="AT1117"/>
  <c r="AT1136" s="1"/>
  <c r="AA1117"/>
  <c r="AA1136" s="1"/>
  <c r="AT1116"/>
  <c r="AT1135" s="1"/>
  <c r="AA1116"/>
  <c r="AA1135" s="1"/>
  <c r="AT1115"/>
  <c r="AA1115"/>
  <c r="AA1134" s="1"/>
  <c r="N1115"/>
  <c r="N1134" s="1"/>
  <c r="I1134"/>
  <c r="L1114"/>
  <c r="AT1113"/>
  <c r="AA1113"/>
  <c r="AA1132" s="1"/>
  <c r="AT1112"/>
  <c r="AA1112"/>
  <c r="AA1131" s="1"/>
  <c r="N1112"/>
  <c r="N1131" s="1"/>
  <c r="AT1110"/>
  <c r="AT1129" s="1"/>
  <c r="AA1110"/>
  <c r="AA1129" s="1"/>
  <c r="L1129"/>
  <c r="AT1109"/>
  <c r="AA1109"/>
  <c r="AA1128" s="1"/>
  <c r="N1109"/>
  <c r="N1128" s="1"/>
  <c r="N1108"/>
  <c r="N1107"/>
  <c r="N1126" s="1"/>
  <c r="AT1105"/>
  <c r="AA1105"/>
  <c r="AA1124" s="1"/>
  <c r="N1105"/>
  <c r="N1124" s="1"/>
  <c r="N1104"/>
  <c r="N1119" s="1"/>
  <c r="K1106"/>
  <c r="K1125" s="1"/>
  <c r="AG1097"/>
  <c r="AG1098" s="1"/>
  <c r="Y1097"/>
  <c r="Y1098" s="1"/>
  <c r="U1097"/>
  <c r="AG1160"/>
  <c r="AE620"/>
  <c r="AQ620" s="1"/>
  <c r="AM497"/>
  <c r="AW497" s="1"/>
  <c r="AK451"/>
  <c r="AU451"/>
  <c r="T1138"/>
  <c r="AU183"/>
  <c r="AU179"/>
  <c r="AU175"/>
  <c r="AS111"/>
  <c r="AM341"/>
  <c r="AM322"/>
  <c r="AM312"/>
  <c r="AM309"/>
  <c r="AM302"/>
  <c r="AK282"/>
  <c r="AU282"/>
  <c r="AL218"/>
  <c r="AR1142"/>
  <c r="AM174"/>
  <c r="AL111"/>
  <c r="AM83"/>
  <c r="AM73"/>
  <c r="AS282"/>
  <c r="AU184"/>
  <c r="AU180"/>
  <c r="AU176"/>
  <c r="AA223"/>
  <c r="AB47"/>
  <c r="AM354"/>
  <c r="AM350"/>
  <c r="AM339"/>
  <c r="AM337"/>
  <c r="AM333"/>
  <c r="AM330"/>
  <c r="AM318"/>
  <c r="AB305"/>
  <c r="AN305" s="1"/>
  <c r="AL282"/>
  <c r="AM214"/>
  <c r="AR1145"/>
  <c r="AR1143"/>
  <c r="AL129"/>
  <c r="AB129"/>
  <c r="AN129" s="1"/>
  <c r="AU111"/>
  <c r="AU88"/>
  <c r="AM78"/>
  <c r="Q1096"/>
  <c r="E1072"/>
  <c r="M1071"/>
  <c r="AE1053"/>
  <c r="AQ1053" s="1"/>
  <c r="AN1053"/>
  <c r="AJ1053"/>
  <c r="AM1053" s="1"/>
  <c r="AW1053" s="1"/>
  <c r="O1053"/>
  <c r="AR1053"/>
  <c r="AU1053" s="1"/>
  <c r="AI1071"/>
  <c r="AP992"/>
  <c r="AL992"/>
  <c r="AL1110" s="1"/>
  <c r="AL1129" s="1"/>
  <c r="Y1100"/>
  <c r="Y1096"/>
  <c r="AA1071"/>
  <c r="AD1071"/>
  <c r="L1071"/>
  <c r="D1072"/>
  <c r="AU1011"/>
  <c r="AU1010" s="1"/>
  <c r="AR1010"/>
  <c r="AO1000"/>
  <c r="AK1000"/>
  <c r="AM1000" s="1"/>
  <c r="AP999"/>
  <c r="AL999"/>
  <c r="AL1117" s="1"/>
  <c r="AL1136" s="1"/>
  <c r="AO996"/>
  <c r="AK996"/>
  <c r="AM996" s="1"/>
  <c r="AP995"/>
  <c r="AL995"/>
  <c r="AL1113" s="1"/>
  <c r="AO994"/>
  <c r="AK994"/>
  <c r="AP993"/>
  <c r="AL993"/>
  <c r="AM993" s="1"/>
  <c r="AO991"/>
  <c r="AK991"/>
  <c r="AP990"/>
  <c r="AL990"/>
  <c r="AL1108" s="1"/>
  <c r="AO989"/>
  <c r="AK989"/>
  <c r="AM989" s="1"/>
  <c r="AP988"/>
  <c r="AL988"/>
  <c r="AL1105" s="1"/>
  <c r="AO986"/>
  <c r="AK986"/>
  <c r="AP985"/>
  <c r="AL985"/>
  <c r="AL984" s="1"/>
  <c r="AT985"/>
  <c r="AT984" s="1"/>
  <c r="N984"/>
  <c r="N1093" s="1"/>
  <c r="AE984"/>
  <c r="AQ984" s="1"/>
  <c r="AN984"/>
  <c r="AE981"/>
  <c r="AQ981" s="1"/>
  <c r="AN981"/>
  <c r="AJ981"/>
  <c r="AM981" s="1"/>
  <c r="AR980"/>
  <c r="AU980" s="1"/>
  <c r="O980"/>
  <c r="AG1100"/>
  <c r="AG1096"/>
  <c r="O952"/>
  <c r="AR952"/>
  <c r="AU952" s="1"/>
  <c r="O941"/>
  <c r="AR941"/>
  <c r="AU941" s="1"/>
  <c r="O935"/>
  <c r="AR935"/>
  <c r="AU935" s="1"/>
  <c r="O929"/>
  <c r="AR929"/>
  <c r="L926"/>
  <c r="L1092" s="1"/>
  <c r="AM927"/>
  <c r="AJ926"/>
  <c r="AJ1092" s="1"/>
  <c r="AD1092"/>
  <c r="AP926"/>
  <c r="AD911"/>
  <c r="S911"/>
  <c r="R909"/>
  <c r="AP896"/>
  <c r="AL896"/>
  <c r="AT896"/>
  <c r="AT1132" s="1"/>
  <c r="H1132"/>
  <c r="K896"/>
  <c r="K1132" s="1"/>
  <c r="K882"/>
  <c r="H839"/>
  <c r="AF1127"/>
  <c r="AF1138" s="1"/>
  <c r="AI870"/>
  <c r="AI1127" s="1"/>
  <c r="AF839"/>
  <c r="AN870"/>
  <c r="AJ870"/>
  <c r="AE870"/>
  <c r="N1127"/>
  <c r="AT870"/>
  <c r="AD855"/>
  <c r="S855"/>
  <c r="R851"/>
  <c r="AB1123"/>
  <c r="AN1123" s="1"/>
  <c r="AN846"/>
  <c r="AJ846"/>
  <c r="AE846"/>
  <c r="N1123"/>
  <c r="AT846"/>
  <c r="AC1094"/>
  <c r="AO1094" s="1"/>
  <c r="AO839"/>
  <c r="AK839"/>
  <c r="AK1094" s="1"/>
  <c r="AO1004"/>
  <c r="AK1004"/>
  <c r="O1004"/>
  <c r="AR1004"/>
  <c r="AU1004" s="1"/>
  <c r="AO923"/>
  <c r="AK923"/>
  <c r="AM923" s="1"/>
  <c r="O922"/>
  <c r="AR922"/>
  <c r="AU922" s="1"/>
  <c r="AE918"/>
  <c r="AQ918" s="1"/>
  <c r="AN918"/>
  <c r="AJ918"/>
  <c r="AM918" s="1"/>
  <c r="AO915"/>
  <c r="AK915"/>
  <c r="AM915" s="1"/>
  <c r="O914"/>
  <c r="AR914"/>
  <c r="AU914" s="1"/>
  <c r="AO910"/>
  <c r="AK910"/>
  <c r="AM910" s="1"/>
  <c r="O909"/>
  <c r="AR909"/>
  <c r="AE897"/>
  <c r="AQ897" s="1"/>
  <c r="AN897"/>
  <c r="AJ897"/>
  <c r="AM897" s="1"/>
  <c r="AO896"/>
  <c r="AK896"/>
  <c r="AE889"/>
  <c r="AQ889" s="1"/>
  <c r="AN889"/>
  <c r="AJ889"/>
  <c r="AM889" s="1"/>
  <c r="AE883"/>
  <c r="AQ883" s="1"/>
  <c r="AN883"/>
  <c r="AJ883"/>
  <c r="AM883" s="1"/>
  <c r="AO878"/>
  <c r="AK878"/>
  <c r="AR877"/>
  <c r="S874"/>
  <c r="AD874"/>
  <c r="R873"/>
  <c r="O873"/>
  <c r="AR873"/>
  <c r="AE863"/>
  <c r="AQ863" s="1"/>
  <c r="AN863"/>
  <c r="AJ863"/>
  <c r="AM863" s="1"/>
  <c r="AN851"/>
  <c r="AJ851"/>
  <c r="AR844"/>
  <c r="AU844" s="1"/>
  <c r="O844"/>
  <c r="AR842"/>
  <c r="AU842" s="1"/>
  <c r="O842"/>
  <c r="AB1094"/>
  <c r="AN839"/>
  <c r="AJ839"/>
  <c r="AM985"/>
  <c r="AJ984"/>
  <c r="AU985"/>
  <c r="AR984"/>
  <c r="AC1091"/>
  <c r="AO1091" s="1"/>
  <c r="AO793"/>
  <c r="AK793"/>
  <c r="AK1091" s="1"/>
  <c r="M1091"/>
  <c r="AS793"/>
  <c r="AS1091" s="1"/>
  <c r="AO743"/>
  <c r="AK743"/>
  <c r="AP722"/>
  <c r="AL722"/>
  <c r="AM722" s="1"/>
  <c r="AP721"/>
  <c r="AL721"/>
  <c r="AL1106" s="1"/>
  <c r="AP720"/>
  <c r="AL720"/>
  <c r="AM720" s="1"/>
  <c r="AN900"/>
  <c r="AJ900"/>
  <c r="AM900" s="1"/>
  <c r="AE900"/>
  <c r="AQ900" s="1"/>
  <c r="AO802"/>
  <c r="AK802"/>
  <c r="AR802"/>
  <c r="AU802" s="1"/>
  <c r="O802"/>
  <c r="O800"/>
  <c r="AR800"/>
  <c r="AU800" s="1"/>
  <c r="AE799"/>
  <c r="AQ799" s="1"/>
  <c r="AN799"/>
  <c r="AJ799"/>
  <c r="AM799" s="1"/>
  <c r="AE798"/>
  <c r="AQ798" s="1"/>
  <c r="AN798"/>
  <c r="AJ798"/>
  <c r="AM798" s="1"/>
  <c r="O796"/>
  <c r="AR796"/>
  <c r="AU796" s="1"/>
  <c r="AE795"/>
  <c r="AQ795" s="1"/>
  <c r="AN795"/>
  <c r="AJ795"/>
  <c r="AM795" s="1"/>
  <c r="O794"/>
  <c r="O1091" s="1"/>
  <c r="AR794"/>
  <c r="AU794" s="1"/>
  <c r="AU793"/>
  <c r="AU1091" s="1"/>
  <c r="AM793"/>
  <c r="AE792"/>
  <c r="AQ792" s="1"/>
  <c r="AN792"/>
  <c r="AJ792"/>
  <c r="AM792" s="1"/>
  <c r="AN778"/>
  <c r="AJ778"/>
  <c r="AM778" s="1"/>
  <c r="AE778"/>
  <c r="AQ778" s="1"/>
  <c r="AN763"/>
  <c r="AJ763"/>
  <c r="AM763" s="1"/>
  <c r="AE763"/>
  <c r="AQ763" s="1"/>
  <c r="AN762"/>
  <c r="AJ762"/>
  <c r="AM762" s="1"/>
  <c r="AE762"/>
  <c r="AQ762" s="1"/>
  <c r="AE743"/>
  <c r="AQ743" s="1"/>
  <c r="AN743"/>
  <c r="AJ743"/>
  <c r="AE737"/>
  <c r="AQ737" s="1"/>
  <c r="AN737"/>
  <c r="AJ737"/>
  <c r="AM737" s="1"/>
  <c r="AW737" s="1"/>
  <c r="AP723"/>
  <c r="AL723"/>
  <c r="AM723" s="1"/>
  <c r="AR639"/>
  <c r="AU639" s="1"/>
  <c r="O639"/>
  <c r="AE619"/>
  <c r="AQ619" s="1"/>
  <c r="AN619"/>
  <c r="AJ619"/>
  <c r="AO592"/>
  <c r="AK592"/>
  <c r="O591"/>
  <c r="AR591"/>
  <c r="AU591" s="1"/>
  <c r="AU564"/>
  <c r="AU563" s="1"/>
  <c r="AR563"/>
  <c r="AE535"/>
  <c r="AQ535" s="1"/>
  <c r="AN535"/>
  <c r="AJ535"/>
  <c r="AM535" s="1"/>
  <c r="AW535" s="1"/>
  <c r="AE430"/>
  <c r="AQ430" s="1"/>
  <c r="AN430"/>
  <c r="AJ430"/>
  <c r="AM430" s="1"/>
  <c r="AW430" s="1"/>
  <c r="O389"/>
  <c r="AR389"/>
  <c r="AU389" s="1"/>
  <c r="AO227"/>
  <c r="AK227"/>
  <c r="AB1118"/>
  <c r="AN67"/>
  <c r="AJ67"/>
  <c r="AE67"/>
  <c r="M1117"/>
  <c r="M1136" s="1"/>
  <c r="AS66"/>
  <c r="AS1117" s="1"/>
  <c r="AS1136" s="1"/>
  <c r="AB1116"/>
  <c r="AN65"/>
  <c r="AJ65"/>
  <c r="AE65"/>
  <c r="M1115"/>
  <c r="M1134" s="1"/>
  <c r="AS64"/>
  <c r="AS1115" s="1"/>
  <c r="AS1134" s="1"/>
  <c r="M1114"/>
  <c r="M1133" s="1"/>
  <c r="AS63"/>
  <c r="AS1114" s="1"/>
  <c r="AS1133" s="1"/>
  <c r="M1113"/>
  <c r="M1132" s="1"/>
  <c r="AS62"/>
  <c r="AS1113" s="1"/>
  <c r="M1112"/>
  <c r="M1131" s="1"/>
  <c r="AS61"/>
  <c r="AS1112" s="1"/>
  <c r="AS1131" s="1"/>
  <c r="AB1111"/>
  <c r="AN60"/>
  <c r="AJ60"/>
  <c r="AE60"/>
  <c r="AB1110"/>
  <c r="AN59"/>
  <c r="AJ59"/>
  <c r="AE59"/>
  <c r="M1109"/>
  <c r="M1128" s="1"/>
  <c r="AS58"/>
  <c r="AS1109" s="1"/>
  <c r="AS1128" s="1"/>
  <c r="AB1108"/>
  <c r="AN1108" s="1"/>
  <c r="AN57"/>
  <c r="AJ57"/>
  <c r="AE57"/>
  <c r="M1107"/>
  <c r="M1126" s="1"/>
  <c r="AS56"/>
  <c r="AS1107" s="1"/>
  <c r="AS1126" s="1"/>
  <c r="AB1105"/>
  <c r="AN55"/>
  <c r="AJ55"/>
  <c r="AE55"/>
  <c r="M1104"/>
  <c r="M1119" s="1"/>
  <c r="AS54"/>
  <c r="AS1104" s="1"/>
  <c r="M51"/>
  <c r="M1093" s="1"/>
  <c r="L1106"/>
  <c r="L1125" s="1"/>
  <c r="AR53"/>
  <c r="O53"/>
  <c r="AT1103"/>
  <c r="AT51"/>
  <c r="AT1093" s="1"/>
  <c r="AT1150" s="1"/>
  <c r="AL1103"/>
  <c r="AL51"/>
  <c r="AL1093" s="1"/>
  <c r="L1103"/>
  <c r="AR52"/>
  <c r="O52"/>
  <c r="L51"/>
  <c r="L1093" s="1"/>
  <c r="AB1097"/>
  <c r="AN43"/>
  <c r="AE43"/>
  <c r="AT1159"/>
  <c r="AT1160" s="1"/>
  <c r="AT43"/>
  <c r="AD1159"/>
  <c r="AP9"/>
  <c r="AL9"/>
  <c r="AM452"/>
  <c r="AJ451"/>
  <c r="AO619"/>
  <c r="AK619"/>
  <c r="O353"/>
  <c r="AR353"/>
  <c r="AU353" s="1"/>
  <c r="AE351"/>
  <c r="AQ351" s="1"/>
  <c r="AN351"/>
  <c r="AJ351"/>
  <c r="AM351" s="1"/>
  <c r="O349"/>
  <c r="AR349"/>
  <c r="AU349" s="1"/>
  <c r="O330"/>
  <c r="AR330"/>
  <c r="AU330" s="1"/>
  <c r="AR321"/>
  <c r="AU321" s="1"/>
  <c r="O321"/>
  <c r="O1117" s="1"/>
  <c r="AR319"/>
  <c r="AU319" s="1"/>
  <c r="O319"/>
  <c r="O1115" s="1"/>
  <c r="O1134" s="1"/>
  <c r="AN316"/>
  <c r="AJ316"/>
  <c r="AM316" s="1"/>
  <c r="AE316"/>
  <c r="AQ316" s="1"/>
  <c r="AN314"/>
  <c r="AJ314"/>
  <c r="AM314" s="1"/>
  <c r="AE314"/>
  <c r="AQ314" s="1"/>
  <c r="AN313"/>
  <c r="AJ313"/>
  <c r="AM313" s="1"/>
  <c r="AE313"/>
  <c r="AQ313" s="1"/>
  <c r="AN311"/>
  <c r="AJ311"/>
  <c r="AM311" s="1"/>
  <c r="AE311"/>
  <c r="AQ311" s="1"/>
  <c r="O310"/>
  <c r="AR310"/>
  <c r="AU310" s="1"/>
  <c r="O309"/>
  <c r="O305" s="1"/>
  <c r="AR309"/>
  <c r="AU309" s="1"/>
  <c r="Y1122"/>
  <c r="Y1138" s="1"/>
  <c r="Y1119"/>
  <c r="AN303"/>
  <c r="AJ303"/>
  <c r="AM303" s="1"/>
  <c r="AE303"/>
  <c r="AQ303" s="1"/>
  <c r="AN295"/>
  <c r="AJ295"/>
  <c r="AM295" s="1"/>
  <c r="AE295"/>
  <c r="AQ295" s="1"/>
  <c r="AE285"/>
  <c r="AQ285" s="1"/>
  <c r="AN285"/>
  <c r="AJ285"/>
  <c r="AM285" s="1"/>
  <c r="AP227"/>
  <c r="AL227"/>
  <c r="AU226"/>
  <c r="AR1153"/>
  <c r="AU225"/>
  <c r="AU1153" s="1"/>
  <c r="AU224"/>
  <c r="AC218"/>
  <c r="AO218" s="1"/>
  <c r="AO219"/>
  <c r="AK219"/>
  <c r="AK218" s="1"/>
  <c r="AE196"/>
  <c r="AQ196" s="1"/>
  <c r="AN196"/>
  <c r="AJ196"/>
  <c r="AM196" s="1"/>
  <c r="AC1157"/>
  <c r="AO1157" s="1"/>
  <c r="AO190"/>
  <c r="AK190"/>
  <c r="AK1157" s="1"/>
  <c r="AC1156"/>
  <c r="AO1156" s="1"/>
  <c r="AO189"/>
  <c r="AK189"/>
  <c r="AK1156" s="1"/>
  <c r="AC1155"/>
  <c r="AO1155" s="1"/>
  <c r="AO188"/>
  <c r="AK188"/>
  <c r="AK1155" s="1"/>
  <c r="AC1154"/>
  <c r="AO1154" s="1"/>
  <c r="AO187"/>
  <c r="AK187"/>
  <c r="AK1154" s="1"/>
  <c r="AC1153"/>
  <c r="AO1153" s="1"/>
  <c r="AO186"/>
  <c r="AK186"/>
  <c r="AK1153" s="1"/>
  <c r="AC1152"/>
  <c r="AO1152" s="1"/>
  <c r="AO185"/>
  <c r="AK185"/>
  <c r="AK1152" s="1"/>
  <c r="AC1151"/>
  <c r="AO1151" s="1"/>
  <c r="AO184"/>
  <c r="AK184"/>
  <c r="AK1151" s="1"/>
  <c r="AC1150"/>
  <c r="AO1150" s="1"/>
  <c r="AO183"/>
  <c r="AK183"/>
  <c r="AK1150" s="1"/>
  <c r="AC1149"/>
  <c r="AO1149" s="1"/>
  <c r="AO182"/>
  <c r="AK182"/>
  <c r="AK1149" s="1"/>
  <c r="AC1148"/>
  <c r="AO1148" s="1"/>
  <c r="AO181"/>
  <c r="AK181"/>
  <c r="AK1148" s="1"/>
  <c r="AC1147"/>
  <c r="AO1147" s="1"/>
  <c r="AO180"/>
  <c r="AK180"/>
  <c r="AK1147" s="1"/>
  <c r="AC1146"/>
  <c r="AO1146" s="1"/>
  <c r="AO179"/>
  <c r="AK179"/>
  <c r="AK1146" s="1"/>
  <c r="AC1144"/>
  <c r="AO1144" s="1"/>
  <c r="AO178"/>
  <c r="AK178"/>
  <c r="AK1144" s="1"/>
  <c r="AC1143"/>
  <c r="AO1143" s="1"/>
  <c r="AO177"/>
  <c r="AK177"/>
  <c r="AK1143" s="1"/>
  <c r="AC1145"/>
  <c r="AO1145" s="1"/>
  <c r="AO176"/>
  <c r="AK176"/>
  <c r="AK1145" s="1"/>
  <c r="AC1142"/>
  <c r="AO175"/>
  <c r="AK175"/>
  <c r="AK1142" s="1"/>
  <c r="AN166"/>
  <c r="AJ166"/>
  <c r="AM166" s="1"/>
  <c r="AE166"/>
  <c r="AQ166" s="1"/>
  <c r="AN164"/>
  <c r="AJ164"/>
  <c r="AM164" s="1"/>
  <c r="AE164"/>
  <c r="AQ164" s="1"/>
  <c r="AN161"/>
  <c r="AJ161"/>
  <c r="AM161" s="1"/>
  <c r="AE161"/>
  <c r="AQ161" s="1"/>
  <c r="AN159"/>
  <c r="AJ159"/>
  <c r="AM159" s="1"/>
  <c r="AE159"/>
  <c r="AQ159" s="1"/>
  <c r="AN157"/>
  <c r="AJ157"/>
  <c r="AM157" s="1"/>
  <c r="AE157"/>
  <c r="AQ157" s="1"/>
  <c r="AN155"/>
  <c r="AJ155"/>
  <c r="AM155" s="1"/>
  <c r="AE155"/>
  <c r="AQ155" s="1"/>
  <c r="AN153"/>
  <c r="AJ153"/>
  <c r="AM153" s="1"/>
  <c r="AE153"/>
  <c r="AQ153" s="1"/>
  <c r="AN151"/>
  <c r="AJ151"/>
  <c r="AM151" s="1"/>
  <c r="AE151"/>
  <c r="AQ151" s="1"/>
  <c r="AN149"/>
  <c r="AJ149"/>
  <c r="AM149" s="1"/>
  <c r="AE149"/>
  <c r="AQ149" s="1"/>
  <c r="AN146"/>
  <c r="AJ146"/>
  <c r="AM146" s="1"/>
  <c r="AE146"/>
  <c r="AQ146" s="1"/>
  <c r="AN144"/>
  <c r="AJ144"/>
  <c r="AM144" s="1"/>
  <c r="AE144"/>
  <c r="AQ144" s="1"/>
  <c r="AN142"/>
  <c r="AJ142"/>
  <c r="AM142" s="1"/>
  <c r="AE142"/>
  <c r="AQ142" s="1"/>
  <c r="AN140"/>
  <c r="AJ140"/>
  <c r="AM140" s="1"/>
  <c r="AE140"/>
  <c r="AQ140" s="1"/>
  <c r="AN138"/>
  <c r="AJ138"/>
  <c r="AM138" s="1"/>
  <c r="AE138"/>
  <c r="AQ138" s="1"/>
  <c r="AN136"/>
  <c r="AJ136"/>
  <c r="AM136" s="1"/>
  <c r="AE136"/>
  <c r="AQ136" s="1"/>
  <c r="AE119"/>
  <c r="AQ119" s="1"/>
  <c r="AN119"/>
  <c r="AJ119"/>
  <c r="AM119" s="1"/>
  <c r="AP106"/>
  <c r="AL106"/>
  <c r="O80"/>
  <c r="AR80"/>
  <c r="AU80" s="1"/>
  <c r="AN79"/>
  <c r="AJ79"/>
  <c r="AM79" s="1"/>
  <c r="AE79"/>
  <c r="AQ79" s="1"/>
  <c r="O73"/>
  <c r="AR73"/>
  <c r="AU73" s="1"/>
  <c r="AN72"/>
  <c r="AJ72"/>
  <c r="AM72" s="1"/>
  <c r="AE72"/>
  <c r="AQ72" s="1"/>
  <c r="AN69"/>
  <c r="AJ69"/>
  <c r="AM69" s="1"/>
  <c r="AE69"/>
  <c r="AQ69" s="1"/>
  <c r="AR1118"/>
  <c r="AR1137" s="1"/>
  <c r="AU67"/>
  <c r="AU1118" s="1"/>
  <c r="AU1137" s="1"/>
  <c r="AC1118"/>
  <c r="AO67"/>
  <c r="AK67"/>
  <c r="AK1118" s="1"/>
  <c r="AK1137" s="1"/>
  <c r="AR1117"/>
  <c r="AR1136" s="1"/>
  <c r="AU66"/>
  <c r="AU1117" s="1"/>
  <c r="AC1117"/>
  <c r="AO66"/>
  <c r="AK66"/>
  <c r="AK1117" s="1"/>
  <c r="AK1136" s="1"/>
  <c r="AR1116"/>
  <c r="AR1135" s="1"/>
  <c r="AU65"/>
  <c r="AC1116"/>
  <c r="AO65"/>
  <c r="AK65"/>
  <c r="AK1116" s="1"/>
  <c r="AK1135" s="1"/>
  <c r="AR1115"/>
  <c r="AR1134" s="1"/>
  <c r="AU64"/>
  <c r="AU1115" s="1"/>
  <c r="AC1115"/>
  <c r="AO64"/>
  <c r="AK64"/>
  <c r="AK1115" s="1"/>
  <c r="AK1134" s="1"/>
  <c r="AR1113"/>
  <c r="AU62"/>
  <c r="AC1113"/>
  <c r="AO1113" s="1"/>
  <c r="AO62"/>
  <c r="AK62"/>
  <c r="AK1113" s="1"/>
  <c r="AR1112"/>
  <c r="AU61"/>
  <c r="AU1112" s="1"/>
  <c r="AC1112"/>
  <c r="AO61"/>
  <c r="AK61"/>
  <c r="AK1112" s="1"/>
  <c r="AK1131" s="1"/>
  <c r="AR1110"/>
  <c r="AR1129" s="1"/>
  <c r="AU59"/>
  <c r="AU1110" s="1"/>
  <c r="AC1110"/>
  <c r="AO59"/>
  <c r="AK59"/>
  <c r="AK1110" s="1"/>
  <c r="AK1129" s="1"/>
  <c r="AR1109"/>
  <c r="AR1128" s="1"/>
  <c r="AU58"/>
  <c r="AC1109"/>
  <c r="AO58"/>
  <c r="AK58"/>
  <c r="AK1109" s="1"/>
  <c r="AK1128" s="1"/>
  <c r="AR1105"/>
  <c r="AR1124" s="1"/>
  <c r="AU55"/>
  <c r="AU1105" s="1"/>
  <c r="AC1105"/>
  <c r="AO55"/>
  <c r="AK55"/>
  <c r="AK1105" s="1"/>
  <c r="AK1124" s="1"/>
  <c r="AA1104"/>
  <c r="AA1123" s="1"/>
  <c r="AA51"/>
  <c r="AS1103"/>
  <c r="AS51"/>
  <c r="AS1093" s="1"/>
  <c r="W1103"/>
  <c r="W51"/>
  <c r="W1093" s="1"/>
  <c r="AD1093"/>
  <c r="AP1093" s="1"/>
  <c r="AP51"/>
  <c r="AE48"/>
  <c r="AQ48" s="1"/>
  <c r="AN48"/>
  <c r="AJ48"/>
  <c r="AM48" s="1"/>
  <c r="AC1097"/>
  <c r="AO43"/>
  <c r="AI1159"/>
  <c r="AI43"/>
  <c r="AI1097" s="1"/>
  <c r="AI1098" s="1"/>
  <c r="AC1159"/>
  <c r="AO9"/>
  <c r="AK9"/>
  <c r="AN361"/>
  <c r="AJ361"/>
  <c r="AM361" s="1"/>
  <c r="AE361"/>
  <c r="AQ361" s="1"/>
  <c r="AM89"/>
  <c r="AM88" s="1"/>
  <c r="AW88" s="1"/>
  <c r="AJ88"/>
  <c r="AQ306"/>
  <c r="AE305"/>
  <c r="AQ305" s="1"/>
  <c r="AE282"/>
  <c r="AQ282" s="1"/>
  <c r="AQ283"/>
  <c r="AE129"/>
  <c r="AQ129" s="1"/>
  <c r="AQ130"/>
  <c r="P1138"/>
  <c r="AM1068"/>
  <c r="F1138"/>
  <c r="AM1069"/>
  <c r="AM1065"/>
  <c r="AM1061"/>
  <c r="AM1057"/>
  <c r="AM1039"/>
  <c r="AM1038"/>
  <c r="AM1037"/>
  <c r="AM1036"/>
  <c r="AM1035"/>
  <c r="V1072"/>
  <c r="V1160" s="1"/>
  <c r="AM1008"/>
  <c r="AM1006"/>
  <c r="AM994"/>
  <c r="AM991"/>
  <c r="AM986"/>
  <c r="AK984"/>
  <c r="AT1090"/>
  <c r="AL1090"/>
  <c r="AA926"/>
  <c r="AA1092" s="1"/>
  <c r="O926"/>
  <c r="O1092" s="1"/>
  <c r="AM1054"/>
  <c r="AM1034"/>
  <c r="AE998"/>
  <c r="AQ998" s="1"/>
  <c r="AA984"/>
  <c r="AM983"/>
  <c r="U1100"/>
  <c r="N1090"/>
  <c r="N1095" s="1"/>
  <c r="AM978"/>
  <c r="AM973"/>
  <c r="AM971"/>
  <c r="AM968"/>
  <c r="AM966"/>
  <c r="AM942"/>
  <c r="AM940"/>
  <c r="AM936"/>
  <c r="AM934"/>
  <c r="AM930"/>
  <c r="F1100"/>
  <c r="Z1004"/>
  <c r="AM899"/>
  <c r="AM881"/>
  <c r="I839"/>
  <c r="AM869"/>
  <c r="AM845"/>
  <c r="AK1010"/>
  <c r="AQ1010"/>
  <c r="O1000"/>
  <c r="AM997"/>
  <c r="AE997"/>
  <c r="AQ997" s="1"/>
  <c r="O997"/>
  <c r="AU996"/>
  <c r="AU993"/>
  <c r="O992"/>
  <c r="O991"/>
  <c r="O1109" s="1"/>
  <c r="O1128" s="1"/>
  <c r="AM988"/>
  <c r="AE988"/>
  <c r="AQ988" s="1"/>
  <c r="O988"/>
  <c r="AM987"/>
  <c r="O987"/>
  <c r="O986"/>
  <c r="O982"/>
  <c r="AK926"/>
  <c r="AK1092" s="1"/>
  <c r="AH1005"/>
  <c r="AH1072" s="1"/>
  <c r="W1127"/>
  <c r="AM850"/>
  <c r="AM1003"/>
  <c r="AM999"/>
  <c r="AE999"/>
  <c r="AQ999" s="1"/>
  <c r="O999"/>
  <c r="AU998"/>
  <c r="AU995"/>
  <c r="O994"/>
  <c r="O1112" s="1"/>
  <c r="AE992"/>
  <c r="AQ992" s="1"/>
  <c r="AU990"/>
  <c r="O989"/>
  <c r="O1107" s="1"/>
  <c r="O1126" s="1"/>
  <c r="AE985"/>
  <c r="AQ985" s="1"/>
  <c r="W1005"/>
  <c r="AM976"/>
  <c r="AM938"/>
  <c r="AM932"/>
  <c r="AM928"/>
  <c r="K922"/>
  <c r="K918"/>
  <c r="K914"/>
  <c r="AT911"/>
  <c r="AU911" s="1"/>
  <c r="L900"/>
  <c r="AD888"/>
  <c r="AT874"/>
  <c r="AU874" s="1"/>
  <c r="AT855"/>
  <c r="AE837"/>
  <c r="AQ837" s="1"/>
  <c r="AM782"/>
  <c r="AM781"/>
  <c r="AM780"/>
  <c r="AM777"/>
  <c r="AM776"/>
  <c r="AM775"/>
  <c r="AM774"/>
  <c r="AM773"/>
  <c r="AM772"/>
  <c r="AM771"/>
  <c r="AM770"/>
  <c r="AM769"/>
  <c r="AM768"/>
  <c r="AM767"/>
  <c r="AM766"/>
  <c r="AM765"/>
  <c r="AM764"/>
  <c r="AM760"/>
  <c r="AM759"/>
  <c r="AM758"/>
  <c r="AM757"/>
  <c r="AM756"/>
  <c r="AM755"/>
  <c r="AM754"/>
  <c r="AM753"/>
  <c r="AM752"/>
  <c r="AM751"/>
  <c r="AM750"/>
  <c r="AM749"/>
  <c r="AM748"/>
  <c r="AM747"/>
  <c r="AM746"/>
  <c r="AM745"/>
  <c r="AM739"/>
  <c r="AM738"/>
  <c r="AM731"/>
  <c r="AM730"/>
  <c r="AM729"/>
  <c r="AM728"/>
  <c r="AM727"/>
  <c r="AM726"/>
  <c r="AM725"/>
  <c r="AM724"/>
  <c r="AE923"/>
  <c r="AQ923" s="1"/>
  <c r="AM919"/>
  <c r="AE915"/>
  <c r="AQ915" s="1"/>
  <c r="AM906"/>
  <c r="AM905"/>
  <c r="AM902"/>
  <c r="AN888"/>
  <c r="AM886"/>
  <c r="AM885"/>
  <c r="AJ882"/>
  <c r="AM882" s="1"/>
  <c r="AM864"/>
  <c r="AM847"/>
  <c r="AM844"/>
  <c r="AM843"/>
  <c r="AM842"/>
  <c r="AM841"/>
  <c r="Z1138"/>
  <c r="AT888"/>
  <c r="L882"/>
  <c r="M877"/>
  <c r="AS877" s="1"/>
  <c r="K873"/>
  <c r="AT858"/>
  <c r="L1091"/>
  <c r="W965"/>
  <c r="AM736"/>
  <c r="AM735"/>
  <c r="AM734"/>
  <c r="AM733"/>
  <c r="AM732"/>
  <c r="AE730"/>
  <c r="AQ730" s="1"/>
  <c r="AE728"/>
  <c r="AQ728" s="1"/>
  <c r="AE727"/>
  <c r="AQ727" s="1"/>
  <c r="AE726"/>
  <c r="AQ726" s="1"/>
  <c r="AE725"/>
  <c r="AQ725" s="1"/>
  <c r="AE722"/>
  <c r="AQ722" s="1"/>
  <c r="AE721"/>
  <c r="AQ721" s="1"/>
  <c r="AE720"/>
  <c r="AQ720" s="1"/>
  <c r="AM717"/>
  <c r="AM920"/>
  <c r="AM912"/>
  <c r="AE910"/>
  <c r="AQ910" s="1"/>
  <c r="AM892"/>
  <c r="AM891"/>
  <c r="AM890"/>
  <c r="AM878"/>
  <c r="AM868"/>
  <c r="AM867"/>
  <c r="AM861"/>
  <c r="AM860"/>
  <c r="AM859"/>
  <c r="AU858"/>
  <c r="AU855"/>
  <c r="AM854"/>
  <c r="AM853"/>
  <c r="AM852"/>
  <c r="AM849"/>
  <c r="AM840"/>
  <c r="AE732"/>
  <c r="AQ732" s="1"/>
  <c r="AM548"/>
  <c r="AM547"/>
  <c r="AM546"/>
  <c r="AM545"/>
  <c r="AM544"/>
  <c r="AM543"/>
  <c r="AM542"/>
  <c r="AM541"/>
  <c r="AM540"/>
  <c r="AM539"/>
  <c r="AM538"/>
  <c r="AM537"/>
  <c r="AM536"/>
  <c r="AM496"/>
  <c r="AM397"/>
  <c r="AM396"/>
  <c r="AM395"/>
  <c r="AM394"/>
  <c r="AM393"/>
  <c r="AM392"/>
  <c r="AM391"/>
  <c r="AM816"/>
  <c r="AM814"/>
  <c r="AM812"/>
  <c r="AM809"/>
  <c r="AM804"/>
  <c r="AM802"/>
  <c r="AM788"/>
  <c r="AE735"/>
  <c r="AQ735" s="1"/>
  <c r="AM533"/>
  <c r="AM532"/>
  <c r="AM531"/>
  <c r="AM530"/>
  <c r="AM529"/>
  <c r="AM528"/>
  <c r="AM527"/>
  <c r="AM526"/>
  <c r="AM524"/>
  <c r="AM523"/>
  <c r="AM522"/>
  <c r="AM521"/>
  <c r="AM520"/>
  <c r="AM519"/>
  <c r="AM518"/>
  <c r="AM517"/>
  <c r="AM516"/>
  <c r="AM514"/>
  <c r="AM513"/>
  <c r="AM512"/>
  <c r="AM511"/>
  <c r="AM510"/>
  <c r="AM509"/>
  <c r="AM508"/>
  <c r="AM507"/>
  <c r="AM506"/>
  <c r="AM505"/>
  <c r="AM504"/>
  <c r="AM503"/>
  <c r="AM502"/>
  <c r="AM501"/>
  <c r="AM500"/>
  <c r="AM499"/>
  <c r="AM493"/>
  <c r="AM491"/>
  <c r="AM489"/>
  <c r="AM487"/>
  <c r="AM485"/>
  <c r="AM483"/>
  <c r="O451"/>
  <c r="AM429"/>
  <c r="AM428"/>
  <c r="AM426"/>
  <c r="AM424"/>
  <c r="AM422"/>
  <c r="AM420"/>
  <c r="AM418"/>
  <c r="AM416"/>
  <c r="AM414"/>
  <c r="AM387"/>
  <c r="AM822"/>
  <c r="AM820"/>
  <c r="AM818"/>
  <c r="AM811"/>
  <c r="AM807"/>
  <c r="AM640"/>
  <c r="AM365"/>
  <c r="AM362"/>
  <c r="AM359"/>
  <c r="AM356"/>
  <c r="AM324"/>
  <c r="AA305"/>
  <c r="AM284"/>
  <c r="AM193"/>
  <c r="AM192"/>
  <c r="AM190"/>
  <c r="AM189"/>
  <c r="AM188"/>
  <c r="AM187"/>
  <c r="AM186"/>
  <c r="AM185"/>
  <c r="AM184"/>
  <c r="AM183"/>
  <c r="AM182"/>
  <c r="AM181"/>
  <c r="AM180"/>
  <c r="AM179"/>
  <c r="AM178"/>
  <c r="AM177"/>
  <c r="AM176"/>
  <c r="AM175"/>
  <c r="AM171"/>
  <c r="AM170"/>
  <c r="AM169"/>
  <c r="AM168"/>
  <c r="AM134"/>
  <c r="AM132"/>
  <c r="AM126"/>
  <c r="AM124"/>
  <c r="AM122"/>
  <c r="AM120"/>
  <c r="O88"/>
  <c r="AM87"/>
  <c r="O67"/>
  <c r="O1118" s="1"/>
  <c r="O1137" s="1"/>
  <c r="K1118"/>
  <c r="K1137" s="1"/>
  <c r="AD1117"/>
  <c r="W1117"/>
  <c r="W1136" s="1"/>
  <c r="O65"/>
  <c r="O1116" s="1"/>
  <c r="O1135" s="1"/>
  <c r="K1116"/>
  <c r="K1135" s="1"/>
  <c r="AD1115"/>
  <c r="W1115"/>
  <c r="W1134" s="1"/>
  <c r="AI1133"/>
  <c r="AD1114"/>
  <c r="H1133"/>
  <c r="AD1113"/>
  <c r="AP1113" s="1"/>
  <c r="W1113"/>
  <c r="W1132" s="1"/>
  <c r="AI1131"/>
  <c r="AD1112"/>
  <c r="W1131"/>
  <c r="H1131"/>
  <c r="H1138" s="1"/>
  <c r="AF1130"/>
  <c r="O60"/>
  <c r="O1111" s="1"/>
  <c r="K1111"/>
  <c r="K1130" s="1"/>
  <c r="O59"/>
  <c r="O1110" s="1"/>
  <c r="K1110"/>
  <c r="K1129" s="1"/>
  <c r="AD1109"/>
  <c r="O57"/>
  <c r="O1108" s="1"/>
  <c r="K1108"/>
  <c r="K1127" s="1"/>
  <c r="AD1107"/>
  <c r="O55"/>
  <c r="O1105" s="1"/>
  <c r="O1124" s="1"/>
  <c r="K1105"/>
  <c r="K1124" s="1"/>
  <c r="AD1104"/>
  <c r="AP1104" s="1"/>
  <c r="W1104"/>
  <c r="W1123" s="1"/>
  <c r="AK1106"/>
  <c r="AK1125" s="1"/>
  <c r="AD1106"/>
  <c r="S1093"/>
  <c r="AM46"/>
  <c r="AF1097"/>
  <c r="AF1098" s="1"/>
  <c r="X1097"/>
  <c r="X1098" s="1"/>
  <c r="T1097"/>
  <c r="P1097"/>
  <c r="P1098" s="1"/>
  <c r="H1097"/>
  <c r="D1097"/>
  <c r="D1100" s="1"/>
  <c r="AM42"/>
  <c r="AM40"/>
  <c r="AM38"/>
  <c r="AM36"/>
  <c r="AM34"/>
  <c r="AM30"/>
  <c r="AM28"/>
  <c r="AM26"/>
  <c r="AM24"/>
  <c r="AM22"/>
  <c r="AM19"/>
  <c r="AM17"/>
  <c r="AM14"/>
  <c r="AM12"/>
  <c r="AM10"/>
  <c r="AM592"/>
  <c r="AL451"/>
  <c r="AE431"/>
  <c r="AQ431" s="1"/>
  <c r="AM411"/>
  <c r="AW411" s="1"/>
  <c r="AG1138"/>
  <c r="U1138"/>
  <c r="I1138"/>
  <c r="G1122"/>
  <c r="G1138" s="1"/>
  <c r="AM374"/>
  <c r="AM373"/>
  <c r="AM372"/>
  <c r="AM371"/>
  <c r="AM370"/>
  <c r="AM369"/>
  <c r="AM345"/>
  <c r="AM343"/>
  <c r="AM329"/>
  <c r="AM308"/>
  <c r="AM288"/>
  <c r="AM287"/>
  <c r="AM286"/>
  <c r="O282"/>
  <c r="AM280"/>
  <c r="AM279"/>
  <c r="O218"/>
  <c r="AM212"/>
  <c r="AM211"/>
  <c r="AM210"/>
  <c r="AM209"/>
  <c r="AM208"/>
  <c r="AM207"/>
  <c r="AM206"/>
  <c r="AM205"/>
  <c r="AM204"/>
  <c r="AM203"/>
  <c r="AM202"/>
  <c r="AM201"/>
  <c r="AM200"/>
  <c r="AM199"/>
  <c r="AM198"/>
  <c r="AM197"/>
  <c r="O129"/>
  <c r="AM114"/>
  <c r="AC111"/>
  <c r="AO111" s="1"/>
  <c r="N1118"/>
  <c r="N1137" s="1"/>
  <c r="N1117"/>
  <c r="N1136" s="1"/>
  <c r="N1116"/>
  <c r="N1135" s="1"/>
  <c r="L1115"/>
  <c r="L1134" s="1"/>
  <c r="AT1114"/>
  <c r="AT1133" s="1"/>
  <c r="AA1114"/>
  <c r="AA1133" s="1"/>
  <c r="N1114"/>
  <c r="N1133" s="1"/>
  <c r="N1113"/>
  <c r="N1132" s="1"/>
  <c r="L1112"/>
  <c r="L1131" s="1"/>
  <c r="AT1111"/>
  <c r="AT1130" s="1"/>
  <c r="AA1111"/>
  <c r="AA1130" s="1"/>
  <c r="N1111"/>
  <c r="N1130" s="1"/>
  <c r="N1110"/>
  <c r="N1129" s="1"/>
  <c r="L1109"/>
  <c r="L1128" s="1"/>
  <c r="AT1108"/>
  <c r="AA1108"/>
  <c r="AA1127" s="1"/>
  <c r="AT1107"/>
  <c r="AT1126" s="1"/>
  <c r="AA1107"/>
  <c r="AA1126" s="1"/>
  <c r="L1107"/>
  <c r="L1126" s="1"/>
  <c r="L1105"/>
  <c r="L1124" s="1"/>
  <c r="AT1104"/>
  <c r="L1104"/>
  <c r="L1123" s="1"/>
  <c r="AD1103"/>
  <c r="W1097"/>
  <c r="Q1097"/>
  <c r="Q1098" s="1"/>
  <c r="E1097"/>
  <c r="E1100" s="1"/>
  <c r="O43"/>
  <c r="AM620"/>
  <c r="AM375"/>
  <c r="AU181"/>
  <c r="AU177"/>
  <c r="AS88"/>
  <c r="AF106"/>
  <c r="AI106" s="1"/>
  <c r="AT106"/>
  <c r="AM368"/>
  <c r="AM348"/>
  <c r="AM327"/>
  <c r="AM317"/>
  <c r="AM310"/>
  <c r="AK305"/>
  <c r="AR282"/>
  <c r="AE219"/>
  <c r="AM215"/>
  <c r="AU189"/>
  <c r="AU1146" s="1"/>
  <c r="AU187"/>
  <c r="AU1144" s="1"/>
  <c r="AU185"/>
  <c r="AU1142" s="1"/>
  <c r="AK129"/>
  <c r="AL88"/>
  <c r="AM85"/>
  <c r="AM80"/>
  <c r="AM70"/>
  <c r="AU182"/>
  <c r="AU178"/>
  <c r="X106"/>
  <c r="AA106" s="1"/>
  <c r="AM367"/>
  <c r="AW367" s="1"/>
  <c r="AM352"/>
  <c r="AM340"/>
  <c r="AM338"/>
  <c r="AM335"/>
  <c r="AM331"/>
  <c r="AM320"/>
  <c r="AM315"/>
  <c r="AL305"/>
  <c r="AM301"/>
  <c r="AM228"/>
  <c r="AM216"/>
  <c r="AM195"/>
  <c r="AW195" s="1"/>
  <c r="AU1148"/>
  <c r="AU190"/>
  <c r="AU188"/>
  <c r="AU1145" s="1"/>
  <c r="AU186"/>
  <c r="AU1143" s="1"/>
  <c r="AM118"/>
  <c r="AW118" s="1"/>
  <c r="AK111"/>
  <c r="AK88"/>
  <c r="AE88"/>
  <c r="AQ88" s="1"/>
  <c r="AM77"/>
  <c r="Q37" i="1"/>
  <c r="AD37" s="1"/>
  <c r="AD35"/>
  <c r="Y35"/>
  <c r="Y37" s="1"/>
  <c r="O37"/>
  <c r="AB37" s="1"/>
  <c r="AB35"/>
  <c r="W35"/>
  <c r="R35"/>
  <c r="P11"/>
  <c r="AC9"/>
  <c r="X9"/>
  <c r="X11" s="1"/>
  <c r="R36"/>
  <c r="AE36" s="1"/>
  <c r="AB36"/>
  <c r="W36"/>
  <c r="Z36" s="1"/>
  <c r="AF36" s="1"/>
  <c r="P37"/>
  <c r="AC37" s="1"/>
  <c r="AC35"/>
  <c r="X35"/>
  <c r="X37" s="1"/>
  <c r="V32"/>
  <c r="S38"/>
  <c r="J32"/>
  <c r="G38"/>
  <c r="R30"/>
  <c r="O32"/>
  <c r="AB30"/>
  <c r="W30"/>
  <c r="R19"/>
  <c r="AE19" s="1"/>
  <c r="AB19"/>
  <c r="W19"/>
  <c r="Z19" s="1"/>
  <c r="AF19" s="1"/>
  <c r="R9"/>
  <c r="O11"/>
  <c r="AB9"/>
  <c r="W9"/>
  <c r="Z15"/>
  <c r="W14"/>
  <c r="Q25"/>
  <c r="AD25" s="1"/>
  <c r="AD21"/>
  <c r="X14"/>
  <c r="Y14"/>
  <c r="X21"/>
  <c r="X25" s="1"/>
  <c r="O14"/>
  <c r="AB14" s="1"/>
  <c r="Z23"/>
  <c r="AF23" s="1"/>
  <c r="Y21"/>
  <c r="Y25" s="1"/>
  <c r="P32"/>
  <c r="AC30"/>
  <c r="X30"/>
  <c r="X32" s="1"/>
  <c r="X38" s="1"/>
  <c r="N32"/>
  <c r="K38"/>
  <c r="F32"/>
  <c r="C38"/>
  <c r="Q32"/>
  <c r="AD30"/>
  <c r="Y30"/>
  <c r="Y32" s="1"/>
  <c r="Y38" s="1"/>
  <c r="R24"/>
  <c r="AE24" s="1"/>
  <c r="AB24"/>
  <c r="W24"/>
  <c r="Z24" s="1"/>
  <c r="AF24" s="1"/>
  <c r="R22"/>
  <c r="O21"/>
  <c r="AB22"/>
  <c r="W22"/>
  <c r="Q11"/>
  <c r="AD9"/>
  <c r="Y9"/>
  <c r="Y11" s="1"/>
  <c r="Y26" s="1"/>
  <c r="P25"/>
  <c r="AC25" s="1"/>
  <c r="AC21"/>
  <c r="AE15"/>
  <c r="R14"/>
  <c r="AE14" s="1"/>
  <c r="Z16"/>
  <c r="AF16" s="1"/>
  <c r="Z17"/>
  <c r="AF17" s="1"/>
  <c r="Z31"/>
  <c r="AF31" s="1"/>
  <c r="Z10"/>
  <c r="AF10" s="1"/>
  <c r="Z18"/>
  <c r="AF18" s="1"/>
  <c r="AA1066" i="3" l="1"/>
  <c r="AM1066" s="1"/>
  <c r="AM1065"/>
  <c r="AP180"/>
  <c r="AD178"/>
  <c r="AP178" s="1"/>
  <c r="AC1093"/>
  <c r="AO1093" s="1"/>
  <c r="AO1074"/>
  <c r="AC1092"/>
  <c r="AO1092" s="1"/>
  <c r="AO1073"/>
  <c r="AB1096"/>
  <c r="AN1096" s="1"/>
  <c r="AN1077"/>
  <c r="AC1099"/>
  <c r="AO1099" s="1"/>
  <c r="AO1080"/>
  <c r="AC1101"/>
  <c r="AO1101" s="1"/>
  <c r="AO1082"/>
  <c r="AB1102"/>
  <c r="AN1102" s="1"/>
  <c r="AN1083"/>
  <c r="AC1104"/>
  <c r="AO1104" s="1"/>
  <c r="AO1085"/>
  <c r="AD1073"/>
  <c r="AP32"/>
  <c r="AC1097"/>
  <c r="AO1097" s="1"/>
  <c r="AO1078"/>
  <c r="AD1085"/>
  <c r="AP43"/>
  <c r="Z226"/>
  <c r="Z945" s="1"/>
  <c r="Z1042" s="1"/>
  <c r="Z1068" s="1"/>
  <c r="AB226"/>
  <c r="AD1105"/>
  <c r="AP1105" s="1"/>
  <c r="AP1086"/>
  <c r="AC1066"/>
  <c r="AO1066" s="1"/>
  <c r="AO1065"/>
  <c r="F1090"/>
  <c r="F1087"/>
  <c r="AT1071"/>
  <c r="AQ1090"/>
  <c r="AQ1087"/>
  <c r="AB1101"/>
  <c r="AN1101" s="1"/>
  <c r="AN1082"/>
  <c r="AD1103"/>
  <c r="AP1103" s="1"/>
  <c r="AP1084"/>
  <c r="AB1126"/>
  <c r="AN1126" s="1"/>
  <c r="AN1110"/>
  <c r="AO712"/>
  <c r="AK712"/>
  <c r="AD712"/>
  <c r="AP712" s="1"/>
  <c r="Q1102"/>
  <c r="Q1106" s="1"/>
  <c r="Q1087"/>
  <c r="AP944"/>
  <c r="AI1095"/>
  <c r="AL817"/>
  <c r="AP817"/>
  <c r="AQ1100"/>
  <c r="AQ1062"/>
  <c r="AD1062"/>
  <c r="AP1062" s="1"/>
  <c r="AP786"/>
  <c r="D1062"/>
  <c r="D1063" s="1"/>
  <c r="L786"/>
  <c r="D912"/>
  <c r="L1100"/>
  <c r="AR843"/>
  <c r="AR1100" s="1"/>
  <c r="AI1060"/>
  <c r="AL873"/>
  <c r="AD1060"/>
  <c r="AP1060" s="1"/>
  <c r="AP873"/>
  <c r="AN1060"/>
  <c r="AS1041"/>
  <c r="M1042"/>
  <c r="AN1041"/>
  <c r="AJ1041"/>
  <c r="AH1090"/>
  <c r="AH1106" s="1"/>
  <c r="AH1087"/>
  <c r="AN66"/>
  <c r="AJ66"/>
  <c r="AC1090"/>
  <c r="AO1071"/>
  <c r="AC1094"/>
  <c r="AO1094" s="1"/>
  <c r="AO1075"/>
  <c r="AC1098"/>
  <c r="AO1098" s="1"/>
  <c r="AO1079"/>
  <c r="AN479"/>
  <c r="AJ479"/>
  <c r="AH1064"/>
  <c r="AR1071"/>
  <c r="AR28"/>
  <c r="AR1061" s="1"/>
  <c r="AL20"/>
  <c r="AK1090"/>
  <c r="AS1090"/>
  <c r="AS1087"/>
  <c r="AB1092"/>
  <c r="AN1092" s="1"/>
  <c r="AN1073"/>
  <c r="L66"/>
  <c r="F66"/>
  <c r="AT200"/>
  <c r="AI748"/>
  <c r="AL230"/>
  <c r="AI1091"/>
  <c r="AL793"/>
  <c r="AP793"/>
  <c r="AI1100"/>
  <c r="AL843"/>
  <c r="AD1100"/>
  <c r="AP1100" s="1"/>
  <c r="AP843"/>
  <c r="AP1058"/>
  <c r="AQ1041"/>
  <c r="K1042"/>
  <c r="N1041"/>
  <c r="AO1041"/>
  <c r="AK1041"/>
  <c r="AR1041"/>
  <c r="M1087"/>
  <c r="AJ1063"/>
  <c r="N1083"/>
  <c r="N1102" s="1"/>
  <c r="AT1126"/>
  <c r="AS1065"/>
  <c r="AS1122" s="1"/>
  <c r="AK1065"/>
  <c r="AK1066" s="1"/>
  <c r="AD1074"/>
  <c r="AJ1126"/>
  <c r="AL200"/>
  <c r="AV200" s="1"/>
  <c r="AL479"/>
  <c r="AV479" s="1"/>
  <c r="AJ1074"/>
  <c r="AJ1093" s="1"/>
  <c r="AP768"/>
  <c r="AS945"/>
  <c r="N1091"/>
  <c r="N1095"/>
  <c r="N835"/>
  <c r="AR1091"/>
  <c r="AR1095"/>
  <c r="AJ1100"/>
  <c r="J1042"/>
  <c r="J1068" s="1"/>
  <c r="AG1068"/>
  <c r="AL181"/>
  <c r="AL183"/>
  <c r="AL185"/>
  <c r="AL187"/>
  <c r="AL1078" s="1"/>
  <c r="AL1097" s="1"/>
  <c r="AL189"/>
  <c r="AJ1076"/>
  <c r="N1097"/>
  <c r="AJ178"/>
  <c r="R945"/>
  <c r="R1095"/>
  <c r="R1106" s="1"/>
  <c r="AL1073"/>
  <c r="AL1092" s="1"/>
  <c r="AT32"/>
  <c r="AT1073" s="1"/>
  <c r="AT1092" s="1"/>
  <c r="AT1075"/>
  <c r="AT1094" s="1"/>
  <c r="AT1097"/>
  <c r="N1079"/>
  <c r="N1098" s="1"/>
  <c r="AQ1099"/>
  <c r="AL40"/>
  <c r="AL1082" s="1"/>
  <c r="AL1101" s="1"/>
  <c r="AL1085"/>
  <c r="AL1104" s="1"/>
  <c r="AT43"/>
  <c r="AT1085" s="1"/>
  <c r="AT1104" s="1"/>
  <c r="N1086"/>
  <c r="N1105" s="1"/>
  <c r="N74"/>
  <c r="N93"/>
  <c r="AC1061"/>
  <c r="AO1061" s="1"/>
  <c r="AD1072"/>
  <c r="AP1072" s="1"/>
  <c r="AJ1073"/>
  <c r="AJ1092" s="1"/>
  <c r="L1099"/>
  <c r="AD1080"/>
  <c r="AD1082"/>
  <c r="AI1103"/>
  <c r="AD269"/>
  <c r="AP269" s="1"/>
  <c r="N748"/>
  <c r="AS1091"/>
  <c r="AS1100"/>
  <c r="AJ1095"/>
  <c r="AB1095"/>
  <c r="AN1095" s="1"/>
  <c r="M1063"/>
  <c r="M1068" s="1"/>
  <c r="AL927"/>
  <c r="AV927" s="1"/>
  <c r="AL950"/>
  <c r="AV950" s="1"/>
  <c r="F1099"/>
  <c r="AJ1072"/>
  <c r="AL403"/>
  <c r="AK1075"/>
  <c r="AK1094" s="1"/>
  <c r="AI1097"/>
  <c r="R1061"/>
  <c r="R1063" s="1"/>
  <c r="AB1087"/>
  <c r="AN1087" s="1"/>
  <c r="AN48"/>
  <c r="AJ48"/>
  <c r="AC1096"/>
  <c r="AO1096" s="1"/>
  <c r="AO1077"/>
  <c r="AN912"/>
  <c r="AJ912"/>
  <c r="AQ1119"/>
  <c r="AT226"/>
  <c r="L1065"/>
  <c r="AR20"/>
  <c r="AR1065" s="1"/>
  <c r="AJ1090"/>
  <c r="AI1090"/>
  <c r="AI1087"/>
  <c r="Z1064"/>
  <c r="AB1099"/>
  <c r="AN1099" s="1"/>
  <c r="AN1080"/>
  <c r="AI945"/>
  <c r="AQ1091"/>
  <c r="AT793"/>
  <c r="AT1091" s="1"/>
  <c r="AQ1095"/>
  <c r="AT817"/>
  <c r="AT1095" s="1"/>
  <c r="AI1062"/>
  <c r="AI1063" s="1"/>
  <c r="AL786"/>
  <c r="AQ1060"/>
  <c r="AQ1117" s="1"/>
  <c r="AT873"/>
  <c r="AT1060" s="1"/>
  <c r="AT1117" s="1"/>
  <c r="AM1060"/>
  <c r="AA1063"/>
  <c r="AA1042"/>
  <c r="AM1042" s="1"/>
  <c r="AM1041"/>
  <c r="AI1041"/>
  <c r="AI1065" s="1"/>
  <c r="AI1066" s="1"/>
  <c r="AD1041"/>
  <c r="AC1103"/>
  <c r="AO1103" s="1"/>
  <c r="AO1084"/>
  <c r="AB1093"/>
  <c r="AN1093" s="1"/>
  <c r="AN1074"/>
  <c r="AB1103"/>
  <c r="AN1103" s="1"/>
  <c r="AN1084"/>
  <c r="N1071"/>
  <c r="N28"/>
  <c r="N1061" s="1"/>
  <c r="L1090"/>
  <c r="L1106" s="1"/>
  <c r="L1087"/>
  <c r="AQ1065"/>
  <c r="AQ1122" s="1"/>
  <c r="AT20"/>
  <c r="AD1065"/>
  <c r="AP20"/>
  <c r="AB1061"/>
  <c r="AN1061" s="1"/>
  <c r="AN28"/>
  <c r="AB1104"/>
  <c r="AN1104" s="1"/>
  <c r="AN1085"/>
  <c r="AQ748"/>
  <c r="AQ1112" s="1"/>
  <c r="AT230"/>
  <c r="AT748" s="1"/>
  <c r="AP230"/>
  <c r="AO1060"/>
  <c r="AC1063"/>
  <c r="AR944"/>
  <c r="AB945"/>
  <c r="AB1042" s="1"/>
  <c r="AN944"/>
  <c r="AJ944"/>
  <c r="AL944" s="1"/>
  <c r="AL1058"/>
  <c r="AV922"/>
  <c r="AN1090"/>
  <c r="AL1076"/>
  <c r="N1099"/>
  <c r="AL66"/>
  <c r="AV66" s="1"/>
  <c r="AD28"/>
  <c r="AD1071"/>
  <c r="AD1075"/>
  <c r="AD1078"/>
  <c r="AD1079"/>
  <c r="AP71"/>
  <c r="F1063"/>
  <c r="AT41"/>
  <c r="AT1083" s="1"/>
  <c r="AT1102" s="1"/>
  <c r="AL1086"/>
  <c r="AL1105" s="1"/>
  <c r="AJ748"/>
  <c r="AD698"/>
  <c r="AP698" s="1"/>
  <c r="K1063"/>
  <c r="K1068" s="1"/>
  <c r="R1042"/>
  <c r="R1047" s="1"/>
  <c r="Y1068"/>
  <c r="P1068"/>
  <c r="AJ1083"/>
  <c r="AJ1102" s="1"/>
  <c r="AL180"/>
  <c r="AL1071" s="1"/>
  <c r="AL182"/>
  <c r="AL1072" s="1"/>
  <c r="AL184"/>
  <c r="AL1075" s="1"/>
  <c r="AL1094" s="1"/>
  <c r="AL186"/>
  <c r="AL1077" s="1"/>
  <c r="AL1096" s="1"/>
  <c r="AL188"/>
  <c r="AL1079" s="1"/>
  <c r="AL1098" s="1"/>
  <c r="AL190"/>
  <c r="AL1081" s="1"/>
  <c r="AJ1075"/>
  <c r="AJ1094" s="1"/>
  <c r="N1096"/>
  <c r="F1102"/>
  <c r="AC1083"/>
  <c r="AF945"/>
  <c r="AF1042" s="1"/>
  <c r="AF1047" s="1"/>
  <c r="AC698"/>
  <c r="AJ1065"/>
  <c r="AJ1066" s="1"/>
  <c r="AB1065"/>
  <c r="AQ1094"/>
  <c r="AD1076"/>
  <c r="AP1076" s="1"/>
  <c r="AD1077"/>
  <c r="AQ1097"/>
  <c r="AL38"/>
  <c r="AL1080" s="1"/>
  <c r="AL1099" s="1"/>
  <c r="AT1099"/>
  <c r="N1081"/>
  <c r="N1100" s="1"/>
  <c r="AI1101"/>
  <c r="AD1083"/>
  <c r="AQ1104"/>
  <c r="AL48"/>
  <c r="AV48" s="1"/>
  <c r="AD48"/>
  <c r="AP48" s="1"/>
  <c r="AL74"/>
  <c r="AV74" s="1"/>
  <c r="AL93"/>
  <c r="AV93" s="1"/>
  <c r="AL178"/>
  <c r="AV178" s="1"/>
  <c r="AK1061"/>
  <c r="AK1063" s="1"/>
  <c r="AS1061"/>
  <c r="AL1074"/>
  <c r="AL1093" s="1"/>
  <c r="AR1099"/>
  <c r="AL1084"/>
  <c r="AL1103" s="1"/>
  <c r="AJ1085"/>
  <c r="AJ1104" s="1"/>
  <c r="Z1126"/>
  <c r="AT1116"/>
  <c r="AJ1084"/>
  <c r="AJ1103" s="1"/>
  <c r="AL912"/>
  <c r="AV912" s="1"/>
  <c r="AD912"/>
  <c r="AP912" s="1"/>
  <c r="AL751"/>
  <c r="AV751" s="1"/>
  <c r="M1091"/>
  <c r="M1106" s="1"/>
  <c r="AK1095"/>
  <c r="AC1095"/>
  <c r="AO1095" s="1"/>
  <c r="AJ1091"/>
  <c r="AB1091"/>
  <c r="AN1091" s="1"/>
  <c r="AS1117"/>
  <c r="AH1042"/>
  <c r="AL1028"/>
  <c r="AV1028" s="1"/>
  <c r="W1068"/>
  <c r="X1068"/>
  <c r="X945"/>
  <c r="X1042" s="1"/>
  <c r="AI1094"/>
  <c r="Q1068"/>
  <c r="AR269"/>
  <c r="AR748" s="1"/>
  <c r="AS1116"/>
  <c r="V1068"/>
  <c r="Z1106"/>
  <c r="O1131" i="2"/>
  <c r="AH1085"/>
  <c r="AH1160"/>
  <c r="AE218"/>
  <c r="AQ218" s="1"/>
  <c r="AQ219"/>
  <c r="AP1109"/>
  <c r="AD1131"/>
  <c r="AP1131" s="1"/>
  <c r="AP1112"/>
  <c r="AP1115"/>
  <c r="AD1136"/>
  <c r="AP1136" s="1"/>
  <c r="AP1117"/>
  <c r="AR900"/>
  <c r="AU900" s="1"/>
  <c r="O900"/>
  <c r="I1094"/>
  <c r="I1095" s="1"/>
  <c r="I965"/>
  <c r="M839"/>
  <c r="AT1147"/>
  <c r="W1122"/>
  <c r="W1138" s="1"/>
  <c r="W1119"/>
  <c r="AS1122"/>
  <c r="AS1119"/>
  <c r="AC1128"/>
  <c r="AO1128" s="1"/>
  <c r="AO1109"/>
  <c r="AC1131"/>
  <c r="AO1131" s="1"/>
  <c r="AO1112"/>
  <c r="AC1134"/>
  <c r="AO1134" s="1"/>
  <c r="AO1115"/>
  <c r="AC1136"/>
  <c r="AO1136" s="1"/>
  <c r="AO1117"/>
  <c r="AQ43"/>
  <c r="AB1098"/>
  <c r="AN1098" s="1"/>
  <c r="AN1097"/>
  <c r="O1103"/>
  <c r="O51"/>
  <c r="L1122"/>
  <c r="L1119"/>
  <c r="AL1122"/>
  <c r="AT1122"/>
  <c r="AT1119"/>
  <c r="AR1106"/>
  <c r="AR1125" s="1"/>
  <c r="AU53"/>
  <c r="AU1106" s="1"/>
  <c r="AJ1105"/>
  <c r="AJ1124" s="1"/>
  <c r="AM55"/>
  <c r="AM1105" s="1"/>
  <c r="AB1124"/>
  <c r="AN1124" s="1"/>
  <c r="AN1105"/>
  <c r="AJ1108"/>
  <c r="AM57"/>
  <c r="AJ1110"/>
  <c r="AJ1129" s="1"/>
  <c r="AM59"/>
  <c r="AB1129"/>
  <c r="AN1129" s="1"/>
  <c r="AN1110"/>
  <c r="AJ1111"/>
  <c r="AJ1130" s="1"/>
  <c r="AM60"/>
  <c r="AM1111" s="1"/>
  <c r="AM1130" s="1"/>
  <c r="AB1130"/>
  <c r="AN1130" s="1"/>
  <c r="AN1111"/>
  <c r="AJ1116"/>
  <c r="AJ1135" s="1"/>
  <c r="AM65"/>
  <c r="AM1116" s="1"/>
  <c r="AM1135" s="1"/>
  <c r="AB1135"/>
  <c r="AN1135" s="1"/>
  <c r="AN1116"/>
  <c r="AJ1118"/>
  <c r="AJ1137" s="1"/>
  <c r="AM67"/>
  <c r="AM1118" s="1"/>
  <c r="AM1137" s="1"/>
  <c r="AB1137"/>
  <c r="AN1137" s="1"/>
  <c r="AN1118"/>
  <c r="AP874"/>
  <c r="AL874"/>
  <c r="AM874" s="1"/>
  <c r="AE874"/>
  <c r="AQ874" s="1"/>
  <c r="AQ846"/>
  <c r="AD851"/>
  <c r="R839"/>
  <c r="R1124"/>
  <c r="AT851"/>
  <c r="S851"/>
  <c r="S1124" s="1"/>
  <c r="AP855"/>
  <c r="AL855"/>
  <c r="AM855" s="1"/>
  <c r="AE855"/>
  <c r="AQ855" s="1"/>
  <c r="AJ1127"/>
  <c r="AM870"/>
  <c r="H1094"/>
  <c r="H1095" s="1"/>
  <c r="K839"/>
  <c r="K1094" s="1"/>
  <c r="H965"/>
  <c r="L839"/>
  <c r="D1160"/>
  <c r="D1085"/>
  <c r="G1072"/>
  <c r="E1160"/>
  <c r="E1085"/>
  <c r="AN47"/>
  <c r="AJ47"/>
  <c r="AM47" s="1"/>
  <c r="AW47" s="1"/>
  <c r="AE47"/>
  <c r="AQ47" s="1"/>
  <c r="AD1137"/>
  <c r="AP1137" s="1"/>
  <c r="AP1118"/>
  <c r="AR888"/>
  <c r="AU888" s="1"/>
  <c r="O888"/>
  <c r="AE969"/>
  <c r="AQ969" s="1"/>
  <c r="AN969"/>
  <c r="AJ969"/>
  <c r="AM969" s="1"/>
  <c r="AW969" s="1"/>
  <c r="AE975"/>
  <c r="AQ975" s="1"/>
  <c r="AN975"/>
  <c r="AJ975"/>
  <c r="AM975" s="1"/>
  <c r="AW975" s="1"/>
  <c r="AU223"/>
  <c r="AE1093"/>
  <c r="AQ1093" s="1"/>
  <c r="AQ51"/>
  <c r="AE1103"/>
  <c r="AQ52"/>
  <c r="AC1133"/>
  <c r="AO1133" s="1"/>
  <c r="AO1114"/>
  <c r="AU307"/>
  <c r="AR305"/>
  <c r="AJ1159"/>
  <c r="AJ43"/>
  <c r="AM9"/>
  <c r="AK1103"/>
  <c r="AK51"/>
  <c r="AK1093" s="1"/>
  <c r="AK1095" s="1"/>
  <c r="AC1122"/>
  <c r="AC1119"/>
  <c r="AO1119" s="1"/>
  <c r="AO1103"/>
  <c r="AJ1106"/>
  <c r="AJ1125" s="1"/>
  <c r="AM53"/>
  <c r="AB1125"/>
  <c r="AN1125" s="1"/>
  <c r="AN1106"/>
  <c r="AJ1104"/>
  <c r="AM54"/>
  <c r="AM1104" s="1"/>
  <c r="AJ1107"/>
  <c r="AJ1126" s="1"/>
  <c r="AM56"/>
  <c r="AM1107" s="1"/>
  <c r="AM1126" s="1"/>
  <c r="AB1126"/>
  <c r="AN1126" s="1"/>
  <c r="AN1107"/>
  <c r="AJ1109"/>
  <c r="AJ1128" s="1"/>
  <c r="AM58"/>
  <c r="AM1109" s="1"/>
  <c r="AB1128"/>
  <c r="AN1128" s="1"/>
  <c r="AN1109"/>
  <c r="AJ1112"/>
  <c r="AJ1131" s="1"/>
  <c r="AM61"/>
  <c r="AM1112" s="1"/>
  <c r="AB1131"/>
  <c r="AN1131" s="1"/>
  <c r="AN1112"/>
  <c r="AJ1113"/>
  <c r="AM62"/>
  <c r="AJ1114"/>
  <c r="AJ1133" s="1"/>
  <c r="AM63"/>
  <c r="AM1114" s="1"/>
  <c r="AM1133" s="1"/>
  <c r="AB1133"/>
  <c r="AN1133" s="1"/>
  <c r="AN1114"/>
  <c r="AJ1115"/>
  <c r="AJ1134" s="1"/>
  <c r="AM64"/>
  <c r="AM1115" s="1"/>
  <c r="AB1134"/>
  <c r="AN1134" s="1"/>
  <c r="AN1115"/>
  <c r="AJ1117"/>
  <c r="AJ1136" s="1"/>
  <c r="AM66"/>
  <c r="AM1117" s="1"/>
  <c r="AM1136" s="1"/>
  <c r="AB1136"/>
  <c r="AN1136" s="1"/>
  <c r="AN1117"/>
  <c r="AP875"/>
  <c r="AL875"/>
  <c r="AM875" s="1"/>
  <c r="AE875"/>
  <c r="AQ875" s="1"/>
  <c r="AU846"/>
  <c r="AD857"/>
  <c r="S857"/>
  <c r="S1125" s="1"/>
  <c r="R1125"/>
  <c r="AT857"/>
  <c r="AQ896"/>
  <c r="AR1090"/>
  <c r="AU979"/>
  <c r="AU1090" s="1"/>
  <c r="AC1095"/>
  <c r="AO1090"/>
  <c r="F1160"/>
  <c r="F1085"/>
  <c r="N1072"/>
  <c r="AN1071"/>
  <c r="AJ1071"/>
  <c r="AE1071"/>
  <c r="AQ1071" s="1"/>
  <c r="AJ1090"/>
  <c r="AM979"/>
  <c r="AN1090"/>
  <c r="AB1095"/>
  <c r="W1072"/>
  <c r="W1160" s="1"/>
  <c r="T1160"/>
  <c r="Q1160"/>
  <c r="AC1072"/>
  <c r="Q1085"/>
  <c r="AR1132"/>
  <c r="AU896"/>
  <c r="AU1147"/>
  <c r="AU1158"/>
  <c r="AU1129"/>
  <c r="AU1113"/>
  <c r="AU1116"/>
  <c r="AU1135" s="1"/>
  <c r="AM451"/>
  <c r="AW451" s="1"/>
  <c r="AM1091"/>
  <c r="AU984"/>
  <c r="AU877"/>
  <c r="AK1132"/>
  <c r="AC1132"/>
  <c r="AO1132" s="1"/>
  <c r="AT1123"/>
  <c r="AB1127"/>
  <c r="AN1127" s="1"/>
  <c r="AL1132"/>
  <c r="AD1132"/>
  <c r="AP1132" s="1"/>
  <c r="Q1100"/>
  <c r="AR1146"/>
  <c r="AT1124"/>
  <c r="L1133"/>
  <c r="K1128"/>
  <c r="O1133"/>
  <c r="K1136"/>
  <c r="AM721"/>
  <c r="AM992"/>
  <c r="W1095"/>
  <c r="W1100" s="1"/>
  <c r="AM129"/>
  <c r="AW129" s="1"/>
  <c r="AM282"/>
  <c r="AW282" s="1"/>
  <c r="AM305"/>
  <c r="AW305" s="1"/>
  <c r="K1093"/>
  <c r="K1095" s="1"/>
  <c r="AK1104"/>
  <c r="AR1104"/>
  <c r="AR1123" s="1"/>
  <c r="AU56"/>
  <c r="AU1107" s="1"/>
  <c r="AU1126" s="1"/>
  <c r="AK1108"/>
  <c r="AU1111"/>
  <c r="AU1130" s="1"/>
  <c r="AK1114"/>
  <c r="AK1133" s="1"/>
  <c r="AR1133"/>
  <c r="M1129"/>
  <c r="M1135"/>
  <c r="M1137"/>
  <c r="T1100"/>
  <c r="AE1091"/>
  <c r="AQ1091" s="1"/>
  <c r="M1123"/>
  <c r="M1138" s="1"/>
  <c r="AS1127"/>
  <c r="AK1127"/>
  <c r="AC1127"/>
  <c r="AO1127" s="1"/>
  <c r="AU918"/>
  <c r="AL1123"/>
  <c r="AD1123"/>
  <c r="AP1123" s="1"/>
  <c r="O1127"/>
  <c r="P1100"/>
  <c r="AH1100"/>
  <c r="Z1100"/>
  <c r="AA1119"/>
  <c r="AL1111"/>
  <c r="AL1130" s="1"/>
  <c r="N1138"/>
  <c r="AD1122"/>
  <c r="AD1119"/>
  <c r="AP1119" s="1"/>
  <c r="AP1103"/>
  <c r="AD1125"/>
  <c r="AP1125" s="1"/>
  <c r="AP1106"/>
  <c r="AD1126"/>
  <c r="AP1126" s="1"/>
  <c r="AP1107"/>
  <c r="AD1133"/>
  <c r="AP1133" s="1"/>
  <c r="AP1114"/>
  <c r="AR882"/>
  <c r="AU882" s="1"/>
  <c r="O882"/>
  <c r="O1130" s="1"/>
  <c r="L1130"/>
  <c r="AP888"/>
  <c r="AL888"/>
  <c r="AL1131" s="1"/>
  <c r="AE888"/>
  <c r="AQ888" s="1"/>
  <c r="Z1005"/>
  <c r="Z1072" s="1"/>
  <c r="Z1160" s="1"/>
  <c r="AD1004"/>
  <c r="AK1159"/>
  <c r="AK43"/>
  <c r="AC1098"/>
  <c r="AO1098" s="1"/>
  <c r="AO1097"/>
  <c r="AC1124"/>
  <c r="AO1124" s="1"/>
  <c r="AO1105"/>
  <c r="AC1129"/>
  <c r="AO1129" s="1"/>
  <c r="AO1110"/>
  <c r="AC1135"/>
  <c r="AO1135" s="1"/>
  <c r="AO1116"/>
  <c r="AC1137"/>
  <c r="AO1137" s="1"/>
  <c r="AO1118"/>
  <c r="AC1158"/>
  <c r="AO1158" s="1"/>
  <c r="AO1142"/>
  <c r="AL1159"/>
  <c r="AL43"/>
  <c r="AR1103"/>
  <c r="AU52"/>
  <c r="AR51"/>
  <c r="AR1093" s="1"/>
  <c r="AR1150" s="1"/>
  <c r="AE1105"/>
  <c r="AQ55"/>
  <c r="AE1108"/>
  <c r="AQ1108" s="1"/>
  <c r="AQ57"/>
  <c r="AE1110"/>
  <c r="AQ59"/>
  <c r="AE1111"/>
  <c r="AQ60"/>
  <c r="AE1116"/>
  <c r="AQ65"/>
  <c r="AE1118"/>
  <c r="AQ67"/>
  <c r="AJ1094"/>
  <c r="AD873"/>
  <c r="S873"/>
  <c r="S1128" s="1"/>
  <c r="AT873"/>
  <c r="AU873" s="1"/>
  <c r="R1128"/>
  <c r="AJ1123"/>
  <c r="AM846"/>
  <c r="AM1123" s="1"/>
  <c r="AE1127"/>
  <c r="AQ1127" s="1"/>
  <c r="AQ870"/>
  <c r="AF1094"/>
  <c r="AF1095" s="1"/>
  <c r="AI839"/>
  <c r="AI1094" s="1"/>
  <c r="AI1095" s="1"/>
  <c r="AF965"/>
  <c r="AD909"/>
  <c r="AD1134" s="1"/>
  <c r="AP1134" s="1"/>
  <c r="AT909"/>
  <c r="AT1134" s="1"/>
  <c r="R1134"/>
  <c r="S909"/>
  <c r="S1134" s="1"/>
  <c r="AP911"/>
  <c r="AL911"/>
  <c r="AM911" s="1"/>
  <c r="AE911"/>
  <c r="AQ911" s="1"/>
  <c r="AP1092"/>
  <c r="AU929"/>
  <c r="AU926" s="1"/>
  <c r="AU1092" s="1"/>
  <c r="AR926"/>
  <c r="AR1092" s="1"/>
  <c r="AR1149" s="1"/>
  <c r="AR1071"/>
  <c r="AU1071" s="1"/>
  <c r="O1071"/>
  <c r="L1097"/>
  <c r="AP1071"/>
  <c r="AL1071"/>
  <c r="AS1071"/>
  <c r="M1097"/>
  <c r="AD1135"/>
  <c r="AP1135" s="1"/>
  <c r="AP1116"/>
  <c r="AI1004"/>
  <c r="AF1005"/>
  <c r="AO1005"/>
  <c r="AK1005"/>
  <c r="AA1004"/>
  <c r="X1005"/>
  <c r="AB1004"/>
  <c r="K1122"/>
  <c r="K1138" s="1"/>
  <c r="K1119"/>
  <c r="AJ1103"/>
  <c r="AM52"/>
  <c r="AJ51"/>
  <c r="AJ1093" s="1"/>
  <c r="AB1122"/>
  <c r="AB1119"/>
  <c r="AN1119" s="1"/>
  <c r="AN1103"/>
  <c r="AI1122"/>
  <c r="AI1138" s="1"/>
  <c r="AI1119"/>
  <c r="AC1126"/>
  <c r="AO1126" s="1"/>
  <c r="AO1107"/>
  <c r="AC1130"/>
  <c r="AO1130" s="1"/>
  <c r="AO1111"/>
  <c r="AU313"/>
  <c r="AU1109" s="1"/>
  <c r="AU1128" s="1"/>
  <c r="AR1155"/>
  <c r="AE1159"/>
  <c r="AQ9"/>
  <c r="AQ1159" s="1"/>
  <c r="AQ1160" s="1"/>
  <c r="AU1159"/>
  <c r="AU1160" s="1"/>
  <c r="AU43"/>
  <c r="AE1106"/>
  <c r="AQ53"/>
  <c r="AE1104"/>
  <c r="AQ1104" s="1"/>
  <c r="AQ54"/>
  <c r="AE1107"/>
  <c r="AQ56"/>
  <c r="AE1109"/>
  <c r="AQ58"/>
  <c r="AE1112"/>
  <c r="AQ61"/>
  <c r="AE1113"/>
  <c r="AQ1113" s="1"/>
  <c r="AQ62"/>
  <c r="AE1114"/>
  <c r="AQ63"/>
  <c r="AE1115"/>
  <c r="AQ64"/>
  <c r="AE1117"/>
  <c r="AQ66"/>
  <c r="AP858"/>
  <c r="AL858"/>
  <c r="AM858" s="1"/>
  <c r="AE858"/>
  <c r="AQ858" s="1"/>
  <c r="AR1127"/>
  <c r="AU870"/>
  <c r="AU1127" s="1"/>
  <c r="AJ1132"/>
  <c r="AM896"/>
  <c r="AE1092"/>
  <c r="AQ1092" s="1"/>
  <c r="AQ926"/>
  <c r="AM1011"/>
  <c r="AM1010" s="1"/>
  <c r="AW1010" s="1"/>
  <c r="AJ1010"/>
  <c r="AT1071"/>
  <c r="AT1097" s="1"/>
  <c r="AT1154" s="1"/>
  <c r="N1097"/>
  <c r="P1160"/>
  <c r="P1085"/>
  <c r="AE1090"/>
  <c r="AQ979"/>
  <c r="AO1071"/>
  <c r="AK1071"/>
  <c r="O1097"/>
  <c r="S1098"/>
  <c r="N1100"/>
  <c r="AC1160"/>
  <c r="AA1093"/>
  <c r="AA1095" s="1"/>
  <c r="AU1131"/>
  <c r="AU1136"/>
  <c r="AK1158"/>
  <c r="O1106"/>
  <c r="O1125" s="1"/>
  <c r="AM619"/>
  <c r="AW619" s="1"/>
  <c r="AM743"/>
  <c r="AW743" s="1"/>
  <c r="AJ1091"/>
  <c r="AR1091"/>
  <c r="AR1148" s="1"/>
  <c r="O877"/>
  <c r="O1129" s="1"/>
  <c r="AT1127"/>
  <c r="AM926"/>
  <c r="AR1144"/>
  <c r="AR1158" s="1"/>
  <c r="AT1128"/>
  <c r="AT1131"/>
  <c r="O1104"/>
  <c r="O1123" s="1"/>
  <c r="AM888"/>
  <c r="O984"/>
  <c r="AM990"/>
  <c r="AM984" s="1"/>
  <c r="AW984" s="1"/>
  <c r="AM995"/>
  <c r="G1100"/>
  <c r="V1100"/>
  <c r="AJ129"/>
  <c r="AJ282"/>
  <c r="AJ305"/>
  <c r="AU106"/>
  <c r="AM111"/>
  <c r="AW111" s="1"/>
  <c r="AM219"/>
  <c r="AM218" s="1"/>
  <c r="AW218" s="1"/>
  <c r="AA1097"/>
  <c r="AA1098" s="1"/>
  <c r="AS1097"/>
  <c r="AU54"/>
  <c r="AU1104" s="1"/>
  <c r="AK1107"/>
  <c r="AK1126" s="1"/>
  <c r="AU1108"/>
  <c r="AK1111"/>
  <c r="AK1130" s="1"/>
  <c r="AR1130"/>
  <c r="AU63"/>
  <c r="AU1114" s="1"/>
  <c r="AU1133" s="1"/>
  <c r="AB106"/>
  <c r="AU1149"/>
  <c r="AM227"/>
  <c r="AW227" s="1"/>
  <c r="AD1097"/>
  <c r="AS1129"/>
  <c r="AS1135"/>
  <c r="AS1137"/>
  <c r="AE111"/>
  <c r="AQ111" s="1"/>
  <c r="AS1123"/>
  <c r="AK1123"/>
  <c r="AC1123"/>
  <c r="AO1123" s="1"/>
  <c r="AS1132"/>
  <c r="O918"/>
  <c r="O1136" s="1"/>
  <c r="AL1127"/>
  <c r="AB1132"/>
  <c r="AN1132" s="1"/>
  <c r="O1090"/>
  <c r="AT1148"/>
  <c r="AA1138"/>
  <c r="O1132"/>
  <c r="Q26" i="1"/>
  <c r="AD26" s="1"/>
  <c r="AD11"/>
  <c r="AE22"/>
  <c r="R21"/>
  <c r="Q38"/>
  <c r="AD32"/>
  <c r="Z9"/>
  <c r="W11"/>
  <c r="O26"/>
  <c r="AB26" s="1"/>
  <c r="AB11"/>
  <c r="R32"/>
  <c r="AE30"/>
  <c r="R37"/>
  <c r="AE37" s="1"/>
  <c r="AE35"/>
  <c r="Y40"/>
  <c r="Z22"/>
  <c r="W21"/>
  <c r="W25" s="1"/>
  <c r="O25"/>
  <c r="AB25" s="1"/>
  <c r="AB21"/>
  <c r="F38"/>
  <c r="C40"/>
  <c r="F40" s="1"/>
  <c r="N38"/>
  <c r="K40"/>
  <c r="N40" s="1"/>
  <c r="P38"/>
  <c r="AC32"/>
  <c r="AF15"/>
  <c r="Z14"/>
  <c r="AF14" s="1"/>
  <c r="R11"/>
  <c r="AE9"/>
  <c r="Z30"/>
  <c r="W32"/>
  <c r="W38" s="1"/>
  <c r="O38"/>
  <c r="AB32"/>
  <c r="J38"/>
  <c r="G40"/>
  <c r="J40" s="1"/>
  <c r="V38"/>
  <c r="S40"/>
  <c r="V40" s="1"/>
  <c r="AC11"/>
  <c r="P26"/>
  <c r="AC26" s="1"/>
  <c r="W37"/>
  <c r="Z35"/>
  <c r="X26"/>
  <c r="X40" s="1"/>
  <c r="AL1090" i="3" l="1"/>
  <c r="AK1064"/>
  <c r="AV944"/>
  <c r="AB1047"/>
  <c r="AN1042"/>
  <c r="AI1064"/>
  <c r="AH1043"/>
  <c r="AH1047"/>
  <c r="AB1066"/>
  <c r="AN1066" s="1"/>
  <c r="AN1065"/>
  <c r="AO698"/>
  <c r="AC748"/>
  <c r="AC1102"/>
  <c r="AO1102" s="1"/>
  <c r="AO1083"/>
  <c r="AD1097"/>
  <c r="AP1097" s="1"/>
  <c r="AP1078"/>
  <c r="AD1090"/>
  <c r="AD1087"/>
  <c r="AP1087" s="1"/>
  <c r="AP1071"/>
  <c r="AC1064"/>
  <c r="AO1063"/>
  <c r="AP1041"/>
  <c r="AA1068"/>
  <c r="AA1064"/>
  <c r="AM1063"/>
  <c r="AL1062"/>
  <c r="AV786"/>
  <c r="AD1099"/>
  <c r="AP1099" s="1"/>
  <c r="AP1080"/>
  <c r="AJ1064"/>
  <c r="AT1041"/>
  <c r="AR66"/>
  <c r="AT66" s="1"/>
  <c r="N66"/>
  <c r="AR1090"/>
  <c r="AR1106" s="1"/>
  <c r="AR1087"/>
  <c r="L1062"/>
  <c r="L1063" s="1"/>
  <c r="AR786"/>
  <c r="N786"/>
  <c r="N1062" s="1"/>
  <c r="N1063" s="1"/>
  <c r="AT1090"/>
  <c r="AT1087"/>
  <c r="AD1104"/>
  <c r="AP1104" s="1"/>
  <c r="AP1085"/>
  <c r="AD1092"/>
  <c r="AP1092" s="1"/>
  <c r="AP1073"/>
  <c r="AB1106"/>
  <c r="AN1106" s="1"/>
  <c r="AT1065"/>
  <c r="AT1122" s="1"/>
  <c r="AL28"/>
  <c r="AJ1087"/>
  <c r="AD1091"/>
  <c r="AP1091" s="1"/>
  <c r="AS1106"/>
  <c r="AH1068"/>
  <c r="AC1087"/>
  <c r="AO1087" s="1"/>
  <c r="AS1042"/>
  <c r="AT843"/>
  <c r="AT1100" s="1"/>
  <c r="AL1095"/>
  <c r="AT944"/>
  <c r="AQ1106"/>
  <c r="F1106"/>
  <c r="AS1118"/>
  <c r="AS1063"/>
  <c r="AD1102"/>
  <c r="AP1102" s="1"/>
  <c r="AP1083"/>
  <c r="AD1096"/>
  <c r="AP1096" s="1"/>
  <c r="AP1077"/>
  <c r="AD1098"/>
  <c r="AP1098" s="1"/>
  <c r="AP1079"/>
  <c r="AD1094"/>
  <c r="AP1094" s="1"/>
  <c r="AP1075"/>
  <c r="AD1061"/>
  <c r="AP28"/>
  <c r="AD1066"/>
  <c r="AP1066" s="1"/>
  <c r="AP1065"/>
  <c r="N1090"/>
  <c r="N1106" s="1"/>
  <c r="N1087"/>
  <c r="AI1042"/>
  <c r="AI1068" s="1"/>
  <c r="AL1041"/>
  <c r="R1068"/>
  <c r="R1064"/>
  <c r="AD1101"/>
  <c r="AP1101" s="1"/>
  <c r="AP1082"/>
  <c r="AD1093"/>
  <c r="AP1093" s="1"/>
  <c r="AP1074"/>
  <c r="AV230"/>
  <c r="AL1065"/>
  <c r="AL1066" s="1"/>
  <c r="AV20"/>
  <c r="AC1106"/>
  <c r="AO1106" s="1"/>
  <c r="AO1090"/>
  <c r="AL1060"/>
  <c r="AV873"/>
  <c r="L912"/>
  <c r="F912"/>
  <c r="F945" s="1"/>
  <c r="F1042" s="1"/>
  <c r="D945"/>
  <c r="D1042" s="1"/>
  <c r="D1068" s="1"/>
  <c r="AL712"/>
  <c r="AK698"/>
  <c r="AK748" s="1"/>
  <c r="AK945" s="1"/>
  <c r="AK1042" s="1"/>
  <c r="AK1083"/>
  <c r="AK1102" s="1"/>
  <c r="AK1106" s="1"/>
  <c r="AN226"/>
  <c r="AJ226"/>
  <c r="AL226" s="1"/>
  <c r="AV226" s="1"/>
  <c r="AD226"/>
  <c r="AP226" s="1"/>
  <c r="AF1068"/>
  <c r="F1068"/>
  <c r="AJ945"/>
  <c r="AJ1042" s="1"/>
  <c r="AN945"/>
  <c r="AD748"/>
  <c r="AP748" s="1"/>
  <c r="AI1106"/>
  <c r="AJ1106"/>
  <c r="AQ1063"/>
  <c r="AL1100"/>
  <c r="AL1091"/>
  <c r="AK1087"/>
  <c r="AB1063"/>
  <c r="AD1095"/>
  <c r="AP1095" s="1"/>
  <c r="AQ945"/>
  <c r="AQ1042" s="1"/>
  <c r="AT28"/>
  <c r="AT1061" s="1"/>
  <c r="N1065"/>
  <c r="AK1096" i="2"/>
  <c r="AA1096"/>
  <c r="AE1136"/>
  <c r="AQ1136" s="1"/>
  <c r="AQ1117"/>
  <c r="AE1133"/>
  <c r="AQ1133" s="1"/>
  <c r="AQ1114"/>
  <c r="AE1131"/>
  <c r="AQ1131" s="1"/>
  <c r="AQ1112"/>
  <c r="AE1126"/>
  <c r="AQ1126" s="1"/>
  <c r="AQ1107"/>
  <c r="AJ1122"/>
  <c r="AJ1138" s="1"/>
  <c r="AJ1119"/>
  <c r="AA1005"/>
  <c r="AB1005"/>
  <c r="X1072"/>
  <c r="AI1005"/>
  <c r="AF1072"/>
  <c r="AI965"/>
  <c r="AJ965"/>
  <c r="AN965"/>
  <c r="AF1100"/>
  <c r="AF1096"/>
  <c r="AP873"/>
  <c r="AL873"/>
  <c r="AE873"/>
  <c r="AQ873" s="1"/>
  <c r="AE1137"/>
  <c r="AQ1137" s="1"/>
  <c r="AQ1118"/>
  <c r="AE1135"/>
  <c r="AQ1135" s="1"/>
  <c r="AQ1116"/>
  <c r="AE1130"/>
  <c r="AQ1130" s="1"/>
  <c r="AQ1111"/>
  <c r="AE1129"/>
  <c r="AQ1129" s="1"/>
  <c r="AQ1110"/>
  <c r="AQ1105"/>
  <c r="AU1103"/>
  <c r="AU51"/>
  <c r="AU1093" s="1"/>
  <c r="AU1150" s="1"/>
  <c r="AP1004"/>
  <c r="AL1004"/>
  <c r="AP1122"/>
  <c r="AO1072"/>
  <c r="AK1072"/>
  <c r="AK1085" s="1"/>
  <c r="AC1085"/>
  <c r="AB1096"/>
  <c r="AN1095"/>
  <c r="AM1090"/>
  <c r="AW979"/>
  <c r="AT1125"/>
  <c r="AU857"/>
  <c r="AM1159"/>
  <c r="AM43"/>
  <c r="AE1122"/>
  <c r="AE1119"/>
  <c r="AQ1119" s="1"/>
  <c r="AQ1103"/>
  <c r="G1160"/>
  <c r="G1085"/>
  <c r="E1078"/>
  <c r="K965"/>
  <c r="H1005"/>
  <c r="L965"/>
  <c r="AP851"/>
  <c r="AL851"/>
  <c r="AE851"/>
  <c r="AQ851" s="1"/>
  <c r="AD1124"/>
  <c r="AP1124" s="1"/>
  <c r="M1094"/>
  <c r="M1095" s="1"/>
  <c r="AS839"/>
  <c r="AS1094" s="1"/>
  <c r="AS1095" s="1"/>
  <c r="AL1097"/>
  <c r="AL1098" s="1"/>
  <c r="AK1097"/>
  <c r="AK1098" s="1"/>
  <c r="AR1097"/>
  <c r="AR1154" s="1"/>
  <c r="AU909"/>
  <c r="AU1134" s="1"/>
  <c r="AN1094"/>
  <c r="AU1123"/>
  <c r="AU305"/>
  <c r="S1138"/>
  <c r="R1138"/>
  <c r="AE1123"/>
  <c r="AQ1123" s="1"/>
  <c r="AM1110"/>
  <c r="AM1129" s="1"/>
  <c r="AM1108"/>
  <c r="AU1125"/>
  <c r="AL1119"/>
  <c r="O1093"/>
  <c r="O1095" s="1"/>
  <c r="AD1128"/>
  <c r="AP1128" s="1"/>
  <c r="AD1098"/>
  <c r="AP1098" s="1"/>
  <c r="AP1097"/>
  <c r="AM1092"/>
  <c r="AW926"/>
  <c r="AQ1115"/>
  <c r="AE1128"/>
  <c r="AQ1128" s="1"/>
  <c r="AQ1109"/>
  <c r="AQ1106"/>
  <c r="AE106"/>
  <c r="AQ106" s="1"/>
  <c r="AN106"/>
  <c r="AJ106"/>
  <c r="AM106" s="1"/>
  <c r="AW106" s="1"/>
  <c r="AQ1090"/>
  <c r="AB1138"/>
  <c r="AN1138" s="1"/>
  <c r="AN1122"/>
  <c r="AM1103"/>
  <c r="AM51"/>
  <c r="AE1004"/>
  <c r="AQ1004" s="1"/>
  <c r="AN1004"/>
  <c r="AJ1004"/>
  <c r="AM1004" s="1"/>
  <c r="AW1004" s="1"/>
  <c r="AP909"/>
  <c r="AL909"/>
  <c r="AE909"/>
  <c r="AQ909" s="1"/>
  <c r="AI1096"/>
  <c r="AR1122"/>
  <c r="AR1119"/>
  <c r="N1160"/>
  <c r="N1085"/>
  <c r="AC1100"/>
  <c r="AC1096"/>
  <c r="AO1095"/>
  <c r="AR1147"/>
  <c r="AP857"/>
  <c r="AL857"/>
  <c r="AE857"/>
  <c r="AQ857" s="1"/>
  <c r="AC1138"/>
  <c r="AO1138" s="1"/>
  <c r="AO1122"/>
  <c r="AK1122"/>
  <c r="AK1138" s="1"/>
  <c r="AK1119"/>
  <c r="L1094"/>
  <c r="L1095" s="1"/>
  <c r="O839"/>
  <c r="O1094" s="1"/>
  <c r="AR839"/>
  <c r="AT1153"/>
  <c r="AU851"/>
  <c r="AU1124" s="1"/>
  <c r="R1094"/>
  <c r="R1095" s="1"/>
  <c r="AD839"/>
  <c r="S839"/>
  <c r="S1094" s="1"/>
  <c r="S1095" s="1"/>
  <c r="R965"/>
  <c r="AT839"/>
  <c r="AT1094" s="1"/>
  <c r="O1122"/>
  <c r="O1138" s="1"/>
  <c r="O1119"/>
  <c r="M965"/>
  <c r="AS965" s="1"/>
  <c r="I1005"/>
  <c r="AU1097"/>
  <c r="AU1154" s="1"/>
  <c r="AK1160"/>
  <c r="AR1131"/>
  <c r="AU1132"/>
  <c r="AJ1095"/>
  <c r="AM1071"/>
  <c r="AW1071" s="1"/>
  <c r="AE1132"/>
  <c r="AQ1132" s="1"/>
  <c r="AM1113"/>
  <c r="AM1132" s="1"/>
  <c r="AM1131"/>
  <c r="AM1106"/>
  <c r="AJ1097"/>
  <c r="AJ1098" s="1"/>
  <c r="AM1127"/>
  <c r="AT1138"/>
  <c r="L1138"/>
  <c r="AE1097"/>
  <c r="AS1138"/>
  <c r="AF35" i="1"/>
  <c r="Z37"/>
  <c r="AF37" s="1"/>
  <c r="R38"/>
  <c r="AE32"/>
  <c r="Z11"/>
  <c r="AF9"/>
  <c r="Q40"/>
  <c r="AD40" s="1"/>
  <c r="AD38"/>
  <c r="O40"/>
  <c r="AB40" s="1"/>
  <c r="AB38"/>
  <c r="Z32"/>
  <c r="AF30"/>
  <c r="AE11"/>
  <c r="P40"/>
  <c r="AC40" s="1"/>
  <c r="AC38"/>
  <c r="AF22"/>
  <c r="Z21"/>
  <c r="R25"/>
  <c r="AE25" s="1"/>
  <c r="AE21"/>
  <c r="W40"/>
  <c r="W26"/>
  <c r="AJ1047" i="3" l="1"/>
  <c r="AJ1068"/>
  <c r="AK1047"/>
  <c r="AK1068"/>
  <c r="AT1118"/>
  <c r="AL698"/>
  <c r="AL1083"/>
  <c r="AV1041"/>
  <c r="AS1068"/>
  <c r="AS1125" s="1"/>
  <c r="AS1120"/>
  <c r="AL1061"/>
  <c r="AL1063" s="1"/>
  <c r="AV28"/>
  <c r="AR1062"/>
  <c r="AR1063" s="1"/>
  <c r="AT786"/>
  <c r="AT1062" s="1"/>
  <c r="AT1119" s="1"/>
  <c r="AM1068"/>
  <c r="AM1064"/>
  <c r="AD1106"/>
  <c r="AP1106" s="1"/>
  <c r="AP1090"/>
  <c r="AD945"/>
  <c r="AT1106"/>
  <c r="AB1068"/>
  <c r="AB1064"/>
  <c r="AN1063"/>
  <c r="AQ1068"/>
  <c r="AQ1125" s="1"/>
  <c r="AQ1120"/>
  <c r="AR912"/>
  <c r="N912"/>
  <c r="N945" s="1"/>
  <c r="N1042" s="1"/>
  <c r="L945"/>
  <c r="L1042" s="1"/>
  <c r="AP1061"/>
  <c r="AD1063"/>
  <c r="AO1064"/>
  <c r="AO748"/>
  <c r="AC945"/>
  <c r="N1068"/>
  <c r="L1068"/>
  <c r="AJ1096" i="2"/>
  <c r="AD965"/>
  <c r="S965"/>
  <c r="AT965"/>
  <c r="R1005"/>
  <c r="AD1094"/>
  <c r="AP839"/>
  <c r="AL839"/>
  <c r="AE839"/>
  <c r="AR1094"/>
  <c r="AU839"/>
  <c r="AU1094" s="1"/>
  <c r="AM857"/>
  <c r="AL1125"/>
  <c r="AO1100"/>
  <c r="AO1096"/>
  <c r="AM1093"/>
  <c r="AW51"/>
  <c r="K1005"/>
  <c r="L1005"/>
  <c r="H1072"/>
  <c r="AM1097"/>
  <c r="AM1098" s="1"/>
  <c r="AW43"/>
  <c r="AN1096"/>
  <c r="AF1085"/>
  <c r="AI1072"/>
  <c r="AF1160"/>
  <c r="AA1072"/>
  <c r="X1160"/>
  <c r="X1100"/>
  <c r="AB1072"/>
  <c r="AE1125"/>
  <c r="AQ1125" s="1"/>
  <c r="AE1134"/>
  <c r="AQ1134" s="1"/>
  <c r="AK1100"/>
  <c r="AE1098"/>
  <c r="AQ1098" s="1"/>
  <c r="AQ1097"/>
  <c r="M1005"/>
  <c r="AS1005" s="1"/>
  <c r="I1072"/>
  <c r="AT1151"/>
  <c r="AT1095"/>
  <c r="S1096"/>
  <c r="R1096"/>
  <c r="AL1134"/>
  <c r="AM909"/>
  <c r="AM1134" s="1"/>
  <c r="AM1122"/>
  <c r="AM1119"/>
  <c r="AM851"/>
  <c r="AM1124" s="1"/>
  <c r="AL1124"/>
  <c r="AR965"/>
  <c r="AU965" s="1"/>
  <c r="O965"/>
  <c r="AQ1122"/>
  <c r="AU1122"/>
  <c r="AU1138" s="1"/>
  <c r="AU1119"/>
  <c r="AL1128"/>
  <c r="AM873"/>
  <c r="AM1128" s="1"/>
  <c r="AN1005"/>
  <c r="AJ1005"/>
  <c r="AM1125"/>
  <c r="AR1138"/>
  <c r="AD1138"/>
  <c r="AP1138" s="1"/>
  <c r="AE1124"/>
  <c r="AQ1124" s="1"/>
  <c r="Z38" i="1"/>
  <c r="AF32"/>
  <c r="Z26"/>
  <c r="AF26" s="1"/>
  <c r="AF11"/>
  <c r="AE38"/>
  <c r="AG38" s="1"/>
  <c r="AF21"/>
  <c r="Z25"/>
  <c r="R26"/>
  <c r="AE26" s="1"/>
  <c r="AG26" s="1"/>
  <c r="AL1064" i="3" l="1"/>
  <c r="AN1068"/>
  <c r="AN1064"/>
  <c r="AL1102"/>
  <c r="AL1106" s="1"/>
  <c r="AL1087"/>
  <c r="AT1063"/>
  <c r="AO945"/>
  <c r="AC1042"/>
  <c r="AD1064"/>
  <c r="AP1063"/>
  <c r="AT912"/>
  <c r="AT945" s="1"/>
  <c r="AT1042" s="1"/>
  <c r="AR945"/>
  <c r="AR1042" s="1"/>
  <c r="AP945"/>
  <c r="AD1042"/>
  <c r="AV698"/>
  <c r="AL748"/>
  <c r="AR1068"/>
  <c r="AT1152" i="2"/>
  <c r="I1160"/>
  <c r="M1072"/>
  <c r="I1100"/>
  <c r="AB1085"/>
  <c r="AN1072"/>
  <c r="AN1100" s="1"/>
  <c r="AJ1072"/>
  <c r="AB1160"/>
  <c r="AB1100"/>
  <c r="O1005"/>
  <c r="AR1005"/>
  <c r="AU1151"/>
  <c r="AU1095"/>
  <c r="AE1094"/>
  <c r="AQ839"/>
  <c r="AD1005"/>
  <c r="S1005"/>
  <c r="R1072"/>
  <c r="AT1005"/>
  <c r="AL1138"/>
  <c r="AA1160"/>
  <c r="AA1100"/>
  <c r="AI1085"/>
  <c r="AI1160"/>
  <c r="AI1100"/>
  <c r="H1160"/>
  <c r="K1072"/>
  <c r="L1072"/>
  <c r="H1100"/>
  <c r="AR1151"/>
  <c r="AR1095"/>
  <c r="AL1094"/>
  <c r="AL1095" s="1"/>
  <c r="AM839"/>
  <c r="AP1094"/>
  <c r="AD1095"/>
  <c r="AP965"/>
  <c r="AL965"/>
  <c r="AM965" s="1"/>
  <c r="AW965" s="1"/>
  <c r="AE965"/>
  <c r="AQ965" s="1"/>
  <c r="AE1138"/>
  <c r="AQ1138" s="1"/>
  <c r="AM1138"/>
  <c r="Z40" i="1"/>
  <c r="AF40" s="1"/>
  <c r="AF38"/>
  <c r="R40"/>
  <c r="AE40" s="1"/>
  <c r="AC1047" i="3" l="1"/>
  <c r="AO1042"/>
  <c r="AO1068" s="1"/>
  <c r="AC1068"/>
  <c r="AT1068"/>
  <c r="AT1125" s="1"/>
  <c r="AT1120"/>
  <c r="AV748"/>
  <c r="AL945"/>
  <c r="AD1047"/>
  <c r="AP1042"/>
  <c r="AP1068"/>
  <c r="AP1064"/>
  <c r="AD1068"/>
  <c r="AD1096" i="2"/>
  <c r="AP1095"/>
  <c r="AM1094"/>
  <c r="AM1095" s="1"/>
  <c r="AW839"/>
  <c r="AR1152"/>
  <c r="K1160"/>
  <c r="K1100"/>
  <c r="AU1152"/>
  <c r="AJ1085"/>
  <c r="AJ1160"/>
  <c r="AJ1100"/>
  <c r="AU1005"/>
  <c r="AL1096"/>
  <c r="L1160"/>
  <c r="L1085"/>
  <c r="O1072"/>
  <c r="AR1072"/>
  <c r="L1100"/>
  <c r="R1160"/>
  <c r="R1085"/>
  <c r="AD1072"/>
  <c r="AD1100" s="1"/>
  <c r="S1072"/>
  <c r="AT1072"/>
  <c r="AT1100" s="1"/>
  <c r="AT1157" s="1"/>
  <c r="R1100"/>
  <c r="AP1005"/>
  <c r="AL1005"/>
  <c r="AM1005" s="1"/>
  <c r="AW1005" s="1"/>
  <c r="AE1005"/>
  <c r="AQ1005" s="1"/>
  <c r="AQ1094"/>
  <c r="AE1095"/>
  <c r="M1160"/>
  <c r="AS1072"/>
  <c r="AS1100" s="1"/>
  <c r="M1085"/>
  <c r="M1100"/>
  <c r="AV945" i="3" l="1"/>
  <c r="AL1042"/>
  <c r="AE1096" i="2"/>
  <c r="AQ1095"/>
  <c r="S1160"/>
  <c r="S1085"/>
  <c r="S1100"/>
  <c r="O1160"/>
  <c r="O1085"/>
  <c r="O1100"/>
  <c r="AP1100"/>
  <c r="AP1096"/>
  <c r="AD1085"/>
  <c r="AP1072"/>
  <c r="AL1072"/>
  <c r="AD1160"/>
  <c r="AE1072"/>
  <c r="AE1100" s="1"/>
  <c r="AM1096"/>
  <c r="AU1072"/>
  <c r="AU1100" s="1"/>
  <c r="AU1157" s="1"/>
  <c r="AR1100"/>
  <c r="AR1157" s="1"/>
  <c r="AL1047" i="3" l="1"/>
  <c r="AV1042"/>
  <c r="AL1068"/>
  <c r="AQ1096" i="2"/>
  <c r="AQ1072"/>
  <c r="AQ1100" s="1"/>
  <c r="AE1085"/>
  <c r="AE1160"/>
  <c r="AL1085"/>
  <c r="AL1160"/>
  <c r="AM1072"/>
  <c r="AL1100"/>
  <c r="AM1074" l="1"/>
  <c r="AM1085"/>
  <c r="AW1072"/>
  <c r="AM1160"/>
  <c r="AM1100"/>
</calcChain>
</file>

<file path=xl/comments1.xml><?xml version="1.0" encoding="utf-8"?>
<comments xmlns="http://schemas.openxmlformats.org/spreadsheetml/2006/main">
  <authors>
    <author>budget monitoring</author>
    <author>Nino Rico</author>
  </authors>
  <commentList>
    <comment ref="Q737" authorId="0">
      <text>
        <r>
          <rPr>
            <b/>
            <sz val="9"/>
            <color indexed="81"/>
            <rFont val="Tahoma"/>
            <family val="2"/>
          </rPr>
          <t>budget monitoring:</t>
        </r>
        <r>
          <rPr>
            <sz val="9"/>
            <color indexed="81"/>
            <rFont val="Tahoma"/>
            <family val="2"/>
          </rPr>
          <t xml:space="preserve">
P14931926 - adj for 2014</t>
        </r>
      </text>
    </comment>
    <comment ref="D1015" authorId="1">
      <text>
        <r>
          <rPr>
            <b/>
            <sz val="9"/>
            <color indexed="81"/>
            <rFont val="Tahoma"/>
            <family val="2"/>
          </rPr>
          <t>Nino Rico:</t>
        </r>
        <r>
          <rPr>
            <sz val="9"/>
            <color indexed="81"/>
            <rFont val="Tahoma"/>
            <family val="2"/>
          </rPr>
          <t xml:space="preserve">
with adjustment</t>
        </r>
      </text>
    </comment>
    <comment ref="P1015" authorId="1">
      <text>
        <r>
          <rPr>
            <b/>
            <sz val="9"/>
            <color indexed="81"/>
            <rFont val="Tahoma"/>
            <family val="2"/>
          </rPr>
          <t>Nino Rico:</t>
        </r>
        <r>
          <rPr>
            <sz val="9"/>
            <color indexed="81"/>
            <rFont val="Tahoma"/>
            <family val="2"/>
          </rPr>
          <t xml:space="preserve">
with adjustment</t>
        </r>
      </text>
    </comment>
  </commentList>
</comments>
</file>

<file path=xl/comments2.xml><?xml version="1.0" encoding="utf-8"?>
<comments xmlns="http://schemas.openxmlformats.org/spreadsheetml/2006/main">
  <authors>
    <author>budget monitoring</author>
    <author>HP</author>
  </authors>
  <commentList>
    <comment ref="H9" authorId="0">
      <text>
        <r>
          <rPr>
            <b/>
            <sz val="9"/>
            <color indexed="81"/>
            <rFont val="Tahoma"/>
            <family val="2"/>
          </rPr>
          <t>budget monitoring:</t>
        </r>
        <r>
          <rPr>
            <sz val="9"/>
            <color indexed="81"/>
            <rFont val="Tahoma"/>
            <family val="2"/>
          </rPr>
          <t xml:space="preserve">
P22.5 C.N.A.
P5,839,556 - deficiency in hazard &amp; longevity pay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budget monitoring:</t>
        </r>
        <r>
          <rPr>
            <sz val="9"/>
            <color indexed="81"/>
            <rFont val="Tahoma"/>
            <family val="2"/>
          </rPr>
          <t xml:space="preserve">
P22.5 C.N.A.
P5,839,556 - deficiency in hazard &amp; longevity pay</t>
        </r>
      </text>
    </comment>
    <comment ref="E431" authorId="0">
      <text>
        <r>
          <rPr>
            <b/>
            <sz val="9"/>
            <color indexed="81"/>
            <rFont val="Tahoma"/>
            <family val="2"/>
          </rPr>
          <t>budget monitoring:</t>
        </r>
        <r>
          <rPr>
            <sz val="9"/>
            <color indexed="81"/>
            <rFont val="Tahoma"/>
            <family val="2"/>
          </rPr>
          <t xml:space="preserve">
for dengue vaccine 4A &amp; 3
</t>
        </r>
      </text>
    </comment>
    <comment ref="Q431" authorId="0">
      <text>
        <r>
          <rPr>
            <b/>
            <sz val="9"/>
            <color indexed="81"/>
            <rFont val="Tahoma"/>
            <family val="2"/>
          </rPr>
          <t>budget monitoring:</t>
        </r>
        <r>
          <rPr>
            <sz val="9"/>
            <color indexed="81"/>
            <rFont val="Tahoma"/>
            <family val="2"/>
          </rPr>
          <t xml:space="preserve">
for dengue vaccine 4A &amp; 3
</t>
        </r>
      </text>
    </comment>
    <comment ref="F732" authorId="0">
      <text>
        <r>
          <rPr>
            <b/>
            <sz val="9"/>
            <color indexed="81"/>
            <rFont val="Tahoma"/>
            <family val="2"/>
          </rPr>
          <t>budget monitoring:</t>
        </r>
        <r>
          <rPr>
            <sz val="9"/>
            <color indexed="81"/>
            <rFont val="Tahoma"/>
            <family val="2"/>
          </rPr>
          <t xml:space="preserve">
net of dpwh</t>
        </r>
      </text>
    </comment>
    <comment ref="J847" authorId="1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w/ saro -roi-15-0010598</t>
        </r>
      </text>
    </comment>
    <comment ref="V847" authorId="1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w/ saro -roi-15-0010598</t>
        </r>
      </text>
    </comment>
    <comment ref="V849" authorId="0">
      <text>
        <r>
          <rPr>
            <b/>
            <sz val="9"/>
            <color indexed="81"/>
            <rFont val="Tahoma"/>
            <family val="2"/>
          </rPr>
          <t>budget monitoring:</t>
        </r>
        <r>
          <rPr>
            <sz val="9"/>
            <color indexed="81"/>
            <rFont val="Tahoma"/>
            <family val="2"/>
          </rPr>
          <t xml:space="preserve">
withdrawal of HFEP</t>
        </r>
      </text>
    </comment>
    <comment ref="J890" authorId="0">
      <text>
        <r>
          <rPr>
            <b/>
            <sz val="9"/>
            <color indexed="81"/>
            <rFont val="Tahoma"/>
            <family val="2"/>
          </rPr>
          <t>budget monitoring:</t>
        </r>
        <r>
          <rPr>
            <sz val="9"/>
            <color indexed="81"/>
            <rFont val="Tahoma"/>
            <family val="2"/>
          </rPr>
          <t xml:space="preserve">
withdrawl of HFEP</t>
        </r>
      </text>
    </comment>
    <comment ref="E982" authorId="0">
      <text>
        <r>
          <rPr>
            <b/>
            <sz val="9"/>
            <color indexed="81"/>
            <rFont val="Tahoma"/>
            <family val="2"/>
          </rPr>
          <t>budget monitoring:</t>
        </r>
        <r>
          <rPr>
            <sz val="9"/>
            <color indexed="81"/>
            <rFont val="Tahoma"/>
            <family val="2"/>
          </rPr>
          <t xml:space="preserve">
budget monitoring:
augmentation to BOQ P13,271,493.00</t>
        </r>
      </text>
    </comment>
    <comment ref="Q982" authorId="0">
      <text>
        <r>
          <rPr>
            <b/>
            <sz val="9"/>
            <color indexed="81"/>
            <rFont val="Tahoma"/>
            <family val="2"/>
          </rPr>
          <t>budget monitoring:</t>
        </r>
        <r>
          <rPr>
            <sz val="9"/>
            <color indexed="81"/>
            <rFont val="Tahoma"/>
            <family val="2"/>
          </rPr>
          <t xml:space="preserve">
SAGF-152 - SARO#15-0002797 3/10 &amp; 0008847 6/26
16079 10/7</t>
        </r>
      </text>
    </comment>
    <comment ref="R982" authorId="0">
      <text>
        <r>
          <rPr>
            <b/>
            <sz val="9"/>
            <color indexed="81"/>
            <rFont val="Tahoma"/>
            <family val="2"/>
          </rPr>
          <t>budget monitoring:</t>
        </r>
        <r>
          <rPr>
            <sz val="9"/>
            <color indexed="81"/>
            <rFont val="Tahoma"/>
            <family val="2"/>
          </rPr>
          <t xml:space="preserve">
SARO-BMB-B-15-0011664 dtd 8/18/15
</t>
        </r>
      </text>
    </comment>
    <comment ref="Y1015" authorId="0">
      <text>
        <r>
          <rPr>
            <b/>
            <sz val="9"/>
            <color indexed="81"/>
            <rFont val="Tahoma"/>
            <family val="2"/>
          </rPr>
          <t>budget monitoring:</t>
        </r>
        <r>
          <rPr>
            <sz val="9"/>
            <color indexed="81"/>
            <rFont val="Tahoma"/>
            <family val="2"/>
          </rPr>
          <t xml:space="preserve">
transfer 1M to veterans</t>
        </r>
      </text>
    </comment>
  </commentList>
</comments>
</file>

<file path=xl/sharedStrings.xml><?xml version="1.0" encoding="utf-8"?>
<sst xmlns="http://schemas.openxmlformats.org/spreadsheetml/2006/main" count="2640" uniqueCount="448">
  <si>
    <t>DEPARTMENT OF HEALTH</t>
  </si>
  <si>
    <t xml:space="preserve">STATEMENT OF ALLOTMENTS, OBLIGATIONS AND BALANCES </t>
  </si>
  <si>
    <t>SAOB as of December 31, 2015</t>
  </si>
  <si>
    <t>SAOB as of October 31, 2015</t>
  </si>
  <si>
    <t>PROGRAM/ACTIVITY/PROJECT</t>
  </si>
  <si>
    <t>ALLOTMENT</t>
  </si>
  <si>
    <t>ADJUSTMENT (AUGMENTATION/REALIGNMENT/ WITHDRAWALS W/ SARO)</t>
  </si>
  <si>
    <t>SUB-ALLOTMENT (FROM/TO)</t>
  </si>
  <si>
    <t>ADJUSTED ALLOTMENT</t>
  </si>
  <si>
    <t>OBLIGATION</t>
  </si>
  <si>
    <t>BALANCE</t>
  </si>
  <si>
    <t>% OF UTILIZATION</t>
  </si>
  <si>
    <t>PS</t>
  </si>
  <si>
    <t>MOOE</t>
  </si>
  <si>
    <t>CO</t>
  </si>
  <si>
    <t>TOTAL</t>
  </si>
  <si>
    <t>CURRENT YEAR 2015</t>
  </si>
  <si>
    <t>REGULAR FUND - GAA APPROPRIATION</t>
  </si>
  <si>
    <t>AGENCY SPECIFIC BUDGET</t>
  </si>
  <si>
    <t>SAGF-Fund 152 (BOQ)</t>
  </si>
  <si>
    <t>Sub-total</t>
  </si>
  <si>
    <t>OTHER RELEASES, SPECIAL PURPOSE FUND &amp; SUPPLEMENTAL APPROPRIATION</t>
  </si>
  <si>
    <t>AUTOMATIC APPROPRIATION</t>
  </si>
  <si>
    <t>RLIP</t>
  </si>
  <si>
    <t>Custom Duties &amp; Taxes</t>
  </si>
  <si>
    <t>Domestic Grant Proceeds (Financial Assistance) -BGH</t>
  </si>
  <si>
    <t>Franchise Tax</t>
  </si>
  <si>
    <t xml:space="preserve">Health Sector Policy Support Program - Phase II EU </t>
  </si>
  <si>
    <t>SPECIAL PURPOSE FUND</t>
  </si>
  <si>
    <t>Miscellaneous Personnel Benefits Fund</t>
  </si>
  <si>
    <t>Pension and Graduity Fund</t>
  </si>
  <si>
    <t>E-Government Fund</t>
  </si>
  <si>
    <t xml:space="preserve"> TOTAL</t>
  </si>
  <si>
    <t>CONTINUING APPROPRIATION 2014</t>
  </si>
  <si>
    <t>Contingent Fund</t>
  </si>
  <si>
    <t>GRAND TOTAL</t>
  </si>
  <si>
    <t xml:space="preserve">CURRENT APPROPRIATIONS (CY 2015) -  REGULAR FUND </t>
  </si>
  <si>
    <t>CY 2015 GAA</t>
  </si>
  <si>
    <t>ADJUSTMENT/ WITHDRAWAL / REALIGNMENT (WITH SARO)</t>
  </si>
  <si>
    <t>ADJUSTED APPROPRIATION</t>
  </si>
  <si>
    <t>INTERNAL REALIGNMENT ( USED OF SAVINGS TO PAY BENEFITS)</t>
  </si>
  <si>
    <t>SUB-ALLOTMENT</t>
  </si>
  <si>
    <t>ADJUSTED ALLOTMENT (ALLOTMENT(+/-) SUB-ALLOTMENT)</t>
  </si>
  <si>
    <t>OBLIGATIONS</t>
  </si>
  <si>
    <t>BALANCE OF ALLOTMENT (ALLOT-TOTAL OBLIGATIONS)</t>
  </si>
  <si>
    <t>% OF UTILIZATION (OBLIG/ADJUSTED ALLOT)</t>
  </si>
  <si>
    <t>BALANCE OF APPROPRIATION</t>
  </si>
  <si>
    <t>REMARKS</t>
  </si>
  <si>
    <t>A. Programs</t>
  </si>
  <si>
    <t xml:space="preserve">General Administration and Support </t>
  </si>
  <si>
    <t>101101130010100000100010000</t>
  </si>
  <si>
    <t>Central Office</t>
  </si>
  <si>
    <t>Metro Manila Centers for Health Development</t>
  </si>
  <si>
    <t>Bicol for Health Development</t>
  </si>
  <si>
    <t>Central Visayas for Health Development</t>
  </si>
  <si>
    <t>Davao Region  for Health Development</t>
  </si>
  <si>
    <t>Soccsksargen for Health Development</t>
  </si>
  <si>
    <t>Dr. Jose N. Rodriguez Memorial Hospital</t>
  </si>
  <si>
    <t>Las Piñas General Hospital and Satellite Trauma Center</t>
  </si>
  <si>
    <t>Veterans General Hospital</t>
  </si>
  <si>
    <t>Western Visayas Medical Center</t>
  </si>
  <si>
    <t>Eastern Visayas Regional Medical Center</t>
  </si>
  <si>
    <t>East Avenue Medical Center</t>
  </si>
  <si>
    <t>Jose Fabella Memorial Hospital</t>
  </si>
  <si>
    <t>Jose Reyes Memorial Medical Center</t>
  </si>
  <si>
    <t>National Center for Mental Health</t>
  </si>
  <si>
    <t xml:space="preserve">National Children's Hospital </t>
  </si>
  <si>
    <t>Quirino Memorial Medical Center</t>
  </si>
  <si>
    <t xml:space="preserve">Research Institute for Tropical Medicine </t>
  </si>
  <si>
    <t xml:space="preserve">San Lazaro Hospital </t>
  </si>
  <si>
    <t>Tondo Medical Center</t>
  </si>
  <si>
    <t>Bureau of Quarantine</t>
  </si>
  <si>
    <t>Argao Cebu Rehabilitation Center</t>
  </si>
  <si>
    <t>Bataan Rehabilitation Center</t>
  </si>
  <si>
    <t>Bicutan Rehabilitation Center</t>
  </si>
  <si>
    <t>Cagayan de Oro Rehabilitation Center</t>
  </si>
  <si>
    <t>Dulag Leyte Rehabilitation Center</t>
  </si>
  <si>
    <t>Malinao Albay Rehabilitation Center</t>
  </si>
  <si>
    <t>Pototan Iloilo Rehabilitation Center</t>
  </si>
  <si>
    <t>Tagaytay Rehabilitation Center</t>
  </si>
  <si>
    <t>Ilocos Center for Health Development</t>
  </si>
  <si>
    <t>Sub-total General Administration and Support</t>
  </si>
  <si>
    <t>Support to Operations</t>
  </si>
  <si>
    <t>101101130010100000200010000</t>
  </si>
  <si>
    <t>Health Information Systems and Technology Development</t>
  </si>
  <si>
    <t>Support to regional delivery services</t>
  </si>
  <si>
    <t>101101130010300013200020000</t>
  </si>
  <si>
    <t>101101130010300014200020000</t>
  </si>
  <si>
    <t>Cordillera for Health Development</t>
  </si>
  <si>
    <t>101101130010300001200020000</t>
  </si>
  <si>
    <t>101101130010300002200020000</t>
  </si>
  <si>
    <t>Cagayan Valley Centers for Health Development</t>
  </si>
  <si>
    <t>101101130010300003200020000</t>
  </si>
  <si>
    <t>Central Luzon for Health Development</t>
  </si>
  <si>
    <t>101101130010300004200020000</t>
  </si>
  <si>
    <t>Calabarzon for Health Development</t>
  </si>
  <si>
    <t>101101130010300017200020000</t>
  </si>
  <si>
    <t>Mimaropa for Health Development</t>
  </si>
  <si>
    <t>101101130010300005200020000</t>
  </si>
  <si>
    <t>101101130010300006200020000</t>
  </si>
  <si>
    <t>Western Visayas for Health Development</t>
  </si>
  <si>
    <t>101101130010300007200020000</t>
  </si>
  <si>
    <t>101101130010300008200020000</t>
  </si>
  <si>
    <t>Eastern Visayas for Health Development</t>
  </si>
  <si>
    <t>101101130010300009200020000</t>
  </si>
  <si>
    <t>Zamboanga Peninsula for Health Development</t>
  </si>
  <si>
    <t>101101130010300010200020000</t>
  </si>
  <si>
    <t>Northern Mindanao for Health Development</t>
  </si>
  <si>
    <t>101101130010300011200020000</t>
  </si>
  <si>
    <t>101101130010300012200020000</t>
  </si>
  <si>
    <t>101101130010300016200020000</t>
  </si>
  <si>
    <t>Caraga for Health Development</t>
  </si>
  <si>
    <t>Region 1 Medical Center</t>
  </si>
  <si>
    <t>Ilocos Training and Regional Medical Center</t>
  </si>
  <si>
    <t xml:space="preserve">Southern Isabela General Hosp.Tertiary </t>
  </si>
  <si>
    <t>Batangas Regional Hospital</t>
  </si>
  <si>
    <t>Bicol Medical Center</t>
  </si>
  <si>
    <t>Bicol Regional Training and Teaching Hospital</t>
  </si>
  <si>
    <t>Bicol Sanitarium</t>
  </si>
  <si>
    <t>Camarines Sur Rehabilitation Center</t>
  </si>
  <si>
    <t>Zamboanga City Medical Center</t>
  </si>
  <si>
    <t>Margosatubig Regional Hospital</t>
  </si>
  <si>
    <t>Mindanao Central Sanitarium</t>
  </si>
  <si>
    <t>Basilan General Hospital</t>
  </si>
  <si>
    <t>101101130010100000200030000</t>
  </si>
  <si>
    <t>Monitoring and Evaluation of Bottom Up Budgeting Project</t>
  </si>
  <si>
    <t xml:space="preserve">    Sub- total Support to Operations</t>
  </si>
  <si>
    <t>Operations</t>
  </si>
  <si>
    <t>MFO 1 - Health Sector Policy Services</t>
  </si>
  <si>
    <t>Formulation and Development of National Health Policies and Plans  including  Essential National Health Research</t>
  </si>
  <si>
    <t>101101130010100000301010001</t>
  </si>
  <si>
    <t xml:space="preserve">Development of Policies, Support Mechanisms and Collaboration   for International Health Cooperation </t>
  </si>
  <si>
    <t>101101130010100000301010002</t>
  </si>
  <si>
    <t>Health System Development  Program including Policy Support</t>
  </si>
  <si>
    <t>101101130010100000301010003</t>
  </si>
  <si>
    <t xml:space="preserve">Formulation of Policies, Standards, and Plans for Hospital and other Health Facilities </t>
  </si>
  <si>
    <t>Baguio General Hospital and Medical Center</t>
  </si>
  <si>
    <t>Region 1 Medical  Center</t>
  </si>
  <si>
    <t>Mariano Marcos Memorial Hospital and Medical Center</t>
  </si>
  <si>
    <t>Cagayan Valley Medical Center</t>
  </si>
  <si>
    <t>Dr. Paulino J. Garcia Memorial Research &amp; Medical Center</t>
  </si>
  <si>
    <t>Jose B. Lingad Memorial General Hospital</t>
  </si>
  <si>
    <t>Corazon Locsin Montelibano Memorial Regional Hospital</t>
  </si>
  <si>
    <t>Eversley Child Sanitarium</t>
  </si>
  <si>
    <t>Mayor Hilarion A. Ramiro Sr. Regional Training and Teaching Hospital</t>
  </si>
  <si>
    <t>Northern Mindanao Medical Center</t>
  </si>
  <si>
    <t>101101130011500007303040000</t>
  </si>
  <si>
    <t>101101130011500008303040000</t>
  </si>
  <si>
    <t xml:space="preserve">Cebu City Rehabilitation Center </t>
  </si>
  <si>
    <t>101101130000000000301010004</t>
  </si>
  <si>
    <t xml:space="preserve">National Pharmaceutical Policy Development ncluding provision of drugs and medicines, medical and dental supplies to make  affordable quality drugs available </t>
  </si>
  <si>
    <t>101101130010100000301010005</t>
  </si>
  <si>
    <t xml:space="preserve">Public Health Development Program including formulation of Public Health   Policies and Quality Assurance </t>
  </si>
  <si>
    <t>Vicente Sotto Sr. Memorial Medical Center</t>
  </si>
  <si>
    <t>101101130010100000301010006</t>
  </si>
  <si>
    <t>Health Policy Development including Essential National Health Research</t>
  </si>
  <si>
    <t xml:space="preserve">     Total , MFO 1</t>
  </si>
  <si>
    <t>MFO 2 - Technical Support Services</t>
  </si>
  <si>
    <t>Human Resource Development</t>
  </si>
  <si>
    <t>101101130010100000302010001</t>
  </si>
  <si>
    <t>Health Human Resource Policy Development and Planning for LGU and regional support</t>
  </si>
  <si>
    <t>National Childrens Hospital</t>
  </si>
  <si>
    <t>Philippine Orthopedic Center</t>
  </si>
  <si>
    <t>National Center For Mental Health</t>
  </si>
  <si>
    <t>San Lazaro Hospital</t>
  </si>
  <si>
    <t>Luis Hora Memorial Regional Hospital Tertiary-Regional</t>
  </si>
  <si>
    <t xml:space="preserve"> Region 1 Medical  Center</t>
  </si>
  <si>
    <t xml:space="preserve"> Batangas Regional Hospital</t>
  </si>
  <si>
    <t>Dr. Jose Rizal Memorial Hospital</t>
  </si>
  <si>
    <t>Sulu Sanitarium</t>
  </si>
  <si>
    <t>Davao Regional Hospital</t>
  </si>
  <si>
    <t>Southern Philippines Medical Center</t>
  </si>
  <si>
    <t>Cotabato Regional and Medical Center</t>
  </si>
  <si>
    <t>Cotabato Sanitarium</t>
  </si>
  <si>
    <t>Adela Serra Ty Memorial Medical Center</t>
  </si>
  <si>
    <t>Caraga Regional Hospital</t>
  </si>
  <si>
    <t>101101130000000000302010002</t>
  </si>
  <si>
    <t>Implementation of the Doctors to the Barrios and Rural Health  Practice  Program</t>
  </si>
  <si>
    <t>Culion Sanitarium and Balala Hospital</t>
  </si>
  <si>
    <t>Local Health System Development   Assistance</t>
  </si>
  <si>
    <t>101101130010100000302020000</t>
  </si>
  <si>
    <t>101101130010300013302020000</t>
  </si>
  <si>
    <t>101101130010300014302020000</t>
  </si>
  <si>
    <t>101101130010300001302020000</t>
  </si>
  <si>
    <t>101101130010300002302020000</t>
  </si>
  <si>
    <t>101101130010300003302020000</t>
  </si>
  <si>
    <t>101101130010300004302020000</t>
  </si>
  <si>
    <t>101101130010300017302020000</t>
  </si>
  <si>
    <t>101101130010300005302020000</t>
  </si>
  <si>
    <t>101101130010300006302020000</t>
  </si>
  <si>
    <t>101101130010300007302020000</t>
  </si>
  <si>
    <t>101101130010300008302020000</t>
  </si>
  <si>
    <t>101101130010300009302020000</t>
  </si>
  <si>
    <t>101101130010300010302020000</t>
  </si>
  <si>
    <t>101101130010300011302020000</t>
  </si>
  <si>
    <t>101101130010300012302020000</t>
  </si>
  <si>
    <t>101101130010300016302020000</t>
  </si>
  <si>
    <t>Valenzuela Medical Hospital</t>
  </si>
  <si>
    <t>San Lorenzo Ruiz Special Hospital for Women</t>
  </si>
  <si>
    <t>Don Jose S. Monfort Medical Center, Ext. Hospital</t>
  </si>
  <si>
    <t>Western Visayas Sanitarium</t>
  </si>
  <si>
    <t>Labuan Public Hospital</t>
  </si>
  <si>
    <t>Health Care Assistance</t>
  </si>
  <si>
    <t>101101130000000000302030001</t>
  </si>
  <si>
    <t>Subsidy for Health Insurance Premium Payment of Indigent Families  to the National Health Insurance Program</t>
  </si>
  <si>
    <t>101101130010100000302030002</t>
  </si>
  <si>
    <t>Assistance to Philippine Tuberculosis Society (PTS)</t>
  </si>
  <si>
    <t>101101130010100000302030003</t>
  </si>
  <si>
    <t>Assistance to Private Sector Health Centers</t>
  </si>
  <si>
    <t>Disease Prevention and Control</t>
  </si>
  <si>
    <t>101101130010100000302040001</t>
  </si>
  <si>
    <t>Epidemiology and Disease Surveillance</t>
  </si>
  <si>
    <t>101101130000000000302040003</t>
  </si>
  <si>
    <t>Elimination of Diseases as public health threat such as malaria,  schistosomiasis, leprosy and filariasis</t>
  </si>
  <si>
    <t>101101130000000000302040004</t>
  </si>
  <si>
    <t>Rabies Control Program</t>
  </si>
  <si>
    <t>101101130000000000302040007</t>
  </si>
  <si>
    <t>Expanded Program on Immunization</t>
  </si>
  <si>
    <t>101101130000000000302040008</t>
  </si>
  <si>
    <t>TB Control</t>
  </si>
  <si>
    <t xml:space="preserve"> Dr. Jose N. Rodriguez Memorial Hospital</t>
  </si>
  <si>
    <t xml:space="preserve"> Las Piñas General Hospital and Satellite Trauma Center</t>
  </si>
  <si>
    <t xml:space="preserve"> San Lorenzo Ruiz Special Hospital for Women</t>
  </si>
  <si>
    <t xml:space="preserve"> Valenzuela Medical Hospital</t>
  </si>
  <si>
    <t>Ospital ng Palawan</t>
  </si>
  <si>
    <t>Amang" Rodriguez Medical Center</t>
  </si>
  <si>
    <t xml:space="preserve">Rizal Medical Center </t>
  </si>
  <si>
    <t/>
  </si>
  <si>
    <t>Food and Drug Administration</t>
  </si>
  <si>
    <t>101101130000000000302040009</t>
  </si>
  <si>
    <t>Other  infectious diseases and emerging and re-emerging diseases including HIV/ AIDS, dengue,        food and water borne diseases</t>
  </si>
  <si>
    <t>Bataan General Hospital</t>
  </si>
  <si>
    <t>Mariveles Mental Hospital</t>
  </si>
  <si>
    <t>101101130010100000302040010</t>
  </si>
  <si>
    <t>Environmental and Occupational Health</t>
  </si>
  <si>
    <t>101101130000000000302040011</t>
  </si>
  <si>
    <t>Non-Communicable Disease Prevention and Control</t>
  </si>
  <si>
    <t>101101130010100000302050000</t>
  </si>
  <si>
    <t>Family Health and Responsible Parenting</t>
  </si>
  <si>
    <t>101101130010100000302060000</t>
  </si>
  <si>
    <t>Operation of the PNAC Secretariat</t>
  </si>
  <si>
    <t>101101130010100000302070000</t>
  </si>
  <si>
    <t>Health Promotion</t>
  </si>
  <si>
    <t>101101130010100000302080000</t>
  </si>
  <si>
    <t>Health Emergency Management including provision of emergency drugs and supplies</t>
  </si>
  <si>
    <t>Far North Luzon General Hospital and Training Center</t>
  </si>
  <si>
    <t>Batanes General Hospital</t>
  </si>
  <si>
    <t>Talavera Extension Hospital</t>
  </si>
  <si>
    <t>Don Emilio del Valle Memorial Hospital</t>
  </si>
  <si>
    <t>Gov. Celestino Gallares Memorial Hospital</t>
  </si>
  <si>
    <t>St. Anthony Mother and Child Hospital</t>
  </si>
  <si>
    <t>Talisay District Hospital</t>
  </si>
  <si>
    <t>Schistosomiasis Hospital</t>
  </si>
  <si>
    <t>Amai pakpak Medical Center</t>
  </si>
  <si>
    <t>Quarantine Services and International Health Surveillance</t>
  </si>
  <si>
    <t>101101130000000000302090000</t>
  </si>
  <si>
    <t>Health Facilities Enhancement Program ( for facilities of LGUs  and other health sector partners)</t>
  </si>
  <si>
    <t>101101130000000000302100000</t>
  </si>
  <si>
    <t>Quick Response Fund</t>
  </si>
  <si>
    <t>TOTAL , MFO 2</t>
  </si>
  <si>
    <t>MFO 3 - Hospital Services</t>
  </si>
  <si>
    <t>101101130010100000303010000</t>
  </si>
  <si>
    <t>National Voluntary Blood Services Program and Operation of  Blood  Centers</t>
  </si>
  <si>
    <t>Operation of Special Hospitals, Medical Centers and Institutes  for  Disease Prevention and Control</t>
  </si>
  <si>
    <t>101101130010100000303020000</t>
  </si>
  <si>
    <t>101101130011400012303020000</t>
  </si>
  <si>
    <t>101101130011400003303020000</t>
  </si>
  <si>
    <t>101101130011400006303020000</t>
  </si>
  <si>
    <t>101101130011400001303020000</t>
  </si>
  <si>
    <t>101101130011400008303020000</t>
  </si>
  <si>
    <t>101101130011400007303020000</t>
  </si>
  <si>
    <t>101101130011400009303020000</t>
  </si>
  <si>
    <t>101101130011400004303020000</t>
  </si>
  <si>
    <t>101101130011400011303020000</t>
  </si>
  <si>
    <t>101101130011400002303020000</t>
  </si>
  <si>
    <t>101101130011400010303020000</t>
  </si>
  <si>
    <t>101101130011400005303020000</t>
  </si>
  <si>
    <t xml:space="preserve"> Conner District Hospital</t>
  </si>
  <si>
    <t>Luis Hora Memorial Regional Hospital</t>
  </si>
  <si>
    <t>Operation of Regional Medical Centers, Sanitari and Other Hospitals</t>
  </si>
  <si>
    <t>National Capital Region</t>
  </si>
  <si>
    <t>101101130011400016303030000</t>
  </si>
  <si>
    <t>101101130011400014303030000</t>
  </si>
  <si>
    <t>101101130011400015303030000</t>
  </si>
  <si>
    <t>101101130011400013303030000</t>
  </si>
  <si>
    <t>Region I - Ilocos</t>
  </si>
  <si>
    <t>101101130011400019303030000</t>
  </si>
  <si>
    <t>101101130011400017303030000</t>
  </si>
  <si>
    <t>101101130011400018303030000</t>
  </si>
  <si>
    <t>Region II - Cagayan Valley</t>
  </si>
  <si>
    <t>101101130011400027303030000</t>
  </si>
  <si>
    <t>101101130011400024303030000</t>
  </si>
  <si>
    <t>101101130011400026303030000</t>
  </si>
  <si>
    <t>101101130011400025303030000</t>
  </si>
  <si>
    <t>Cordillera Region</t>
  </si>
  <si>
    <t>101101130011400020303030000</t>
  </si>
  <si>
    <t>101101130011400022303030000</t>
  </si>
  <si>
    <t>101101130011400023303030000</t>
  </si>
  <si>
    <t>101101130011400021303030000</t>
  </si>
  <si>
    <t>Region III - Central Luzon</t>
  </si>
  <si>
    <t>101101130011400032303030000</t>
  </si>
  <si>
    <t>101101130011400028303030000</t>
  </si>
  <si>
    <t>101101130011400030303030000</t>
  </si>
  <si>
    <t>101101130011400031303030000</t>
  </si>
  <si>
    <t>101101130011400029303030000</t>
  </si>
  <si>
    <t>Region IV-A Calabarzon</t>
  </si>
  <si>
    <t>101101130011400033303030000</t>
  </si>
  <si>
    <t>Region IV - B  Mimaropa</t>
  </si>
  <si>
    <t>101101130011400034303030000</t>
  </si>
  <si>
    <t>101101130011400035303030000</t>
  </si>
  <si>
    <t xml:space="preserve">Region V - Bicol </t>
  </si>
  <si>
    <t>101101130011400036303030000</t>
  </si>
  <si>
    <t>101101130011400037303030000</t>
  </si>
  <si>
    <t>101101130011400038303030000</t>
  </si>
  <si>
    <t>Region VI - Western Visayas</t>
  </si>
  <si>
    <t>101101130011400040303030000</t>
  </si>
  <si>
    <t>101101130011400042303030000</t>
  </si>
  <si>
    <t>101101130011400039303030000</t>
  </si>
  <si>
    <t>101101130011400041303030000</t>
  </si>
  <si>
    <t>Region VII - Central Visayas</t>
  </si>
  <si>
    <t>101101130011400048303030000</t>
  </si>
  <si>
    <t>101101130011400046303030000</t>
  </si>
  <si>
    <t>101101130011400044303030000</t>
  </si>
  <si>
    <t>101101130011400045303030000</t>
  </si>
  <si>
    <t>101101130011400047303030000</t>
  </si>
  <si>
    <t>101101130011400043303030000</t>
  </si>
  <si>
    <t>Region VIII - Eastern Visayas</t>
  </si>
  <si>
    <t>101101130011400049303030000</t>
  </si>
  <si>
    <t>101101130011400050303030000</t>
  </si>
  <si>
    <t>Region IX - Zamboanga Peninsula</t>
  </si>
  <si>
    <t>101101130011400055303030000</t>
  </si>
  <si>
    <t>101101130011400056303030000</t>
  </si>
  <si>
    <t>101101130011400054303030000</t>
  </si>
  <si>
    <t>101101130011400057303030000</t>
  </si>
  <si>
    <t>101101130011400052303030000</t>
  </si>
  <si>
    <t>101101130011400053303030000</t>
  </si>
  <si>
    <t>101101130011400051303030000</t>
  </si>
  <si>
    <t>Region X - Northern Mindanao</t>
  </si>
  <si>
    <t>101101130011400060303030000</t>
  </si>
  <si>
    <t>101101130011400059303030000</t>
  </si>
  <si>
    <t>101101130011400058303030000</t>
  </si>
  <si>
    <t>Region XI - Davao Region</t>
  </si>
  <si>
    <t>101101130011400062303030000</t>
  </si>
  <si>
    <t>101101130011400061303030000</t>
  </si>
  <si>
    <t>Region XII - Soccsksargen</t>
  </si>
  <si>
    <t>101101130011400063303030000</t>
  </si>
  <si>
    <t>101101130011400064303030000</t>
  </si>
  <si>
    <t>Region XIII - Caraga</t>
  </si>
  <si>
    <t>101101130011400066303030000</t>
  </si>
  <si>
    <t>101101130011400065303030000</t>
  </si>
  <si>
    <t>Operation of Dangereous Drug Abuse Treatment and Rehabilitation Center</t>
  </si>
  <si>
    <t>101101130011500000303040000</t>
  </si>
  <si>
    <t>101101130011500001303040000</t>
  </si>
  <si>
    <t>101101130011500011303040000</t>
  </si>
  <si>
    <t>101101130011500013303040000</t>
  </si>
  <si>
    <t>101101130011500002303040000</t>
  </si>
  <si>
    <t>101101130011500003303040000</t>
  </si>
  <si>
    <t>101101130011500004303040000</t>
  </si>
  <si>
    <t>101101130011500005303040000</t>
  </si>
  <si>
    <t>101101130011500006303040000</t>
  </si>
  <si>
    <t>Region VIII - Eastern  Visayas</t>
  </si>
  <si>
    <t>101101130011500009303040000</t>
  </si>
  <si>
    <t>101101130011500010303040000</t>
  </si>
  <si>
    <t>101101130011500012303040000</t>
  </si>
  <si>
    <t>TOTAL, MFO 3</t>
  </si>
  <si>
    <t>MFO 4 - Health Sector Regulation Services</t>
  </si>
  <si>
    <t>Implementation of  health regulations</t>
  </si>
  <si>
    <t>101101130010100000304010001</t>
  </si>
  <si>
    <t>Regulation of Health Facilities and Services</t>
  </si>
  <si>
    <t>101101130010100000304010002</t>
  </si>
  <si>
    <t xml:space="preserve">Regulation of  Devices and Radiation Health </t>
  </si>
  <si>
    <t>101101130010200001304010003</t>
  </si>
  <si>
    <t>Regulation of Food and Drugs, including Regulation of Food Fortification  and Salt Iodization</t>
  </si>
  <si>
    <t>101101130010200001304010004</t>
  </si>
  <si>
    <t>Operation of Satellite Laboratories - Visayas</t>
  </si>
  <si>
    <t>Operation of Satellite Laboratories - Davao</t>
  </si>
  <si>
    <t>101101130010200002304010005</t>
  </si>
  <si>
    <t>Regional Health Regulations</t>
  </si>
  <si>
    <t>101101130010300013304010006</t>
  </si>
  <si>
    <t>101101130010300014304010006</t>
  </si>
  <si>
    <t>101101130010300001304010006</t>
  </si>
  <si>
    <t>101101130010300002304010006</t>
  </si>
  <si>
    <t>101101130010300003304010006</t>
  </si>
  <si>
    <t>101101130010300004304010006</t>
  </si>
  <si>
    <t>101101130010300017304010006</t>
  </si>
  <si>
    <t>101101130010300005304010006</t>
  </si>
  <si>
    <t>101101130010300006304010006</t>
  </si>
  <si>
    <t>101101130010300007304010006</t>
  </si>
  <si>
    <t>101101130010300008304010006</t>
  </si>
  <si>
    <t>101101130010300009304010006</t>
  </si>
  <si>
    <t>101101130010300010304010006</t>
  </si>
  <si>
    <t>101101130010300011304010006</t>
  </si>
  <si>
    <t>101101130010300012304010006</t>
  </si>
  <si>
    <t>101101130010300016304010006</t>
  </si>
  <si>
    <t>TOTAL, MFO 4</t>
  </si>
  <si>
    <t>TOTAL OPERATIONS</t>
  </si>
  <si>
    <t>Locally Funded Projects</t>
  </si>
  <si>
    <t>Social Protection</t>
  </si>
  <si>
    <t>Sickness and Disability</t>
  </si>
  <si>
    <t>101101130010100000414010001</t>
  </si>
  <si>
    <t>Assistance to Indigent Patients either Confined or Out Patients in Government Hospitals/ Specialty Hospitals/ LGU Hospitals/ Philippine General Hospital/ West Visayas State University Hospital</t>
  </si>
  <si>
    <t>Cotabato Regional Medical Center</t>
  </si>
  <si>
    <t>Mayor Hilarion Ramiro Sr Regional Training &amp; Teaching Hosp</t>
  </si>
  <si>
    <t xml:space="preserve"> Philippine Orthopedic Center</t>
  </si>
  <si>
    <t>Peace and Development</t>
  </si>
  <si>
    <t>101101130010100000414110001</t>
  </si>
  <si>
    <t>Subsidy for Health Insurance Premium under the PAMANA and Bangsamoro Programs</t>
  </si>
  <si>
    <t>101101130010100000414110002</t>
  </si>
  <si>
    <t>Implementation of Various Projects of LGUs</t>
  </si>
  <si>
    <t>TOTAL,  LFP</t>
  </si>
  <si>
    <t>TOTAL APPROPRIATIONS</t>
  </si>
  <si>
    <t>Note:</t>
  </si>
  <si>
    <t>Appropriation is net of PHIC P37,189M</t>
  </si>
  <si>
    <t>GAA</t>
  </si>
  <si>
    <t>addtl allot to BOQ</t>
  </si>
  <si>
    <t>PHILHEALTH</t>
  </si>
  <si>
    <t>BUREAUS</t>
  </si>
  <si>
    <t>SPECIAL HOSPITALS</t>
  </si>
  <si>
    <t>TRC</t>
  </si>
  <si>
    <t>CHD</t>
  </si>
  <si>
    <t>REGIONAL HOSPITALS</t>
  </si>
  <si>
    <t>TOTAL CHD/HOSPITAL</t>
  </si>
  <si>
    <t>OSEC</t>
  </si>
  <si>
    <t>TOTAL CHD</t>
  </si>
  <si>
    <t>Ilocos for Health Development</t>
  </si>
  <si>
    <t>CHD + HOSPITAL</t>
  </si>
  <si>
    <t>central office</t>
  </si>
  <si>
    <t xml:space="preserve">CONAP 2014-  REGULAR FUND </t>
  </si>
  <si>
    <t>Caraga  Centers for Health Development</t>
  </si>
  <si>
    <t>Amang Rodriguez Medical Center</t>
  </si>
  <si>
    <t>Quirino Mem Medical Center</t>
  </si>
  <si>
    <t>Research Institute For Tropical Medicine</t>
  </si>
  <si>
    <t>Rizal Medical Center</t>
  </si>
  <si>
    <t>Dr. Jose N. Rodriguez Memo. Hosp.</t>
  </si>
  <si>
    <t>San Lorenzo Ruiz Special Hosp. for Women</t>
  </si>
  <si>
    <t xml:space="preserve">Far North Luzon General </t>
  </si>
  <si>
    <t>Mariano Marcos Memorial Hosp. &amp; Medical Ctr.</t>
  </si>
  <si>
    <t>Southern Isabela General Hospital</t>
  </si>
  <si>
    <t xml:space="preserve"> Amai pakpak Medical Center</t>
  </si>
  <si>
    <t xml:space="preserve"> Adela Serra Ty Memorial Medical Center</t>
  </si>
  <si>
    <t xml:space="preserve">Public Health Development Program including ormulation of Public Health   Policies and Quality Assurance </t>
  </si>
  <si>
    <t>Don Jose S. Monfort Medical Center</t>
  </si>
  <si>
    <t>Don Emilio Del Valle Memorial Hospital</t>
  </si>
  <si>
    <t>St. Anthony Mother &amp; Child Hospital</t>
  </si>
  <si>
    <t xml:space="preserve"> San Lazaro Hospital </t>
  </si>
  <si>
    <t>Cordillera Administrative Region (CAR)</t>
  </si>
  <si>
    <t>Ospital Ng Palawan</t>
  </si>
  <si>
    <t>Increase in allotment pertains to the cancelled obligation of 2014</t>
  </si>
</sst>
</file>

<file path=xl/styles.xml><?xml version="1.0" encoding="utf-8"?>
<styleSheet xmlns="http://schemas.openxmlformats.org/spreadsheetml/2006/main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_);_(* \(#,##0.000\);_(* &quot;-&quot;??_);_(@_)"/>
    <numFmt numFmtId="166" formatCode="_(* #,##0.0_);_(* \(#,##0.0\);_(* &quot;-&quot;??_);_(@_)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Arial Narrow"/>
      <family val="2"/>
    </font>
    <font>
      <sz val="9"/>
      <color theme="1"/>
      <name val="Arial Narrow"/>
      <family val="2"/>
    </font>
    <font>
      <b/>
      <sz val="9"/>
      <name val="Arial Narrow"/>
      <family val="2"/>
    </font>
    <font>
      <sz val="11"/>
      <color theme="1"/>
      <name val="Arial Narrow"/>
      <family val="2"/>
    </font>
    <font>
      <b/>
      <sz val="10"/>
      <name val="Arial Narrow"/>
      <family val="2"/>
    </font>
    <font>
      <b/>
      <u/>
      <sz val="10"/>
      <color theme="3" tint="-0.249977111117893"/>
      <name val="Arial Narrow"/>
      <family val="2"/>
    </font>
    <font>
      <b/>
      <sz val="9"/>
      <color theme="6" tint="-0.499984740745262"/>
      <name val="Arial Narrow"/>
      <family val="2"/>
    </font>
    <font>
      <b/>
      <sz val="9"/>
      <color rgb="FFC00000"/>
      <name val="Arial Narrow"/>
      <family val="2"/>
    </font>
    <font>
      <b/>
      <sz val="9"/>
      <color theme="5" tint="-0.249977111117893"/>
      <name val="Arial Narrow"/>
      <family val="2"/>
    </font>
    <font>
      <b/>
      <sz val="9"/>
      <color theme="3" tint="-0.499984740745262"/>
      <name val="Arial Narrow"/>
      <family val="2"/>
    </font>
    <font>
      <b/>
      <sz val="9"/>
      <color theme="2" tint="-0.89999084444715716"/>
      <name val="Arial Narrow"/>
      <family val="2"/>
    </font>
    <font>
      <b/>
      <sz val="10"/>
      <color theme="1" tint="4.9989318521683403E-2"/>
      <name val="Calibri"/>
      <family val="2"/>
      <scheme val="minor"/>
    </font>
    <font>
      <sz val="10"/>
      <color theme="1" tint="4.9989318521683403E-2"/>
      <name val="Calibri"/>
      <family val="2"/>
      <scheme val="minor"/>
    </font>
    <font>
      <sz val="8"/>
      <color theme="1"/>
      <name val="Arial"/>
      <family val="2"/>
    </font>
    <font>
      <sz val="10"/>
      <name val="Arial"/>
      <family val="2"/>
    </font>
    <font>
      <sz val="7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7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name val="Calibri"/>
      <family val="2"/>
      <scheme val="minor"/>
    </font>
    <font>
      <sz val="9"/>
      <color rgb="FF00B050"/>
      <name val="Calibri"/>
      <family val="2"/>
      <scheme val="minor"/>
    </font>
    <font>
      <sz val="10"/>
      <name val="Arial Narrow"/>
      <family val="2"/>
    </font>
    <font>
      <b/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7"/>
      <color rgb="FFFF0000"/>
      <name val="Calibri"/>
      <family val="2"/>
      <scheme val="minor"/>
    </font>
    <font>
      <sz val="6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7"/>
      <name val="Calibri"/>
      <family val="2"/>
      <scheme val="minor"/>
    </font>
    <font>
      <b/>
      <sz val="7"/>
      <name val="Calibri"/>
      <family val="2"/>
      <scheme val="minor"/>
    </font>
    <font>
      <sz val="9"/>
      <color theme="6" tint="-0.499984740745262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8"/>
      <name val="Arial"/>
      <family val="2"/>
    </font>
    <font>
      <sz val="6"/>
      <name val="Calibri"/>
      <family val="2"/>
      <scheme val="minor"/>
    </font>
    <font>
      <b/>
      <u/>
      <sz val="9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499984740745262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</cellStyleXfs>
  <cellXfs count="583">
    <xf numFmtId="0" fontId="0" fillId="0" borderId="0" xfId="0"/>
    <xf numFmtId="0" fontId="3" fillId="0" borderId="0" xfId="0" applyNumberFormat="1" applyFont="1" applyFill="1" applyAlignment="1">
      <alignment vertical="center"/>
    </xf>
    <xf numFmtId="0" fontId="3" fillId="0" borderId="0" xfId="1" applyNumberFormat="1" applyFont="1" applyFill="1" applyAlignment="1">
      <alignment horizontal="left" vertical="center" indent="2"/>
    </xf>
    <xf numFmtId="43" fontId="4" fillId="0" borderId="0" xfId="1" applyFont="1" applyFill="1" applyAlignment="1">
      <alignment vertical="center"/>
    </xf>
    <xf numFmtId="0" fontId="4" fillId="0" borderId="0" xfId="0" applyFont="1" applyFill="1" applyAlignment="1">
      <alignment vertical="center"/>
    </xf>
    <xf numFmtId="9" fontId="4" fillId="0" borderId="0" xfId="2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0" applyFont="1"/>
    <xf numFmtId="0" fontId="7" fillId="0" borderId="0" xfId="0" applyFont="1" applyAlignment="1">
      <alignment vertical="center"/>
    </xf>
    <xf numFmtId="0" fontId="3" fillId="0" borderId="0" xfId="0" applyFont="1" applyFill="1" applyAlignment="1">
      <alignment horizontal="left" vertical="center" indent="2"/>
    </xf>
    <xf numFmtId="43" fontId="3" fillId="0" borderId="0" xfId="0" applyNumberFormat="1" applyFont="1" applyFill="1" applyAlignment="1">
      <alignment vertical="center"/>
    </xf>
    <xf numFmtId="43" fontId="4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vertical="center"/>
    </xf>
    <xf numFmtId="43" fontId="3" fillId="0" borderId="0" xfId="1" applyFont="1" applyFill="1" applyAlignment="1">
      <alignment vertical="center"/>
    </xf>
    <xf numFmtId="9" fontId="3" fillId="0" borderId="0" xfId="2" applyFont="1" applyFill="1" applyAlignment="1">
      <alignment horizontal="center" vertical="center"/>
    </xf>
    <xf numFmtId="0" fontId="3" fillId="0" borderId="0" xfId="0" applyNumberFormat="1" applyFont="1" applyFill="1" applyBorder="1" applyAlignment="1">
      <alignment vertical="center"/>
    </xf>
    <xf numFmtId="0" fontId="3" fillId="0" borderId="0" xfId="1" applyNumberFormat="1" applyFont="1" applyFill="1" applyBorder="1" applyAlignment="1">
      <alignment horizontal="left" vertical="center" indent="2"/>
    </xf>
    <xf numFmtId="43" fontId="4" fillId="0" borderId="1" xfId="1" applyFont="1" applyFill="1" applyBorder="1" applyAlignment="1">
      <alignment vertical="center"/>
    </xf>
    <xf numFmtId="43" fontId="4" fillId="0" borderId="1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9" fontId="4" fillId="0" borderId="1" xfId="2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 wrapText="1"/>
    </xf>
    <xf numFmtId="43" fontId="3" fillId="2" borderId="4" xfId="1" applyFont="1" applyFill="1" applyBorder="1" applyAlignment="1">
      <alignment horizontal="center" vertical="center" wrapText="1"/>
    </xf>
    <xf numFmtId="43" fontId="3" fillId="2" borderId="5" xfId="1" applyFont="1" applyFill="1" applyBorder="1" applyAlignment="1">
      <alignment horizontal="center" vertical="center" wrapText="1"/>
    </xf>
    <xf numFmtId="43" fontId="3" fillId="2" borderId="6" xfId="1" applyFont="1" applyFill="1" applyBorder="1" applyAlignment="1">
      <alignment horizontal="center" vertical="center" wrapText="1"/>
    </xf>
    <xf numFmtId="9" fontId="3" fillId="2" borderId="4" xfId="2" applyFont="1" applyFill="1" applyBorder="1" applyAlignment="1">
      <alignment horizontal="center" vertical="center" wrapText="1"/>
    </xf>
    <xf numFmtId="9" fontId="3" fillId="2" borderId="5" xfId="2" applyFont="1" applyFill="1" applyBorder="1" applyAlignment="1">
      <alignment horizontal="center" vertical="center" wrapText="1"/>
    </xf>
    <xf numFmtId="9" fontId="3" fillId="2" borderId="6" xfId="2" applyFont="1" applyFill="1" applyBorder="1" applyAlignment="1">
      <alignment horizontal="center" vertical="center" wrapText="1"/>
    </xf>
    <xf numFmtId="0" fontId="5" fillId="2" borderId="0" xfId="0" applyFont="1" applyFill="1" applyAlignment="1">
      <alignment vertical="center" wrapText="1"/>
    </xf>
    <xf numFmtId="0" fontId="3" fillId="2" borderId="0" xfId="0" applyFont="1" applyFill="1" applyAlignment="1">
      <alignment vertical="center" wrapText="1"/>
    </xf>
    <xf numFmtId="0" fontId="6" fillId="0" borderId="0" xfId="0" applyFont="1" applyAlignment="1">
      <alignment wrapText="1"/>
    </xf>
    <xf numFmtId="0" fontId="3" fillId="2" borderId="7" xfId="0" applyNumberFormat="1" applyFont="1" applyFill="1" applyBorder="1" applyAlignment="1">
      <alignment horizontal="center" vertical="center" wrapText="1"/>
    </xf>
    <xf numFmtId="0" fontId="3" fillId="2" borderId="8" xfId="0" applyNumberFormat="1" applyFont="1" applyFill="1" applyBorder="1" applyAlignment="1">
      <alignment horizontal="center" vertical="center" wrapText="1"/>
    </xf>
    <xf numFmtId="43" fontId="3" fillId="2" borderId="9" xfId="1" applyFont="1" applyFill="1" applyBorder="1" applyAlignment="1">
      <alignment horizontal="center" vertical="center" wrapText="1"/>
    </xf>
    <xf numFmtId="9" fontId="3" fillId="2" borderId="9" xfId="2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center" vertical="center" wrapText="1"/>
    </xf>
    <xf numFmtId="43" fontId="3" fillId="0" borderId="0" xfId="1" applyFont="1" applyFill="1" applyBorder="1" applyAlignment="1">
      <alignment horizontal="center" vertical="center" wrapText="1"/>
    </xf>
    <xf numFmtId="9" fontId="3" fillId="0" borderId="0" xfId="2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wrapText="1"/>
    </xf>
    <xf numFmtId="0" fontId="9" fillId="0" borderId="0" xfId="0" applyFont="1" applyAlignment="1">
      <alignment horizontal="left" indent="1"/>
    </xf>
    <xf numFmtId="0" fontId="10" fillId="0" borderId="0" xfId="0" applyFont="1"/>
    <xf numFmtId="43" fontId="10" fillId="0" borderId="0" xfId="1" applyFont="1"/>
    <xf numFmtId="9" fontId="10" fillId="0" borderId="0" xfId="2" applyFont="1" applyAlignment="1">
      <alignment horizontal="center"/>
    </xf>
    <xf numFmtId="0" fontId="4" fillId="0" borderId="0" xfId="0" applyFont="1" applyAlignment="1">
      <alignment horizontal="left" indent="1"/>
    </xf>
    <xf numFmtId="0" fontId="4" fillId="0" borderId="0" xfId="0" applyFont="1" applyAlignment="1">
      <alignment horizontal="left" indent="2"/>
    </xf>
    <xf numFmtId="43" fontId="4" fillId="0" borderId="0" xfId="0" applyNumberFormat="1" applyFont="1" applyAlignment="1">
      <alignment vertical="center"/>
    </xf>
    <xf numFmtId="43" fontId="4" fillId="0" borderId="0" xfId="1" applyFont="1" applyAlignment="1">
      <alignment vertical="center"/>
    </xf>
    <xf numFmtId="9" fontId="4" fillId="0" borderId="0" xfId="2" applyFont="1" applyAlignment="1">
      <alignment horizontal="center" vertical="center"/>
    </xf>
    <xf numFmtId="43" fontId="11" fillId="0" borderId="0" xfId="0" applyNumberFormat="1" applyFont="1"/>
    <xf numFmtId="0" fontId="4" fillId="0" borderId="0" xfId="0" applyFont="1"/>
    <xf numFmtId="0" fontId="11" fillId="0" borderId="0" xfId="0" applyFont="1" applyAlignment="1">
      <alignment horizontal="left" indent="1"/>
    </xf>
    <xf numFmtId="0" fontId="11" fillId="0" borderId="0" xfId="0" applyFont="1" applyAlignment="1">
      <alignment horizontal="left" indent="2"/>
    </xf>
    <xf numFmtId="43" fontId="11" fillId="0" borderId="5" xfId="0" applyNumberFormat="1" applyFont="1" applyBorder="1" applyAlignment="1">
      <alignment vertical="center"/>
    </xf>
    <xf numFmtId="43" fontId="11" fillId="0" borderId="5" xfId="1" applyFont="1" applyBorder="1" applyAlignment="1">
      <alignment vertical="center"/>
    </xf>
    <xf numFmtId="9" fontId="11" fillId="0" borderId="5" xfId="2" applyFont="1" applyBorder="1" applyAlignment="1">
      <alignment horizontal="center" vertical="center"/>
    </xf>
    <xf numFmtId="0" fontId="11" fillId="0" borderId="0" xfId="0" applyFont="1"/>
    <xf numFmtId="0" fontId="4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43" fontId="10" fillId="0" borderId="0" xfId="1" applyFont="1" applyAlignment="1">
      <alignment vertical="center"/>
    </xf>
    <xf numFmtId="9" fontId="10" fillId="0" borderId="0" xfId="2" applyFont="1" applyAlignment="1">
      <alignment horizontal="center" vertical="center"/>
    </xf>
    <xf numFmtId="43" fontId="11" fillId="0" borderId="0" xfId="1" applyFont="1" applyFill="1" applyAlignment="1">
      <alignment vertical="center"/>
    </xf>
    <xf numFmtId="43" fontId="3" fillId="0" borderId="0" xfId="0" applyNumberFormat="1" applyFont="1"/>
    <xf numFmtId="0" fontId="4" fillId="0" borderId="0" xfId="0" applyFont="1" applyAlignment="1">
      <alignment horizontal="left" wrapText="1" indent="2"/>
    </xf>
    <xf numFmtId="0" fontId="12" fillId="3" borderId="0" xfId="0" applyFont="1" applyFill="1" applyAlignment="1">
      <alignment vertical="center"/>
    </xf>
    <xf numFmtId="0" fontId="12" fillId="3" borderId="0" xfId="0" applyFont="1" applyFill="1" applyBorder="1" applyAlignment="1">
      <alignment vertical="center"/>
    </xf>
    <xf numFmtId="43" fontId="12" fillId="3" borderId="10" xfId="0" applyNumberFormat="1" applyFont="1" applyFill="1" applyBorder="1" applyAlignment="1">
      <alignment vertical="center"/>
    </xf>
    <xf numFmtId="9" fontId="12" fillId="3" borderId="10" xfId="2" applyFont="1" applyFill="1" applyBorder="1" applyAlignment="1">
      <alignment horizontal="center" vertical="center"/>
    </xf>
    <xf numFmtId="43" fontId="12" fillId="3" borderId="0" xfId="0" applyNumberFormat="1" applyFont="1" applyFill="1" applyAlignment="1">
      <alignment vertical="center"/>
    </xf>
    <xf numFmtId="9" fontId="12" fillId="3" borderId="0" xfId="0" applyNumberFormat="1" applyFont="1" applyFill="1" applyAlignment="1">
      <alignment vertical="center"/>
    </xf>
    <xf numFmtId="0" fontId="6" fillId="0" borderId="0" xfId="0" applyFont="1" applyAlignment="1">
      <alignment vertical="center"/>
    </xf>
    <xf numFmtId="43" fontId="6" fillId="0" borderId="0" xfId="1" applyFont="1" applyAlignment="1">
      <alignment vertical="center"/>
    </xf>
    <xf numFmtId="9" fontId="6" fillId="0" borderId="0" xfId="2" applyFont="1" applyAlignment="1">
      <alignment horizontal="center" vertical="center"/>
    </xf>
    <xf numFmtId="0" fontId="10" fillId="0" borderId="0" xfId="0" applyFont="1" applyAlignment="1">
      <alignment horizontal="left" indent="1"/>
    </xf>
    <xf numFmtId="43" fontId="4" fillId="0" borderId="0" xfId="0" applyNumberFormat="1" applyFont="1"/>
    <xf numFmtId="0" fontId="3" fillId="0" borderId="0" xfId="0" applyFont="1" applyAlignment="1">
      <alignment horizontal="left" indent="1"/>
    </xf>
    <xf numFmtId="0" fontId="3" fillId="0" borderId="0" xfId="0" applyFont="1"/>
    <xf numFmtId="43" fontId="12" fillId="3" borderId="10" xfId="1" applyFont="1" applyFill="1" applyBorder="1" applyAlignment="1">
      <alignment vertical="center"/>
    </xf>
    <xf numFmtId="0" fontId="13" fillId="4" borderId="0" xfId="0" applyFont="1" applyFill="1" applyAlignment="1">
      <alignment vertical="center"/>
    </xf>
    <xf numFmtId="0" fontId="13" fillId="4" borderId="0" xfId="0" applyFont="1" applyFill="1" applyBorder="1" applyAlignment="1">
      <alignment vertical="center"/>
    </xf>
    <xf numFmtId="43" fontId="13" fillId="4" borderId="10" xfId="0" applyNumberFormat="1" applyFont="1" applyFill="1" applyBorder="1" applyAlignment="1">
      <alignment vertical="center"/>
    </xf>
    <xf numFmtId="43" fontId="13" fillId="4" borderId="10" xfId="1" applyFont="1" applyFill="1" applyBorder="1" applyAlignment="1">
      <alignment vertical="center"/>
    </xf>
    <xf numFmtId="9" fontId="13" fillId="4" borderId="10" xfId="2" applyFont="1" applyFill="1" applyBorder="1" applyAlignment="1">
      <alignment horizontal="center" vertical="center"/>
    </xf>
    <xf numFmtId="43" fontId="13" fillId="4" borderId="0" xfId="0" applyNumberFormat="1" applyFont="1" applyFill="1" applyAlignment="1">
      <alignment vertical="center"/>
    </xf>
    <xf numFmtId="9" fontId="13" fillId="4" borderId="0" xfId="0" applyNumberFormat="1" applyFont="1" applyFill="1" applyAlignment="1">
      <alignment vertical="center"/>
    </xf>
    <xf numFmtId="0" fontId="14" fillId="0" borderId="0" xfId="0" applyNumberFormat="1" applyFont="1" applyFill="1" applyBorder="1" applyAlignment="1">
      <alignment horizontal="left" vertical="center"/>
    </xf>
    <xf numFmtId="0" fontId="15" fillId="0" borderId="0" xfId="0" applyNumberFormat="1" applyFont="1" applyFill="1" applyBorder="1" applyAlignment="1">
      <alignment horizontal="left" vertical="center"/>
    </xf>
    <xf numFmtId="43" fontId="6" fillId="0" borderId="0" xfId="1" applyFont="1"/>
    <xf numFmtId="9" fontId="6" fillId="0" borderId="0" xfId="2" applyFont="1" applyAlignment="1">
      <alignment horizontal="center"/>
    </xf>
    <xf numFmtId="0" fontId="18" fillId="0" borderId="0" xfId="1" applyNumberFormat="1" applyFont="1" applyBorder="1" applyAlignment="1">
      <alignment horizontal="center" vertical="center"/>
    </xf>
    <xf numFmtId="43" fontId="19" fillId="0" borderId="0" xfId="1" applyFont="1" applyAlignment="1">
      <alignment vertical="center"/>
    </xf>
    <xf numFmtId="43" fontId="20" fillId="0" borderId="0" xfId="1" applyFont="1" applyAlignment="1">
      <alignment vertical="center"/>
    </xf>
    <xf numFmtId="43" fontId="20" fillId="0" borderId="0" xfId="1" applyNumberFormat="1" applyFont="1" applyAlignment="1">
      <alignment vertical="center"/>
    </xf>
    <xf numFmtId="9" fontId="20" fillId="0" borderId="0" xfId="2" applyFont="1" applyAlignment="1">
      <alignment horizontal="center" vertical="center"/>
    </xf>
    <xf numFmtId="43" fontId="20" fillId="0" borderId="0" xfId="1" applyFont="1" applyAlignment="1">
      <alignment vertical="center" wrapText="1"/>
    </xf>
    <xf numFmtId="0" fontId="21" fillId="0" borderId="0" xfId="0" applyFont="1" applyAlignment="1">
      <alignment vertical="center"/>
    </xf>
    <xf numFmtId="0" fontId="22" fillId="4" borderId="11" xfId="1" applyNumberFormat="1" applyFont="1" applyFill="1" applyBorder="1" applyAlignment="1">
      <alignment horizontal="center" vertical="center"/>
    </xf>
    <xf numFmtId="0" fontId="22" fillId="4" borderId="12" xfId="1" applyNumberFormat="1" applyFont="1" applyFill="1" applyBorder="1" applyAlignment="1">
      <alignment horizontal="center" vertical="center"/>
    </xf>
    <xf numFmtId="43" fontId="19" fillId="4" borderId="13" xfId="1" applyFont="1" applyFill="1" applyBorder="1" applyAlignment="1" applyProtection="1">
      <alignment horizontal="center" vertical="center"/>
    </xf>
    <xf numFmtId="43" fontId="19" fillId="4" borderId="14" xfId="1" applyFont="1" applyFill="1" applyBorder="1" applyAlignment="1" applyProtection="1">
      <alignment horizontal="center" vertical="center"/>
    </xf>
    <xf numFmtId="43" fontId="19" fillId="4" borderId="15" xfId="1" applyFont="1" applyFill="1" applyBorder="1" applyAlignment="1" applyProtection="1">
      <alignment horizontal="center" vertical="center"/>
    </xf>
    <xf numFmtId="43" fontId="19" fillId="4" borderId="16" xfId="1" applyFont="1" applyFill="1" applyBorder="1" applyAlignment="1" applyProtection="1">
      <alignment horizontal="center" vertical="center"/>
    </xf>
    <xf numFmtId="43" fontId="19" fillId="4" borderId="17" xfId="1" applyFont="1" applyFill="1" applyBorder="1" applyAlignment="1" applyProtection="1">
      <alignment horizontal="center" vertical="center"/>
    </xf>
    <xf numFmtId="9" fontId="19" fillId="4" borderId="15" xfId="2" applyFont="1" applyFill="1" applyBorder="1" applyAlignment="1" applyProtection="1">
      <alignment horizontal="center" vertical="center" wrapText="1"/>
    </xf>
    <xf numFmtId="9" fontId="19" fillId="4" borderId="16" xfId="2" applyFont="1" applyFill="1" applyBorder="1" applyAlignment="1" applyProtection="1">
      <alignment horizontal="center" vertical="center" wrapText="1"/>
    </xf>
    <xf numFmtId="9" fontId="19" fillId="4" borderId="17" xfId="2" applyFont="1" applyFill="1" applyBorder="1" applyAlignment="1" applyProtection="1">
      <alignment horizontal="center" vertical="center" wrapText="1"/>
    </xf>
    <xf numFmtId="43" fontId="19" fillId="4" borderId="18" xfId="1" applyFont="1" applyFill="1" applyBorder="1" applyAlignment="1" applyProtection="1">
      <alignment horizontal="center" vertical="center" wrapText="1"/>
    </xf>
    <xf numFmtId="43" fontId="19" fillId="4" borderId="0" xfId="1" applyFont="1" applyFill="1" applyAlignment="1">
      <alignment vertical="center"/>
    </xf>
    <xf numFmtId="0" fontId="22" fillId="4" borderId="19" xfId="1" applyNumberFormat="1" applyFont="1" applyFill="1" applyBorder="1" applyAlignment="1">
      <alignment horizontal="center" vertical="center"/>
    </xf>
    <xf numFmtId="0" fontId="22" fillId="4" borderId="20" xfId="1" applyNumberFormat="1" applyFont="1" applyFill="1" applyBorder="1" applyAlignment="1">
      <alignment horizontal="center" vertical="center"/>
    </xf>
    <xf numFmtId="43" fontId="20" fillId="4" borderId="21" xfId="1" applyFont="1" applyFill="1" applyBorder="1"/>
    <xf numFmtId="43" fontId="19" fillId="4" borderId="9" xfId="1" applyFont="1" applyFill="1" applyBorder="1" applyAlignment="1" applyProtection="1">
      <alignment horizontal="center" vertical="center"/>
    </xf>
    <xf numFmtId="43" fontId="19" fillId="4" borderId="9" xfId="1" applyFont="1" applyFill="1" applyBorder="1" applyAlignment="1" applyProtection="1">
      <alignment vertical="center"/>
    </xf>
    <xf numFmtId="43" fontId="19" fillId="4" borderId="9" xfId="1" applyNumberFormat="1" applyFont="1" applyFill="1" applyBorder="1" applyAlignment="1" applyProtection="1">
      <alignment horizontal="center" vertical="center"/>
    </xf>
    <xf numFmtId="9" fontId="19" fillId="4" borderId="9" xfId="2" applyFont="1" applyFill="1" applyBorder="1" applyAlignment="1" applyProtection="1">
      <alignment horizontal="center" vertical="center"/>
    </xf>
    <xf numFmtId="43" fontId="19" fillId="4" borderId="22" xfId="1" applyFont="1" applyFill="1" applyBorder="1" applyAlignment="1" applyProtection="1">
      <alignment horizontal="center" vertical="center" wrapText="1"/>
    </xf>
    <xf numFmtId="0" fontId="22" fillId="0" borderId="23" xfId="1" applyNumberFormat="1" applyFont="1" applyBorder="1" applyAlignment="1">
      <alignment horizontal="center" vertical="center"/>
    </xf>
    <xf numFmtId="0" fontId="22" fillId="0" borderId="1" xfId="1" applyNumberFormat="1" applyFont="1" applyBorder="1" applyAlignment="1">
      <alignment horizontal="center" vertical="center"/>
    </xf>
    <xf numFmtId="43" fontId="19" fillId="0" borderId="23" xfId="1" applyFont="1" applyBorder="1" applyAlignment="1">
      <alignment vertical="center"/>
    </xf>
    <xf numFmtId="43" fontId="19" fillId="0" borderId="24" xfId="1" applyFont="1" applyBorder="1" applyAlignment="1">
      <alignment vertical="center"/>
    </xf>
    <xf numFmtId="43" fontId="19" fillId="0" borderId="24" xfId="1" applyNumberFormat="1" applyFont="1" applyBorder="1" applyAlignment="1">
      <alignment vertical="center"/>
    </xf>
    <xf numFmtId="9" fontId="19" fillId="0" borderId="24" xfId="2" applyFont="1" applyBorder="1" applyAlignment="1">
      <alignment horizontal="center" vertical="center"/>
    </xf>
    <xf numFmtId="43" fontId="19" fillId="0" borderId="25" xfId="1" applyFont="1" applyBorder="1" applyAlignment="1">
      <alignment vertical="center" wrapText="1"/>
    </xf>
    <xf numFmtId="0" fontId="22" fillId="0" borderId="26" xfId="1" applyNumberFormat="1" applyFont="1" applyBorder="1" applyAlignment="1">
      <alignment horizontal="center" vertical="center"/>
    </xf>
    <xf numFmtId="0" fontId="22" fillId="0" borderId="5" xfId="1" applyNumberFormat="1" applyFont="1" applyBorder="1" applyAlignment="1">
      <alignment horizontal="center" vertical="center"/>
    </xf>
    <xf numFmtId="43" fontId="19" fillId="0" borderId="26" xfId="1" applyFont="1" applyBorder="1" applyAlignment="1">
      <alignment horizontal="left" vertical="center"/>
    </xf>
    <xf numFmtId="43" fontId="19" fillId="0" borderId="27" xfId="1" applyFont="1" applyBorder="1" applyAlignment="1">
      <alignment vertical="center"/>
    </xf>
    <xf numFmtId="43" fontId="19" fillId="0" borderId="27" xfId="1" applyNumberFormat="1" applyFont="1" applyBorder="1" applyAlignment="1">
      <alignment vertical="center"/>
    </xf>
    <xf numFmtId="9" fontId="19" fillId="0" borderId="27" xfId="2" applyFont="1" applyBorder="1" applyAlignment="1">
      <alignment horizontal="center" vertical="center"/>
    </xf>
    <xf numFmtId="43" fontId="19" fillId="0" borderId="28" xfId="1" applyFont="1" applyBorder="1" applyAlignment="1">
      <alignment vertical="center" wrapText="1"/>
    </xf>
    <xf numFmtId="0" fontId="18" fillId="0" borderId="26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43" fontId="20" fillId="0" borderId="26" xfId="1" applyFont="1" applyBorder="1" applyAlignment="1">
      <alignment horizontal="left" vertical="center" wrapText="1" indent="3"/>
    </xf>
    <xf numFmtId="43" fontId="20" fillId="0" borderId="27" xfId="1" applyFont="1" applyBorder="1" applyAlignment="1">
      <alignment vertical="center"/>
    </xf>
    <xf numFmtId="43" fontId="20" fillId="0" borderId="27" xfId="1" applyNumberFormat="1" applyFont="1" applyBorder="1" applyAlignment="1">
      <alignment vertical="center"/>
    </xf>
    <xf numFmtId="43" fontId="23" fillId="0" borderId="27" xfId="5" applyNumberFormat="1" applyFont="1" applyBorder="1" applyAlignment="1" applyProtection="1">
      <alignment horizontal="center" vertical="center"/>
      <protection locked="0"/>
    </xf>
    <xf numFmtId="43" fontId="24" fillId="0" borderId="27" xfId="1" applyFont="1" applyBorder="1" applyAlignment="1">
      <alignment vertical="center"/>
    </xf>
    <xf numFmtId="9" fontId="20" fillId="0" borderId="27" xfId="2" applyFont="1" applyBorder="1" applyAlignment="1">
      <alignment horizontal="center" vertical="center"/>
    </xf>
    <xf numFmtId="43" fontId="20" fillId="0" borderId="28" xfId="1" applyFont="1" applyBorder="1" applyAlignment="1">
      <alignment vertical="center" wrapText="1"/>
    </xf>
    <xf numFmtId="43" fontId="20" fillId="0" borderId="26" xfId="1" applyFont="1" applyFill="1" applyBorder="1" applyAlignment="1" applyProtection="1">
      <alignment horizontal="left" vertical="center" wrapText="1" indent="3"/>
    </xf>
    <xf numFmtId="43" fontId="20" fillId="0" borderId="26" xfId="1" applyFont="1" applyBorder="1" applyAlignment="1" applyProtection="1">
      <alignment horizontal="left" vertical="center" wrapText="1" indent="3"/>
    </xf>
    <xf numFmtId="43" fontId="20" fillId="0" borderId="26" xfId="1" applyFont="1" applyBorder="1" applyAlignment="1">
      <alignment horizontal="left" vertical="center" indent="2"/>
    </xf>
    <xf numFmtId="43" fontId="20" fillId="5" borderId="26" xfId="1" applyFont="1" applyFill="1" applyBorder="1" applyAlignment="1" applyProtection="1">
      <alignment horizontal="left" vertical="center" wrapText="1" indent="3"/>
    </xf>
    <xf numFmtId="43" fontId="20" fillId="0" borderId="26" xfId="1" applyFont="1" applyBorder="1" applyAlignment="1">
      <alignment horizontal="left" vertical="center" indent="3"/>
    </xf>
    <xf numFmtId="43" fontId="20" fillId="0" borderId="26" xfId="1" applyFont="1" applyFill="1" applyBorder="1" applyAlignment="1">
      <alignment horizontal="left" vertical="center" indent="3"/>
    </xf>
    <xf numFmtId="43" fontId="20" fillId="0" borderId="26" xfId="1" applyFont="1" applyFill="1" applyBorder="1" applyAlignment="1">
      <alignment horizontal="left" vertical="center" wrapText="1" indent="3"/>
    </xf>
    <xf numFmtId="43" fontId="20" fillId="6" borderId="0" xfId="1" applyFont="1" applyFill="1" applyAlignment="1">
      <alignment vertical="center"/>
    </xf>
    <xf numFmtId="43" fontId="25" fillId="0" borderId="26" xfId="1" applyFont="1" applyFill="1" applyBorder="1" applyAlignment="1" applyProtection="1">
      <alignment horizontal="left" vertical="center" wrapText="1" indent="3"/>
    </xf>
    <xf numFmtId="0" fontId="22" fillId="7" borderId="26" xfId="1" applyNumberFormat="1" applyFont="1" applyFill="1" applyBorder="1" applyAlignment="1">
      <alignment horizontal="center" vertical="center"/>
    </xf>
    <xf numFmtId="0" fontId="22" fillId="7" borderId="5" xfId="1" applyNumberFormat="1" applyFont="1" applyFill="1" applyBorder="1" applyAlignment="1">
      <alignment horizontal="center" vertical="center"/>
    </xf>
    <xf numFmtId="43" fontId="19" fillId="7" borderId="26" xfId="1" applyFont="1" applyFill="1" applyBorder="1" applyAlignment="1">
      <alignment horizontal="left" vertical="center" wrapText="1" indent="1"/>
    </xf>
    <xf numFmtId="164" fontId="19" fillId="7" borderId="27" xfId="1" applyNumberFormat="1" applyFont="1" applyFill="1" applyBorder="1" applyAlignment="1" applyProtection="1">
      <alignment horizontal="right" vertical="center"/>
    </xf>
    <xf numFmtId="9" fontId="19" fillId="7" borderId="27" xfId="2" applyFont="1" applyFill="1" applyBorder="1" applyAlignment="1">
      <alignment horizontal="center" vertical="center"/>
    </xf>
    <xf numFmtId="164" fontId="19" fillId="7" borderId="28" xfId="1" applyNumberFormat="1" applyFont="1" applyFill="1" applyBorder="1" applyAlignment="1" applyProtection="1">
      <alignment horizontal="right" vertical="center"/>
    </xf>
    <xf numFmtId="43" fontId="19" fillId="6" borderId="0" xfId="1" applyFont="1" applyFill="1" applyAlignment="1">
      <alignment vertical="center"/>
    </xf>
    <xf numFmtId="43" fontId="19" fillId="7" borderId="0" xfId="1" applyFont="1" applyFill="1" applyAlignment="1">
      <alignment vertical="center"/>
    </xf>
    <xf numFmtId="0" fontId="22" fillId="0" borderId="26" xfId="1" applyNumberFormat="1" applyFont="1" applyFill="1" applyBorder="1" applyAlignment="1">
      <alignment horizontal="center" vertical="center"/>
    </xf>
    <xf numFmtId="0" fontId="22" fillId="0" borderId="5" xfId="1" applyNumberFormat="1" applyFont="1" applyFill="1" applyBorder="1" applyAlignment="1">
      <alignment horizontal="center" vertical="center"/>
    </xf>
    <xf numFmtId="43" fontId="19" fillId="0" borderId="26" xfId="1" applyFont="1" applyFill="1" applyBorder="1" applyAlignment="1">
      <alignment horizontal="left" vertical="center" wrapText="1"/>
    </xf>
    <xf numFmtId="43" fontId="19" fillId="0" borderId="27" xfId="1" applyFont="1" applyFill="1" applyBorder="1" applyAlignment="1">
      <alignment vertical="center"/>
    </xf>
    <xf numFmtId="43" fontId="19" fillId="0" borderId="27" xfId="1" applyNumberFormat="1" applyFont="1" applyFill="1" applyBorder="1" applyAlignment="1">
      <alignment vertical="center"/>
    </xf>
    <xf numFmtId="9" fontId="19" fillId="0" borderId="27" xfId="2" applyFont="1" applyFill="1" applyBorder="1" applyAlignment="1">
      <alignment horizontal="center" vertical="center"/>
    </xf>
    <xf numFmtId="43" fontId="19" fillId="0" borderId="28" xfId="1" applyFont="1" applyFill="1" applyBorder="1" applyAlignment="1">
      <alignment vertical="center" wrapText="1"/>
    </xf>
    <xf numFmtId="43" fontId="19" fillId="0" borderId="0" xfId="1" applyFont="1" applyFill="1" applyAlignment="1">
      <alignment vertical="center"/>
    </xf>
    <xf numFmtId="0" fontId="18" fillId="0" borderId="26" xfId="0" applyNumberFormat="1" applyFont="1" applyBorder="1" applyAlignment="1">
      <alignment horizontal="center"/>
    </xf>
    <xf numFmtId="0" fontId="18" fillId="0" borderId="5" xfId="0" applyNumberFormat="1" applyFont="1" applyBorder="1" applyAlignment="1">
      <alignment horizontal="center"/>
    </xf>
    <xf numFmtId="0" fontId="20" fillId="0" borderId="26" xfId="0" applyFont="1" applyBorder="1"/>
    <xf numFmtId="0" fontId="20" fillId="0" borderId="27" xfId="0" applyFont="1" applyBorder="1" applyAlignment="1">
      <alignment vertical="center"/>
    </xf>
    <xf numFmtId="0" fontId="20" fillId="0" borderId="28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/>
    <xf numFmtId="0" fontId="22" fillId="0" borderId="26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43" fontId="19" fillId="0" borderId="26" xfId="1" applyFont="1" applyBorder="1" applyAlignment="1">
      <alignment horizontal="left" vertical="center" wrapText="1" indent="1"/>
    </xf>
    <xf numFmtId="43" fontId="20" fillId="0" borderId="27" xfId="1" applyFont="1" applyFill="1" applyBorder="1" applyAlignment="1">
      <alignment vertical="center"/>
    </xf>
    <xf numFmtId="43" fontId="20" fillId="0" borderId="27" xfId="1" applyNumberFormat="1" applyFont="1" applyFill="1" applyBorder="1" applyAlignment="1">
      <alignment vertical="center"/>
    </xf>
    <xf numFmtId="9" fontId="20" fillId="0" borderId="27" xfId="2" applyFont="1" applyFill="1" applyBorder="1" applyAlignment="1">
      <alignment horizontal="center" vertical="center"/>
    </xf>
    <xf numFmtId="43" fontId="20" fillId="0" borderId="28" xfId="1" applyFont="1" applyFill="1" applyBorder="1" applyAlignment="1">
      <alignment vertical="center" wrapText="1"/>
    </xf>
    <xf numFmtId="43" fontId="20" fillId="0" borderId="0" xfId="1" applyFont="1" applyFill="1" applyAlignment="1">
      <alignment vertical="center"/>
    </xf>
    <xf numFmtId="43" fontId="20" fillId="0" borderId="26" xfId="1" applyFont="1" applyBorder="1" applyAlignment="1">
      <alignment horizontal="left" vertical="center" wrapText="1" indent="1"/>
    </xf>
    <xf numFmtId="0" fontId="22" fillId="8" borderId="26" xfId="0" applyFont="1" applyFill="1" applyBorder="1" applyAlignment="1">
      <alignment horizontal="center" vertical="center"/>
    </xf>
    <xf numFmtId="0" fontId="22" fillId="8" borderId="5" xfId="0" applyFont="1" applyFill="1" applyBorder="1" applyAlignment="1">
      <alignment horizontal="center" vertical="center"/>
    </xf>
    <xf numFmtId="43" fontId="19" fillId="8" borderId="26" xfId="1" applyFont="1" applyFill="1" applyBorder="1" applyAlignment="1">
      <alignment horizontal="left" vertical="center" indent="1"/>
    </xf>
    <xf numFmtId="43" fontId="19" fillId="8" borderId="27" xfId="0" applyNumberFormat="1" applyFont="1" applyFill="1" applyBorder="1" applyAlignment="1">
      <alignment vertical="center"/>
    </xf>
    <xf numFmtId="9" fontId="19" fillId="8" borderId="27" xfId="2" applyFont="1" applyFill="1" applyBorder="1" applyAlignment="1">
      <alignment horizontal="center" vertical="center"/>
    </xf>
    <xf numFmtId="0" fontId="19" fillId="8" borderId="28" xfId="0" applyFont="1" applyFill="1" applyBorder="1" applyAlignment="1">
      <alignment vertical="center"/>
    </xf>
    <xf numFmtId="43" fontId="19" fillId="8" borderId="0" xfId="0" applyNumberFormat="1" applyFont="1" applyFill="1" applyAlignment="1">
      <alignment vertical="center"/>
    </xf>
    <xf numFmtId="0" fontId="19" fillId="8" borderId="0" xfId="0" applyFont="1" applyFill="1"/>
    <xf numFmtId="43" fontId="20" fillId="0" borderId="27" xfId="1" quotePrefix="1" applyFont="1" applyBorder="1" applyAlignment="1">
      <alignment vertical="center"/>
    </xf>
    <xf numFmtId="0" fontId="18" fillId="0" borderId="4" xfId="0" applyFont="1" applyBorder="1" applyAlignment="1">
      <alignment horizontal="center" vertical="center"/>
    </xf>
    <xf numFmtId="43" fontId="25" fillId="0" borderId="27" xfId="1" quotePrefix="1" applyFont="1" applyBorder="1" applyAlignment="1">
      <alignment vertical="center"/>
    </xf>
    <xf numFmtId="43" fontId="20" fillId="0" borderId="26" xfId="1" applyFont="1" applyBorder="1" applyAlignment="1">
      <alignment horizontal="left" vertical="center" wrapText="1" indent="2"/>
    </xf>
    <xf numFmtId="0" fontId="19" fillId="0" borderId="28" xfId="0" applyFont="1" applyBorder="1" applyAlignment="1">
      <alignment vertical="center"/>
    </xf>
    <xf numFmtId="43" fontId="19" fillId="0" borderId="0" xfId="0" applyNumberFormat="1" applyFont="1" applyAlignment="1">
      <alignment vertical="center"/>
    </xf>
    <xf numFmtId="0" fontId="19" fillId="0" borderId="0" xfId="0" applyFont="1"/>
    <xf numFmtId="43" fontId="25" fillId="0" borderId="27" xfId="1" applyFont="1" applyBorder="1" applyAlignment="1">
      <alignment vertical="center"/>
    </xf>
    <xf numFmtId="0" fontId="18" fillId="7" borderId="26" xfId="0" applyNumberFormat="1" applyFont="1" applyFill="1" applyBorder="1" applyAlignment="1">
      <alignment horizontal="center"/>
    </xf>
    <xf numFmtId="0" fontId="18" fillId="7" borderId="5" xfId="0" applyNumberFormat="1" applyFont="1" applyFill="1" applyBorder="1" applyAlignment="1">
      <alignment horizontal="center"/>
    </xf>
    <xf numFmtId="43" fontId="19" fillId="7" borderId="26" xfId="1" applyFont="1" applyFill="1" applyBorder="1" applyAlignment="1">
      <alignment horizontal="left" vertical="center" indent="1"/>
    </xf>
    <xf numFmtId="9" fontId="19" fillId="7" borderId="27" xfId="2" applyFont="1" applyFill="1" applyBorder="1" applyAlignment="1" applyProtection="1">
      <alignment horizontal="center" vertical="center"/>
    </xf>
    <xf numFmtId="43" fontId="20" fillId="7" borderId="0" xfId="0" applyNumberFormat="1" applyFont="1" applyFill="1" applyAlignment="1">
      <alignment vertical="center"/>
    </xf>
    <xf numFmtId="0" fontId="20" fillId="7" borderId="0" xfId="0" applyFont="1" applyFill="1"/>
    <xf numFmtId="43" fontId="19" fillId="0" borderId="26" xfId="1" applyFont="1" applyBorder="1" applyAlignment="1">
      <alignment horizontal="left" vertical="center" indent="1"/>
    </xf>
    <xf numFmtId="43" fontId="19" fillId="0" borderId="26" xfId="1" applyFont="1" applyBorder="1" applyAlignment="1">
      <alignment horizontal="left" vertical="center" wrapText="1" indent="2"/>
    </xf>
    <xf numFmtId="0" fontId="19" fillId="0" borderId="27" xfId="0" applyFont="1" applyBorder="1" applyAlignment="1">
      <alignment vertical="center"/>
    </xf>
    <xf numFmtId="0" fontId="19" fillId="0" borderId="0" xfId="0" applyFont="1" applyAlignment="1">
      <alignment vertical="center"/>
    </xf>
    <xf numFmtId="43" fontId="19" fillId="0" borderId="26" xfId="1" applyFont="1" applyBorder="1" applyAlignment="1">
      <alignment horizontal="left" vertical="center" wrapText="1" indent="3"/>
    </xf>
    <xf numFmtId="43" fontId="20" fillId="0" borderId="26" xfId="1" applyFont="1" applyBorder="1" applyAlignment="1">
      <alignment horizontal="left" vertical="center" wrapText="1" indent="4"/>
    </xf>
    <xf numFmtId="43" fontId="20" fillId="0" borderId="26" xfId="1" applyFont="1" applyFill="1" applyBorder="1" applyAlignment="1" applyProtection="1">
      <alignment horizontal="left" vertical="center" wrapText="1" indent="4"/>
    </xf>
    <xf numFmtId="43" fontId="19" fillId="9" borderId="0" xfId="1" applyFont="1" applyFill="1" applyAlignment="1">
      <alignment vertical="center"/>
    </xf>
    <xf numFmtId="43" fontId="24" fillId="0" borderId="27" xfId="1" applyFont="1" applyFill="1" applyBorder="1" applyAlignment="1">
      <alignment vertical="center"/>
    </xf>
    <xf numFmtId="43" fontId="20" fillId="0" borderId="26" xfId="1" applyFont="1" applyBorder="1" applyAlignment="1" applyProtection="1">
      <alignment horizontal="left" vertical="center" wrapText="1" indent="4"/>
    </xf>
    <xf numFmtId="43" fontId="25" fillId="0" borderId="26" xfId="1" applyFont="1" applyBorder="1" applyAlignment="1">
      <alignment horizontal="left" vertical="center" wrapText="1" indent="4"/>
    </xf>
    <xf numFmtId="43" fontId="20" fillId="5" borderId="26" xfId="1" applyFont="1" applyFill="1" applyBorder="1" applyAlignment="1" applyProtection="1">
      <alignment horizontal="left" vertical="center" wrapText="1" indent="4"/>
    </xf>
    <xf numFmtId="0" fontId="18" fillId="0" borderId="26" xfId="0" quotePrefix="1" applyFont="1" applyBorder="1" applyAlignment="1">
      <alignment horizontal="center" vertical="center"/>
    </xf>
    <xf numFmtId="0" fontId="18" fillId="0" borderId="5" xfId="0" quotePrefix="1" applyFont="1" applyBorder="1" applyAlignment="1">
      <alignment horizontal="center" vertical="center"/>
    </xf>
    <xf numFmtId="43" fontId="20" fillId="0" borderId="26" xfId="1" applyFont="1" applyFill="1" applyBorder="1" applyAlignment="1">
      <alignment horizontal="left" vertical="center" indent="4"/>
    </xf>
    <xf numFmtId="0" fontId="20" fillId="0" borderId="26" xfId="1" applyNumberFormat="1" applyFont="1" applyBorder="1" applyAlignment="1" applyProtection="1">
      <alignment horizontal="left" vertical="center" wrapText="1" indent="4"/>
    </xf>
    <xf numFmtId="0" fontId="22" fillId="10" borderId="26" xfId="0" applyFont="1" applyFill="1" applyBorder="1" applyAlignment="1">
      <alignment horizontal="center" vertical="center"/>
    </xf>
    <xf numFmtId="0" fontId="22" fillId="10" borderId="5" xfId="0" applyFont="1" applyFill="1" applyBorder="1" applyAlignment="1">
      <alignment horizontal="center" vertical="center"/>
    </xf>
    <xf numFmtId="43" fontId="19" fillId="10" borderId="26" xfId="1" applyFont="1" applyFill="1" applyBorder="1" applyAlignment="1">
      <alignment horizontal="left" vertical="center" indent="1"/>
    </xf>
    <xf numFmtId="43" fontId="19" fillId="10" borderId="27" xfId="1" applyFont="1" applyFill="1" applyBorder="1" applyAlignment="1">
      <alignment horizontal="left" vertical="center"/>
    </xf>
    <xf numFmtId="9" fontId="19" fillId="10" borderId="27" xfId="2" applyFont="1" applyFill="1" applyBorder="1" applyAlignment="1">
      <alignment horizontal="center" vertical="center"/>
    </xf>
    <xf numFmtId="43" fontId="19" fillId="10" borderId="28" xfId="1" applyFont="1" applyFill="1" applyBorder="1" applyAlignment="1">
      <alignment horizontal="left" vertical="center"/>
    </xf>
    <xf numFmtId="43" fontId="19" fillId="10" borderId="0" xfId="0" applyNumberFormat="1" applyFont="1" applyFill="1" applyAlignment="1">
      <alignment vertical="center"/>
    </xf>
    <xf numFmtId="0" fontId="19" fillId="10" borderId="0" xfId="0" applyFont="1" applyFill="1"/>
    <xf numFmtId="0" fontId="20" fillId="0" borderId="26" xfId="0" applyFont="1" applyBorder="1" applyAlignment="1">
      <alignment horizontal="center" vertical="center"/>
    </xf>
    <xf numFmtId="43" fontId="20" fillId="0" borderId="27" xfId="1" applyFont="1" applyBorder="1" applyAlignment="1">
      <alignment horizontal="left" vertical="center"/>
    </xf>
    <xf numFmtId="164" fontId="20" fillId="0" borderId="27" xfId="1" applyNumberFormat="1" applyFont="1" applyBorder="1" applyAlignment="1" applyProtection="1">
      <alignment horizontal="right" vertical="center"/>
    </xf>
    <xf numFmtId="43" fontId="20" fillId="0" borderId="27" xfId="1" applyFont="1" applyBorder="1" applyAlignment="1" applyProtection="1">
      <alignment horizontal="right" vertical="center"/>
    </xf>
    <xf numFmtId="43" fontId="19" fillId="0" borderId="26" xfId="1" applyFont="1" applyBorder="1" applyAlignment="1">
      <alignment horizontal="left" vertical="center" indent="2"/>
    </xf>
    <xf numFmtId="0" fontId="20" fillId="0" borderId="0" xfId="1" applyNumberFormat="1" applyFont="1" applyAlignment="1">
      <alignment vertical="center"/>
    </xf>
    <xf numFmtId="43" fontId="25" fillId="0" borderId="26" xfId="1" applyFont="1" applyFill="1" applyBorder="1" applyAlignment="1" applyProtection="1">
      <alignment horizontal="left" vertical="center" wrapText="1" indent="4"/>
    </xf>
    <xf numFmtId="43" fontId="25" fillId="0" borderId="26" xfId="1" applyFont="1" applyFill="1" applyBorder="1" applyAlignment="1">
      <alignment horizontal="left" vertical="center" indent="4"/>
    </xf>
    <xf numFmtId="0" fontId="22" fillId="0" borderId="26" xfId="0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43" fontId="19" fillId="0" borderId="26" xfId="1" applyFont="1" applyFill="1" applyBorder="1" applyAlignment="1">
      <alignment horizontal="left" vertical="center" indent="2"/>
    </xf>
    <xf numFmtId="43" fontId="19" fillId="0" borderId="28" xfId="1" applyFont="1" applyFill="1" applyBorder="1" applyAlignment="1">
      <alignment vertical="center"/>
    </xf>
    <xf numFmtId="43" fontId="19" fillId="0" borderId="0" xfId="0" applyNumberFormat="1" applyFont="1" applyFill="1" applyAlignment="1">
      <alignment vertical="center"/>
    </xf>
    <xf numFmtId="0" fontId="19" fillId="0" borderId="0" xfId="0" applyFont="1" applyFill="1"/>
    <xf numFmtId="43" fontId="26" fillId="0" borderId="27" xfId="1" applyFont="1" applyBorder="1" applyAlignment="1">
      <alignment vertical="center"/>
    </xf>
    <xf numFmtId="43" fontId="25" fillId="11" borderId="27" xfId="1" applyFont="1" applyFill="1" applyBorder="1" applyAlignment="1">
      <alignment vertical="center"/>
    </xf>
    <xf numFmtId="43" fontId="20" fillId="11" borderId="27" xfId="1" applyFont="1" applyFill="1" applyBorder="1" applyAlignment="1">
      <alignment vertical="center"/>
    </xf>
    <xf numFmtId="0" fontId="18" fillId="0" borderId="26" xfId="0" quotePrefix="1" applyFont="1" applyFill="1" applyBorder="1" applyAlignment="1">
      <alignment horizontal="center" vertical="center"/>
    </xf>
    <xf numFmtId="0" fontId="18" fillId="0" borderId="5" xfId="0" quotePrefix="1" applyFont="1" applyFill="1" applyBorder="1" applyAlignment="1">
      <alignment horizontal="center" vertical="center"/>
    </xf>
    <xf numFmtId="43" fontId="19" fillId="0" borderId="26" xfId="1" applyFont="1" applyBorder="1" applyAlignment="1">
      <alignment horizontal="left" vertical="center" indent="3"/>
    </xf>
    <xf numFmtId="43" fontId="20" fillId="0" borderId="26" xfId="1" applyFont="1" applyBorder="1" applyAlignment="1">
      <alignment horizontal="left" vertical="center" indent="4"/>
    </xf>
    <xf numFmtId="0" fontId="22" fillId="0" borderId="26" xfId="0" quotePrefix="1" applyFont="1" applyBorder="1" applyAlignment="1">
      <alignment horizontal="center" vertical="center"/>
    </xf>
    <xf numFmtId="0" fontId="22" fillId="0" borderId="5" xfId="0" quotePrefix="1" applyFont="1" applyBorder="1" applyAlignment="1">
      <alignment horizontal="center" vertical="center"/>
    </xf>
    <xf numFmtId="43" fontId="23" fillId="0" borderId="6" xfId="5" applyNumberFormat="1" applyFont="1" applyBorder="1" applyAlignment="1" applyProtection="1">
      <alignment horizontal="center" vertical="center"/>
      <protection locked="0"/>
    </xf>
    <xf numFmtId="43" fontId="20" fillId="9" borderId="0" xfId="1" applyFont="1" applyFill="1" applyAlignment="1">
      <alignment vertical="center"/>
    </xf>
    <xf numFmtId="43" fontId="25" fillId="0" borderId="26" xfId="1" applyFont="1" applyBorder="1" applyAlignment="1" applyProtection="1">
      <alignment horizontal="left" vertical="center" wrapText="1" indent="4"/>
    </xf>
    <xf numFmtId="0" fontId="20" fillId="0" borderId="26" xfId="1" applyNumberFormat="1" applyFont="1" applyBorder="1" applyAlignment="1">
      <alignment horizontal="left" vertical="center" wrapText="1" indent="4"/>
    </xf>
    <xf numFmtId="43" fontId="20" fillId="0" borderId="26" xfId="1" applyFont="1" applyFill="1" applyBorder="1" applyAlignment="1">
      <alignment horizontal="left" vertical="center" indent="2"/>
    </xf>
    <xf numFmtId="0" fontId="20" fillId="0" borderId="26" xfId="1" applyNumberFormat="1" applyFont="1" applyFill="1" applyBorder="1" applyAlignment="1" applyProtection="1">
      <alignment horizontal="left" vertical="center" wrapText="1" indent="4"/>
    </xf>
    <xf numFmtId="0" fontId="20" fillId="0" borderId="26" xfId="1" applyNumberFormat="1" applyFont="1" applyBorder="1" applyAlignment="1" applyProtection="1">
      <alignment horizontal="left" vertical="center" wrapText="1" indent="3"/>
    </xf>
    <xf numFmtId="43" fontId="25" fillId="0" borderId="26" xfId="1" applyFont="1" applyBorder="1" applyAlignment="1">
      <alignment horizontal="left" vertical="center" wrapText="1" indent="3"/>
    </xf>
    <xf numFmtId="0" fontId="20" fillId="5" borderId="26" xfId="1" applyNumberFormat="1" applyFont="1" applyFill="1" applyBorder="1" applyAlignment="1" applyProtection="1">
      <alignment horizontal="left" vertical="center" wrapText="1" indent="4"/>
    </xf>
    <xf numFmtId="43" fontId="23" fillId="0" borderId="6" xfId="1" applyNumberFormat="1" applyFont="1" applyBorder="1" applyAlignment="1" applyProtection="1">
      <alignment horizontal="center" vertical="center"/>
      <protection locked="0"/>
    </xf>
    <xf numFmtId="43" fontId="27" fillId="0" borderId="6" xfId="5" applyNumberFormat="1" applyFont="1" applyBorder="1" applyAlignment="1" applyProtection="1">
      <alignment horizontal="center" vertical="center"/>
      <protection locked="0"/>
    </xf>
    <xf numFmtId="43" fontId="19" fillId="10" borderId="26" xfId="1" applyFont="1" applyFill="1" applyBorder="1" applyAlignment="1">
      <alignment horizontal="left" vertical="center" wrapText="1" indent="1"/>
    </xf>
    <xf numFmtId="43" fontId="19" fillId="10" borderId="27" xfId="1" applyFont="1" applyFill="1" applyBorder="1" applyAlignment="1">
      <alignment horizontal="left" vertical="center" wrapText="1"/>
    </xf>
    <xf numFmtId="9" fontId="19" fillId="10" borderId="27" xfId="2" applyFont="1" applyFill="1" applyBorder="1" applyAlignment="1">
      <alignment horizontal="center" vertical="center" wrapText="1"/>
    </xf>
    <xf numFmtId="0" fontId="19" fillId="10" borderId="28" xfId="0" applyFont="1" applyFill="1" applyBorder="1" applyAlignment="1">
      <alignment vertical="center"/>
    </xf>
    <xf numFmtId="43" fontId="19" fillId="0" borderId="26" xfId="1" applyFont="1" applyFill="1" applyBorder="1" applyAlignment="1">
      <alignment horizontal="left" vertical="center" wrapText="1" indent="2"/>
    </xf>
    <xf numFmtId="43" fontId="19" fillId="8" borderId="26" xfId="1" applyFont="1" applyFill="1" applyBorder="1" applyAlignment="1">
      <alignment horizontal="left" vertical="center" wrapText="1" indent="2"/>
    </xf>
    <xf numFmtId="43" fontId="19" fillId="8" borderId="27" xfId="1" applyFont="1" applyFill="1" applyBorder="1" applyAlignment="1">
      <alignment vertical="center"/>
    </xf>
    <xf numFmtId="43" fontId="19" fillId="8" borderId="28" xfId="1" applyFont="1" applyFill="1" applyBorder="1" applyAlignment="1">
      <alignment vertical="center"/>
    </xf>
    <xf numFmtId="0" fontId="20" fillId="0" borderId="26" xfId="1" applyNumberFormat="1" applyFont="1" applyBorder="1" applyAlignment="1">
      <alignment horizontal="left" vertical="center" wrapText="1" indent="3"/>
    </xf>
    <xf numFmtId="44" fontId="20" fillId="0" borderId="26" xfId="1" applyNumberFormat="1" applyFont="1" applyBorder="1" applyAlignment="1">
      <alignment horizontal="left" vertical="center" wrapText="1" indent="3"/>
    </xf>
    <xf numFmtId="43" fontId="19" fillId="8" borderId="26" xfId="1" applyFont="1" applyFill="1" applyBorder="1" applyAlignment="1">
      <alignment horizontal="left" vertical="center" wrapText="1" indent="1"/>
    </xf>
    <xf numFmtId="43" fontId="19" fillId="8" borderId="28" xfId="0" applyNumberFormat="1" applyFont="1" applyFill="1" applyBorder="1" applyAlignment="1">
      <alignment vertical="center"/>
    </xf>
    <xf numFmtId="43" fontId="19" fillId="9" borderId="0" xfId="0" applyNumberFormat="1" applyFont="1" applyFill="1" applyAlignment="1">
      <alignment vertical="center"/>
    </xf>
    <xf numFmtId="43" fontId="19" fillId="0" borderId="27" xfId="0" applyNumberFormat="1" applyFont="1" applyBorder="1" applyAlignment="1">
      <alignment vertical="center"/>
    </xf>
    <xf numFmtId="43" fontId="19" fillId="0" borderId="28" xfId="0" applyNumberFormat="1" applyFont="1" applyBorder="1" applyAlignment="1">
      <alignment vertical="center"/>
    </xf>
    <xf numFmtId="0" fontId="20" fillId="0" borderId="26" xfId="0" applyFont="1" applyBorder="1" applyAlignment="1">
      <alignment horizontal="left" vertical="center" indent="2"/>
    </xf>
    <xf numFmtId="43" fontId="23" fillId="0" borderId="27" xfId="1" applyNumberFormat="1" applyFont="1" applyBorder="1" applyAlignment="1" applyProtection="1">
      <alignment horizontal="center" vertical="center"/>
      <protection locked="0"/>
    </xf>
    <xf numFmtId="0" fontId="19" fillId="0" borderId="26" xfId="0" applyFont="1" applyBorder="1" applyAlignment="1">
      <alignment horizontal="left" vertical="center" indent="2"/>
    </xf>
    <xf numFmtId="43" fontId="19" fillId="0" borderId="27" xfId="1" applyFont="1" applyFill="1" applyBorder="1" applyAlignment="1">
      <alignment horizontal="center" vertical="center"/>
    </xf>
    <xf numFmtId="43" fontId="20" fillId="0" borderId="26" xfId="1" applyFont="1" applyBorder="1" applyAlignment="1" applyProtection="1">
      <alignment horizontal="left" vertical="center" wrapText="1" indent="2"/>
    </xf>
    <xf numFmtId="43" fontId="19" fillId="8" borderId="26" xfId="1" applyFont="1" applyFill="1" applyBorder="1" applyAlignment="1" applyProtection="1">
      <alignment horizontal="left" vertical="center" wrapText="1" indent="2"/>
    </xf>
    <xf numFmtId="43" fontId="19" fillId="0" borderId="26" xfId="1" applyFont="1" applyFill="1" applyBorder="1" applyAlignment="1">
      <alignment horizontal="left" vertical="center" indent="3"/>
    </xf>
    <xf numFmtId="43" fontId="20" fillId="0" borderId="26" xfId="1" applyFont="1" applyFill="1" applyBorder="1" applyAlignment="1" applyProtection="1">
      <alignment horizontal="left" vertical="center" wrapText="1" indent="1"/>
    </xf>
    <xf numFmtId="43" fontId="19" fillId="0" borderId="26" xfId="1" applyFont="1" applyFill="1" applyBorder="1" applyAlignment="1">
      <alignment horizontal="left" vertical="center" wrapText="1" indent="3"/>
    </xf>
    <xf numFmtId="43" fontId="20" fillId="0" borderId="26" xfId="1" applyFont="1" applyFill="1" applyBorder="1" applyAlignment="1">
      <alignment horizontal="left" vertical="center" wrapText="1" indent="4"/>
    </xf>
    <xf numFmtId="43" fontId="20" fillId="0" borderId="26" xfId="1" applyFont="1" applyFill="1" applyBorder="1" applyAlignment="1">
      <alignment horizontal="left" vertical="center" indent="1"/>
    </xf>
    <xf numFmtId="43" fontId="20" fillId="0" borderId="26" xfId="1" applyFont="1" applyBorder="1" applyAlignment="1">
      <alignment horizontal="left" indent="4"/>
    </xf>
    <xf numFmtId="0" fontId="18" fillId="10" borderId="26" xfId="0" applyNumberFormat="1" applyFont="1" applyFill="1" applyBorder="1" applyAlignment="1">
      <alignment horizontal="center"/>
    </xf>
    <xf numFmtId="0" fontId="18" fillId="10" borderId="5" xfId="0" applyNumberFormat="1" applyFont="1" applyFill="1" applyBorder="1" applyAlignment="1">
      <alignment horizontal="center"/>
    </xf>
    <xf numFmtId="43" fontId="19" fillId="10" borderId="26" xfId="1" applyFont="1" applyFill="1" applyBorder="1" applyAlignment="1" applyProtection="1">
      <alignment horizontal="left" vertical="center" wrapText="1" indent="1"/>
    </xf>
    <xf numFmtId="164" fontId="19" fillId="10" borderId="27" xfId="1" applyNumberFormat="1" applyFont="1" applyFill="1" applyBorder="1" applyAlignment="1" applyProtection="1">
      <alignment horizontal="right" vertical="center"/>
    </xf>
    <xf numFmtId="9" fontId="19" fillId="10" borderId="27" xfId="2" applyFont="1" applyFill="1" applyBorder="1" applyAlignment="1" applyProtection="1">
      <alignment horizontal="center" vertical="center"/>
    </xf>
    <xf numFmtId="0" fontId="20" fillId="10" borderId="28" xfId="0" applyFont="1" applyFill="1" applyBorder="1" applyAlignment="1">
      <alignment vertical="center"/>
    </xf>
    <xf numFmtId="43" fontId="20" fillId="10" borderId="0" xfId="0" applyNumberFormat="1" applyFont="1" applyFill="1" applyAlignment="1">
      <alignment vertical="center"/>
    </xf>
    <xf numFmtId="0" fontId="20" fillId="10" borderId="0" xfId="0" applyFont="1" applyFill="1"/>
    <xf numFmtId="43" fontId="19" fillId="0" borderId="26" xfId="1" applyFont="1" applyFill="1" applyBorder="1" applyAlignment="1" applyProtection="1">
      <alignment horizontal="left" vertical="center" wrapText="1" indent="1"/>
    </xf>
    <xf numFmtId="43" fontId="19" fillId="0" borderId="26" xfId="1" applyFont="1" applyFill="1" applyBorder="1" applyAlignment="1" applyProtection="1">
      <alignment horizontal="left" vertical="center" wrapText="1" indent="2"/>
    </xf>
    <xf numFmtId="165" fontId="20" fillId="0" borderId="26" xfId="1" applyNumberFormat="1" applyFont="1" applyBorder="1" applyAlignment="1">
      <alignment horizontal="left" vertical="center" wrapText="1" indent="4"/>
    </xf>
    <xf numFmtId="166" fontId="20" fillId="0" borderId="26" xfId="1" applyNumberFormat="1" applyFont="1" applyBorder="1" applyAlignment="1" applyProtection="1">
      <alignment horizontal="left" vertical="center" wrapText="1" indent="4"/>
    </xf>
    <xf numFmtId="166" fontId="20" fillId="5" borderId="26" xfId="1" applyNumberFormat="1" applyFont="1" applyFill="1" applyBorder="1" applyAlignment="1" applyProtection="1">
      <alignment horizontal="left" vertical="center" wrapText="1" indent="4"/>
    </xf>
    <xf numFmtId="43" fontId="19" fillId="0" borderId="26" xfId="1" applyFont="1" applyFill="1" applyBorder="1" applyAlignment="1" applyProtection="1">
      <alignment horizontal="left" vertical="center" wrapText="1" indent="3"/>
    </xf>
    <xf numFmtId="43" fontId="28" fillId="0" borderId="6" xfId="1" applyNumberFormat="1" applyFont="1" applyBorder="1" applyAlignment="1" applyProtection="1">
      <alignment horizontal="center" vertical="center"/>
      <protection locked="0"/>
    </xf>
    <xf numFmtId="0" fontId="20" fillId="8" borderId="28" xfId="0" applyFont="1" applyFill="1" applyBorder="1" applyAlignment="1">
      <alignment vertical="center"/>
    </xf>
    <xf numFmtId="43" fontId="20" fillId="8" borderId="0" xfId="0" applyNumberFormat="1" applyFont="1" applyFill="1" applyAlignment="1">
      <alignment vertical="center"/>
    </xf>
    <xf numFmtId="0" fontId="20" fillId="8" borderId="0" xfId="0" applyFont="1" applyFill="1"/>
    <xf numFmtId="0" fontId="20" fillId="7" borderId="28" xfId="0" applyFont="1" applyFill="1" applyBorder="1" applyAlignment="1">
      <alignment vertical="center"/>
    </xf>
    <xf numFmtId="0" fontId="18" fillId="0" borderId="0" xfId="0" applyNumberFormat="1" applyFont="1" applyBorder="1" applyAlignment="1">
      <alignment horizontal="center"/>
    </xf>
    <xf numFmtId="0" fontId="20" fillId="0" borderId="29" xfId="0" applyFont="1" applyBorder="1"/>
    <xf numFmtId="0" fontId="20" fillId="0" borderId="0" xfId="0" applyFont="1" applyBorder="1" applyAlignment="1">
      <alignment vertical="center"/>
    </xf>
    <xf numFmtId="43" fontId="20" fillId="0" borderId="0" xfId="1" applyFont="1" applyBorder="1" applyAlignment="1">
      <alignment vertical="center"/>
    </xf>
    <xf numFmtId="9" fontId="20" fillId="0" borderId="0" xfId="2" applyFont="1" applyBorder="1" applyAlignment="1">
      <alignment vertical="center"/>
    </xf>
    <xf numFmtId="0" fontId="20" fillId="0" borderId="30" xfId="0" applyFont="1" applyBorder="1" applyAlignment="1">
      <alignment vertical="center"/>
    </xf>
    <xf numFmtId="43" fontId="19" fillId="0" borderId="26" xfId="1" applyFont="1" applyBorder="1" applyAlignment="1">
      <alignment horizontal="left" vertical="center" wrapText="1"/>
    </xf>
    <xf numFmtId="43" fontId="20" fillId="0" borderId="27" xfId="0" applyNumberFormat="1" applyFont="1" applyBorder="1" applyAlignment="1">
      <alignment vertical="center"/>
    </xf>
    <xf numFmtId="0" fontId="19" fillId="0" borderId="26" xfId="0" applyFont="1" applyBorder="1" applyAlignment="1">
      <alignment horizontal="left" vertical="center" wrapText="1" indent="3"/>
    </xf>
    <xf numFmtId="43" fontId="19" fillId="7" borderId="26" xfId="1" applyFont="1" applyFill="1" applyBorder="1" applyAlignment="1" applyProtection="1">
      <alignment horizontal="left" vertical="center" wrapText="1" indent="1"/>
    </xf>
    <xf numFmtId="43" fontId="19" fillId="7" borderId="27" xfId="1" applyFont="1" applyFill="1" applyBorder="1" applyAlignment="1">
      <alignment vertical="center"/>
    </xf>
    <xf numFmtId="0" fontId="18" fillId="12" borderId="21" xfId="0" applyNumberFormat="1" applyFont="1" applyFill="1" applyBorder="1" applyAlignment="1">
      <alignment horizontal="center"/>
    </xf>
    <xf numFmtId="0" fontId="18" fillId="12" borderId="10" xfId="0" applyNumberFormat="1" applyFont="1" applyFill="1" applyBorder="1" applyAlignment="1">
      <alignment horizontal="center"/>
    </xf>
    <xf numFmtId="0" fontId="19" fillId="12" borderId="21" xfId="0" applyFont="1" applyFill="1" applyBorder="1" applyAlignment="1">
      <alignment horizontal="left" vertical="center" indent="1"/>
    </xf>
    <xf numFmtId="164" fontId="19" fillId="12" borderId="9" xfId="0" applyNumberFormat="1" applyFont="1" applyFill="1" applyBorder="1" applyAlignment="1">
      <alignment vertical="center"/>
    </xf>
    <xf numFmtId="9" fontId="19" fillId="12" borderId="9" xfId="2" applyFont="1" applyFill="1" applyBorder="1" applyAlignment="1">
      <alignment horizontal="center" vertical="center"/>
    </xf>
    <xf numFmtId="0" fontId="20" fillId="12" borderId="22" xfId="0" applyFont="1" applyFill="1" applyBorder="1" applyAlignment="1">
      <alignment vertical="center"/>
    </xf>
    <xf numFmtId="43" fontId="28" fillId="12" borderId="0" xfId="0" applyNumberFormat="1" applyFont="1" applyFill="1" applyAlignment="1">
      <alignment vertical="center"/>
    </xf>
    <xf numFmtId="0" fontId="20" fillId="12" borderId="0" xfId="0" applyFont="1" applyFill="1"/>
    <xf numFmtId="43" fontId="18" fillId="0" borderId="0" xfId="1" applyFont="1" applyBorder="1" applyAlignment="1">
      <alignment horizontal="center"/>
    </xf>
    <xf numFmtId="0" fontId="2" fillId="0" borderId="0" xfId="0" applyFont="1" applyAlignment="1">
      <alignment vertical="center"/>
    </xf>
    <xf numFmtId="43" fontId="24" fillId="0" borderId="0" xfId="1" applyFont="1" applyAlignment="1">
      <alignment vertical="center"/>
    </xf>
    <xf numFmtId="43" fontId="29" fillId="0" borderId="0" xfId="1" applyFont="1" applyAlignment="1">
      <alignment vertical="center"/>
    </xf>
    <xf numFmtId="43" fontId="25" fillId="0" borderId="0" xfId="1" applyFont="1" applyAlignment="1">
      <alignment vertical="center"/>
    </xf>
    <xf numFmtId="43" fontId="20" fillId="0" borderId="0" xfId="1" applyFont="1"/>
    <xf numFmtId="0" fontId="20" fillId="0" borderId="0" xfId="0" applyFont="1" applyAlignment="1">
      <alignment horizontal="left" vertical="center" indent="1"/>
    </xf>
    <xf numFmtId="43" fontId="20" fillId="0" borderId="0" xfId="0" applyNumberFormat="1" applyFont="1" applyAlignment="1">
      <alignment vertical="center"/>
    </xf>
    <xf numFmtId="43" fontId="25" fillId="0" borderId="0" xfId="1" applyNumberFormat="1" applyFont="1" applyAlignment="1">
      <alignment vertical="center"/>
    </xf>
    <xf numFmtId="9" fontId="20" fillId="0" borderId="0" xfId="2" applyFont="1" applyAlignment="1">
      <alignment vertical="center"/>
    </xf>
    <xf numFmtId="0" fontId="20" fillId="0" borderId="0" xfId="0" applyNumberFormat="1" applyFont="1" applyFill="1" applyBorder="1" applyAlignment="1">
      <alignment horizontal="left" vertical="center" indent="1"/>
    </xf>
    <xf numFmtId="43" fontId="1" fillId="0" borderId="0" xfId="1" applyFont="1" applyAlignment="1">
      <alignment vertical="center"/>
    </xf>
    <xf numFmtId="43" fontId="18" fillId="0" borderId="0" xfId="1" applyFont="1" applyAlignment="1">
      <alignment vertical="center"/>
    </xf>
    <xf numFmtId="43" fontId="20" fillId="0" borderId="0" xfId="2" applyNumberFormat="1" applyFont="1" applyAlignment="1">
      <alignment vertical="center"/>
    </xf>
    <xf numFmtId="0" fontId="30" fillId="12" borderId="0" xfId="0" applyNumberFormat="1" applyFont="1" applyFill="1" applyBorder="1" applyAlignment="1">
      <alignment horizontal="center"/>
    </xf>
    <xf numFmtId="0" fontId="24" fillId="12" borderId="0" xfId="0" applyFont="1" applyFill="1"/>
    <xf numFmtId="164" fontId="24" fillId="12" borderId="0" xfId="0" applyNumberFormat="1" applyFont="1" applyFill="1"/>
    <xf numFmtId="43" fontId="24" fillId="12" borderId="0" xfId="1" applyFont="1" applyFill="1" applyAlignment="1">
      <alignment vertical="center"/>
    </xf>
    <xf numFmtId="164" fontId="24" fillId="12" borderId="0" xfId="0" applyNumberFormat="1" applyFont="1" applyFill="1" applyAlignment="1">
      <alignment vertical="center"/>
    </xf>
    <xf numFmtId="0" fontId="24" fillId="12" borderId="0" xfId="0" applyFont="1" applyFill="1" applyAlignment="1">
      <alignment vertical="center"/>
    </xf>
    <xf numFmtId="9" fontId="24" fillId="12" borderId="0" xfId="2" applyFont="1" applyFill="1" applyAlignment="1">
      <alignment vertical="center"/>
    </xf>
    <xf numFmtId="9" fontId="16" fillId="0" borderId="0" xfId="2" applyFont="1" applyBorder="1" applyAlignment="1">
      <alignment horizontal="center" vertical="center"/>
    </xf>
    <xf numFmtId="43" fontId="31" fillId="0" borderId="0" xfId="1" applyFont="1" applyAlignment="1">
      <alignment vertical="center" wrapText="1"/>
    </xf>
    <xf numFmtId="43" fontId="20" fillId="13" borderId="0" xfId="1" applyFont="1" applyFill="1" applyAlignment="1">
      <alignment vertical="center"/>
    </xf>
    <xf numFmtId="43" fontId="20" fillId="13" borderId="0" xfId="1" applyNumberFormat="1" applyFont="1" applyFill="1" applyAlignment="1">
      <alignment vertical="center"/>
    </xf>
    <xf numFmtId="43" fontId="31" fillId="13" borderId="0" xfId="1" applyFont="1" applyFill="1" applyAlignment="1">
      <alignment vertical="center" wrapText="1"/>
    </xf>
    <xf numFmtId="0" fontId="32" fillId="0" borderId="0" xfId="0" applyFont="1"/>
    <xf numFmtId="43" fontId="20" fillId="0" borderId="0" xfId="1" applyFont="1" applyBorder="1" applyAlignment="1">
      <alignment horizontal="left" vertical="center" wrapText="1" indent="3"/>
    </xf>
    <xf numFmtId="0" fontId="22" fillId="0" borderId="0" xfId="0" applyNumberFormat="1" applyFont="1" applyBorder="1" applyAlignment="1">
      <alignment horizontal="center"/>
    </xf>
    <xf numFmtId="0" fontId="19" fillId="0" borderId="0" xfId="0" applyFont="1" applyAlignment="1">
      <alignment horizontal="center"/>
    </xf>
    <xf numFmtId="43" fontId="19" fillId="0" borderId="0" xfId="1" applyNumberFormat="1" applyFont="1" applyAlignment="1">
      <alignment vertical="center"/>
    </xf>
    <xf numFmtId="43" fontId="20" fillId="12" borderId="0" xfId="0" applyNumberFormat="1" applyFont="1" applyFill="1" applyAlignment="1">
      <alignment vertical="center"/>
    </xf>
    <xf numFmtId="43" fontId="19" fillId="12" borderId="0" xfId="0" applyNumberFormat="1" applyFont="1" applyFill="1" applyAlignment="1">
      <alignment vertical="center"/>
    </xf>
    <xf numFmtId="0" fontId="18" fillId="14" borderId="0" xfId="0" applyNumberFormat="1" applyFont="1" applyFill="1" applyBorder="1" applyAlignment="1">
      <alignment horizontal="center"/>
    </xf>
    <xf numFmtId="0" fontId="20" fillId="14" borderId="0" xfId="0" applyFont="1" applyFill="1"/>
    <xf numFmtId="43" fontId="20" fillId="14" borderId="0" xfId="0" applyNumberFormat="1" applyFont="1" applyFill="1" applyAlignment="1">
      <alignment vertical="center"/>
    </xf>
    <xf numFmtId="0" fontId="20" fillId="14" borderId="0" xfId="0" applyFont="1" applyFill="1" applyAlignment="1">
      <alignment vertical="center"/>
    </xf>
    <xf numFmtId="0" fontId="35" fillId="0" borderId="0" xfId="1" applyNumberFormat="1" applyFont="1" applyBorder="1" applyAlignment="1">
      <alignment horizontal="center" vertical="center"/>
    </xf>
    <xf numFmtId="43" fontId="28" fillId="0" borderId="0" xfId="1" applyFont="1" applyAlignment="1">
      <alignment vertical="center"/>
    </xf>
    <xf numFmtId="9" fontId="25" fillId="0" borderId="0" xfId="2" applyFont="1" applyAlignment="1">
      <alignment horizontal="center" vertical="center"/>
    </xf>
    <xf numFmtId="43" fontId="25" fillId="0" borderId="0" xfId="1" applyFont="1" applyAlignment="1">
      <alignment vertical="center" wrapText="1"/>
    </xf>
    <xf numFmtId="0" fontId="36" fillId="4" borderId="31" xfId="1" applyNumberFormat="1" applyFont="1" applyFill="1" applyBorder="1" applyAlignment="1">
      <alignment horizontal="center" vertical="center"/>
    </xf>
    <xf numFmtId="43" fontId="28" fillId="4" borderId="13" xfId="1" applyFont="1" applyFill="1" applyBorder="1" applyAlignment="1" applyProtection="1">
      <alignment horizontal="center" vertical="center"/>
    </xf>
    <xf numFmtId="43" fontId="28" fillId="4" borderId="14" xfId="1" applyFont="1" applyFill="1" applyBorder="1" applyAlignment="1" applyProtection="1">
      <alignment horizontal="center" vertical="center" wrapText="1"/>
    </xf>
    <xf numFmtId="43" fontId="28" fillId="4" borderId="15" xfId="1" applyFont="1" applyFill="1" applyBorder="1" applyAlignment="1" applyProtection="1">
      <alignment horizontal="center" vertical="center" wrapText="1"/>
    </xf>
    <xf numFmtId="43" fontId="28" fillId="4" borderId="16" xfId="1" applyFont="1" applyFill="1" applyBorder="1" applyAlignment="1" applyProtection="1">
      <alignment horizontal="center" vertical="center" wrapText="1"/>
    </xf>
    <xf numFmtId="43" fontId="28" fillId="4" borderId="17" xfId="1" applyFont="1" applyFill="1" applyBorder="1" applyAlignment="1" applyProtection="1">
      <alignment horizontal="center" vertical="center" wrapText="1"/>
    </xf>
    <xf numFmtId="43" fontId="28" fillId="4" borderId="14" xfId="1" applyNumberFormat="1" applyFont="1" applyFill="1" applyBorder="1" applyAlignment="1" applyProtection="1">
      <alignment horizontal="center" vertical="center" wrapText="1"/>
    </xf>
    <xf numFmtId="9" fontId="28" fillId="4" borderId="14" xfId="2" applyFont="1" applyFill="1" applyBorder="1" applyAlignment="1" applyProtection="1">
      <alignment horizontal="center" vertical="center" wrapText="1"/>
    </xf>
    <xf numFmtId="43" fontId="28" fillId="4" borderId="18" xfId="1" applyFont="1" applyFill="1" applyBorder="1" applyAlignment="1" applyProtection="1">
      <alignment horizontal="center" vertical="center" wrapText="1"/>
    </xf>
    <xf numFmtId="43" fontId="28" fillId="4" borderId="0" xfId="1" applyFont="1" applyFill="1" applyAlignment="1">
      <alignment vertical="center" wrapText="1"/>
    </xf>
    <xf numFmtId="0" fontId="36" fillId="4" borderId="32" xfId="1" applyNumberFormat="1" applyFont="1" applyFill="1" applyBorder="1" applyAlignment="1">
      <alignment horizontal="center" vertical="center"/>
    </xf>
    <xf numFmtId="43" fontId="25" fillId="4" borderId="21" xfId="1" applyFont="1" applyFill="1" applyBorder="1"/>
    <xf numFmtId="43" fontId="28" fillId="4" borderId="9" xfId="1" applyFont="1" applyFill="1" applyBorder="1" applyAlignment="1" applyProtection="1">
      <alignment horizontal="center" vertical="center"/>
    </xf>
    <xf numFmtId="43" fontId="28" fillId="4" borderId="9" xfId="1" applyFont="1" applyFill="1" applyBorder="1" applyAlignment="1" applyProtection="1">
      <alignment vertical="center"/>
    </xf>
    <xf numFmtId="43" fontId="28" fillId="4" borderId="9" xfId="1" applyNumberFormat="1" applyFont="1" applyFill="1" applyBorder="1" applyAlignment="1" applyProtection="1">
      <alignment horizontal="center" vertical="center"/>
    </xf>
    <xf numFmtId="9" fontId="28" fillId="4" borderId="9" xfId="2" applyFont="1" applyFill="1" applyBorder="1" applyAlignment="1" applyProtection="1">
      <alignment horizontal="center" vertical="center"/>
    </xf>
    <xf numFmtId="43" fontId="28" fillId="4" borderId="22" xfId="1" applyFont="1" applyFill="1" applyBorder="1" applyAlignment="1" applyProtection="1">
      <alignment horizontal="center" vertical="center" wrapText="1"/>
    </xf>
    <xf numFmtId="43" fontId="28" fillId="4" borderId="0" xfId="1" applyFont="1" applyFill="1" applyAlignment="1">
      <alignment vertical="center"/>
    </xf>
    <xf numFmtId="0" fontId="36" fillId="0" borderId="33" xfId="1" applyNumberFormat="1" applyFont="1" applyBorder="1" applyAlignment="1">
      <alignment horizontal="center" vertical="center"/>
    </xf>
    <xf numFmtId="43" fontId="28" fillId="0" borderId="23" xfId="1" applyFont="1" applyBorder="1" applyAlignment="1">
      <alignment vertical="center"/>
    </xf>
    <xf numFmtId="43" fontId="28" fillId="0" borderId="24" xfId="1" applyFont="1" applyBorder="1" applyAlignment="1">
      <alignment vertical="center"/>
    </xf>
    <xf numFmtId="43" fontId="28" fillId="0" borderId="24" xfId="1" applyNumberFormat="1" applyFont="1" applyBorder="1" applyAlignment="1">
      <alignment vertical="center"/>
    </xf>
    <xf numFmtId="9" fontId="28" fillId="0" borderId="24" xfId="2" applyFont="1" applyBorder="1" applyAlignment="1">
      <alignment horizontal="center" vertical="center"/>
    </xf>
    <xf numFmtId="43" fontId="28" fillId="0" borderId="25" xfId="1" applyFont="1" applyBorder="1" applyAlignment="1">
      <alignment vertical="center" wrapText="1"/>
    </xf>
    <xf numFmtId="0" fontId="36" fillId="0" borderId="34" xfId="1" applyNumberFormat="1" applyFont="1" applyBorder="1" applyAlignment="1">
      <alignment horizontal="center" vertical="center"/>
    </xf>
    <xf numFmtId="43" fontId="28" fillId="0" borderId="26" xfId="1" applyFont="1" applyBorder="1" applyAlignment="1">
      <alignment horizontal="left" vertical="center"/>
    </xf>
    <xf numFmtId="43" fontId="28" fillId="0" borderId="27" xfId="1" applyFont="1" applyBorder="1" applyAlignment="1">
      <alignment vertical="center"/>
    </xf>
    <xf numFmtId="43" fontId="28" fillId="0" borderId="27" xfId="1" applyNumberFormat="1" applyFont="1" applyBorder="1" applyAlignment="1">
      <alignment vertical="center"/>
    </xf>
    <xf numFmtId="9" fontId="28" fillId="0" borderId="27" xfId="2" applyFont="1" applyBorder="1" applyAlignment="1">
      <alignment horizontal="center" vertical="center"/>
    </xf>
    <xf numFmtId="43" fontId="28" fillId="0" borderId="28" xfId="1" applyFont="1" applyBorder="1" applyAlignment="1">
      <alignment vertical="center" wrapText="1"/>
    </xf>
    <xf numFmtId="0" fontId="35" fillId="0" borderId="34" xfId="0" applyFont="1" applyBorder="1" applyAlignment="1">
      <alignment horizontal="center" vertical="center"/>
    </xf>
    <xf numFmtId="43" fontId="25" fillId="0" borderId="27" xfId="1" applyNumberFormat="1" applyFont="1" applyBorder="1" applyAlignment="1">
      <alignment vertical="center"/>
    </xf>
    <xf numFmtId="9" fontId="25" fillId="0" borderId="27" xfId="2" applyFont="1" applyBorder="1" applyAlignment="1">
      <alignment horizontal="center" vertical="center"/>
    </xf>
    <xf numFmtId="43" fontId="25" fillId="0" borderId="28" xfId="1" applyFont="1" applyBorder="1" applyAlignment="1">
      <alignment vertical="center" wrapText="1"/>
    </xf>
    <xf numFmtId="43" fontId="25" fillId="0" borderId="26" xfId="1" applyFont="1" applyBorder="1" applyAlignment="1">
      <alignment horizontal="left" vertical="center" indent="2"/>
    </xf>
    <xf numFmtId="43" fontId="25" fillId="5" borderId="26" xfId="1" applyFont="1" applyFill="1" applyBorder="1" applyAlignment="1" applyProtection="1">
      <alignment horizontal="left" vertical="center" wrapText="1" indent="3"/>
    </xf>
    <xf numFmtId="0" fontId="36" fillId="7" borderId="34" xfId="1" applyNumberFormat="1" applyFont="1" applyFill="1" applyBorder="1" applyAlignment="1">
      <alignment horizontal="center" vertical="center"/>
    </xf>
    <xf numFmtId="43" fontId="28" fillId="7" borderId="26" xfId="1" applyFont="1" applyFill="1" applyBorder="1" applyAlignment="1">
      <alignment horizontal="left" vertical="center" wrapText="1" indent="1"/>
    </xf>
    <xf numFmtId="164" fontId="28" fillId="7" borderId="27" xfId="1" applyNumberFormat="1" applyFont="1" applyFill="1" applyBorder="1" applyAlignment="1" applyProtection="1">
      <alignment horizontal="right" vertical="center"/>
    </xf>
    <xf numFmtId="43" fontId="28" fillId="7" borderId="27" xfId="1" applyNumberFormat="1" applyFont="1" applyFill="1" applyBorder="1" applyAlignment="1" applyProtection="1">
      <alignment horizontal="right" vertical="center"/>
    </xf>
    <xf numFmtId="9" fontId="28" fillId="7" borderId="27" xfId="2" applyFont="1" applyFill="1" applyBorder="1" applyAlignment="1">
      <alignment horizontal="center" vertical="center"/>
    </xf>
    <xf numFmtId="164" fontId="28" fillId="7" borderId="28" xfId="1" applyNumberFormat="1" applyFont="1" applyFill="1" applyBorder="1" applyAlignment="1" applyProtection="1">
      <alignment horizontal="right" vertical="center"/>
    </xf>
    <xf numFmtId="43" fontId="28" fillId="7" borderId="0" xfId="1" applyFont="1" applyFill="1" applyAlignment="1">
      <alignment vertical="center"/>
    </xf>
    <xf numFmtId="0" fontId="36" fillId="0" borderId="34" xfId="1" applyNumberFormat="1" applyFont="1" applyFill="1" applyBorder="1" applyAlignment="1">
      <alignment horizontal="center" vertical="center"/>
    </xf>
    <xf numFmtId="43" fontId="28" fillId="0" borderId="26" xfId="1" applyFont="1" applyFill="1" applyBorder="1" applyAlignment="1">
      <alignment horizontal="left" vertical="center" wrapText="1"/>
    </xf>
    <xf numFmtId="43" fontId="28" fillId="0" borderId="27" xfId="1" applyFont="1" applyFill="1" applyBorder="1" applyAlignment="1">
      <alignment vertical="center"/>
    </xf>
    <xf numFmtId="43" fontId="28" fillId="0" borderId="27" xfId="1" applyNumberFormat="1" applyFont="1" applyFill="1" applyBorder="1" applyAlignment="1">
      <alignment vertical="center"/>
    </xf>
    <xf numFmtId="9" fontId="28" fillId="0" borderId="27" xfId="2" applyFont="1" applyFill="1" applyBorder="1" applyAlignment="1">
      <alignment horizontal="center" vertical="center"/>
    </xf>
    <xf numFmtId="43" fontId="28" fillId="0" borderId="28" xfId="1" applyFont="1" applyFill="1" applyBorder="1" applyAlignment="1">
      <alignment vertical="center" wrapText="1"/>
    </xf>
    <xf numFmtId="43" fontId="28" fillId="0" borderId="0" xfId="1" applyFont="1" applyFill="1" applyAlignment="1">
      <alignment vertical="center"/>
    </xf>
    <xf numFmtId="0" fontId="35" fillId="0" borderId="34" xfId="0" applyNumberFormat="1" applyFont="1" applyBorder="1" applyAlignment="1">
      <alignment horizontal="center"/>
    </xf>
    <xf numFmtId="0" fontId="25" fillId="0" borderId="26" xfId="0" applyFont="1" applyBorder="1"/>
    <xf numFmtId="0" fontId="25" fillId="0" borderId="27" xfId="0" applyFont="1" applyBorder="1" applyAlignment="1">
      <alignment vertical="center"/>
    </xf>
    <xf numFmtId="43" fontId="25" fillId="0" borderId="27" xfId="0" applyNumberFormat="1" applyFont="1" applyBorder="1" applyAlignment="1">
      <alignment vertical="center"/>
    </xf>
    <xf numFmtId="0" fontId="25" fillId="0" borderId="28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36" fillId="0" borderId="34" xfId="0" applyFont="1" applyBorder="1" applyAlignment="1">
      <alignment horizontal="center" vertical="center"/>
    </xf>
    <xf numFmtId="43" fontId="28" fillId="0" borderId="26" xfId="1" applyFont="1" applyBorder="1" applyAlignment="1">
      <alignment horizontal="left" vertical="center" wrapText="1" indent="1"/>
    </xf>
    <xf numFmtId="43" fontId="25" fillId="0" borderId="27" xfId="1" applyFont="1" applyFill="1" applyBorder="1" applyAlignment="1">
      <alignment vertical="center"/>
    </xf>
    <xf numFmtId="43" fontId="25" fillId="0" borderId="27" xfId="1" applyNumberFormat="1" applyFont="1" applyFill="1" applyBorder="1" applyAlignment="1">
      <alignment vertical="center"/>
    </xf>
    <xf numFmtId="9" fontId="25" fillId="0" borderId="27" xfId="2" applyFont="1" applyFill="1" applyBorder="1" applyAlignment="1">
      <alignment horizontal="center" vertical="center"/>
    </xf>
    <xf numFmtId="43" fontId="25" fillId="0" borderId="28" xfId="1" applyFont="1" applyFill="1" applyBorder="1" applyAlignment="1">
      <alignment vertical="center" wrapText="1"/>
    </xf>
    <xf numFmtId="43" fontId="25" fillId="0" borderId="0" xfId="1" applyFont="1" applyFill="1" applyAlignment="1">
      <alignment vertical="center"/>
    </xf>
    <xf numFmtId="43" fontId="25" fillId="0" borderId="26" xfId="1" applyFont="1" applyBorder="1" applyAlignment="1">
      <alignment horizontal="left" vertical="center" wrapText="1" indent="1"/>
    </xf>
    <xf numFmtId="0" fontId="36" fillId="8" borderId="34" xfId="0" applyFont="1" applyFill="1" applyBorder="1" applyAlignment="1">
      <alignment horizontal="center" vertical="center"/>
    </xf>
    <xf numFmtId="43" fontId="28" fillId="8" borderId="26" xfId="1" applyFont="1" applyFill="1" applyBorder="1" applyAlignment="1">
      <alignment horizontal="left" vertical="center" indent="1"/>
    </xf>
    <xf numFmtId="43" fontId="28" fillId="8" borderId="27" xfId="0" applyNumberFormat="1" applyFont="1" applyFill="1" applyBorder="1" applyAlignment="1">
      <alignment vertical="center"/>
    </xf>
    <xf numFmtId="9" fontId="28" fillId="8" borderId="27" xfId="2" applyFont="1" applyFill="1" applyBorder="1" applyAlignment="1">
      <alignment horizontal="center" vertical="center"/>
    </xf>
    <xf numFmtId="0" fontId="28" fillId="8" borderId="28" xfId="0" applyFont="1" applyFill="1" applyBorder="1" applyAlignment="1">
      <alignment vertical="center"/>
    </xf>
    <xf numFmtId="43" fontId="28" fillId="8" borderId="0" xfId="0" applyNumberFormat="1" applyFont="1" applyFill="1" applyAlignment="1">
      <alignment vertical="center"/>
    </xf>
    <xf numFmtId="0" fontId="28" fillId="8" borderId="0" xfId="0" applyFont="1" applyFill="1"/>
    <xf numFmtId="43" fontId="25" fillId="0" borderId="26" xfId="1" applyFont="1" applyFill="1" applyBorder="1" applyAlignment="1">
      <alignment horizontal="left" vertical="center" wrapText="1" indent="4"/>
    </xf>
    <xf numFmtId="43" fontId="25" fillId="0" borderId="26" xfId="1" applyFont="1" applyBorder="1" applyAlignment="1">
      <alignment horizontal="left" vertical="center" wrapText="1" indent="2"/>
    </xf>
    <xf numFmtId="0" fontId="28" fillId="0" borderId="28" xfId="0" applyFont="1" applyBorder="1" applyAlignment="1">
      <alignment vertical="center"/>
    </xf>
    <xf numFmtId="43" fontId="28" fillId="0" borderId="0" xfId="0" applyNumberFormat="1" applyFont="1" applyAlignment="1">
      <alignment vertical="center"/>
    </xf>
    <xf numFmtId="0" fontId="28" fillId="0" borderId="0" xfId="0" applyFont="1"/>
    <xf numFmtId="0" fontId="35" fillId="7" borderId="34" xfId="0" applyNumberFormat="1" applyFont="1" applyFill="1" applyBorder="1" applyAlignment="1">
      <alignment horizontal="center"/>
    </xf>
    <xf numFmtId="43" fontId="28" fillId="7" borderId="26" xfId="1" applyFont="1" applyFill="1" applyBorder="1" applyAlignment="1">
      <alignment horizontal="left" vertical="center" indent="1"/>
    </xf>
    <xf numFmtId="9" fontId="28" fillId="7" borderId="27" xfId="2" applyFont="1" applyFill="1" applyBorder="1" applyAlignment="1" applyProtection="1">
      <alignment horizontal="center" vertical="center"/>
    </xf>
    <xf numFmtId="43" fontId="25" fillId="7" borderId="0" xfId="0" applyNumberFormat="1" applyFont="1" applyFill="1" applyAlignment="1">
      <alignment vertical="center"/>
    </xf>
    <xf numFmtId="0" fontId="25" fillId="7" borderId="0" xfId="0" applyFont="1" applyFill="1"/>
    <xf numFmtId="43" fontId="28" fillId="0" borderId="26" xfId="1" applyFont="1" applyBorder="1" applyAlignment="1">
      <alignment horizontal="left" vertical="center" indent="1"/>
    </xf>
    <xf numFmtId="43" fontId="28" fillId="0" borderId="26" xfId="1" applyFont="1" applyBorder="1" applyAlignment="1">
      <alignment horizontal="left" vertical="center" wrapText="1" indent="2"/>
    </xf>
    <xf numFmtId="0" fontId="28" fillId="0" borderId="27" xfId="0" applyFont="1" applyBorder="1" applyAlignment="1">
      <alignment vertical="center"/>
    </xf>
    <xf numFmtId="43" fontId="28" fillId="0" borderId="27" xfId="0" applyNumberFormat="1" applyFont="1" applyBorder="1" applyAlignment="1">
      <alignment vertical="center"/>
    </xf>
    <xf numFmtId="0" fontId="28" fillId="0" borderId="0" xfId="0" applyFont="1" applyAlignment="1">
      <alignment vertical="center"/>
    </xf>
    <xf numFmtId="43" fontId="28" fillId="0" borderId="26" xfId="1" applyFont="1" applyBorder="1" applyAlignment="1">
      <alignment horizontal="left" vertical="center" wrapText="1" indent="3"/>
    </xf>
    <xf numFmtId="43" fontId="24" fillId="0" borderId="27" xfId="1" applyNumberFormat="1" applyFont="1" applyFill="1" applyBorder="1" applyAlignment="1">
      <alignment vertical="center"/>
    </xf>
    <xf numFmtId="43" fontId="26" fillId="0" borderId="27" xfId="1" applyFont="1" applyFill="1" applyBorder="1" applyAlignment="1">
      <alignment vertical="center"/>
    </xf>
    <xf numFmtId="43" fontId="25" fillId="0" borderId="27" xfId="1" quotePrefix="1" applyFont="1" applyFill="1" applyBorder="1" applyAlignment="1">
      <alignment vertical="center"/>
    </xf>
    <xf numFmtId="43" fontId="25" fillId="6" borderId="27" xfId="1" applyFont="1" applyFill="1" applyBorder="1" applyAlignment="1">
      <alignment vertical="center"/>
    </xf>
    <xf numFmtId="43" fontId="25" fillId="6" borderId="27" xfId="1" applyNumberFormat="1" applyFont="1" applyFill="1" applyBorder="1" applyAlignment="1">
      <alignment vertical="center"/>
    </xf>
    <xf numFmtId="43" fontId="25" fillId="5" borderId="26" xfId="1" applyFont="1" applyFill="1" applyBorder="1" applyAlignment="1" applyProtection="1">
      <alignment horizontal="left" vertical="center" wrapText="1" indent="4"/>
    </xf>
    <xf numFmtId="0" fontId="25" fillId="0" borderId="26" xfId="1" applyNumberFormat="1" applyFont="1" applyBorder="1" applyAlignment="1">
      <alignment horizontal="left" vertical="center" wrapText="1" indent="4"/>
    </xf>
    <xf numFmtId="43" fontId="28" fillId="6" borderId="0" xfId="1" applyFont="1" applyFill="1" applyAlignment="1">
      <alignment vertical="center"/>
    </xf>
    <xf numFmtId="0" fontId="36" fillId="10" borderId="34" xfId="0" applyFont="1" applyFill="1" applyBorder="1" applyAlignment="1">
      <alignment horizontal="center" vertical="center"/>
    </xf>
    <xf numFmtId="43" fontId="28" fillId="10" borderId="26" xfId="1" applyFont="1" applyFill="1" applyBorder="1" applyAlignment="1">
      <alignment horizontal="left" vertical="center" indent="1"/>
    </xf>
    <xf numFmtId="43" fontId="28" fillId="10" borderId="27" xfId="1" applyFont="1" applyFill="1" applyBorder="1" applyAlignment="1">
      <alignment horizontal="left" vertical="center"/>
    </xf>
    <xf numFmtId="43" fontId="28" fillId="10" borderId="27" xfId="1" applyNumberFormat="1" applyFont="1" applyFill="1" applyBorder="1" applyAlignment="1">
      <alignment horizontal="left" vertical="center"/>
    </xf>
    <xf numFmtId="9" fontId="28" fillId="10" borderId="27" xfId="2" applyFont="1" applyFill="1" applyBorder="1" applyAlignment="1">
      <alignment horizontal="center" vertical="center"/>
    </xf>
    <xf numFmtId="43" fontId="28" fillId="10" borderId="28" xfId="1" applyFont="1" applyFill="1" applyBorder="1" applyAlignment="1">
      <alignment horizontal="left" vertical="center"/>
    </xf>
    <xf numFmtId="43" fontId="28" fillId="10" borderId="0" xfId="0" applyNumberFormat="1" applyFont="1" applyFill="1" applyAlignment="1">
      <alignment vertical="center"/>
    </xf>
    <xf numFmtId="0" fontId="28" fillId="10" borderId="0" xfId="0" applyFont="1" applyFill="1"/>
    <xf numFmtId="0" fontId="25" fillId="0" borderId="26" xfId="0" applyFont="1" applyBorder="1" applyAlignment="1">
      <alignment horizontal="center" vertical="center"/>
    </xf>
    <xf numFmtId="43" fontId="25" fillId="0" borderId="27" xfId="1" applyFont="1" applyBorder="1" applyAlignment="1">
      <alignment horizontal="left" vertical="center"/>
    </xf>
    <xf numFmtId="164" fontId="25" fillId="0" borderId="27" xfId="1" applyNumberFormat="1" applyFont="1" applyBorder="1" applyAlignment="1" applyProtection="1">
      <alignment horizontal="right" vertical="center"/>
    </xf>
    <xf numFmtId="43" fontId="25" fillId="0" borderId="27" xfId="1" applyFont="1" applyBorder="1" applyAlignment="1" applyProtection="1">
      <alignment horizontal="right" vertical="center"/>
    </xf>
    <xf numFmtId="43" fontId="25" fillId="0" borderId="27" xfId="1" applyNumberFormat="1" applyFont="1" applyBorder="1" applyAlignment="1" applyProtection="1">
      <alignment horizontal="right" vertical="center"/>
    </xf>
    <xf numFmtId="43" fontId="25" fillId="0" borderId="27" xfId="1" applyNumberFormat="1" applyFont="1" applyBorder="1" applyAlignment="1">
      <alignment horizontal="left" vertical="center"/>
    </xf>
    <xf numFmtId="43" fontId="28" fillId="0" borderId="26" xfId="1" applyFont="1" applyBorder="1" applyAlignment="1">
      <alignment horizontal="left" vertical="center" indent="2"/>
    </xf>
    <xf numFmtId="0" fontId="36" fillId="0" borderId="34" xfId="0" applyFont="1" applyFill="1" applyBorder="1" applyAlignment="1">
      <alignment horizontal="center" vertical="center"/>
    </xf>
    <xf numFmtId="43" fontId="28" fillId="0" borderId="26" xfId="1" applyFont="1" applyFill="1" applyBorder="1" applyAlignment="1">
      <alignment horizontal="left" vertical="center" indent="2"/>
    </xf>
    <xf numFmtId="43" fontId="28" fillId="0" borderId="28" xfId="1" applyFont="1" applyFill="1" applyBorder="1" applyAlignment="1">
      <alignment vertical="center"/>
    </xf>
    <xf numFmtId="43" fontId="28" fillId="6" borderId="0" xfId="0" applyNumberFormat="1" applyFont="1" applyFill="1" applyAlignment="1">
      <alignment vertical="center"/>
    </xf>
    <xf numFmtId="0" fontId="28" fillId="0" borderId="0" xfId="0" applyFont="1" applyFill="1"/>
    <xf numFmtId="43" fontId="25" fillId="0" borderId="26" xfId="1" applyFont="1" applyBorder="1" applyAlignment="1">
      <alignment horizontal="left" vertical="center" indent="4"/>
    </xf>
    <xf numFmtId="43" fontId="24" fillId="0" borderId="27" xfId="1" applyNumberFormat="1" applyFont="1" applyBorder="1" applyAlignment="1">
      <alignment vertical="center"/>
    </xf>
    <xf numFmtId="0" fontId="35" fillId="0" borderId="34" xfId="0" quotePrefix="1" applyFont="1" applyFill="1" applyBorder="1" applyAlignment="1">
      <alignment horizontal="center" vertical="center"/>
    </xf>
    <xf numFmtId="43" fontId="28" fillId="0" borderId="26" xfId="1" applyFont="1" applyBorder="1" applyAlignment="1">
      <alignment horizontal="left" vertical="center" indent="3"/>
    </xf>
    <xf numFmtId="0" fontId="36" fillId="0" borderId="34" xfId="0" quotePrefix="1" applyFont="1" applyBorder="1" applyAlignment="1">
      <alignment horizontal="center" vertical="center"/>
    </xf>
    <xf numFmtId="0" fontId="35" fillId="0" borderId="34" xfId="0" quotePrefix="1" applyFont="1" applyBorder="1" applyAlignment="1">
      <alignment horizontal="center" vertical="center"/>
    </xf>
    <xf numFmtId="43" fontId="25" fillId="0" borderId="26" xfId="1" applyFont="1" applyFill="1" applyBorder="1" applyAlignment="1">
      <alignment horizontal="left" vertical="center" indent="2"/>
    </xf>
    <xf numFmtId="43" fontId="26" fillId="0" borderId="27" xfId="1" applyNumberFormat="1" applyFont="1" applyBorder="1" applyAlignment="1">
      <alignment vertical="center"/>
    </xf>
    <xf numFmtId="43" fontId="26" fillId="0" borderId="27" xfId="1" applyNumberFormat="1" applyFont="1" applyFill="1" applyBorder="1" applyAlignment="1">
      <alignment vertical="center"/>
    </xf>
    <xf numFmtId="43" fontId="37" fillId="0" borderId="27" xfId="1" applyNumberFormat="1" applyFont="1" applyBorder="1" applyAlignment="1">
      <alignment vertical="center"/>
    </xf>
    <xf numFmtId="43" fontId="28" fillId="10" borderId="26" xfId="1" applyFont="1" applyFill="1" applyBorder="1" applyAlignment="1">
      <alignment horizontal="left" vertical="center" wrapText="1" indent="1"/>
    </xf>
    <xf numFmtId="43" fontId="28" fillId="10" borderId="27" xfId="1" applyFont="1" applyFill="1" applyBorder="1" applyAlignment="1">
      <alignment horizontal="left" vertical="center" wrapText="1"/>
    </xf>
    <xf numFmtId="43" fontId="28" fillId="10" borderId="27" xfId="1" applyNumberFormat="1" applyFont="1" applyFill="1" applyBorder="1" applyAlignment="1">
      <alignment horizontal="left" vertical="center" wrapText="1"/>
    </xf>
    <xf numFmtId="9" fontId="28" fillId="10" borderId="27" xfId="2" applyFont="1" applyFill="1" applyBorder="1" applyAlignment="1">
      <alignment horizontal="center" vertical="center" wrapText="1"/>
    </xf>
    <xf numFmtId="0" fontId="28" fillId="10" borderId="28" xfId="0" applyFont="1" applyFill="1" applyBorder="1" applyAlignment="1">
      <alignment vertical="center"/>
    </xf>
    <xf numFmtId="43" fontId="28" fillId="0" borderId="26" xfId="1" applyFont="1" applyFill="1" applyBorder="1" applyAlignment="1">
      <alignment horizontal="left" vertical="center" wrapText="1" indent="2"/>
    </xf>
    <xf numFmtId="43" fontId="28" fillId="8" borderId="26" xfId="1" applyFont="1" applyFill="1" applyBorder="1" applyAlignment="1">
      <alignment horizontal="left" vertical="center" wrapText="1" indent="2"/>
    </xf>
    <xf numFmtId="43" fontId="28" fillId="8" borderId="27" xfId="1" applyFont="1" applyFill="1" applyBorder="1" applyAlignment="1">
      <alignment vertical="center"/>
    </xf>
    <xf numFmtId="43" fontId="28" fillId="8" borderId="28" xfId="1" applyFont="1" applyFill="1" applyBorder="1" applyAlignment="1">
      <alignment vertical="center"/>
    </xf>
    <xf numFmtId="43" fontId="25" fillId="0" borderId="26" xfId="1" applyFont="1" applyBorder="1" applyAlignment="1">
      <alignment horizontal="left" vertical="center" indent="3"/>
    </xf>
    <xf numFmtId="43" fontId="28" fillId="8" borderId="26" xfId="1" applyFont="1" applyFill="1" applyBorder="1" applyAlignment="1">
      <alignment horizontal="left" vertical="center" wrapText="1" indent="1"/>
    </xf>
    <xf numFmtId="43" fontId="28" fillId="8" borderId="28" xfId="0" applyNumberFormat="1" applyFont="1" applyFill="1" applyBorder="1" applyAlignment="1">
      <alignment vertical="center"/>
    </xf>
    <xf numFmtId="43" fontId="28" fillId="0" borderId="28" xfId="0" applyNumberFormat="1" applyFont="1" applyBorder="1" applyAlignment="1">
      <alignment vertical="center"/>
    </xf>
    <xf numFmtId="0" fontId="25" fillId="0" borderId="26" xfId="0" applyFont="1" applyBorder="1" applyAlignment="1">
      <alignment horizontal="left" vertical="center" indent="2"/>
    </xf>
    <xf numFmtId="0" fontId="28" fillId="0" borderId="26" xfId="0" applyFont="1" applyBorder="1" applyAlignment="1">
      <alignment horizontal="left" vertical="center" indent="2"/>
    </xf>
    <xf numFmtId="166" fontId="25" fillId="0" borderId="26" xfId="1" applyNumberFormat="1" applyFont="1" applyBorder="1" applyAlignment="1" applyProtection="1">
      <alignment horizontal="left" vertical="center" wrapText="1" indent="4"/>
    </xf>
    <xf numFmtId="43" fontId="25" fillId="0" borderId="26" xfId="1" applyFont="1" applyBorder="1" applyAlignment="1" applyProtection="1">
      <alignment horizontal="left" vertical="center" wrapText="1" indent="2"/>
    </xf>
    <xf numFmtId="43" fontId="28" fillId="8" borderId="26" xfId="1" applyFont="1" applyFill="1" applyBorder="1" applyAlignment="1" applyProtection="1">
      <alignment horizontal="left" vertical="center" wrapText="1" indent="2"/>
    </xf>
    <xf numFmtId="43" fontId="28" fillId="8" borderId="27" xfId="1" applyNumberFormat="1" applyFont="1" applyFill="1" applyBorder="1" applyAlignment="1">
      <alignment vertical="center"/>
    </xf>
    <xf numFmtId="43" fontId="28" fillId="0" borderId="26" xfId="1" applyFont="1" applyFill="1" applyBorder="1" applyAlignment="1">
      <alignment horizontal="left" vertical="center" indent="3"/>
    </xf>
    <xf numFmtId="43" fontId="25" fillId="0" borderId="26" xfId="1" applyFont="1" applyFill="1" applyBorder="1" applyAlignment="1" applyProtection="1">
      <alignment horizontal="left" vertical="center" wrapText="1" indent="1"/>
    </xf>
    <xf numFmtId="43" fontId="28" fillId="0" borderId="26" xfId="1" applyFont="1" applyFill="1" applyBorder="1" applyAlignment="1">
      <alignment horizontal="left" vertical="center" wrapText="1" indent="3"/>
    </xf>
    <xf numFmtId="43" fontId="25" fillId="0" borderId="26" xfId="1" applyFont="1" applyFill="1" applyBorder="1" applyAlignment="1">
      <alignment horizontal="left" vertical="center" indent="1"/>
    </xf>
    <xf numFmtId="43" fontId="38" fillId="0" borderId="26" xfId="1" applyFont="1" applyBorder="1" applyAlignment="1">
      <alignment horizontal="left" vertical="center" wrapText="1" indent="3"/>
    </xf>
    <xf numFmtId="43" fontId="25" fillId="0" borderId="26" xfId="1" applyFont="1" applyBorder="1" applyAlignment="1">
      <alignment horizontal="left" indent="4"/>
    </xf>
    <xf numFmtId="0" fontId="35" fillId="10" borderId="34" xfId="0" applyNumberFormat="1" applyFont="1" applyFill="1" applyBorder="1" applyAlignment="1">
      <alignment horizontal="center"/>
    </xf>
    <xf numFmtId="43" fontId="28" fillId="10" borderId="26" xfId="1" applyFont="1" applyFill="1" applyBorder="1" applyAlignment="1" applyProtection="1">
      <alignment horizontal="left" vertical="center" wrapText="1" indent="1"/>
    </xf>
    <xf numFmtId="164" fontId="28" fillId="10" borderId="27" xfId="1" applyNumberFormat="1" applyFont="1" applyFill="1" applyBorder="1" applyAlignment="1" applyProtection="1">
      <alignment horizontal="right" vertical="center"/>
    </xf>
    <xf numFmtId="43" fontId="28" fillId="10" borderId="27" xfId="1" applyNumberFormat="1" applyFont="1" applyFill="1" applyBorder="1" applyAlignment="1" applyProtection="1">
      <alignment horizontal="right" vertical="center"/>
    </xf>
    <xf numFmtId="9" fontId="28" fillId="10" borderId="27" xfId="2" applyFont="1" applyFill="1" applyBorder="1" applyAlignment="1" applyProtection="1">
      <alignment horizontal="center" vertical="center"/>
    </xf>
    <xf numFmtId="0" fontId="25" fillId="10" borderId="28" xfId="0" applyFont="1" applyFill="1" applyBorder="1" applyAlignment="1">
      <alignment vertical="center"/>
    </xf>
    <xf numFmtId="43" fontId="25" fillId="10" borderId="0" xfId="0" applyNumberFormat="1" applyFont="1" applyFill="1" applyAlignment="1">
      <alignment vertical="center"/>
    </xf>
    <xf numFmtId="0" fontId="25" fillId="10" borderId="0" xfId="0" applyFont="1" applyFill="1"/>
    <xf numFmtId="43" fontId="28" fillId="0" borderId="26" xfId="1" applyFont="1" applyFill="1" applyBorder="1" applyAlignment="1" applyProtection="1">
      <alignment horizontal="left" vertical="center" wrapText="1" indent="1"/>
    </xf>
    <xf numFmtId="43" fontId="28" fillId="0" borderId="26" xfId="1" applyFont="1" applyFill="1" applyBorder="1" applyAlignment="1" applyProtection="1">
      <alignment horizontal="left" vertical="center" wrapText="1" indent="2"/>
    </xf>
    <xf numFmtId="43" fontId="28" fillId="0" borderId="26" xfId="1" applyFont="1" applyFill="1" applyBorder="1" applyAlignment="1" applyProtection="1">
      <alignment horizontal="left" vertical="center" wrapText="1" indent="3"/>
    </xf>
    <xf numFmtId="0" fontId="25" fillId="8" borderId="28" xfId="0" applyFont="1" applyFill="1" applyBorder="1" applyAlignment="1">
      <alignment vertical="center"/>
    </xf>
    <xf numFmtId="43" fontId="25" fillId="8" borderId="0" xfId="0" applyNumberFormat="1" applyFont="1" applyFill="1" applyAlignment="1">
      <alignment vertical="center"/>
    </xf>
    <xf numFmtId="0" fontId="25" fillId="8" borderId="0" xfId="0" applyFont="1" applyFill="1"/>
    <xf numFmtId="0" fontId="25" fillId="7" borderId="28" xfId="0" applyFont="1" applyFill="1" applyBorder="1" applyAlignment="1">
      <alignment vertical="center"/>
    </xf>
    <xf numFmtId="0" fontId="35" fillId="0" borderId="0" xfId="0" applyNumberFormat="1" applyFont="1" applyBorder="1" applyAlignment="1">
      <alignment horizontal="center"/>
    </xf>
    <xf numFmtId="0" fontId="25" fillId="0" borderId="29" xfId="0" applyFont="1" applyBorder="1"/>
    <xf numFmtId="0" fontId="25" fillId="0" borderId="0" xfId="0" applyFont="1" applyBorder="1" applyAlignment="1">
      <alignment vertical="center"/>
    </xf>
    <xf numFmtId="43" fontId="25" fillId="0" borderId="0" xfId="1" applyFont="1" applyBorder="1" applyAlignment="1">
      <alignment vertical="center"/>
    </xf>
    <xf numFmtId="43" fontId="25" fillId="0" borderId="0" xfId="1" applyNumberFormat="1" applyFont="1" applyBorder="1" applyAlignment="1">
      <alignment vertical="center"/>
    </xf>
    <xf numFmtId="43" fontId="25" fillId="0" borderId="0" xfId="0" applyNumberFormat="1" applyFont="1" applyBorder="1" applyAlignment="1">
      <alignment vertical="center"/>
    </xf>
    <xf numFmtId="9" fontId="25" fillId="0" borderId="0" xfId="2" applyFont="1" applyBorder="1" applyAlignment="1">
      <alignment vertical="center"/>
    </xf>
    <xf numFmtId="0" fontId="25" fillId="0" borderId="30" xfId="0" applyFont="1" applyBorder="1" applyAlignment="1">
      <alignment vertical="center"/>
    </xf>
    <xf numFmtId="43" fontId="28" fillId="0" borderId="26" xfId="1" applyFont="1" applyBorder="1" applyAlignment="1">
      <alignment horizontal="left" vertical="center" wrapText="1"/>
    </xf>
    <xf numFmtId="43" fontId="27" fillId="0" borderId="6" xfId="1" applyNumberFormat="1" applyFont="1" applyBorder="1" applyAlignment="1" applyProtection="1">
      <alignment horizontal="center" vertical="center"/>
      <protection locked="0"/>
    </xf>
    <xf numFmtId="43" fontId="25" fillId="0" borderId="26" xfId="1" applyFont="1" applyFill="1" applyBorder="1" applyAlignment="1">
      <alignment horizontal="left" vertical="center" wrapText="1" indent="3"/>
    </xf>
    <xf numFmtId="0" fontId="28" fillId="0" borderId="26" xfId="0" applyFont="1" applyBorder="1" applyAlignment="1">
      <alignment horizontal="left" vertical="center" wrapText="1" indent="3"/>
    </xf>
    <xf numFmtId="43" fontId="28" fillId="7" borderId="26" xfId="1" applyFont="1" applyFill="1" applyBorder="1" applyAlignment="1" applyProtection="1">
      <alignment horizontal="left" vertical="center" wrapText="1" indent="1"/>
    </xf>
    <xf numFmtId="43" fontId="28" fillId="7" borderId="27" xfId="1" applyFont="1" applyFill="1" applyBorder="1" applyAlignment="1">
      <alignment vertical="center"/>
    </xf>
    <xf numFmtId="43" fontId="28" fillId="7" borderId="27" xfId="1" applyNumberFormat="1" applyFont="1" applyFill="1" applyBorder="1" applyAlignment="1">
      <alignment vertical="center"/>
    </xf>
    <xf numFmtId="0" fontId="35" fillId="12" borderId="35" xfId="0" applyNumberFormat="1" applyFont="1" applyFill="1" applyBorder="1" applyAlignment="1">
      <alignment horizontal="center"/>
    </xf>
    <xf numFmtId="0" fontId="28" fillId="12" borderId="21" xfId="0" applyFont="1" applyFill="1" applyBorder="1" applyAlignment="1">
      <alignment horizontal="left" vertical="center" indent="1"/>
    </xf>
    <xf numFmtId="164" fontId="28" fillId="12" borderId="9" xfId="0" applyNumberFormat="1" applyFont="1" applyFill="1" applyBorder="1" applyAlignment="1">
      <alignment vertical="center"/>
    </xf>
    <xf numFmtId="9" fontId="28" fillId="12" borderId="9" xfId="2" applyFont="1" applyFill="1" applyBorder="1" applyAlignment="1">
      <alignment horizontal="center" vertical="center"/>
    </xf>
    <xf numFmtId="0" fontId="25" fillId="12" borderId="22" xfId="0" applyFont="1" applyFill="1" applyBorder="1" applyAlignment="1">
      <alignment vertical="center"/>
    </xf>
    <xf numFmtId="43" fontId="25" fillId="12" borderId="0" xfId="0" applyNumberFormat="1" applyFont="1" applyFill="1" applyAlignment="1">
      <alignment vertical="center"/>
    </xf>
    <xf numFmtId="0" fontId="25" fillId="12" borderId="0" xfId="0" applyFont="1" applyFill="1"/>
    <xf numFmtId="0" fontId="39" fillId="0" borderId="0" xfId="0" applyFont="1" applyAlignment="1">
      <alignment vertical="center"/>
    </xf>
    <xf numFmtId="9" fontId="25" fillId="0" borderId="0" xfId="2" applyFont="1" applyAlignment="1">
      <alignment vertical="center"/>
    </xf>
    <xf numFmtId="43" fontId="25" fillId="0" borderId="0" xfId="0" applyNumberFormat="1" applyFont="1" applyAlignment="1">
      <alignment vertical="center"/>
    </xf>
    <xf numFmtId="43" fontId="25" fillId="0" borderId="0" xfId="0" applyNumberFormat="1" applyFont="1"/>
    <xf numFmtId="43" fontId="40" fillId="0" borderId="0" xfId="1" applyFont="1" applyAlignment="1">
      <alignment vertical="center"/>
    </xf>
    <xf numFmtId="43" fontId="25" fillId="0" borderId="0" xfId="1" applyFont="1"/>
    <xf numFmtId="0" fontId="35" fillId="12" borderId="0" xfId="0" applyNumberFormat="1" applyFont="1" applyFill="1" applyBorder="1" applyAlignment="1">
      <alignment horizontal="center"/>
    </xf>
    <xf numFmtId="43" fontId="35" fillId="12" borderId="0" xfId="1" applyFont="1" applyFill="1" applyAlignment="1">
      <alignment vertical="center"/>
    </xf>
    <xf numFmtId="43" fontId="25" fillId="12" borderId="0" xfId="1" applyFont="1" applyFill="1" applyAlignment="1">
      <alignment vertical="center"/>
    </xf>
    <xf numFmtId="0" fontId="25" fillId="12" borderId="0" xfId="0" applyFont="1" applyFill="1" applyAlignment="1">
      <alignment vertical="center"/>
    </xf>
    <xf numFmtId="43" fontId="25" fillId="12" borderId="0" xfId="1" applyNumberFormat="1" applyFont="1" applyFill="1" applyAlignment="1">
      <alignment vertical="center"/>
    </xf>
    <xf numFmtId="9" fontId="25" fillId="12" borderId="0" xfId="2" applyFont="1" applyFill="1" applyAlignment="1">
      <alignment vertical="center"/>
    </xf>
    <xf numFmtId="43" fontId="35" fillId="0" borderId="0" xfId="1" applyFont="1" applyAlignment="1">
      <alignment vertical="center"/>
    </xf>
    <xf numFmtId="43" fontId="25" fillId="0" borderId="0" xfId="2" applyNumberFormat="1" applyFont="1" applyAlignment="1">
      <alignment vertical="center"/>
    </xf>
    <xf numFmtId="9" fontId="41" fillId="0" borderId="0" xfId="2" applyFont="1" applyBorder="1" applyAlignment="1">
      <alignment horizontal="center" vertical="center"/>
    </xf>
    <xf numFmtId="43" fontId="42" fillId="0" borderId="0" xfId="1" applyFont="1" applyAlignment="1">
      <alignment vertical="center" wrapText="1"/>
    </xf>
    <xf numFmtId="43" fontId="25" fillId="13" borderId="0" xfId="1" applyFont="1" applyFill="1" applyAlignment="1">
      <alignment vertical="center"/>
    </xf>
    <xf numFmtId="43" fontId="25" fillId="13" borderId="0" xfId="1" applyNumberFormat="1" applyFont="1" applyFill="1" applyAlignment="1">
      <alignment vertical="center"/>
    </xf>
    <xf numFmtId="43" fontId="42" fillId="13" borderId="0" xfId="1" applyFont="1" applyFill="1" applyAlignment="1">
      <alignment vertical="center" wrapText="1"/>
    </xf>
    <xf numFmtId="0" fontId="43" fillId="0" borderId="0" xfId="0" applyFont="1"/>
    <xf numFmtId="43" fontId="25" fillId="0" borderId="0" xfId="1" applyFont="1" applyBorder="1" applyAlignment="1">
      <alignment horizontal="left" vertical="center" wrapText="1" indent="3"/>
    </xf>
    <xf numFmtId="0" fontId="36" fillId="0" borderId="0" xfId="0" applyNumberFormat="1" applyFont="1" applyBorder="1" applyAlignment="1">
      <alignment horizontal="center"/>
    </xf>
    <xf numFmtId="0" fontId="28" fillId="0" borderId="0" xfId="0" applyFont="1" applyAlignment="1">
      <alignment horizontal="center"/>
    </xf>
    <xf numFmtId="43" fontId="28" fillId="0" borderId="0" xfId="1" applyNumberFormat="1" applyFont="1" applyAlignment="1">
      <alignment vertical="center"/>
    </xf>
  </cellXfs>
  <cellStyles count="118">
    <cellStyle name="Comma" xfId="1" builtinId="3"/>
    <cellStyle name="Comma 11" xfId="3"/>
    <cellStyle name="Comma 12" xfId="4"/>
    <cellStyle name="Comma 2" xfId="5"/>
    <cellStyle name="Comma 2 2" xfId="6"/>
    <cellStyle name="Comma 3" xfId="7"/>
    <cellStyle name="Comma 3 2" xfId="8"/>
    <cellStyle name="Comma 3 2 2" xfId="9"/>
    <cellStyle name="Comma 4" xfId="10"/>
    <cellStyle name="Comma 4 10" xfId="11"/>
    <cellStyle name="Comma 4 11" xfId="12"/>
    <cellStyle name="Comma 4 12" xfId="13"/>
    <cellStyle name="Comma 4 13" xfId="14"/>
    <cellStyle name="Comma 4 14" xfId="15"/>
    <cellStyle name="Comma 4 15" xfId="16"/>
    <cellStyle name="Comma 4 16" xfId="17"/>
    <cellStyle name="Comma 4 17" xfId="18"/>
    <cellStyle name="Comma 4 18" xfId="19"/>
    <cellStyle name="Comma 4 19" xfId="20"/>
    <cellStyle name="Comma 4 2" xfId="21"/>
    <cellStyle name="Comma 4 2 10" xfId="22"/>
    <cellStyle name="Comma 4 2 11" xfId="23"/>
    <cellStyle name="Comma 4 2 12" xfId="24"/>
    <cellStyle name="Comma 4 2 13" xfId="25"/>
    <cellStyle name="Comma 4 2 14" xfId="26"/>
    <cellStyle name="Comma 4 2 15" xfId="27"/>
    <cellStyle name="Comma 4 2 16" xfId="28"/>
    <cellStyle name="Comma 4 2 17" xfId="29"/>
    <cellStyle name="Comma 4 2 18" xfId="30"/>
    <cellStyle name="Comma 4 2 19" xfId="31"/>
    <cellStyle name="Comma 4 2 2" xfId="32"/>
    <cellStyle name="Comma 4 2 20" xfId="33"/>
    <cellStyle name="Comma 4 2 21" xfId="34"/>
    <cellStyle name="Comma 4 2 3" xfId="35"/>
    <cellStyle name="Comma 4 2 4" xfId="36"/>
    <cellStyle name="Comma 4 2 5" xfId="37"/>
    <cellStyle name="Comma 4 2 6" xfId="38"/>
    <cellStyle name="Comma 4 2 7" xfId="39"/>
    <cellStyle name="Comma 4 2 8" xfId="40"/>
    <cellStyle name="Comma 4 2 9" xfId="41"/>
    <cellStyle name="Comma 4 20" xfId="42"/>
    <cellStyle name="Comma 4 21" xfId="43"/>
    <cellStyle name="Comma 4 22" xfId="44"/>
    <cellStyle name="Comma 4 3" xfId="45"/>
    <cellStyle name="Comma 4 4" xfId="46"/>
    <cellStyle name="Comma 4 5" xfId="47"/>
    <cellStyle name="Comma 4 6" xfId="48"/>
    <cellStyle name="Comma 4 7" xfId="49"/>
    <cellStyle name="Comma 4 8" xfId="50"/>
    <cellStyle name="Comma 4 9" xfId="51"/>
    <cellStyle name="Comma 6" xfId="52"/>
    <cellStyle name="Comma 6 10" xfId="53"/>
    <cellStyle name="Comma 6 11" xfId="54"/>
    <cellStyle name="Comma 6 12" xfId="55"/>
    <cellStyle name="Comma 6 13" xfId="56"/>
    <cellStyle name="Comma 6 14" xfId="57"/>
    <cellStyle name="Comma 6 15" xfId="58"/>
    <cellStyle name="Comma 6 16" xfId="59"/>
    <cellStyle name="Comma 6 17" xfId="60"/>
    <cellStyle name="Comma 6 18" xfId="61"/>
    <cellStyle name="Comma 6 19" xfId="62"/>
    <cellStyle name="Comma 6 2" xfId="63"/>
    <cellStyle name="Comma 6 20" xfId="64"/>
    <cellStyle name="Comma 6 21" xfId="65"/>
    <cellStyle name="Comma 6 3" xfId="66"/>
    <cellStyle name="Comma 6 4" xfId="67"/>
    <cellStyle name="Comma 6 5" xfId="68"/>
    <cellStyle name="Comma 6 6" xfId="69"/>
    <cellStyle name="Comma 6 7" xfId="70"/>
    <cellStyle name="Comma 6 8" xfId="71"/>
    <cellStyle name="Comma 6 9" xfId="72"/>
    <cellStyle name="Comma 8" xfId="73"/>
    <cellStyle name="Comma 8 10" xfId="74"/>
    <cellStyle name="Comma 8 11" xfId="75"/>
    <cellStyle name="Comma 8 12" xfId="76"/>
    <cellStyle name="Comma 8 13" xfId="77"/>
    <cellStyle name="Comma 8 14" xfId="78"/>
    <cellStyle name="Comma 8 15" xfId="79"/>
    <cellStyle name="Comma 8 16" xfId="80"/>
    <cellStyle name="Comma 8 17" xfId="81"/>
    <cellStyle name="Comma 8 18" xfId="82"/>
    <cellStyle name="Comma 8 19" xfId="83"/>
    <cellStyle name="Comma 8 2" xfId="84"/>
    <cellStyle name="Comma 8 20" xfId="85"/>
    <cellStyle name="Comma 8 21" xfId="86"/>
    <cellStyle name="Comma 8 3" xfId="87"/>
    <cellStyle name="Comma 8 4" xfId="88"/>
    <cellStyle name="Comma 8 5" xfId="89"/>
    <cellStyle name="Comma 8 6" xfId="90"/>
    <cellStyle name="Comma 8 7" xfId="91"/>
    <cellStyle name="Comma 8 8" xfId="92"/>
    <cellStyle name="Comma 8 9" xfId="93"/>
    <cellStyle name="Comma 9" xfId="94"/>
    <cellStyle name="Comma 9 10" xfId="95"/>
    <cellStyle name="Comma 9 11" xfId="96"/>
    <cellStyle name="Comma 9 12" xfId="97"/>
    <cellStyle name="Comma 9 13" xfId="98"/>
    <cellStyle name="Comma 9 14" xfId="99"/>
    <cellStyle name="Comma 9 15" xfId="100"/>
    <cellStyle name="Comma 9 16" xfId="101"/>
    <cellStyle name="Comma 9 17" xfId="102"/>
    <cellStyle name="Comma 9 18" xfId="103"/>
    <cellStyle name="Comma 9 19" xfId="104"/>
    <cellStyle name="Comma 9 2" xfId="105"/>
    <cellStyle name="Comma 9 20" xfId="106"/>
    <cellStyle name="Comma 9 21" xfId="107"/>
    <cellStyle name="Comma 9 3" xfId="108"/>
    <cellStyle name="Comma 9 4" xfId="109"/>
    <cellStyle name="Comma 9 5" xfId="110"/>
    <cellStyle name="Comma 9 6" xfId="111"/>
    <cellStyle name="Comma 9 7" xfId="112"/>
    <cellStyle name="Comma 9 8" xfId="113"/>
    <cellStyle name="Comma 9 9" xfId="114"/>
    <cellStyle name="Normal" xfId="0" builtinId="0"/>
    <cellStyle name="Normal 2" xfId="115"/>
    <cellStyle name="Normal 7" xfId="116"/>
    <cellStyle name="Percent" xfId="2" builtinId="5"/>
    <cellStyle name="Percent 2" xfId="11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bcastro/Desktop/FUR%202015/December%202015%20SAO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Documents/nylana%20doc/Consolidated%20Report/2015/Consolidated%20SAOB%202015/05.%20SAOB%2020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Documents/nylana%20doc/Consolidated%20Report/2015/Consolidated%20Reports%202015/12.%20REPORT%202015/FUR%20by%20PPA,%20by%20Regio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Documents/nylana%20doc/Consolidated%20Report/2015/Consolidated%20Reports%202015/08.%20REPORT%202015%20-%20FINAL/FUR%20-%20CY2015%20(SAOB%20as%20of%20Aug%203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etails by PAP,IOUs -current"/>
      <sheetName val="Detailed by PAP,IOUs - conap"/>
      <sheetName val="SUMM-DOHWIDE"/>
      <sheetName val="all fund-by IOUs-current"/>
      <sheetName val="all funds by IOUs-CONAP"/>
      <sheetName val="Summary by PAP CY2015"/>
      <sheetName val="Summary by PAP Conap2014"/>
    </sheetNames>
    <sheetDataSet>
      <sheetData sheetId="0"/>
      <sheetData sheetId="1"/>
      <sheetData sheetId="2"/>
      <sheetData sheetId="3">
        <row r="15">
          <cell r="G15">
            <v>6150754</v>
          </cell>
          <cell r="W15">
            <v>6150753.2699999996</v>
          </cell>
          <cell r="AC15">
            <v>0.73000000044703484</v>
          </cell>
        </row>
        <row r="1964">
          <cell r="F1964">
            <v>10533214000</v>
          </cell>
          <cell r="G1964">
            <v>28978096900</v>
          </cell>
          <cell r="H1964">
            <v>16576064350</v>
          </cell>
          <cell r="J1964">
            <v>488569083.75999999</v>
          </cell>
          <cell r="K1964">
            <v>-481644083.75999999</v>
          </cell>
          <cell r="L1964">
            <v>-320600000</v>
          </cell>
          <cell r="N1964">
            <v>0</v>
          </cell>
          <cell r="O1964">
            <v>-2.384185791015625E-7</v>
          </cell>
          <cell r="P1964">
            <v>0</v>
          </cell>
          <cell r="V1964">
            <v>10941437485.713001</v>
          </cell>
          <cell r="W1964">
            <v>24596192674.555</v>
          </cell>
          <cell r="X1964">
            <v>12216002355.48</v>
          </cell>
          <cell r="AC1964">
            <v>8020067734.2520008</v>
          </cell>
        </row>
        <row r="1965">
          <cell r="F1965">
            <v>0</v>
          </cell>
          <cell r="G1965">
            <v>71934582</v>
          </cell>
          <cell r="H1965">
            <v>0</v>
          </cell>
          <cell r="J1965">
            <v>0</v>
          </cell>
          <cell r="K1965">
            <v>-6925000</v>
          </cell>
          <cell r="L1965">
            <v>0</v>
          </cell>
          <cell r="N1965">
            <v>0</v>
          </cell>
          <cell r="O1965">
            <v>0</v>
          </cell>
          <cell r="P1965">
            <v>0</v>
          </cell>
          <cell r="V1965">
            <v>0</v>
          </cell>
          <cell r="W1965">
            <v>65038772.030000001</v>
          </cell>
          <cell r="X1965">
            <v>0</v>
          </cell>
          <cell r="AC1965">
            <v>-29190.030000001192</v>
          </cell>
        </row>
        <row r="1966">
          <cell r="AC1966">
            <v>8020038544.222002</v>
          </cell>
        </row>
        <row r="1969">
          <cell r="AC1969">
            <v>76104249.723999828</v>
          </cell>
        </row>
        <row r="1970">
          <cell r="F1970">
            <v>1179596725.22</v>
          </cell>
          <cell r="J1970">
            <v>0</v>
          </cell>
          <cell r="N1970">
            <v>0</v>
          </cell>
          <cell r="V1970">
            <v>1142632489.1760001</v>
          </cell>
          <cell r="AC1970">
            <v>36964236.04399991</v>
          </cell>
        </row>
        <row r="1972">
          <cell r="G1972">
            <v>105056554</v>
          </cell>
          <cell r="K1972">
            <v>0</v>
          </cell>
          <cell r="O1972">
            <v>0</v>
          </cell>
          <cell r="W1972">
            <v>105056554</v>
          </cell>
          <cell r="AC1972">
            <v>0</v>
          </cell>
        </row>
        <row r="1973">
          <cell r="G1973">
            <v>609152</v>
          </cell>
          <cell r="K1973">
            <v>0</v>
          </cell>
          <cell r="O1973">
            <v>0</v>
          </cell>
          <cell r="W1973">
            <v>559151.54</v>
          </cell>
          <cell r="AC1973">
            <v>50000.459999999963</v>
          </cell>
        </row>
        <row r="1976">
          <cell r="F1976">
            <v>0</v>
          </cell>
          <cell r="G1976">
            <v>65103347</v>
          </cell>
          <cell r="H1976">
            <v>873275000</v>
          </cell>
          <cell r="J1976">
            <v>0</v>
          </cell>
          <cell r="K1976">
            <v>0</v>
          </cell>
          <cell r="L1976">
            <v>0</v>
          </cell>
          <cell r="N1976">
            <v>0</v>
          </cell>
          <cell r="O1976">
            <v>0</v>
          </cell>
          <cell r="P1976">
            <v>0</v>
          </cell>
          <cell r="V1976">
            <v>0</v>
          </cell>
          <cell r="W1976">
            <v>28079899.34</v>
          </cell>
          <cell r="X1976">
            <v>871208435.17000008</v>
          </cell>
          <cell r="AC1976">
            <v>39090012.48999992</v>
          </cell>
        </row>
        <row r="1978">
          <cell r="AC1978">
            <v>345548725.28699875</v>
          </cell>
        </row>
        <row r="1979">
          <cell r="F1979">
            <v>5825095154.8199997</v>
          </cell>
          <cell r="J1979">
            <v>0</v>
          </cell>
          <cell r="N1979">
            <v>0</v>
          </cell>
          <cell r="V1979">
            <v>5549159687.3500013</v>
          </cell>
          <cell r="AC1979">
            <v>275935467.46999836</v>
          </cell>
        </row>
        <row r="1980">
          <cell r="F1980">
            <v>399459704</v>
          </cell>
          <cell r="J1980">
            <v>0</v>
          </cell>
          <cell r="N1980">
            <v>0</v>
          </cell>
          <cell r="V1980">
            <v>399175589.68299997</v>
          </cell>
          <cell r="AC1980">
            <v>284114.31700003147</v>
          </cell>
        </row>
        <row r="1981">
          <cell r="F1981">
            <v>0</v>
          </cell>
          <cell r="G1981">
            <v>1487294</v>
          </cell>
          <cell r="H1981">
            <v>68514192</v>
          </cell>
          <cell r="J1981">
            <v>0</v>
          </cell>
          <cell r="K1981">
            <v>0</v>
          </cell>
          <cell r="L1981">
            <v>0</v>
          </cell>
          <cell r="N1981">
            <v>0</v>
          </cell>
          <cell r="O1981">
            <v>0</v>
          </cell>
          <cell r="P1981">
            <v>0</v>
          </cell>
          <cell r="V1981">
            <v>0</v>
          </cell>
          <cell r="W1981">
            <v>672342.5</v>
          </cell>
          <cell r="X1981">
            <v>0</v>
          </cell>
          <cell r="AC1981">
            <v>69329143.5</v>
          </cell>
        </row>
        <row r="1988">
          <cell r="AC1988">
            <v>8441691519.232996</v>
          </cell>
          <cell r="AI1988">
            <v>0.86884259667409602</v>
          </cell>
        </row>
      </sheetData>
      <sheetData sheetId="4">
        <row r="1964">
          <cell r="F1964">
            <v>0</v>
          </cell>
          <cell r="G1964">
            <v>3761509330.0289998</v>
          </cell>
          <cell r="H1964">
            <v>4595156983.46</v>
          </cell>
          <cell r="J1964">
            <v>0</v>
          </cell>
          <cell r="K1964">
            <v>0</v>
          </cell>
          <cell r="L1964">
            <v>0</v>
          </cell>
          <cell r="N1964">
            <v>0</v>
          </cell>
          <cell r="O1964">
            <v>0</v>
          </cell>
          <cell r="P1964">
            <v>0</v>
          </cell>
          <cell r="V1964">
            <v>0</v>
          </cell>
          <cell r="W1964">
            <v>3528424596.3400002</v>
          </cell>
          <cell r="X1964">
            <v>4256965653.71</v>
          </cell>
          <cell r="AC1964">
            <v>571276063.43899965</v>
          </cell>
        </row>
        <row r="1965">
          <cell r="F1965">
            <v>0</v>
          </cell>
          <cell r="G1965">
            <v>102182.54</v>
          </cell>
          <cell r="H1965">
            <v>0</v>
          </cell>
          <cell r="J1965">
            <v>0</v>
          </cell>
          <cell r="K1965">
            <v>0</v>
          </cell>
          <cell r="L1965">
            <v>0</v>
          </cell>
          <cell r="N1965">
            <v>0</v>
          </cell>
          <cell r="O1965">
            <v>0</v>
          </cell>
          <cell r="P1965">
            <v>0</v>
          </cell>
          <cell r="V1965">
            <v>0</v>
          </cell>
          <cell r="W1965">
            <v>101047.48</v>
          </cell>
          <cell r="X1965">
            <v>0</v>
          </cell>
          <cell r="AC1965">
            <v>1135.0599999999977</v>
          </cell>
        </row>
        <row r="1966">
          <cell r="AC1966">
            <v>571277198.4989996</v>
          </cell>
        </row>
        <row r="1977">
          <cell r="AC1977">
            <v>84195</v>
          </cell>
        </row>
        <row r="1980">
          <cell r="F1980">
            <v>0</v>
          </cell>
          <cell r="G1980">
            <v>89418900</v>
          </cell>
          <cell r="H1980">
            <v>0</v>
          </cell>
          <cell r="J1980">
            <v>0</v>
          </cell>
          <cell r="K1980">
            <v>0</v>
          </cell>
          <cell r="L1980">
            <v>0</v>
          </cell>
          <cell r="N1980">
            <v>0</v>
          </cell>
          <cell r="O1980">
            <v>0</v>
          </cell>
          <cell r="P1980">
            <v>0</v>
          </cell>
          <cell r="V1980">
            <v>0</v>
          </cell>
          <cell r="W1980">
            <v>89418900</v>
          </cell>
          <cell r="X1980">
            <v>0</v>
          </cell>
          <cell r="AC1980">
            <v>0</v>
          </cell>
        </row>
        <row r="1982">
          <cell r="F1982">
            <v>0</v>
          </cell>
          <cell r="G1982">
            <v>330200</v>
          </cell>
          <cell r="H1982">
            <v>0</v>
          </cell>
          <cell r="J1982">
            <v>0</v>
          </cell>
          <cell r="K1982">
            <v>0</v>
          </cell>
          <cell r="L1982">
            <v>0</v>
          </cell>
          <cell r="N1982">
            <v>0</v>
          </cell>
          <cell r="O1982">
            <v>0</v>
          </cell>
          <cell r="P1982">
            <v>0</v>
          </cell>
          <cell r="V1982">
            <v>0</v>
          </cell>
          <cell r="W1982">
            <v>246005</v>
          </cell>
          <cell r="X1982">
            <v>0</v>
          </cell>
          <cell r="AC1982">
            <v>84195</v>
          </cell>
        </row>
        <row r="1987">
          <cell r="AC1987">
            <v>571361393.4989996</v>
          </cell>
          <cell r="AI1987">
            <v>0.93235538942491336</v>
          </cell>
        </row>
      </sheetData>
      <sheetData sheetId="5">
        <row r="22">
          <cell r="BE22">
            <v>47778076.497000009</v>
          </cell>
        </row>
        <row r="25">
          <cell r="BE25">
            <v>36008315.710000008</v>
          </cell>
        </row>
        <row r="30">
          <cell r="BE30">
            <v>44026432.73999989</v>
          </cell>
        </row>
        <row r="35">
          <cell r="BE35">
            <v>20421715.399999999</v>
          </cell>
        </row>
        <row r="39">
          <cell r="BE39">
            <v>100456463.8499999</v>
          </cell>
        </row>
        <row r="41">
          <cell r="BE41">
            <v>490453833.91000003</v>
          </cell>
        </row>
        <row r="43">
          <cell r="BE43">
            <v>1841292.4299999997</v>
          </cell>
        </row>
        <row r="48">
          <cell r="BE48">
            <v>6375968.2399999946</v>
          </cell>
        </row>
        <row r="53">
          <cell r="BE53">
            <v>27376379.190000027</v>
          </cell>
        </row>
        <row r="58">
          <cell r="BE58">
            <v>432594567.61000001</v>
          </cell>
        </row>
        <row r="63">
          <cell r="BE63">
            <v>9573181.150000006</v>
          </cell>
        </row>
        <row r="68">
          <cell r="BE68">
            <v>12692445.290000007</v>
          </cell>
        </row>
        <row r="73">
          <cell r="BE73">
            <v>4026529815.6350026</v>
          </cell>
        </row>
        <row r="75">
          <cell r="BE75">
            <v>11043106.700000003</v>
          </cell>
        </row>
        <row r="80">
          <cell r="BE80">
            <v>460823112.71000051</v>
          </cell>
        </row>
        <row r="85">
          <cell r="BE85">
            <v>349651125.49800014</v>
          </cell>
        </row>
        <row r="91">
          <cell r="BE91">
            <v>0</v>
          </cell>
        </row>
        <row r="96">
          <cell r="BE96">
            <v>0</v>
          </cell>
        </row>
        <row r="102">
          <cell r="BE102">
            <v>53456675.759999961</v>
          </cell>
        </row>
        <row r="107">
          <cell r="BE107">
            <v>164572641.74000001</v>
          </cell>
        </row>
        <row r="112">
          <cell r="BE112">
            <v>15933251.5</v>
          </cell>
        </row>
        <row r="117">
          <cell r="BE117">
            <v>62356431.920000076</v>
          </cell>
        </row>
        <row r="122">
          <cell r="BE122">
            <v>168997366.62999988</v>
          </cell>
        </row>
        <row r="127">
          <cell r="BE127">
            <v>58758874.75999999</v>
          </cell>
        </row>
        <row r="132">
          <cell r="BE132">
            <v>36142712.929999992</v>
          </cell>
        </row>
        <row r="137">
          <cell r="BE137">
            <v>45860910.669999957</v>
          </cell>
        </row>
        <row r="142">
          <cell r="BE142">
            <v>712603394.61699963</v>
          </cell>
        </row>
        <row r="147">
          <cell r="BE147">
            <v>3051096.42</v>
          </cell>
        </row>
        <row r="152">
          <cell r="BE152">
            <v>76738760.070000008</v>
          </cell>
        </row>
        <row r="157">
          <cell r="BE157">
            <v>54302534.550000042</v>
          </cell>
        </row>
        <row r="162">
          <cell r="BE162">
            <v>1265528903.1600018</v>
          </cell>
        </row>
        <row r="167">
          <cell r="BE167">
            <v>486708916</v>
          </cell>
        </row>
        <row r="172">
          <cell r="BE172">
            <v>3105500571.1400003</v>
          </cell>
        </row>
        <row r="173">
          <cell r="BE173">
            <v>34337590.269999981</v>
          </cell>
        </row>
        <row r="178">
          <cell r="BE178">
            <v>808203818.51000023</v>
          </cell>
        </row>
        <row r="183">
          <cell r="BE183">
            <v>1925419030.6800003</v>
          </cell>
        </row>
        <row r="188">
          <cell r="BE188">
            <v>337540131.68000001</v>
          </cell>
        </row>
        <row r="193">
          <cell r="BE193">
            <v>52032285.569999941</v>
          </cell>
        </row>
        <row r="194">
          <cell r="BE194">
            <v>8639630.9399999976</v>
          </cell>
        </row>
        <row r="199">
          <cell r="BE199">
            <v>5047695.6199999973</v>
          </cell>
        </row>
        <row r="204">
          <cell r="BE204">
            <v>17592646.599999964</v>
          </cell>
        </row>
        <row r="209">
          <cell r="BE209">
            <v>1350706.1700000018</v>
          </cell>
        </row>
        <row r="214">
          <cell r="BE214">
            <v>2008040.3599999845</v>
          </cell>
        </row>
        <row r="219">
          <cell r="BE219">
            <v>17393565.879999995</v>
          </cell>
        </row>
        <row r="223">
          <cell r="BE223">
            <v>7674516506.255003</v>
          </cell>
        </row>
        <row r="226">
          <cell r="BE226">
            <v>142426747.62000012</v>
          </cell>
        </row>
        <row r="231">
          <cell r="BE231">
            <v>54860750</v>
          </cell>
        </row>
        <row r="235">
          <cell r="BE235">
            <v>197287497.62000012</v>
          </cell>
        </row>
        <row r="237">
          <cell r="BE237">
            <v>8020038544.2220001</v>
          </cell>
        </row>
      </sheetData>
      <sheetData sheetId="6">
        <row r="22">
          <cell r="BE22">
            <v>520997.63000002131</v>
          </cell>
        </row>
        <row r="25">
          <cell r="BE25">
            <v>452.41999999433756</v>
          </cell>
        </row>
        <row r="30">
          <cell r="BE30">
            <v>18900.729999999516</v>
          </cell>
        </row>
        <row r="35">
          <cell r="BE35">
            <v>5187236.1700000018</v>
          </cell>
        </row>
        <row r="39">
          <cell r="BE39">
            <v>5206589.3199999928</v>
          </cell>
        </row>
        <row r="41">
          <cell r="BE41">
            <v>15551440.920000017</v>
          </cell>
        </row>
        <row r="43">
          <cell r="BE43">
            <v>1956172.1100000029</v>
          </cell>
        </row>
        <row r="48">
          <cell r="BE48">
            <v>968047.7200000016</v>
          </cell>
        </row>
        <row r="53">
          <cell r="BE53">
            <v>5343994.1099999845</v>
          </cell>
        </row>
        <row r="58">
          <cell r="BE58">
            <v>2944999.0700000226</v>
          </cell>
        </row>
        <row r="63">
          <cell r="BE63">
            <v>4338227.9100000039</v>
          </cell>
        </row>
        <row r="68">
          <cell r="BE68">
            <v>0</v>
          </cell>
        </row>
        <row r="73">
          <cell r="BE73">
            <v>383327890.87999982</v>
          </cell>
        </row>
        <row r="75">
          <cell r="BE75">
            <v>4145082.2700000033</v>
          </cell>
        </row>
        <row r="80">
          <cell r="BE80">
            <v>63306568.379999697</v>
          </cell>
        </row>
        <row r="85">
          <cell r="BE85">
            <v>6454751.2499999404</v>
          </cell>
        </row>
        <row r="102">
          <cell r="BE102">
            <v>4440891.7199999951</v>
          </cell>
        </row>
        <row r="107">
          <cell r="BE107">
            <v>11392762.320000052</v>
          </cell>
        </row>
        <row r="112">
          <cell r="BE112">
            <v>445843.67000000365</v>
          </cell>
        </row>
        <row r="117">
          <cell r="BE117">
            <v>16240160.009999931</v>
          </cell>
        </row>
        <row r="122">
          <cell r="BE122">
            <v>4989801.3299999237</v>
          </cell>
        </row>
        <row r="127">
          <cell r="BE127">
            <v>5533329.8699999899</v>
          </cell>
        </row>
        <row r="132">
          <cell r="BE132">
            <v>1306403.0299999975</v>
          </cell>
        </row>
        <row r="137">
          <cell r="BE137">
            <v>2869323.0399999917</v>
          </cell>
        </row>
        <row r="142">
          <cell r="BE142">
            <v>41380153.0200001</v>
          </cell>
        </row>
        <row r="147">
          <cell r="BE147">
            <v>65821.449999999953</v>
          </cell>
        </row>
        <row r="152">
          <cell r="BE152">
            <v>1996152.4199999869</v>
          </cell>
        </row>
        <row r="157">
          <cell r="BE157">
            <v>7175991.8200000152</v>
          </cell>
        </row>
        <row r="162">
          <cell r="BE162">
            <v>209010055.30000019</v>
          </cell>
        </row>
        <row r="167">
          <cell r="BE167">
            <v>2574799.9799999595</v>
          </cell>
        </row>
        <row r="172">
          <cell r="BE172">
            <v>125084439.829</v>
          </cell>
        </row>
        <row r="173">
          <cell r="BE173">
            <v>1236234.4400000218</v>
          </cell>
        </row>
        <row r="178">
          <cell r="BE178">
            <v>66050830.428999901</v>
          </cell>
        </row>
        <row r="183">
          <cell r="BE183">
            <v>54559812.370000064</v>
          </cell>
        </row>
        <row r="188">
          <cell r="BE188">
            <v>3237562.59</v>
          </cell>
        </row>
        <row r="193">
          <cell r="BE193">
            <v>8239063.9699999979</v>
          </cell>
        </row>
        <row r="194">
          <cell r="BE194">
            <v>2212519.0199999968</v>
          </cell>
        </row>
        <row r="199">
          <cell r="BE199">
            <v>3345908.3600000017</v>
          </cell>
        </row>
        <row r="204">
          <cell r="BE204">
            <v>149784.16999999998</v>
          </cell>
        </row>
        <row r="209">
          <cell r="BE209">
            <v>2158738.8200000003</v>
          </cell>
        </row>
        <row r="214">
          <cell r="BE214">
            <v>1135.0599999999977</v>
          </cell>
        </row>
        <row r="219">
          <cell r="BE219">
            <v>370978.53999999911</v>
          </cell>
        </row>
        <row r="223">
          <cell r="BE223">
            <v>532202835.59899902</v>
          </cell>
        </row>
        <row r="226">
          <cell r="BE226">
            <v>30998916.749999881</v>
          </cell>
        </row>
        <row r="231">
          <cell r="BE231">
            <v>2347859.1999999993</v>
          </cell>
        </row>
        <row r="235">
          <cell r="BE235">
            <v>33346775.949999869</v>
          </cell>
        </row>
        <row r="237">
          <cell r="AB237">
            <v>7785491297.5300007</v>
          </cell>
          <cell r="BE237">
            <v>571277198.49899971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URRENT-W INC"/>
      <sheetName val="SUMMARY-CONAP"/>
      <sheetName val="SUMMARY-CY"/>
      <sheetName val="SUMM"/>
      <sheetName val="CURRENT"/>
      <sheetName val="lei-current"/>
      <sheetName val="rod-current"/>
      <sheetName val="nino-current"/>
      <sheetName val="CONAP."/>
      <sheetName val="nino-conap"/>
      <sheetName val="lei-conap"/>
      <sheetName val="rod-conap"/>
      <sheetName val="CHECKLIST"/>
      <sheetName val="TRCs"/>
      <sheetName val="Utilization-Reg 1"/>
      <sheetName val="OSEC-CY"/>
      <sheetName val="OSEC-CONAP"/>
      <sheetName val="OSEC-RLIP"/>
      <sheetName val="chd11-SAOB"/>
      <sheetName val="special hospitals2"/>
      <sheetName val="special hospitals1"/>
      <sheetName val="BUREAUS"/>
      <sheetName val="caraga-SAOB"/>
      <sheetName val="chd12-SAOB"/>
      <sheetName val="chd 10-SAOB"/>
      <sheetName val="chd9-SAOB"/>
      <sheetName val="chd 8-SAOB"/>
      <sheetName val="chd7-SAOB"/>
      <sheetName val="chd6-SAOB"/>
      <sheetName val="chd5-SAOB"/>
      <sheetName val="chd4b-SAOB"/>
      <sheetName val="chd4A-SAOB"/>
      <sheetName val="chd3-SAOB"/>
      <sheetName val="chd2-SAOB"/>
      <sheetName val="chd 1-SAOB"/>
      <sheetName val="car-SAOB"/>
      <sheetName val="ncr-SAOB"/>
      <sheetName val="CONAP - W INC"/>
      <sheetName val="FS MATRIX SUMM"/>
      <sheetName val="Utilization-Income"/>
      <sheetName val="ncr-other"/>
      <sheetName val="ncr-FSmatrix"/>
      <sheetName val="car-other"/>
      <sheetName val="car-FSmatrix"/>
      <sheetName val="chd1-other"/>
      <sheetName val="chd1-FSmatrix"/>
      <sheetName val="chd2-other"/>
      <sheetName val="chd2-FSmatrix"/>
      <sheetName val="chd3-other"/>
      <sheetName val="chd3-FSmatrix"/>
      <sheetName val="chd4A-other"/>
      <sheetName val="chd4A-FSmatrix"/>
      <sheetName val="chd4b-other"/>
      <sheetName val="chd4b-FSmatrix"/>
      <sheetName val="chd5-other"/>
      <sheetName val="chd5-FSmatrix"/>
      <sheetName val="chd6-other"/>
      <sheetName val="chd6-FSmatrix"/>
      <sheetName val="chd7-other"/>
      <sheetName val="chd7-FSmatrix"/>
      <sheetName val="chd8-other"/>
      <sheetName val="chd8-FSmatrix"/>
      <sheetName val="chd9-other"/>
      <sheetName val="chd9-FSmatrix"/>
      <sheetName val="chd10-other "/>
      <sheetName val="chd10-FSmatrix"/>
      <sheetName val="chd11-other "/>
      <sheetName val="chd11-FSmatrix"/>
      <sheetName val="chd12-other"/>
      <sheetName val="chd12-FSmatrix"/>
      <sheetName val="caraga-other"/>
      <sheetName val="caraga-FSmatrix"/>
      <sheetName val="other sources1"/>
      <sheetName val="FSmatrix1"/>
      <sheetName val="other sources2"/>
      <sheetName val="FSmatrix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978">
          <cell r="G1978">
            <v>0</v>
          </cell>
          <cell r="H1978">
            <v>0</v>
          </cell>
          <cell r="K1978">
            <v>0</v>
          </cell>
          <cell r="L1978">
            <v>0</v>
          </cell>
          <cell r="O1978">
            <v>0</v>
          </cell>
          <cell r="P1978">
            <v>0</v>
          </cell>
          <cell r="W1978">
            <v>0</v>
          </cell>
          <cell r="X1978">
            <v>0</v>
          </cell>
        </row>
        <row r="1979">
          <cell r="G1979">
            <v>0</v>
          </cell>
          <cell r="H1979">
            <v>0</v>
          </cell>
          <cell r="K1979">
            <v>0</v>
          </cell>
          <cell r="L1979">
            <v>0</v>
          </cell>
          <cell r="O1979">
            <v>0</v>
          </cell>
          <cell r="P1979">
            <v>0</v>
          </cell>
          <cell r="W1979">
            <v>0</v>
          </cell>
          <cell r="X1979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ons FUR- current"/>
      <sheetName val="Conap - cons FUR"/>
      <sheetName val="BUR ROs"/>
      <sheetName val="Central CY"/>
      <sheetName val="Central-conap"/>
      <sheetName val="Cons-NCR"/>
      <sheetName val="CHDNCR"/>
      <sheetName val="VMC"/>
      <sheetName val="LPGH"/>
      <sheetName val="SLRSH"/>
      <sheetName val="DJNRMH"/>
      <sheetName val="Cons-CAR"/>
      <sheetName val="CHDCAR"/>
      <sheetName val="BGHM"/>
      <sheetName val="LHMRH"/>
      <sheetName val="CDH"/>
      <sheetName val="FNLG"/>
      <sheetName val="Cons-CHD1"/>
      <sheetName val="CHD1"/>
      <sheetName val="R1"/>
      <sheetName val="MMMHMC"/>
      <sheetName val="ITRMC"/>
      <sheetName val="Cons-CHD2"/>
      <sheetName val="CHD2"/>
      <sheetName val="SIGH"/>
      <sheetName val="CVMC"/>
      <sheetName val="VGH"/>
      <sheetName val="BATANES"/>
      <sheetName val="Cons-CHD3"/>
      <sheetName val="CHD3"/>
      <sheetName val="DPJGMRMC"/>
      <sheetName val="TEH"/>
      <sheetName val="JBLMGH"/>
      <sheetName val="MMH"/>
      <sheetName val="BGH"/>
      <sheetName val="Cons-CHD4A"/>
      <sheetName val="CHD4A"/>
      <sheetName val="BRH"/>
      <sheetName val="Cons-CHD4B"/>
      <sheetName val="CHD4B"/>
      <sheetName val="CULION"/>
      <sheetName val="ONP"/>
      <sheetName val="Cons-CHD5"/>
      <sheetName val="CHD5"/>
      <sheetName val="BMC"/>
      <sheetName val="BRTTH"/>
      <sheetName val="BS"/>
      <sheetName val="Cons-CHD6"/>
      <sheetName val="CHD6"/>
      <sheetName val="WVMC"/>
      <sheetName val="WVS"/>
      <sheetName val="DJMMC"/>
      <sheetName val="CLMMRH"/>
      <sheetName val="Cons-CHD7"/>
      <sheetName val="CHD7"/>
      <sheetName val="VSMMC"/>
      <sheetName val="GCGMH"/>
      <sheetName val="SAMCH"/>
      <sheetName val="ECS"/>
      <sheetName val="TDH"/>
      <sheetName val="DEDVMH"/>
      <sheetName val="Cons-CHD8"/>
      <sheetName val="CHD8"/>
      <sheetName val="EVRMC"/>
      <sheetName val="SCHISTO"/>
      <sheetName val="Cons-CHD9"/>
      <sheetName val="CHD9"/>
      <sheetName val="ZCMC"/>
      <sheetName val="MRH"/>
      <sheetName val="DJRMH"/>
      <sheetName val="BASILAN"/>
      <sheetName val="LPH"/>
      <sheetName val="SULU"/>
      <sheetName val="MCS"/>
      <sheetName val="Cons-CHD10"/>
      <sheetName val="CHD10"/>
      <sheetName val="NMMC"/>
      <sheetName val="HILARION"/>
      <sheetName val="APMC"/>
      <sheetName val="Cons-CHD11"/>
      <sheetName val="CHD11"/>
      <sheetName val="DRH"/>
      <sheetName val="SPMC"/>
      <sheetName val="Cons-CHD12"/>
      <sheetName val="CHD12"/>
      <sheetName val="CS"/>
      <sheetName val="CRMC"/>
      <sheetName val="Cons-CARAGA"/>
      <sheetName val="CHD13"/>
      <sheetName val="CRH"/>
      <sheetName val="ASTMMC"/>
      <sheetName val="Cons-SH"/>
      <sheetName val="AMANG"/>
      <sheetName val="EAMC"/>
      <sheetName val="JFMH"/>
      <sheetName val="JRMMC"/>
      <sheetName val="NCH"/>
      <sheetName val="NCMH"/>
      <sheetName val="POC"/>
      <sheetName val="QMMC"/>
      <sheetName val="RITM"/>
      <sheetName val="RMC"/>
      <sheetName val="SLH"/>
      <sheetName val="TMC"/>
      <sheetName val="TRC"/>
      <sheetName val="BICUTAN"/>
      <sheetName val="TRCBATAAN"/>
      <sheetName val="malinao"/>
      <sheetName val="TRC-CAMARINES"/>
      <sheetName val="TRCTAGAYTAY"/>
      <sheetName val="TRCCARAGA"/>
      <sheetName val="TRCILOCOS"/>
      <sheetName val="TRCCDO"/>
      <sheetName val="TRC-CV"/>
      <sheetName val="TRCCEBU"/>
      <sheetName val="ARGAO"/>
      <sheetName val="TRC-POTOTAN"/>
      <sheetName val="DULAG"/>
      <sheetName val="Cons-BFAD"/>
      <sheetName val="FDAL"/>
      <sheetName val="FDAV"/>
      <sheetName val="FDAM"/>
      <sheetName val="BOQ"/>
    </sheetNames>
    <sheetDataSet>
      <sheetData sheetId="0"/>
      <sheetData sheetId="1">
        <row r="1042">
          <cell r="AL1042">
            <v>571277198.49899971</v>
          </cell>
        </row>
      </sheetData>
      <sheetData sheetId="2"/>
      <sheetData sheetId="3">
        <row r="12">
          <cell r="E12">
            <v>14326092.359999999</v>
          </cell>
          <cell r="F12">
            <v>151982551.54000002</v>
          </cell>
        </row>
        <row r="13">
          <cell r="E13">
            <v>26324491</v>
          </cell>
          <cell r="F13">
            <v>222289662.82999998</v>
          </cell>
        </row>
        <row r="18">
          <cell r="E18">
            <v>88799.5</v>
          </cell>
          <cell r="F18">
            <v>15132391.650000002</v>
          </cell>
        </row>
        <row r="19">
          <cell r="F19">
            <v>66671443.140000001</v>
          </cell>
        </row>
        <row r="24">
          <cell r="E24">
            <v>40356578</v>
          </cell>
          <cell r="F24">
            <v>3696488</v>
          </cell>
        </row>
        <row r="35">
          <cell r="F35">
            <v>16188282.230000002</v>
          </cell>
        </row>
        <row r="36">
          <cell r="E36">
            <v>3100000</v>
          </cell>
          <cell r="F36">
            <v>11517175.18</v>
          </cell>
        </row>
        <row r="41">
          <cell r="E41">
            <v>19178000</v>
          </cell>
          <cell r="F41">
            <v>19975000</v>
          </cell>
        </row>
        <row r="45">
          <cell r="E45">
            <v>714593.5</v>
          </cell>
          <cell r="F45">
            <v>19528406.499999996</v>
          </cell>
        </row>
        <row r="46">
          <cell r="E46">
            <v>80208390</v>
          </cell>
          <cell r="F46">
            <v>50221475.009999976</v>
          </cell>
        </row>
        <row r="51">
          <cell r="E51">
            <v>32481044</v>
          </cell>
          <cell r="F51">
            <v>534714166.42999995</v>
          </cell>
        </row>
        <row r="55">
          <cell r="E55">
            <v>196446.5</v>
          </cell>
          <cell r="F55">
            <v>35878342.509999998</v>
          </cell>
        </row>
        <row r="56">
          <cell r="E56">
            <v>15082913.710000001</v>
          </cell>
          <cell r="F56">
            <v>29535258.609999999</v>
          </cell>
        </row>
        <row r="60">
          <cell r="F60">
            <v>10496208.48</v>
          </cell>
        </row>
        <row r="61">
          <cell r="E61">
            <v>5351000</v>
          </cell>
          <cell r="F61">
            <v>18271936.23</v>
          </cell>
        </row>
        <row r="71">
          <cell r="F71">
            <v>8441761.379999999</v>
          </cell>
        </row>
        <row r="72">
          <cell r="E72">
            <v>7336605.1200000001</v>
          </cell>
          <cell r="F72">
            <v>46888360.479999997</v>
          </cell>
        </row>
        <row r="76">
          <cell r="E76">
            <v>6540536.9699999997</v>
          </cell>
          <cell r="F76">
            <v>147275118.09</v>
          </cell>
        </row>
        <row r="77">
          <cell r="E77">
            <v>2242217092</v>
          </cell>
          <cell r="F77">
            <v>340340039.18000031</v>
          </cell>
        </row>
        <row r="81">
          <cell r="E81">
            <v>88104</v>
          </cell>
          <cell r="F81">
            <v>10056896</v>
          </cell>
        </row>
        <row r="82">
          <cell r="E82">
            <v>6658250</v>
          </cell>
          <cell r="F82">
            <v>14618328.240000002</v>
          </cell>
        </row>
        <row r="88">
          <cell r="F88">
            <v>13317000</v>
          </cell>
        </row>
        <row r="93">
          <cell r="F93">
            <v>12435000</v>
          </cell>
        </row>
        <row r="98">
          <cell r="E98">
            <v>89501.5</v>
          </cell>
          <cell r="F98">
            <v>12378496.400000002</v>
          </cell>
        </row>
        <row r="99">
          <cell r="E99">
            <v>68767014</v>
          </cell>
          <cell r="F99">
            <v>36383408.350000039</v>
          </cell>
        </row>
        <row r="104">
          <cell r="E104">
            <v>45439908</v>
          </cell>
          <cell r="F104">
            <v>320740561.38999999</v>
          </cell>
        </row>
        <row r="109">
          <cell r="E109">
            <v>7464000</v>
          </cell>
          <cell r="F109">
            <v>377725610.16000003</v>
          </cell>
        </row>
        <row r="114">
          <cell r="E114">
            <v>20000000</v>
          </cell>
          <cell r="F114">
            <v>6739989136.7199993</v>
          </cell>
        </row>
        <row r="119">
          <cell r="E119">
            <v>30200000</v>
          </cell>
          <cell r="F119">
            <v>643479418.95000005</v>
          </cell>
        </row>
        <row r="124">
          <cell r="E124">
            <v>50533000</v>
          </cell>
          <cell r="F124">
            <v>415829222.64999998</v>
          </cell>
        </row>
        <row r="129">
          <cell r="E129">
            <v>55963870</v>
          </cell>
          <cell r="F129">
            <v>12647154.63000001</v>
          </cell>
        </row>
        <row r="134">
          <cell r="E134">
            <v>9550000</v>
          </cell>
          <cell r="F134">
            <v>421453695.16000003</v>
          </cell>
        </row>
        <row r="139">
          <cell r="E139">
            <v>67363848</v>
          </cell>
          <cell r="F139">
            <v>1982908363.52</v>
          </cell>
        </row>
        <row r="145">
          <cell r="F145">
            <v>2413000</v>
          </cell>
        </row>
        <row r="146">
          <cell r="F146">
            <v>5669903.5800000001</v>
          </cell>
        </row>
        <row r="150">
          <cell r="E150">
            <v>689316.5</v>
          </cell>
          <cell r="F150">
            <v>14230262.32</v>
          </cell>
        </row>
        <row r="151">
          <cell r="E151">
            <v>4360000</v>
          </cell>
          <cell r="F151">
            <v>75122103.719999999</v>
          </cell>
        </row>
        <row r="155">
          <cell r="F155">
            <v>6951520.1900000004</v>
          </cell>
        </row>
        <row r="156">
          <cell r="E156">
            <v>68418592</v>
          </cell>
          <cell r="F156">
            <v>109017280.97999999</v>
          </cell>
        </row>
        <row r="162">
          <cell r="E162">
            <v>442938331.37</v>
          </cell>
          <cell r="F162">
            <v>8980004228.4099998</v>
          </cell>
        </row>
        <row r="166">
          <cell r="E166">
            <v>4200000</v>
          </cell>
          <cell r="F166">
            <v>6530000</v>
          </cell>
        </row>
        <row r="167">
          <cell r="F167">
            <v>2562500</v>
          </cell>
        </row>
        <row r="176">
          <cell r="E176">
            <v>1535778.75</v>
          </cell>
          <cell r="F176">
            <v>5622221.25</v>
          </cell>
        </row>
        <row r="177">
          <cell r="E177">
            <v>46350000</v>
          </cell>
          <cell r="F177">
            <v>50336109.660000011</v>
          </cell>
        </row>
        <row r="182">
          <cell r="E182">
            <v>63508466.729999997</v>
          </cell>
          <cell r="F182">
            <v>0</v>
          </cell>
        </row>
        <row r="187">
          <cell r="E187">
            <v>7062000</v>
          </cell>
          <cell r="F187">
            <v>13863556.930000003</v>
          </cell>
        </row>
        <row r="197">
          <cell r="E197">
            <v>679091.5</v>
          </cell>
          <cell r="F197">
            <v>23831923.210000001</v>
          </cell>
        </row>
        <row r="198">
          <cell r="E198">
            <v>49714.18</v>
          </cell>
          <cell r="F198">
            <v>15506793.219999999</v>
          </cell>
        </row>
        <row r="202">
          <cell r="F202">
            <v>26497963.070000004</v>
          </cell>
        </row>
        <row r="203">
          <cell r="E203">
            <v>49188.41</v>
          </cell>
          <cell r="F203">
            <v>13299152.899999997</v>
          </cell>
        </row>
        <row r="219">
          <cell r="E219">
            <v>481877785.74000001</v>
          </cell>
          <cell r="F219">
            <v>57395124.499999881</v>
          </cell>
        </row>
        <row r="225">
          <cell r="E225">
            <v>97099913</v>
          </cell>
          <cell r="F225">
            <v>2100000</v>
          </cell>
        </row>
      </sheetData>
      <sheetData sheetId="4">
        <row r="13">
          <cell r="F13">
            <v>493636.35</v>
          </cell>
        </row>
        <row r="19">
          <cell r="F19">
            <v>63196974.219999999</v>
          </cell>
        </row>
        <row r="24">
          <cell r="D24">
            <v>84027.240000002086</v>
          </cell>
        </row>
        <row r="36">
          <cell r="D36">
            <v>3572297.7100000028</v>
          </cell>
          <cell r="F36">
            <v>1616125.5999999999</v>
          </cell>
        </row>
        <row r="41">
          <cell r="D41">
            <v>1833896.6400000006</v>
          </cell>
          <cell r="E41">
            <v>650000</v>
          </cell>
          <cell r="F41">
            <v>1180969.4300000002</v>
          </cell>
        </row>
        <row r="46">
          <cell r="D46">
            <v>54766498.509999998</v>
          </cell>
          <cell r="E46">
            <v>43555095.939999998</v>
          </cell>
          <cell r="F46">
            <v>11211402.57</v>
          </cell>
        </row>
        <row r="51">
          <cell r="F51">
            <v>123992401.8</v>
          </cell>
        </row>
        <row r="56">
          <cell r="D56">
            <v>10584833.050000004</v>
          </cell>
          <cell r="E56">
            <v>3000000</v>
          </cell>
          <cell r="F56">
            <v>4658683.9899999993</v>
          </cell>
        </row>
        <row r="61">
          <cell r="D61">
            <v>25912118.079999998</v>
          </cell>
          <cell r="E61">
            <v>2834540</v>
          </cell>
          <cell r="F61">
            <v>23077578.080000002</v>
          </cell>
        </row>
        <row r="72">
          <cell r="D72">
            <v>23204903.449999999</v>
          </cell>
          <cell r="E72">
            <v>12469628.67</v>
          </cell>
          <cell r="F72">
            <v>9871274.0199999977</v>
          </cell>
        </row>
        <row r="77">
          <cell r="E77">
            <v>29559598</v>
          </cell>
          <cell r="F77">
            <v>4142560</v>
          </cell>
        </row>
        <row r="99">
          <cell r="E99">
            <v>10000000</v>
          </cell>
          <cell r="F99">
            <v>3264646.629999999</v>
          </cell>
        </row>
        <row r="104">
          <cell r="E104">
            <v>0</v>
          </cell>
          <cell r="F104">
            <v>21027095.879999999</v>
          </cell>
        </row>
        <row r="109">
          <cell r="F109">
            <v>1669447.6199999999</v>
          </cell>
        </row>
        <row r="114">
          <cell r="F114">
            <v>23692382.470000003</v>
          </cell>
        </row>
        <row r="115">
          <cell r="E115">
            <v>55600000</v>
          </cell>
        </row>
        <row r="119">
          <cell r="F119">
            <v>287073113.64999998</v>
          </cell>
        </row>
        <row r="124">
          <cell r="F124">
            <v>56860325.439999998</v>
          </cell>
        </row>
        <row r="129">
          <cell r="D129">
            <v>19811142.18</v>
          </cell>
          <cell r="E129">
            <v>6000000</v>
          </cell>
          <cell r="F129">
            <v>13715670.739999998</v>
          </cell>
        </row>
        <row r="134">
          <cell r="E134">
            <v>200000</v>
          </cell>
          <cell r="F134">
            <v>87892668.930000007</v>
          </cell>
        </row>
        <row r="139">
          <cell r="E139">
            <v>143678470.63</v>
          </cell>
          <cell r="F139">
            <v>758878809.86000001</v>
          </cell>
        </row>
        <row r="146">
          <cell r="D146">
            <v>1172418.3999999999</v>
          </cell>
          <cell r="F146">
            <v>1106596.95</v>
          </cell>
        </row>
        <row r="151">
          <cell r="F151">
            <v>27550217.460000001</v>
          </cell>
        </row>
        <row r="156">
          <cell r="E156">
            <v>22700000</v>
          </cell>
          <cell r="F156">
            <v>24428447.009999998</v>
          </cell>
        </row>
        <row r="162">
          <cell r="D162">
            <v>1783381215</v>
          </cell>
          <cell r="E162">
            <v>1248572826.5</v>
          </cell>
          <cell r="F162">
            <v>534793661.23000002</v>
          </cell>
        </row>
        <row r="166">
          <cell r="D166">
            <v>284714553</v>
          </cell>
          <cell r="E166">
            <v>41469112</v>
          </cell>
          <cell r="F166">
            <v>243224673</v>
          </cell>
        </row>
        <row r="167">
          <cell r="D167">
            <v>94160425.789999992</v>
          </cell>
          <cell r="E167">
            <v>1000000</v>
          </cell>
          <cell r="F167">
            <v>93160425.790000007</v>
          </cell>
        </row>
        <row r="177">
          <cell r="F177">
            <v>9249330.2699999996</v>
          </cell>
        </row>
        <row r="183">
          <cell r="E183">
            <v>159711000</v>
          </cell>
          <cell r="F183">
            <v>40000000</v>
          </cell>
        </row>
        <row r="187">
          <cell r="F187">
            <v>82918.51999999999</v>
          </cell>
        </row>
        <row r="198">
          <cell r="F198">
            <v>1248248.1200000001</v>
          </cell>
        </row>
        <row r="203">
          <cell r="F203">
            <v>415162.22000000003</v>
          </cell>
        </row>
        <row r="219">
          <cell r="E219">
            <v>80411005.950000003</v>
          </cell>
          <cell r="F219">
            <v>84285999.999999985</v>
          </cell>
        </row>
      </sheetData>
      <sheetData sheetId="5"/>
      <sheetData sheetId="6">
        <row r="19">
          <cell r="AX19">
            <v>0</v>
          </cell>
        </row>
        <row r="20">
          <cell r="J20">
            <v>100000</v>
          </cell>
          <cell r="AX20">
            <v>32203.4</v>
          </cell>
        </row>
        <row r="31">
          <cell r="E31">
            <v>4575000</v>
          </cell>
          <cell r="H31">
            <v>4575000</v>
          </cell>
          <cell r="AX31">
            <v>38935632.969999999</v>
          </cell>
        </row>
        <row r="32">
          <cell r="E32">
            <v>-450000</v>
          </cell>
          <cell r="H32">
            <v>-450000</v>
          </cell>
          <cell r="AX32">
            <v>10141485.359999999</v>
          </cell>
        </row>
        <row r="35">
          <cell r="AX35">
            <v>280300</v>
          </cell>
        </row>
        <row r="50">
          <cell r="AX50">
            <v>16168250</v>
          </cell>
        </row>
        <row r="54">
          <cell r="AX54">
            <v>0</v>
          </cell>
        </row>
        <row r="55">
          <cell r="J55">
            <v>2477204</v>
          </cell>
          <cell r="AX55">
            <v>1860757.38</v>
          </cell>
        </row>
        <row r="60">
          <cell r="AX60">
            <v>877803.5</v>
          </cell>
        </row>
        <row r="65">
          <cell r="J65">
            <v>1200000</v>
          </cell>
          <cell r="AX65">
            <v>1038850</v>
          </cell>
        </row>
        <row r="77">
          <cell r="J77">
            <v>31000</v>
          </cell>
          <cell r="AX77">
            <v>31000</v>
          </cell>
        </row>
        <row r="82">
          <cell r="J82">
            <v>50648068</v>
          </cell>
          <cell r="AX82">
            <v>76837073.859999985</v>
          </cell>
        </row>
        <row r="86">
          <cell r="AX86">
            <v>28195999.999999996</v>
          </cell>
        </row>
        <row r="87">
          <cell r="E87">
            <v>-3500000</v>
          </cell>
          <cell r="H87">
            <v>-3500000</v>
          </cell>
          <cell r="I87">
            <v>-7680000</v>
          </cell>
          <cell r="AX87">
            <v>180758345.90000004</v>
          </cell>
        </row>
        <row r="104">
          <cell r="AX104">
            <v>1676475.96</v>
          </cell>
        </row>
        <row r="109">
          <cell r="AX109">
            <v>8578134.5</v>
          </cell>
        </row>
        <row r="114">
          <cell r="AX114">
            <v>256655</v>
          </cell>
        </row>
        <row r="119">
          <cell r="AX119">
            <v>1169394</v>
          </cell>
        </row>
        <row r="124">
          <cell r="I124">
            <v>-1500000</v>
          </cell>
          <cell r="AX124">
            <v>25038942.960000001</v>
          </cell>
        </row>
        <row r="129">
          <cell r="AX129">
            <v>24944168.809999995</v>
          </cell>
        </row>
        <row r="134">
          <cell r="J134">
            <v>570000</v>
          </cell>
          <cell r="AX134">
            <v>319445.21000000002</v>
          </cell>
        </row>
        <row r="139">
          <cell r="I139">
            <v>-4000000</v>
          </cell>
          <cell r="AX139">
            <v>12206631.02</v>
          </cell>
        </row>
        <row r="144">
          <cell r="J144">
            <v>3459368</v>
          </cell>
          <cell r="AX144">
            <v>51476834.310000002</v>
          </cell>
        </row>
        <row r="159">
          <cell r="J159">
            <v>3005092</v>
          </cell>
          <cell r="AX159">
            <v>1996751.05</v>
          </cell>
        </row>
        <row r="165">
          <cell r="J165">
            <v>3817835.12</v>
          </cell>
          <cell r="AX165">
            <v>3817835.12</v>
          </cell>
        </row>
        <row r="175">
          <cell r="J175">
            <v>300000</v>
          </cell>
          <cell r="AX175">
            <v>0</v>
          </cell>
        </row>
        <row r="220">
          <cell r="AX220">
            <v>1243000</v>
          </cell>
        </row>
        <row r="221">
          <cell r="E221">
            <v>-625000</v>
          </cell>
          <cell r="H221">
            <v>-625000</v>
          </cell>
          <cell r="AX221">
            <v>4912089.97</v>
          </cell>
        </row>
        <row r="222">
          <cell r="AB222">
            <v>0</v>
          </cell>
        </row>
        <row r="228">
          <cell r="J228">
            <v>26100000</v>
          </cell>
          <cell r="AX228">
            <v>26100000</v>
          </cell>
        </row>
        <row r="234">
          <cell r="AX234">
            <v>0</v>
          </cell>
        </row>
        <row r="349">
          <cell r="D349">
            <v>97039.58</v>
          </cell>
          <cell r="AX349">
            <v>97039.58</v>
          </cell>
        </row>
        <row r="354">
          <cell r="D354">
            <v>1553357</v>
          </cell>
          <cell r="AX354">
            <v>1106268.2</v>
          </cell>
        </row>
        <row r="367">
          <cell r="D367">
            <v>172505</v>
          </cell>
          <cell r="AX367">
            <v>0</v>
          </cell>
        </row>
        <row r="372">
          <cell r="D372">
            <v>840342</v>
          </cell>
          <cell r="AX372">
            <v>840342</v>
          </cell>
        </row>
        <row r="377">
          <cell r="AX377">
            <v>2977375</v>
          </cell>
        </row>
        <row r="382">
          <cell r="AX382">
            <v>0</v>
          </cell>
        </row>
        <row r="394">
          <cell r="J394">
            <v>584514.29</v>
          </cell>
          <cell r="AX394">
            <v>354606</v>
          </cell>
        </row>
        <row r="399">
          <cell r="J399">
            <v>605316</v>
          </cell>
          <cell r="AX399">
            <v>491439.57</v>
          </cell>
        </row>
        <row r="404">
          <cell r="D404">
            <v>9435939.4000000004</v>
          </cell>
          <cell r="AX404">
            <v>9435939.4000000022</v>
          </cell>
        </row>
        <row r="405">
          <cell r="AX405">
            <v>0</v>
          </cell>
        </row>
        <row r="421">
          <cell r="AX421">
            <v>2400</v>
          </cell>
        </row>
        <row r="426">
          <cell r="AX426">
            <v>1979299</v>
          </cell>
        </row>
        <row r="431">
          <cell r="AX431">
            <v>0</v>
          </cell>
        </row>
        <row r="436">
          <cell r="AX436">
            <v>3065554.2</v>
          </cell>
        </row>
        <row r="437">
          <cell r="J437">
            <v>9000000</v>
          </cell>
          <cell r="AX437">
            <v>9000000</v>
          </cell>
        </row>
        <row r="441">
          <cell r="AX441">
            <v>5685902.5999999996</v>
          </cell>
        </row>
        <row r="444">
          <cell r="AX444">
            <v>305720</v>
          </cell>
        </row>
        <row r="451">
          <cell r="D451">
            <v>300000</v>
          </cell>
          <cell r="AX451">
            <v>300000</v>
          </cell>
        </row>
        <row r="456">
          <cell r="AX456">
            <v>10935243.4</v>
          </cell>
        </row>
        <row r="461">
          <cell r="J461">
            <v>10463529.41</v>
          </cell>
          <cell r="AX461">
            <v>15550610.1</v>
          </cell>
        </row>
        <row r="476">
          <cell r="J476">
            <v>1000000</v>
          </cell>
          <cell r="AX476">
            <v>869945.82000000007</v>
          </cell>
        </row>
        <row r="482">
          <cell r="D482">
            <v>127619479.26000001</v>
          </cell>
          <cell r="I482">
            <v>-22000000</v>
          </cell>
          <cell r="J482">
            <v>13806915</v>
          </cell>
          <cell r="AX482">
            <v>115055065.03</v>
          </cell>
        </row>
        <row r="537">
          <cell r="AX537">
            <v>0</v>
          </cell>
        </row>
        <row r="538">
          <cell r="AX538">
            <v>3603546.1399999997</v>
          </cell>
        </row>
        <row r="539">
          <cell r="AX539">
            <v>0</v>
          </cell>
        </row>
        <row r="545">
          <cell r="J545">
            <v>500000</v>
          </cell>
          <cell r="AX545">
            <v>686000</v>
          </cell>
        </row>
        <row r="550">
          <cell r="AX550">
            <v>0</v>
          </cell>
        </row>
        <row r="551">
          <cell r="AX551">
            <v>4225000</v>
          </cell>
        </row>
      </sheetData>
      <sheetData sheetId="7">
        <row r="86">
          <cell r="AX86">
            <v>0</v>
          </cell>
        </row>
        <row r="87">
          <cell r="J87">
            <v>1500000</v>
          </cell>
          <cell r="AX87">
            <v>1355816.5</v>
          </cell>
        </row>
        <row r="124">
          <cell r="J124">
            <v>1300000</v>
          </cell>
          <cell r="AX124">
            <v>1299999.9999999998</v>
          </cell>
        </row>
        <row r="139">
          <cell r="J139">
            <v>2000000</v>
          </cell>
          <cell r="AX139">
            <v>2000000</v>
          </cell>
        </row>
        <row r="159">
          <cell r="J159">
            <v>500000</v>
          </cell>
          <cell r="AX159">
            <v>500000</v>
          </cell>
        </row>
        <row r="179">
          <cell r="AX179">
            <v>0</v>
          </cell>
        </row>
        <row r="180">
          <cell r="J180">
            <v>100000</v>
          </cell>
          <cell r="AX180">
            <v>100000</v>
          </cell>
        </row>
        <row r="181">
          <cell r="AX181">
            <v>0</v>
          </cell>
        </row>
        <row r="184">
          <cell r="E184">
            <v>6530036</v>
          </cell>
          <cell r="H184">
            <v>6530036</v>
          </cell>
          <cell r="AX184">
            <v>77489029</v>
          </cell>
        </row>
        <row r="185">
          <cell r="E185">
            <v>-6530036</v>
          </cell>
          <cell r="H185">
            <v>-6530036</v>
          </cell>
          <cell r="AX185">
            <v>26939063.699999999</v>
          </cell>
        </row>
        <row r="186">
          <cell r="AB186">
            <v>16184415</v>
          </cell>
        </row>
        <row r="372">
          <cell r="J372">
            <v>335000</v>
          </cell>
          <cell r="AX372">
            <v>335000</v>
          </cell>
        </row>
        <row r="404">
          <cell r="D404">
            <v>1500000</v>
          </cell>
          <cell r="AX404">
            <v>1500000</v>
          </cell>
        </row>
        <row r="405">
          <cell r="AX405">
            <v>0</v>
          </cell>
        </row>
        <row r="426">
          <cell r="AX426">
            <v>0</v>
          </cell>
        </row>
        <row r="441">
          <cell r="AX441">
            <v>363187.33</v>
          </cell>
        </row>
        <row r="456">
          <cell r="AX456">
            <v>0</v>
          </cell>
        </row>
        <row r="461">
          <cell r="J461">
            <v>357000</v>
          </cell>
          <cell r="AX461">
            <v>357000</v>
          </cell>
        </row>
        <row r="476">
          <cell r="J476">
            <v>500000</v>
          </cell>
          <cell r="AX476">
            <v>500705</v>
          </cell>
        </row>
        <row r="482">
          <cell r="J482">
            <v>4000000</v>
          </cell>
          <cell r="AX482">
            <v>3996497</v>
          </cell>
        </row>
        <row r="492">
          <cell r="AX492">
            <v>38011.5</v>
          </cell>
        </row>
        <row r="502">
          <cell r="D502">
            <v>0</v>
          </cell>
          <cell r="AX502">
            <v>0</v>
          </cell>
        </row>
        <row r="503">
          <cell r="D503">
            <v>14864576.74</v>
          </cell>
          <cell r="AX503">
            <v>14795360</v>
          </cell>
        </row>
        <row r="545">
          <cell r="AX545">
            <v>371332.71</v>
          </cell>
        </row>
      </sheetData>
      <sheetData sheetId="8">
        <row r="19">
          <cell r="J19">
            <v>418902</v>
          </cell>
          <cell r="AX19">
            <v>427048.83</v>
          </cell>
        </row>
        <row r="20">
          <cell r="AX20">
            <v>0</v>
          </cell>
        </row>
        <row r="54">
          <cell r="J54">
            <v>183196.5</v>
          </cell>
          <cell r="AX54">
            <v>190101.96000000002</v>
          </cell>
        </row>
        <row r="55">
          <cell r="AX55">
            <v>0</v>
          </cell>
        </row>
        <row r="86">
          <cell r="AX86">
            <v>72060.480000000025</v>
          </cell>
        </row>
        <row r="87">
          <cell r="J87">
            <v>2340000</v>
          </cell>
          <cell r="AX87">
            <v>4428.5</v>
          </cell>
        </row>
        <row r="124">
          <cell r="J124">
            <v>1300000</v>
          </cell>
          <cell r="AX124">
            <v>668466.25</v>
          </cell>
        </row>
        <row r="139">
          <cell r="J139">
            <v>2000000</v>
          </cell>
          <cell r="AX139">
            <v>307070.02</v>
          </cell>
        </row>
        <row r="159">
          <cell r="J159">
            <v>500000</v>
          </cell>
          <cell r="AX159">
            <v>500000</v>
          </cell>
        </row>
        <row r="174">
          <cell r="J174">
            <v>188568.75</v>
          </cell>
          <cell r="AX174">
            <v>196069.29</v>
          </cell>
        </row>
        <row r="175">
          <cell r="AX175">
            <v>0</v>
          </cell>
        </row>
        <row r="184">
          <cell r="E184">
            <v>6470000</v>
          </cell>
          <cell r="H184">
            <v>6470000</v>
          </cell>
          <cell r="AX184">
            <v>66672000</v>
          </cell>
        </row>
        <row r="185">
          <cell r="E185">
            <v>-6470000</v>
          </cell>
          <cell r="H185">
            <v>-6470000</v>
          </cell>
          <cell r="AX185">
            <v>35415148.399999999</v>
          </cell>
        </row>
        <row r="186">
          <cell r="AB186">
            <v>0</v>
          </cell>
        </row>
        <row r="228">
          <cell r="J228">
            <v>500000</v>
          </cell>
          <cell r="AX228">
            <v>231595.48</v>
          </cell>
        </row>
        <row r="372">
          <cell r="J372">
            <v>585000</v>
          </cell>
          <cell r="AX372">
            <v>585000</v>
          </cell>
        </row>
        <row r="404">
          <cell r="D404">
            <v>1803063.76</v>
          </cell>
          <cell r="AX404">
            <v>1803063.76</v>
          </cell>
        </row>
        <row r="405">
          <cell r="AX405">
            <v>0</v>
          </cell>
        </row>
        <row r="426">
          <cell r="AX426">
            <v>3040</v>
          </cell>
        </row>
        <row r="441">
          <cell r="AX441">
            <v>15456.25</v>
          </cell>
        </row>
        <row r="456">
          <cell r="AX456">
            <v>1729108</v>
          </cell>
        </row>
        <row r="461">
          <cell r="J461">
            <v>327000</v>
          </cell>
          <cell r="AX461">
            <v>327000</v>
          </cell>
        </row>
        <row r="476">
          <cell r="J476">
            <v>700000</v>
          </cell>
          <cell r="AX476">
            <v>903475</v>
          </cell>
        </row>
        <row r="482">
          <cell r="J482">
            <v>31000000</v>
          </cell>
          <cell r="AX482">
            <v>26162367</v>
          </cell>
        </row>
        <row r="502">
          <cell r="D502">
            <v>1780422.24</v>
          </cell>
          <cell r="AX502">
            <v>1780422.23</v>
          </cell>
        </row>
        <row r="503">
          <cell r="D503">
            <v>52006853.68</v>
          </cell>
          <cell r="AX503">
            <v>45764842.68</v>
          </cell>
        </row>
        <row r="545">
          <cell r="AX545">
            <v>19771734.579999998</v>
          </cell>
        </row>
      </sheetData>
      <sheetData sheetId="9">
        <row r="86">
          <cell r="AX86">
            <v>0</v>
          </cell>
        </row>
        <row r="87">
          <cell r="J87">
            <v>1000000</v>
          </cell>
          <cell r="AX87">
            <v>999478.83000000007</v>
          </cell>
        </row>
        <row r="124">
          <cell r="J124">
            <v>1100000</v>
          </cell>
          <cell r="AX124">
            <v>1098362.5499999998</v>
          </cell>
        </row>
        <row r="184">
          <cell r="E184">
            <v>1745000</v>
          </cell>
          <cell r="H184">
            <v>1745000</v>
          </cell>
          <cell r="AX184">
            <v>30317210.030000001</v>
          </cell>
        </row>
        <row r="185">
          <cell r="E185">
            <v>-1745000</v>
          </cell>
          <cell r="H185">
            <v>-1745000</v>
          </cell>
          <cell r="AX185">
            <v>8641409.9000000004</v>
          </cell>
        </row>
        <row r="186">
          <cell r="AB186">
            <v>0</v>
          </cell>
        </row>
        <row r="372">
          <cell r="J372">
            <v>335000</v>
          </cell>
          <cell r="AX372">
            <v>225572.2</v>
          </cell>
        </row>
        <row r="404">
          <cell r="AX404">
            <v>0</v>
          </cell>
        </row>
        <row r="405">
          <cell r="AX405">
            <v>0</v>
          </cell>
        </row>
        <row r="441">
          <cell r="AX441">
            <v>0</v>
          </cell>
        </row>
        <row r="461">
          <cell r="J461">
            <v>257000</v>
          </cell>
          <cell r="AX461">
            <v>239311.5</v>
          </cell>
        </row>
        <row r="476">
          <cell r="J476">
            <v>500000</v>
          </cell>
          <cell r="AX476">
            <v>263784.91000000003</v>
          </cell>
        </row>
        <row r="482">
          <cell r="J482">
            <v>1000000</v>
          </cell>
          <cell r="AX482">
            <v>999000</v>
          </cell>
        </row>
        <row r="502">
          <cell r="D502">
            <v>188431.1</v>
          </cell>
          <cell r="AX502">
            <v>187594</v>
          </cell>
        </row>
        <row r="503">
          <cell r="D503">
            <v>5878136.2599999998</v>
          </cell>
          <cell r="AX503">
            <v>4433231.47</v>
          </cell>
        </row>
        <row r="545">
          <cell r="AX545">
            <v>641226</v>
          </cell>
        </row>
      </sheetData>
      <sheetData sheetId="10">
        <row r="19">
          <cell r="J19">
            <v>30992</v>
          </cell>
          <cell r="AX19">
            <v>5700</v>
          </cell>
        </row>
        <row r="20">
          <cell r="AX20">
            <v>0</v>
          </cell>
        </row>
        <row r="86">
          <cell r="AX86">
            <v>0</v>
          </cell>
        </row>
        <row r="87">
          <cell r="J87">
            <v>2840000</v>
          </cell>
          <cell r="AX87">
            <v>1974010.74</v>
          </cell>
        </row>
        <row r="109">
          <cell r="J109">
            <v>7139908</v>
          </cell>
          <cell r="AX109">
            <v>2509104.16</v>
          </cell>
        </row>
        <row r="124">
          <cell r="J124">
            <v>1200000</v>
          </cell>
          <cell r="AX124">
            <v>816940.54</v>
          </cell>
        </row>
        <row r="159">
          <cell r="J159">
            <v>400000</v>
          </cell>
          <cell r="AX159">
            <v>255156.20999999996</v>
          </cell>
        </row>
        <row r="174">
          <cell r="J174">
            <v>94152.5</v>
          </cell>
          <cell r="AX174">
            <v>61357.45</v>
          </cell>
        </row>
        <row r="175">
          <cell r="AX175">
            <v>0</v>
          </cell>
        </row>
        <row r="184">
          <cell r="E184">
            <v>5410931</v>
          </cell>
          <cell r="H184">
            <v>5410931</v>
          </cell>
          <cell r="AX184">
            <v>125234865.04000001</v>
          </cell>
        </row>
        <row r="185">
          <cell r="E185">
            <v>-5410931</v>
          </cell>
          <cell r="H185">
            <v>-5410931</v>
          </cell>
          <cell r="AX185">
            <v>48103824.810000002</v>
          </cell>
        </row>
        <row r="186">
          <cell r="AB186">
            <v>124997864.56</v>
          </cell>
        </row>
        <row r="372">
          <cell r="J372">
            <v>1477117.94</v>
          </cell>
          <cell r="AX372">
            <v>1466086.6</v>
          </cell>
        </row>
        <row r="461">
          <cell r="J461">
            <v>317000</v>
          </cell>
          <cell r="AX461">
            <v>209483.43</v>
          </cell>
        </row>
        <row r="476">
          <cell r="J476">
            <v>500000</v>
          </cell>
          <cell r="AX476">
            <v>498141.84</v>
          </cell>
        </row>
        <row r="482">
          <cell r="J482">
            <v>9000000</v>
          </cell>
          <cell r="AX482">
            <v>8823750.3900000006</v>
          </cell>
        </row>
        <row r="502">
          <cell r="AX502">
            <v>0</v>
          </cell>
        </row>
        <row r="503">
          <cell r="AX503">
            <v>0</v>
          </cell>
        </row>
        <row r="545">
          <cell r="AX545">
            <v>1073039.49</v>
          </cell>
        </row>
      </sheetData>
      <sheetData sheetId="11"/>
      <sheetData sheetId="12">
        <row r="31">
          <cell r="E31">
            <v>331330</v>
          </cell>
          <cell r="H31">
            <v>331330</v>
          </cell>
          <cell r="AX31">
            <v>26145447.280000001</v>
          </cell>
        </row>
        <row r="32">
          <cell r="E32">
            <v>-331330</v>
          </cell>
          <cell r="H32">
            <v>-331330</v>
          </cell>
          <cell r="AX32">
            <v>5418911.5300000003</v>
          </cell>
        </row>
        <row r="37">
          <cell r="AX37">
            <v>810510.89</v>
          </cell>
        </row>
        <row r="50">
          <cell r="AX50">
            <v>256460</v>
          </cell>
        </row>
        <row r="54">
          <cell r="AX54">
            <v>0</v>
          </cell>
        </row>
        <row r="55">
          <cell r="J55">
            <v>3299740</v>
          </cell>
          <cell r="AX55">
            <v>2450705.87</v>
          </cell>
        </row>
        <row r="60">
          <cell r="J60">
            <v>1315684</v>
          </cell>
          <cell r="AX60">
            <v>1716585.1</v>
          </cell>
        </row>
        <row r="65">
          <cell r="J65">
            <v>300000</v>
          </cell>
          <cell r="AX65">
            <v>295830.8</v>
          </cell>
        </row>
        <row r="77">
          <cell r="J77">
            <v>217746</v>
          </cell>
          <cell r="AX77">
            <v>111000</v>
          </cell>
        </row>
        <row r="82">
          <cell r="J82">
            <v>52680862</v>
          </cell>
          <cell r="AX82">
            <v>121226407.59</v>
          </cell>
        </row>
        <row r="86">
          <cell r="E86">
            <v>2646420</v>
          </cell>
          <cell r="H86">
            <v>2646420</v>
          </cell>
          <cell r="AX86">
            <v>18500984.629999999</v>
          </cell>
        </row>
        <row r="87">
          <cell r="E87">
            <v>-2646420</v>
          </cell>
          <cell r="H87">
            <v>-2646420</v>
          </cell>
          <cell r="J87">
            <v>50000</v>
          </cell>
          <cell r="AX87">
            <v>99018879.732999995</v>
          </cell>
        </row>
        <row r="104">
          <cell r="J104">
            <v>1709705</v>
          </cell>
          <cell r="AX104">
            <v>1077577.8699999999</v>
          </cell>
        </row>
        <row r="109">
          <cell r="J109">
            <v>1500000</v>
          </cell>
          <cell r="AX109">
            <v>15833590.199999999</v>
          </cell>
        </row>
        <row r="114">
          <cell r="AX114">
            <v>1059226</v>
          </cell>
        </row>
        <row r="119">
          <cell r="AX119">
            <v>6245000</v>
          </cell>
        </row>
        <row r="124">
          <cell r="AX124">
            <v>7025546.3200000003</v>
          </cell>
        </row>
        <row r="129">
          <cell r="AX129">
            <v>5333112.25</v>
          </cell>
        </row>
        <row r="134">
          <cell r="J134">
            <v>2870000</v>
          </cell>
          <cell r="AX134">
            <v>2698962</v>
          </cell>
        </row>
        <row r="139">
          <cell r="AX139">
            <v>3996260.04</v>
          </cell>
        </row>
        <row r="144">
          <cell r="J144">
            <v>2731080</v>
          </cell>
          <cell r="AX144">
            <v>13169395.329999998</v>
          </cell>
        </row>
        <row r="154">
          <cell r="J154">
            <v>1500000</v>
          </cell>
          <cell r="AX154">
            <v>11050</v>
          </cell>
        </row>
        <row r="159">
          <cell r="J159">
            <v>500000</v>
          </cell>
          <cell r="AX159">
            <v>500000</v>
          </cell>
        </row>
        <row r="165">
          <cell r="J165">
            <v>1225000</v>
          </cell>
          <cell r="AX165">
            <v>18700999</v>
          </cell>
        </row>
        <row r="175">
          <cell r="J175">
            <v>300000</v>
          </cell>
          <cell r="AX175">
            <v>72579.95</v>
          </cell>
        </row>
        <row r="220">
          <cell r="E220">
            <v>707565</v>
          </cell>
          <cell r="H220">
            <v>707565</v>
          </cell>
          <cell r="AX220">
            <v>6905999.9999999991</v>
          </cell>
        </row>
        <row r="221">
          <cell r="E221">
            <v>-707565</v>
          </cell>
          <cell r="H221">
            <v>-707565</v>
          </cell>
          <cell r="AX221">
            <v>4543735.4399999995</v>
          </cell>
        </row>
        <row r="222">
          <cell r="AB222">
            <v>0</v>
          </cell>
        </row>
        <row r="228">
          <cell r="J228">
            <v>6139424.2600000007</v>
          </cell>
          <cell r="AX228">
            <v>4253946.76</v>
          </cell>
        </row>
        <row r="234">
          <cell r="AX234">
            <v>587250</v>
          </cell>
        </row>
        <row r="354">
          <cell r="D354">
            <v>42742</v>
          </cell>
          <cell r="AX354">
            <v>42742</v>
          </cell>
        </row>
        <row r="367">
          <cell r="D367">
            <v>234</v>
          </cell>
          <cell r="AX367">
            <v>0</v>
          </cell>
        </row>
        <row r="372">
          <cell r="D372">
            <v>682272.37</v>
          </cell>
          <cell r="J372">
            <v>664524</v>
          </cell>
          <cell r="AX372">
            <v>1080113.6600000001</v>
          </cell>
        </row>
        <row r="377">
          <cell r="AX377">
            <v>0</v>
          </cell>
        </row>
        <row r="382">
          <cell r="D382">
            <v>246750</v>
          </cell>
          <cell r="AX382">
            <v>246750</v>
          </cell>
        </row>
        <row r="394">
          <cell r="J394">
            <v>514914.29</v>
          </cell>
          <cell r="AX394">
            <v>514914.29</v>
          </cell>
        </row>
        <row r="399">
          <cell r="J399">
            <v>1916834</v>
          </cell>
          <cell r="AX399">
            <v>2563376.6799999997</v>
          </cell>
        </row>
        <row r="404">
          <cell r="AX404">
            <v>0</v>
          </cell>
        </row>
        <row r="405">
          <cell r="AX405">
            <v>0</v>
          </cell>
        </row>
        <row r="421">
          <cell r="AX421">
            <v>228891.5</v>
          </cell>
        </row>
        <row r="426">
          <cell r="AX426">
            <v>0</v>
          </cell>
        </row>
        <row r="431">
          <cell r="AX431">
            <v>0</v>
          </cell>
        </row>
        <row r="436">
          <cell r="AX436">
            <v>0</v>
          </cell>
        </row>
        <row r="437">
          <cell r="AX437">
            <v>0</v>
          </cell>
        </row>
        <row r="441">
          <cell r="AX441">
            <v>411.9</v>
          </cell>
        </row>
        <row r="444">
          <cell r="AX444">
            <v>0</v>
          </cell>
        </row>
        <row r="451">
          <cell r="D451">
            <v>178800</v>
          </cell>
          <cell r="AX451">
            <v>178800</v>
          </cell>
        </row>
        <row r="456">
          <cell r="AX456">
            <v>0</v>
          </cell>
        </row>
        <row r="461">
          <cell r="J461">
            <v>5453529.4100000001</v>
          </cell>
          <cell r="AX461">
            <v>5753088.5</v>
          </cell>
        </row>
        <row r="471">
          <cell r="AX471">
            <v>501895</v>
          </cell>
        </row>
        <row r="482">
          <cell r="D482">
            <v>18711862.379999999</v>
          </cell>
          <cell r="J482">
            <v>5896560</v>
          </cell>
          <cell r="AX482">
            <v>11017233.939999999</v>
          </cell>
        </row>
        <row r="537">
          <cell r="AX537">
            <v>0</v>
          </cell>
        </row>
        <row r="538">
          <cell r="AX538">
            <v>0</v>
          </cell>
        </row>
        <row r="539">
          <cell r="AX539">
            <v>0</v>
          </cell>
        </row>
        <row r="545">
          <cell r="AX545">
            <v>3266101.5</v>
          </cell>
        </row>
        <row r="550">
          <cell r="AX550">
            <v>0</v>
          </cell>
        </row>
        <row r="551">
          <cell r="AX551">
            <v>300000</v>
          </cell>
        </row>
      </sheetData>
      <sheetData sheetId="13">
        <row r="54">
          <cell r="AX54">
            <v>0</v>
          </cell>
        </row>
        <row r="55">
          <cell r="AX55">
            <v>0</v>
          </cell>
        </row>
        <row r="77">
          <cell r="J77">
            <v>163418</v>
          </cell>
          <cell r="AX77">
            <v>43869</v>
          </cell>
        </row>
        <row r="129">
          <cell r="J129">
            <v>2000000</v>
          </cell>
          <cell r="AX129">
            <v>2000000</v>
          </cell>
        </row>
        <row r="159">
          <cell r="J159">
            <v>1000000</v>
          </cell>
          <cell r="AX159">
            <v>1000000</v>
          </cell>
        </row>
        <row r="175">
          <cell r="J175">
            <v>700000</v>
          </cell>
          <cell r="AX175">
            <v>700000</v>
          </cell>
        </row>
        <row r="179">
          <cell r="AX179">
            <v>0</v>
          </cell>
        </row>
        <row r="180">
          <cell r="J180">
            <v>500000</v>
          </cell>
          <cell r="AX180">
            <v>500000</v>
          </cell>
        </row>
        <row r="181">
          <cell r="AX181">
            <v>0</v>
          </cell>
        </row>
        <row r="184">
          <cell r="AX184">
            <v>284632469.86000001</v>
          </cell>
        </row>
        <row r="185">
          <cell r="AX185">
            <v>117060000</v>
          </cell>
        </row>
        <row r="186">
          <cell r="AX186">
            <v>57286962.07</v>
          </cell>
        </row>
        <row r="372">
          <cell r="J372">
            <v>250000</v>
          </cell>
          <cell r="AX372">
            <v>250000</v>
          </cell>
        </row>
        <row r="461">
          <cell r="J461">
            <v>357000</v>
          </cell>
          <cell r="AX461">
            <v>357000</v>
          </cell>
        </row>
        <row r="502">
          <cell r="AX502">
            <v>0</v>
          </cell>
        </row>
        <row r="503">
          <cell r="D503">
            <v>4938572.47</v>
          </cell>
          <cell r="AX503">
            <v>4937656</v>
          </cell>
        </row>
        <row r="545">
          <cell r="J545">
            <v>170000</v>
          </cell>
          <cell r="AX545">
            <v>170000</v>
          </cell>
        </row>
      </sheetData>
      <sheetData sheetId="14">
        <row r="77">
          <cell r="J77">
            <v>33320</v>
          </cell>
          <cell r="AX77">
            <v>33320</v>
          </cell>
        </row>
        <row r="159">
          <cell r="J159">
            <v>350000</v>
          </cell>
          <cell r="AX159">
            <v>350000</v>
          </cell>
        </row>
        <row r="179">
          <cell r="AX179">
            <v>0</v>
          </cell>
        </row>
        <row r="180">
          <cell r="J180">
            <v>600000</v>
          </cell>
          <cell r="AX180">
            <v>0</v>
          </cell>
        </row>
        <row r="181">
          <cell r="AX181">
            <v>0</v>
          </cell>
        </row>
        <row r="184">
          <cell r="AX184">
            <v>35053999.899999999</v>
          </cell>
        </row>
        <row r="185">
          <cell r="AX185">
            <v>18472996</v>
          </cell>
        </row>
        <row r="186">
          <cell r="AX186">
            <v>5299750</v>
          </cell>
        </row>
        <row r="372">
          <cell r="J372">
            <v>250000</v>
          </cell>
          <cell r="AX372">
            <v>250000</v>
          </cell>
        </row>
        <row r="461">
          <cell r="J461">
            <v>307000</v>
          </cell>
          <cell r="AX461">
            <v>306972.16000000003</v>
          </cell>
        </row>
        <row r="502">
          <cell r="AX502">
            <v>0</v>
          </cell>
        </row>
        <row r="503">
          <cell r="D503">
            <v>24021724.600000001</v>
          </cell>
          <cell r="AX503">
            <v>14479131.490000002</v>
          </cell>
        </row>
      </sheetData>
      <sheetData sheetId="15">
        <row r="179">
          <cell r="AX179">
            <v>0</v>
          </cell>
        </row>
        <row r="180">
          <cell r="J180">
            <v>250000</v>
          </cell>
          <cell r="AX180">
            <v>212500</v>
          </cell>
        </row>
        <row r="181">
          <cell r="AX181">
            <v>0</v>
          </cell>
        </row>
        <row r="184">
          <cell r="AX184">
            <v>14118000</v>
          </cell>
        </row>
        <row r="185">
          <cell r="AX185">
            <v>5076090.5299999993</v>
          </cell>
        </row>
        <row r="186">
          <cell r="AX186">
            <v>17459807.239999998</v>
          </cell>
        </row>
        <row r="372">
          <cell r="J372">
            <v>250000</v>
          </cell>
          <cell r="AX372">
            <v>243965.65</v>
          </cell>
        </row>
        <row r="461">
          <cell r="J461">
            <v>297000</v>
          </cell>
          <cell r="AX461">
            <v>264400</v>
          </cell>
        </row>
        <row r="502">
          <cell r="D502">
            <v>1629.66</v>
          </cell>
          <cell r="AX502">
            <v>0</v>
          </cell>
        </row>
        <row r="503">
          <cell r="D503">
            <v>28016949.920000002</v>
          </cell>
          <cell r="AX503">
            <v>26616500</v>
          </cell>
        </row>
        <row r="545">
          <cell r="AX545">
            <v>0</v>
          </cell>
        </row>
      </sheetData>
      <sheetData sheetId="16">
        <row r="159">
          <cell r="J159">
            <v>250000</v>
          </cell>
          <cell r="AX159">
            <v>250000</v>
          </cell>
        </row>
        <row r="184">
          <cell r="AX184">
            <v>19765000</v>
          </cell>
        </row>
        <row r="185">
          <cell r="AX185">
            <v>10669919.23</v>
          </cell>
        </row>
        <row r="186">
          <cell r="AX186">
            <v>0</v>
          </cell>
        </row>
        <row r="372">
          <cell r="J372">
            <v>250000</v>
          </cell>
          <cell r="AX372">
            <v>250000</v>
          </cell>
        </row>
        <row r="461">
          <cell r="J461">
            <v>327000</v>
          </cell>
          <cell r="AX461">
            <v>327000</v>
          </cell>
        </row>
        <row r="502">
          <cell r="AX502">
            <v>0</v>
          </cell>
        </row>
        <row r="503">
          <cell r="D503">
            <v>22845162</v>
          </cell>
          <cell r="AX503">
            <v>22845162</v>
          </cell>
        </row>
        <row r="545">
          <cell r="AX545">
            <v>1361205.1400000001</v>
          </cell>
        </row>
      </sheetData>
      <sheetData sheetId="17"/>
      <sheetData sheetId="18">
        <row r="31">
          <cell r="I31">
            <v>-7298474.4000000004</v>
          </cell>
          <cell r="AX31">
            <v>31528190.870000005</v>
          </cell>
        </row>
        <row r="32">
          <cell r="AX32">
            <v>7721983.8999999994</v>
          </cell>
        </row>
        <row r="37">
          <cell r="AX37">
            <v>2721586.58</v>
          </cell>
        </row>
        <row r="50">
          <cell r="AX50">
            <v>330571.76</v>
          </cell>
        </row>
        <row r="54">
          <cell r="AX54">
            <v>0</v>
          </cell>
        </row>
        <row r="55">
          <cell r="J55">
            <v>3239500</v>
          </cell>
          <cell r="AX55">
            <v>2083096.7000000004</v>
          </cell>
        </row>
        <row r="60">
          <cell r="J60">
            <v>487116</v>
          </cell>
          <cell r="AX60">
            <v>1490422.4</v>
          </cell>
        </row>
        <row r="65">
          <cell r="J65">
            <v>500000</v>
          </cell>
          <cell r="AX65">
            <v>499680</v>
          </cell>
        </row>
        <row r="77">
          <cell r="J77">
            <v>105000</v>
          </cell>
          <cell r="AX77">
            <v>74000</v>
          </cell>
        </row>
        <row r="82">
          <cell r="J82">
            <v>135752864</v>
          </cell>
          <cell r="AX82">
            <v>215296701.94</v>
          </cell>
        </row>
        <row r="86">
          <cell r="E86">
            <v>4250000</v>
          </cell>
          <cell r="H86">
            <v>4250000</v>
          </cell>
          <cell r="I86">
            <v>-1479971</v>
          </cell>
          <cell r="AX86">
            <v>58858519.309999995</v>
          </cell>
        </row>
        <row r="87">
          <cell r="E87">
            <v>-4250000</v>
          </cell>
          <cell r="H87">
            <v>-4250000</v>
          </cell>
          <cell r="I87">
            <v>-13078198</v>
          </cell>
          <cell r="J87">
            <v>1550000</v>
          </cell>
          <cell r="AX87">
            <v>108664222.62000002</v>
          </cell>
        </row>
        <row r="104">
          <cell r="J104">
            <v>1638039</v>
          </cell>
          <cell r="AX104">
            <v>1490039.0799999998</v>
          </cell>
        </row>
        <row r="109">
          <cell r="AX109">
            <v>15159722.999999996</v>
          </cell>
        </row>
        <row r="114">
          <cell r="AX114">
            <v>1091000</v>
          </cell>
        </row>
        <row r="119">
          <cell r="AX119">
            <v>3099080.6599999997</v>
          </cell>
        </row>
        <row r="124">
          <cell r="I124">
            <v>-3000000</v>
          </cell>
          <cell r="AX124">
            <v>15935010.620000001</v>
          </cell>
        </row>
        <row r="129">
          <cell r="AX129">
            <v>15382463.119999999</v>
          </cell>
        </row>
        <row r="134">
          <cell r="J134">
            <v>1900000</v>
          </cell>
          <cell r="AX134">
            <v>1898909</v>
          </cell>
        </row>
        <row r="139">
          <cell r="I139">
            <v>-2797600</v>
          </cell>
          <cell r="AX139">
            <v>8884401.9800000004</v>
          </cell>
        </row>
        <row r="144">
          <cell r="I144">
            <v>-18529992.5</v>
          </cell>
          <cell r="J144">
            <v>5826304</v>
          </cell>
          <cell r="AX144">
            <v>92812316.122999996</v>
          </cell>
        </row>
        <row r="159">
          <cell r="J159">
            <v>1010000</v>
          </cell>
          <cell r="AX159">
            <v>1006353.3500000001</v>
          </cell>
        </row>
        <row r="165">
          <cell r="J165">
            <v>5459592</v>
          </cell>
          <cell r="AX165">
            <v>76744996.310000002</v>
          </cell>
        </row>
        <row r="175">
          <cell r="I175">
            <v>-300000</v>
          </cell>
          <cell r="J175">
            <v>300000</v>
          </cell>
          <cell r="AX175">
            <v>0</v>
          </cell>
        </row>
        <row r="220">
          <cell r="AX220">
            <v>2303990.27</v>
          </cell>
        </row>
        <row r="221">
          <cell r="I221">
            <v>-144000</v>
          </cell>
          <cell r="AX221">
            <v>10124353.16</v>
          </cell>
        </row>
        <row r="222">
          <cell r="AB222">
            <v>0</v>
          </cell>
        </row>
        <row r="228">
          <cell r="I228">
            <v>-1337787</v>
          </cell>
          <cell r="J228">
            <v>23700000</v>
          </cell>
          <cell r="AX228">
            <v>1398587</v>
          </cell>
        </row>
        <row r="234">
          <cell r="AX234">
            <v>30000</v>
          </cell>
        </row>
        <row r="344">
          <cell r="D344">
            <v>2.5099999997764826</v>
          </cell>
          <cell r="AX344">
            <v>2.5099999999999998</v>
          </cell>
        </row>
        <row r="354">
          <cell r="D354">
            <v>2519468</v>
          </cell>
          <cell r="AX354">
            <v>2519468</v>
          </cell>
        </row>
        <row r="367">
          <cell r="D367">
            <v>330500</v>
          </cell>
          <cell r="J367">
            <v>400000</v>
          </cell>
          <cell r="AX367">
            <v>729781.75</v>
          </cell>
        </row>
        <row r="372">
          <cell r="D372">
            <v>403170</v>
          </cell>
          <cell r="J372">
            <v>443016</v>
          </cell>
          <cell r="AX372">
            <v>845987.61</v>
          </cell>
        </row>
        <row r="377">
          <cell r="AX377">
            <v>1130853.3500000001</v>
          </cell>
        </row>
        <row r="382">
          <cell r="D382">
            <v>63166.75</v>
          </cell>
          <cell r="AX382">
            <v>63166.75</v>
          </cell>
        </row>
        <row r="394">
          <cell r="J394">
            <v>567114.29</v>
          </cell>
          <cell r="AX394">
            <v>0</v>
          </cell>
        </row>
        <row r="399">
          <cell r="J399">
            <v>3127466</v>
          </cell>
          <cell r="AX399">
            <v>16719661.789999999</v>
          </cell>
        </row>
        <row r="404">
          <cell r="D404">
            <v>22583992.899999999</v>
          </cell>
          <cell r="I404">
            <v>-5682663</v>
          </cell>
          <cell r="AX404">
            <v>16901329.900000006</v>
          </cell>
        </row>
        <row r="405">
          <cell r="AX405">
            <v>0</v>
          </cell>
        </row>
        <row r="421">
          <cell r="AX421">
            <v>216381</v>
          </cell>
        </row>
        <row r="426">
          <cell r="AX426">
            <v>479035.02</v>
          </cell>
        </row>
        <row r="431">
          <cell r="AX431">
            <v>161768.75</v>
          </cell>
        </row>
        <row r="436">
          <cell r="AX436">
            <v>18304.760000000002</v>
          </cell>
        </row>
        <row r="437">
          <cell r="J437">
            <v>6400000</v>
          </cell>
          <cell r="AX437">
            <v>6045000</v>
          </cell>
        </row>
        <row r="441">
          <cell r="AX441">
            <v>8610.369999999999</v>
          </cell>
        </row>
        <row r="444">
          <cell r="AX444">
            <v>857300.78</v>
          </cell>
        </row>
        <row r="451">
          <cell r="D451">
            <v>17500</v>
          </cell>
          <cell r="AX451">
            <v>17500</v>
          </cell>
        </row>
        <row r="456">
          <cell r="AX456">
            <v>1864681.43</v>
          </cell>
        </row>
        <row r="461">
          <cell r="J461">
            <v>5453529.4100000001</v>
          </cell>
          <cell r="AX461">
            <v>11482579.939999999</v>
          </cell>
        </row>
        <row r="471">
          <cell r="AX471">
            <v>15377.68</v>
          </cell>
        </row>
        <row r="482">
          <cell r="D482">
            <v>71561218.760000005</v>
          </cell>
          <cell r="I482">
            <v>-3000000</v>
          </cell>
          <cell r="J482">
            <v>33000000</v>
          </cell>
          <cell r="AX482">
            <v>101164882.66999999</v>
          </cell>
        </row>
        <row r="537">
          <cell r="AX537">
            <v>0</v>
          </cell>
        </row>
        <row r="538">
          <cell r="AX538">
            <v>942163.28999999992</v>
          </cell>
        </row>
        <row r="539">
          <cell r="AX539">
            <v>0</v>
          </cell>
        </row>
        <row r="545">
          <cell r="I545">
            <v>-1462213</v>
          </cell>
          <cell r="J545">
            <v>1000000</v>
          </cell>
          <cell r="AX545">
            <v>13717858.5</v>
          </cell>
        </row>
      </sheetData>
      <sheetData sheetId="19">
        <row r="31">
          <cell r="J31">
            <v>5598474.4000000004</v>
          </cell>
          <cell r="AX31">
            <v>6049736.1600000001</v>
          </cell>
        </row>
        <row r="32">
          <cell r="AX32">
            <v>0</v>
          </cell>
        </row>
        <row r="54">
          <cell r="AX54">
            <v>0</v>
          </cell>
        </row>
        <row r="55">
          <cell r="AX55">
            <v>0</v>
          </cell>
        </row>
        <row r="77">
          <cell r="J77">
            <v>60000</v>
          </cell>
          <cell r="AX77">
            <v>60000</v>
          </cell>
        </row>
        <row r="86">
          <cell r="J86">
            <v>1237437.3</v>
          </cell>
          <cell r="AX86">
            <v>1017956.06</v>
          </cell>
        </row>
        <row r="87">
          <cell r="J87">
            <v>3441890</v>
          </cell>
          <cell r="AX87">
            <v>3441250.1399999997</v>
          </cell>
        </row>
        <row r="144">
          <cell r="J144">
            <v>9398761</v>
          </cell>
          <cell r="AX144">
            <v>246612.8</v>
          </cell>
        </row>
        <row r="159">
          <cell r="J159">
            <v>500000</v>
          </cell>
          <cell r="AX159">
            <v>443836.95000000007</v>
          </cell>
        </row>
        <row r="175">
          <cell r="J175">
            <v>1300000</v>
          </cell>
          <cell r="AX175">
            <v>1299980</v>
          </cell>
        </row>
        <row r="179">
          <cell r="AX179">
            <v>0</v>
          </cell>
        </row>
        <row r="180">
          <cell r="J180">
            <v>500000</v>
          </cell>
          <cell r="AX180">
            <v>500000</v>
          </cell>
        </row>
        <row r="181">
          <cell r="AX181">
            <v>0</v>
          </cell>
        </row>
        <row r="184">
          <cell r="AX184">
            <v>149906972.96000001</v>
          </cell>
        </row>
        <row r="185">
          <cell r="AX185">
            <v>65741403.270000011</v>
          </cell>
        </row>
        <row r="186">
          <cell r="AX186">
            <v>159997840</v>
          </cell>
        </row>
        <row r="190">
          <cell r="J190">
            <v>297000</v>
          </cell>
          <cell r="AX190">
            <v>297000</v>
          </cell>
        </row>
        <row r="195">
          <cell r="AX195">
            <v>23506.59</v>
          </cell>
        </row>
        <row r="196">
          <cell r="AX196">
            <v>0</v>
          </cell>
        </row>
        <row r="197">
          <cell r="AX197">
            <v>0</v>
          </cell>
        </row>
        <row r="228">
          <cell r="J228">
            <v>1337787</v>
          </cell>
          <cell r="AX228">
            <v>1310120</v>
          </cell>
        </row>
        <row r="372">
          <cell r="J372">
            <v>500000</v>
          </cell>
          <cell r="AX372">
            <v>499550</v>
          </cell>
        </row>
        <row r="404">
          <cell r="D404">
            <v>637773.93999999994</v>
          </cell>
          <cell r="J404">
            <v>3023266.5</v>
          </cell>
          <cell r="AX404">
            <v>3581578.8</v>
          </cell>
        </row>
        <row r="405">
          <cell r="AX405">
            <v>0</v>
          </cell>
        </row>
        <row r="461">
          <cell r="J461">
            <v>327000</v>
          </cell>
          <cell r="AX461">
            <v>323795.32999999996</v>
          </cell>
        </row>
        <row r="476">
          <cell r="AX476">
            <v>0</v>
          </cell>
        </row>
        <row r="502">
          <cell r="D502">
            <v>16828.060000002384</v>
          </cell>
          <cell r="AX502">
            <v>12719.93</v>
          </cell>
        </row>
        <row r="503">
          <cell r="D503">
            <v>16708</v>
          </cell>
          <cell r="AX503">
            <v>0</v>
          </cell>
        </row>
        <row r="545">
          <cell r="J545">
            <v>662213</v>
          </cell>
          <cell r="AX545">
            <v>662205.5</v>
          </cell>
        </row>
      </sheetData>
      <sheetData sheetId="20">
        <row r="54">
          <cell r="AX54">
            <v>0</v>
          </cell>
        </row>
        <row r="55">
          <cell r="AX55">
            <v>0</v>
          </cell>
        </row>
        <row r="77">
          <cell r="J77">
            <v>30000</v>
          </cell>
          <cell r="AX77">
            <v>30000</v>
          </cell>
        </row>
        <row r="86">
          <cell r="J86">
            <v>242533.7</v>
          </cell>
          <cell r="AX86">
            <v>242533.7</v>
          </cell>
        </row>
        <row r="87">
          <cell r="J87">
            <v>1298358</v>
          </cell>
          <cell r="AX87">
            <v>1298358</v>
          </cell>
        </row>
        <row r="144">
          <cell r="J144">
            <v>3378187.5</v>
          </cell>
          <cell r="AX144">
            <v>1068772.5</v>
          </cell>
        </row>
        <row r="175">
          <cell r="J175">
            <v>750000</v>
          </cell>
          <cell r="AX175">
            <v>750000</v>
          </cell>
        </row>
        <row r="179">
          <cell r="AX179">
            <v>0</v>
          </cell>
        </row>
        <row r="180">
          <cell r="J180">
            <v>1481446.03</v>
          </cell>
          <cell r="AX180">
            <v>1481446.0299999998</v>
          </cell>
        </row>
        <row r="181">
          <cell r="AX181">
            <v>0</v>
          </cell>
        </row>
        <row r="184">
          <cell r="AX184">
            <v>94059000</v>
          </cell>
        </row>
        <row r="185">
          <cell r="AX185">
            <v>36108000</v>
          </cell>
        </row>
        <row r="186">
          <cell r="AX186">
            <v>36305848.25</v>
          </cell>
        </row>
        <row r="221">
          <cell r="J221">
            <v>144000</v>
          </cell>
          <cell r="AX221">
            <v>144000</v>
          </cell>
        </row>
        <row r="372">
          <cell r="J372">
            <v>1000000</v>
          </cell>
          <cell r="AX372">
            <v>1000000</v>
          </cell>
        </row>
        <row r="404">
          <cell r="J404">
            <v>2046112.5</v>
          </cell>
          <cell r="AX404">
            <v>2046112.5</v>
          </cell>
        </row>
        <row r="405">
          <cell r="AX405">
            <v>0</v>
          </cell>
        </row>
        <row r="461">
          <cell r="J461">
            <v>357000</v>
          </cell>
          <cell r="AX461">
            <v>357000</v>
          </cell>
        </row>
        <row r="482">
          <cell r="J482">
            <v>10986868.5</v>
          </cell>
          <cell r="AX482">
            <v>10986868.5</v>
          </cell>
        </row>
        <row r="502">
          <cell r="AX502">
            <v>0</v>
          </cell>
        </row>
        <row r="503">
          <cell r="D503">
            <v>13300000</v>
          </cell>
          <cell r="AX503">
            <v>13300000</v>
          </cell>
        </row>
        <row r="545">
          <cell r="J545">
            <v>400000</v>
          </cell>
          <cell r="AX545">
            <v>400000</v>
          </cell>
        </row>
      </sheetData>
      <sheetData sheetId="21">
        <row r="31">
          <cell r="J31">
            <v>1700000</v>
          </cell>
          <cell r="AX31">
            <v>1687521.38</v>
          </cell>
        </row>
        <row r="32">
          <cell r="AX32">
            <v>0</v>
          </cell>
        </row>
        <row r="54">
          <cell r="AX54">
            <v>0</v>
          </cell>
        </row>
        <row r="55">
          <cell r="AX55">
            <v>0</v>
          </cell>
        </row>
        <row r="77">
          <cell r="J77">
            <v>30000</v>
          </cell>
          <cell r="AX77">
            <v>30000</v>
          </cell>
        </row>
        <row r="86">
          <cell r="AX86">
            <v>0</v>
          </cell>
        </row>
        <row r="87">
          <cell r="J87">
            <v>8337950</v>
          </cell>
          <cell r="AX87">
            <v>5737794.3899999997</v>
          </cell>
        </row>
        <row r="124">
          <cell r="J124">
            <v>3000000</v>
          </cell>
          <cell r="AX124">
            <v>1274948</v>
          </cell>
        </row>
        <row r="139">
          <cell r="J139">
            <v>2797600</v>
          </cell>
          <cell r="AX139">
            <v>2335222.21</v>
          </cell>
        </row>
        <row r="144">
          <cell r="J144">
            <v>5753044</v>
          </cell>
          <cell r="AX144">
            <v>922416.76</v>
          </cell>
        </row>
        <row r="159">
          <cell r="J159">
            <v>500000</v>
          </cell>
          <cell r="AX159">
            <v>410323.18</v>
          </cell>
        </row>
        <row r="175">
          <cell r="J175">
            <v>800000</v>
          </cell>
          <cell r="AX175">
            <v>799452</v>
          </cell>
        </row>
        <row r="179">
          <cell r="AX179">
            <v>0</v>
          </cell>
        </row>
        <row r="180">
          <cell r="J180">
            <v>1050000</v>
          </cell>
          <cell r="AX180">
            <v>1048754.42</v>
          </cell>
        </row>
        <row r="181">
          <cell r="AX181">
            <v>0</v>
          </cell>
        </row>
        <row r="184">
          <cell r="AX184">
            <v>135328967.06999999</v>
          </cell>
        </row>
        <row r="185">
          <cell r="AX185">
            <v>39006738.380000003</v>
          </cell>
        </row>
        <row r="186">
          <cell r="AX186">
            <v>36876013.07</v>
          </cell>
        </row>
        <row r="228">
          <cell r="J228">
            <v>7000000</v>
          </cell>
          <cell r="AX228">
            <v>6119195.5399999991</v>
          </cell>
        </row>
        <row r="372">
          <cell r="J372">
            <v>500000</v>
          </cell>
          <cell r="AX372">
            <v>499680.43</v>
          </cell>
        </row>
        <row r="404">
          <cell r="D404">
            <v>2669135.2700000005</v>
          </cell>
          <cell r="J404">
            <v>613284</v>
          </cell>
          <cell r="AX404">
            <v>3278870.54</v>
          </cell>
        </row>
        <row r="405">
          <cell r="AX405">
            <v>0</v>
          </cell>
        </row>
        <row r="426">
          <cell r="AX426">
            <v>0</v>
          </cell>
        </row>
        <row r="461">
          <cell r="J461">
            <v>357000</v>
          </cell>
          <cell r="AX461">
            <v>356635</v>
          </cell>
        </row>
        <row r="476">
          <cell r="AX476">
            <v>17021.629999999997</v>
          </cell>
        </row>
        <row r="482">
          <cell r="J482">
            <v>3000000</v>
          </cell>
          <cell r="AX482">
            <v>2987429</v>
          </cell>
        </row>
        <row r="486">
          <cell r="J486">
            <v>9000000</v>
          </cell>
          <cell r="AX486">
            <v>8998759.4299999997</v>
          </cell>
        </row>
        <row r="492">
          <cell r="AX492">
            <v>0</v>
          </cell>
        </row>
        <row r="502">
          <cell r="D502">
            <v>670036.74</v>
          </cell>
          <cell r="AX502">
            <v>669877.87999999989</v>
          </cell>
        </row>
        <row r="503">
          <cell r="D503">
            <v>12926100</v>
          </cell>
          <cell r="AX503">
            <v>12876849.49</v>
          </cell>
        </row>
        <row r="545">
          <cell r="J545">
            <v>1060000</v>
          </cell>
          <cell r="AX545">
            <v>5469416.629999999</v>
          </cell>
        </row>
      </sheetData>
      <sheetData sheetId="22"/>
      <sheetData sheetId="23">
        <row r="31">
          <cell r="I31">
            <v>-4589273</v>
          </cell>
          <cell r="AX31">
            <v>39950830.969999999</v>
          </cell>
        </row>
        <row r="32">
          <cell r="AX32">
            <v>8181493.0900000008</v>
          </cell>
        </row>
        <row r="35">
          <cell r="AX35">
            <v>2207421.2599999998</v>
          </cell>
        </row>
        <row r="50">
          <cell r="AX50">
            <v>0</v>
          </cell>
        </row>
        <row r="54">
          <cell r="AX54">
            <v>0</v>
          </cell>
        </row>
        <row r="55">
          <cell r="J55">
            <v>2866450</v>
          </cell>
          <cell r="AX55">
            <v>2588039.2000000002</v>
          </cell>
        </row>
        <row r="60">
          <cell r="J60">
            <v>888920</v>
          </cell>
          <cell r="AX60">
            <v>1189804.1000000001</v>
          </cell>
        </row>
        <row r="65">
          <cell r="J65">
            <v>400000</v>
          </cell>
          <cell r="AX65">
            <v>174412.15</v>
          </cell>
        </row>
        <row r="77">
          <cell r="J77">
            <v>146189</v>
          </cell>
          <cell r="AX77">
            <v>131535</v>
          </cell>
        </row>
        <row r="82">
          <cell r="J82">
            <v>89738416</v>
          </cell>
          <cell r="AX82">
            <v>163443056.81</v>
          </cell>
        </row>
        <row r="86">
          <cell r="I86">
            <v>-7969600</v>
          </cell>
          <cell r="AX86">
            <v>22203719.999999996</v>
          </cell>
        </row>
        <row r="87">
          <cell r="J87">
            <v>350000</v>
          </cell>
          <cell r="AX87">
            <v>101944780.7</v>
          </cell>
        </row>
        <row r="104">
          <cell r="J104">
            <v>1610539</v>
          </cell>
          <cell r="AX104">
            <v>860400.5</v>
          </cell>
        </row>
        <row r="109">
          <cell r="J109">
            <v>2300000</v>
          </cell>
          <cell r="AX109">
            <v>14873865</v>
          </cell>
        </row>
        <row r="114">
          <cell r="AX114">
            <v>1854228</v>
          </cell>
        </row>
        <row r="119">
          <cell r="AX119">
            <v>6246344.9199999999</v>
          </cell>
        </row>
        <row r="124">
          <cell r="AX124">
            <v>12103828.799999999</v>
          </cell>
        </row>
        <row r="129">
          <cell r="AX129">
            <v>9735258.0999999996</v>
          </cell>
        </row>
        <row r="134">
          <cell r="J134">
            <v>580000</v>
          </cell>
          <cell r="AX134">
            <v>471136.52</v>
          </cell>
        </row>
        <row r="139">
          <cell r="AX139">
            <v>9138472.379999999</v>
          </cell>
        </row>
        <row r="144">
          <cell r="J144">
            <v>5098016</v>
          </cell>
          <cell r="AX144">
            <v>11525415.149999999</v>
          </cell>
        </row>
        <row r="159">
          <cell r="J159">
            <v>2558000</v>
          </cell>
          <cell r="AX159">
            <v>2443662.81</v>
          </cell>
        </row>
        <row r="165">
          <cell r="J165">
            <v>207400</v>
          </cell>
          <cell r="AX165">
            <v>38683038.760000005</v>
          </cell>
        </row>
        <row r="175">
          <cell r="J175">
            <v>300000</v>
          </cell>
          <cell r="AX175">
            <v>38000</v>
          </cell>
        </row>
        <row r="220">
          <cell r="AX220">
            <v>2877895.02</v>
          </cell>
        </row>
        <row r="221">
          <cell r="AX221">
            <v>7956341.2599999998</v>
          </cell>
        </row>
        <row r="222">
          <cell r="AB222">
            <v>0</v>
          </cell>
        </row>
        <row r="228">
          <cell r="I228">
            <v>-1000000</v>
          </cell>
          <cell r="J228">
            <v>7300000</v>
          </cell>
          <cell r="AX228">
            <v>6000000</v>
          </cell>
        </row>
        <row r="234">
          <cell r="AX234">
            <v>5077000</v>
          </cell>
        </row>
        <row r="349">
          <cell r="D349">
            <v>1197.2599999997765</v>
          </cell>
          <cell r="AX349">
            <v>1188.02</v>
          </cell>
        </row>
        <row r="354">
          <cell r="D354">
            <v>656690.62</v>
          </cell>
          <cell r="AX354">
            <v>654863.62999999989</v>
          </cell>
        </row>
        <row r="367">
          <cell r="D367">
            <v>92000</v>
          </cell>
          <cell r="AX367">
            <v>90857.24</v>
          </cell>
        </row>
        <row r="372">
          <cell r="D372">
            <v>405712.96999999974</v>
          </cell>
          <cell r="J372">
            <v>553770</v>
          </cell>
          <cell r="AX372">
            <v>959482.97</v>
          </cell>
        </row>
        <row r="377">
          <cell r="AX377">
            <v>4267.3899999999994</v>
          </cell>
        </row>
        <row r="382">
          <cell r="D382">
            <v>282101.08</v>
          </cell>
          <cell r="AX382">
            <v>282101.08</v>
          </cell>
        </row>
        <row r="394">
          <cell r="J394">
            <v>514914.29</v>
          </cell>
          <cell r="AX394">
            <v>514730.95</v>
          </cell>
        </row>
        <row r="399">
          <cell r="J399">
            <v>1815948</v>
          </cell>
          <cell r="AX399">
            <v>3235480.32</v>
          </cell>
        </row>
        <row r="404">
          <cell r="D404">
            <v>913049.72999995947</v>
          </cell>
          <cell r="AX404">
            <v>912899.75</v>
          </cell>
        </row>
        <row r="405">
          <cell r="AX405">
            <v>0</v>
          </cell>
        </row>
        <row r="421">
          <cell r="AX421">
            <v>158491</v>
          </cell>
        </row>
        <row r="426">
          <cell r="AX426">
            <v>0</v>
          </cell>
        </row>
        <row r="431">
          <cell r="AX431">
            <v>0</v>
          </cell>
        </row>
        <row r="436">
          <cell r="AX436">
            <v>9126.32</v>
          </cell>
        </row>
        <row r="437">
          <cell r="J437">
            <v>3200000</v>
          </cell>
          <cell r="AX437">
            <v>3195000</v>
          </cell>
        </row>
        <row r="441">
          <cell r="AX441">
            <v>62683.78</v>
          </cell>
        </row>
        <row r="444">
          <cell r="AX444">
            <v>-141.76000000000022</v>
          </cell>
        </row>
        <row r="451">
          <cell r="D451">
            <v>175700</v>
          </cell>
          <cell r="AX451">
            <v>166425</v>
          </cell>
        </row>
        <row r="456">
          <cell r="AX456">
            <v>255198.99</v>
          </cell>
        </row>
        <row r="461">
          <cell r="J461">
            <v>5753529.4100000001</v>
          </cell>
          <cell r="AX461">
            <v>5885986.1299999999</v>
          </cell>
        </row>
        <row r="482">
          <cell r="D482">
            <v>35925505</v>
          </cell>
          <cell r="J482">
            <v>12240973</v>
          </cell>
          <cell r="AX482">
            <v>47291776.450000003</v>
          </cell>
        </row>
        <row r="537">
          <cell r="AX537">
            <v>0</v>
          </cell>
        </row>
        <row r="538">
          <cell r="AX538">
            <v>100.36999999999898</v>
          </cell>
        </row>
        <row r="539">
          <cell r="AX539">
            <v>0</v>
          </cell>
        </row>
        <row r="545">
          <cell r="I545">
            <v>-21110000</v>
          </cell>
          <cell r="J545">
            <v>100000</v>
          </cell>
          <cell r="AX545">
            <v>11650000</v>
          </cell>
        </row>
        <row r="550">
          <cell r="AX550">
            <v>0</v>
          </cell>
        </row>
        <row r="551">
          <cell r="AX551">
            <v>65700</v>
          </cell>
        </row>
      </sheetData>
      <sheetData sheetId="24">
        <row r="31">
          <cell r="J31">
            <v>3918904.5</v>
          </cell>
          <cell r="AX31">
            <v>3918904.5</v>
          </cell>
        </row>
        <row r="32">
          <cell r="AX32">
            <v>0</v>
          </cell>
        </row>
        <row r="159">
          <cell r="J159">
            <v>350000</v>
          </cell>
          <cell r="AX159">
            <v>349952</v>
          </cell>
        </row>
        <row r="179">
          <cell r="AX179">
            <v>0</v>
          </cell>
        </row>
        <row r="180">
          <cell r="J180">
            <v>300000</v>
          </cell>
          <cell r="AX180">
            <v>300000</v>
          </cell>
        </row>
        <row r="181">
          <cell r="AX181">
            <v>0</v>
          </cell>
        </row>
        <row r="184">
          <cell r="AX184">
            <v>21764959.050000001</v>
          </cell>
        </row>
        <row r="185">
          <cell r="AX185">
            <v>18894144.57</v>
          </cell>
        </row>
        <row r="186">
          <cell r="AX186">
            <v>149500000</v>
          </cell>
        </row>
        <row r="372">
          <cell r="J372">
            <v>500000</v>
          </cell>
          <cell r="AX372">
            <v>499366.5</v>
          </cell>
        </row>
        <row r="461">
          <cell r="J461">
            <v>297000</v>
          </cell>
          <cell r="AX461">
            <v>296479</v>
          </cell>
        </row>
        <row r="476">
          <cell r="AX476">
            <v>0</v>
          </cell>
        </row>
        <row r="502">
          <cell r="D502">
            <v>1957.519999999553</v>
          </cell>
          <cell r="AX502">
            <v>0</v>
          </cell>
        </row>
        <row r="503">
          <cell r="D503">
            <v>13000000.82</v>
          </cell>
          <cell r="AX503">
            <v>13000000</v>
          </cell>
        </row>
        <row r="545">
          <cell r="J545">
            <v>12960000</v>
          </cell>
          <cell r="AX545">
            <v>12957818.68</v>
          </cell>
        </row>
      </sheetData>
      <sheetData sheetId="25">
        <row r="54">
          <cell r="AX54">
            <v>0</v>
          </cell>
        </row>
        <row r="55">
          <cell r="AX55">
            <v>0</v>
          </cell>
        </row>
        <row r="77">
          <cell r="J77">
            <v>60000</v>
          </cell>
          <cell r="AX77">
            <v>60000</v>
          </cell>
        </row>
        <row r="86">
          <cell r="J86">
            <v>7969600</v>
          </cell>
          <cell r="AX86">
            <v>7216590.8500000006</v>
          </cell>
        </row>
        <row r="87">
          <cell r="AX87">
            <v>0</v>
          </cell>
        </row>
        <row r="159">
          <cell r="J159">
            <v>400000</v>
          </cell>
          <cell r="AX159">
            <v>119800</v>
          </cell>
        </row>
        <row r="175">
          <cell r="J175">
            <v>1000000</v>
          </cell>
          <cell r="AX175">
            <v>708569.21</v>
          </cell>
        </row>
        <row r="184">
          <cell r="E184">
            <v>1261927</v>
          </cell>
          <cell r="H184">
            <v>1261927</v>
          </cell>
          <cell r="AX184">
            <v>149654507.94</v>
          </cell>
        </row>
        <row r="185">
          <cell r="E185">
            <v>-1261927</v>
          </cell>
          <cell r="H185">
            <v>-1261927</v>
          </cell>
          <cell r="AX185">
            <v>69536997.799999997</v>
          </cell>
        </row>
        <row r="186">
          <cell r="AX186">
            <v>0</v>
          </cell>
        </row>
        <row r="190">
          <cell r="J190">
            <v>231000</v>
          </cell>
          <cell r="AX190">
            <v>227010</v>
          </cell>
        </row>
        <row r="372">
          <cell r="J372">
            <v>500000</v>
          </cell>
          <cell r="AX372">
            <v>120480</v>
          </cell>
        </row>
        <row r="461">
          <cell r="J461">
            <v>357000</v>
          </cell>
          <cell r="AX461">
            <v>37650.76</v>
          </cell>
        </row>
        <row r="502">
          <cell r="D502">
            <v>120353.20999999344</v>
          </cell>
          <cell r="AX502">
            <v>120353.21</v>
          </cell>
        </row>
        <row r="503">
          <cell r="D503">
            <v>3672318.6200000048</v>
          </cell>
          <cell r="AX503">
            <v>3647946.26</v>
          </cell>
        </row>
        <row r="545">
          <cell r="J545">
            <v>8300000</v>
          </cell>
          <cell r="AX545">
            <v>8300000</v>
          </cell>
        </row>
      </sheetData>
      <sheetData sheetId="26">
        <row r="19">
          <cell r="J19">
            <v>40119</v>
          </cell>
          <cell r="AX19">
            <v>0</v>
          </cell>
        </row>
        <row r="20">
          <cell r="AX20">
            <v>0</v>
          </cell>
        </row>
        <row r="31">
          <cell r="J31">
            <v>670368.5</v>
          </cell>
          <cell r="AX31">
            <v>630892.25</v>
          </cell>
        </row>
        <row r="32">
          <cell r="AX32">
            <v>0</v>
          </cell>
        </row>
        <row r="77">
          <cell r="J77">
            <v>126640</v>
          </cell>
          <cell r="AX77">
            <v>126640</v>
          </cell>
        </row>
        <row r="153">
          <cell r="AX153">
            <v>0</v>
          </cell>
        </row>
        <row r="154">
          <cell r="AX154">
            <v>0</v>
          </cell>
        </row>
        <row r="159">
          <cell r="J159">
            <v>500000</v>
          </cell>
          <cell r="AX159">
            <v>369533.47</v>
          </cell>
        </row>
        <row r="175">
          <cell r="J175">
            <v>300000</v>
          </cell>
          <cell r="AX175">
            <v>247894.07</v>
          </cell>
        </row>
        <row r="179">
          <cell r="AX179">
            <v>0</v>
          </cell>
        </row>
        <row r="180">
          <cell r="J180">
            <v>300000</v>
          </cell>
          <cell r="AX180">
            <v>295548.14</v>
          </cell>
        </row>
        <row r="181">
          <cell r="AX181">
            <v>0</v>
          </cell>
        </row>
        <row r="184">
          <cell r="E184">
            <v>5600000</v>
          </cell>
          <cell r="H184">
            <v>5600000</v>
          </cell>
          <cell r="AX184">
            <v>110727396.15999998</v>
          </cell>
        </row>
        <row r="185">
          <cell r="E185">
            <v>-5600000</v>
          </cell>
          <cell r="H185">
            <v>-5600000</v>
          </cell>
          <cell r="AX185">
            <v>29329821.82</v>
          </cell>
        </row>
        <row r="186">
          <cell r="AX186">
            <v>29965609.210000001</v>
          </cell>
        </row>
        <row r="228">
          <cell r="J228">
            <v>1000000</v>
          </cell>
          <cell r="AX228">
            <v>1000000</v>
          </cell>
        </row>
        <row r="372">
          <cell r="J372">
            <v>500000</v>
          </cell>
          <cell r="AX372">
            <v>460917.91000000003</v>
          </cell>
        </row>
        <row r="461">
          <cell r="J461">
            <v>327000</v>
          </cell>
          <cell r="AX461">
            <v>318312.64</v>
          </cell>
        </row>
        <row r="476">
          <cell r="AX476">
            <v>562.05999999999995</v>
          </cell>
        </row>
        <row r="492">
          <cell r="AX492">
            <v>13081.67</v>
          </cell>
        </row>
        <row r="502">
          <cell r="AX502">
            <v>0</v>
          </cell>
        </row>
        <row r="503">
          <cell r="AX503">
            <v>0</v>
          </cell>
        </row>
        <row r="545">
          <cell r="AX545">
            <v>392006.45</v>
          </cell>
        </row>
      </sheetData>
      <sheetData sheetId="27">
        <row r="159">
          <cell r="J159">
            <v>350000</v>
          </cell>
          <cell r="AX159">
            <v>350000</v>
          </cell>
        </row>
        <row r="184">
          <cell r="AX184">
            <v>36829927.400000006</v>
          </cell>
        </row>
        <row r="185">
          <cell r="AX185">
            <v>9776000</v>
          </cell>
        </row>
        <row r="186">
          <cell r="AX186">
            <v>5000000</v>
          </cell>
        </row>
        <row r="372">
          <cell r="J372">
            <v>85000</v>
          </cell>
          <cell r="AX372">
            <v>85000</v>
          </cell>
        </row>
        <row r="461">
          <cell r="J461">
            <v>297000</v>
          </cell>
          <cell r="AX461">
            <v>297000</v>
          </cell>
        </row>
        <row r="502">
          <cell r="D502">
            <v>422761.35000000149</v>
          </cell>
          <cell r="AX502">
            <v>0</v>
          </cell>
        </row>
        <row r="503">
          <cell r="D503">
            <v>25000000</v>
          </cell>
          <cell r="AX503">
            <v>25000000</v>
          </cell>
        </row>
        <row r="545">
          <cell r="J545">
            <v>750000</v>
          </cell>
          <cell r="AX545">
            <v>783305</v>
          </cell>
        </row>
      </sheetData>
      <sheetData sheetId="28"/>
      <sheetData sheetId="29">
        <row r="31">
          <cell r="AX31">
            <v>30208000</v>
          </cell>
        </row>
        <row r="32">
          <cell r="AX32">
            <v>22340000</v>
          </cell>
        </row>
        <row r="35">
          <cell r="AX35">
            <v>4018263</v>
          </cell>
        </row>
        <row r="45">
          <cell r="AX45">
            <v>307500</v>
          </cell>
        </row>
        <row r="50">
          <cell r="AX50">
            <v>0</v>
          </cell>
        </row>
        <row r="54">
          <cell r="AX54">
            <v>0</v>
          </cell>
        </row>
        <row r="55">
          <cell r="J55">
            <v>4700638</v>
          </cell>
          <cell r="AX55">
            <v>4700638</v>
          </cell>
        </row>
        <row r="60">
          <cell r="J60">
            <v>696272</v>
          </cell>
          <cell r="AX60">
            <v>2664215.14</v>
          </cell>
        </row>
        <row r="65">
          <cell r="J65">
            <v>4425835</v>
          </cell>
          <cell r="AX65">
            <v>3204507</v>
          </cell>
        </row>
        <row r="70">
          <cell r="J70">
            <v>3750000</v>
          </cell>
          <cell r="AX70">
            <v>1653600</v>
          </cell>
        </row>
        <row r="77">
          <cell r="J77">
            <v>212400</v>
          </cell>
          <cell r="AX77">
            <v>168800</v>
          </cell>
        </row>
        <row r="82">
          <cell r="J82">
            <v>221039830</v>
          </cell>
          <cell r="AX82">
            <v>309702769</v>
          </cell>
        </row>
        <row r="86">
          <cell r="AX86">
            <v>31686999.999999996</v>
          </cell>
        </row>
        <row r="87">
          <cell r="E87">
            <v>0</v>
          </cell>
          <cell r="J87">
            <v>500000</v>
          </cell>
          <cell r="AX87">
            <v>139944469.25</v>
          </cell>
        </row>
        <row r="104">
          <cell r="J104">
            <v>1869705</v>
          </cell>
          <cell r="AX104">
            <v>1611499.75</v>
          </cell>
        </row>
        <row r="109">
          <cell r="AX109">
            <v>24960044.039999999</v>
          </cell>
        </row>
        <row r="114">
          <cell r="AX114">
            <v>1175319.08</v>
          </cell>
        </row>
        <row r="119">
          <cell r="AX119">
            <v>6201455.9900000002</v>
          </cell>
        </row>
        <row r="124">
          <cell r="AX124">
            <v>25959180</v>
          </cell>
        </row>
        <row r="129">
          <cell r="I129">
            <v>-1600000</v>
          </cell>
          <cell r="J129">
            <v>5200000</v>
          </cell>
          <cell r="AX129">
            <v>31076063.949999999</v>
          </cell>
        </row>
        <row r="134">
          <cell r="J134">
            <v>4675835</v>
          </cell>
          <cell r="AX134">
            <v>3222453.5500000003</v>
          </cell>
        </row>
        <row r="139">
          <cell r="J139">
            <v>2000000</v>
          </cell>
          <cell r="AX139">
            <v>5850153.8499999996</v>
          </cell>
        </row>
        <row r="144">
          <cell r="J144">
            <v>4369728</v>
          </cell>
          <cell r="AX144">
            <v>15451483.77</v>
          </cell>
        </row>
        <row r="159">
          <cell r="J159">
            <v>5512500</v>
          </cell>
          <cell r="AX159">
            <v>4843374.2</v>
          </cell>
        </row>
        <row r="165">
          <cell r="J165">
            <v>14283224</v>
          </cell>
          <cell r="AX165">
            <v>33459064.629999999</v>
          </cell>
        </row>
        <row r="175">
          <cell r="J175">
            <v>300000</v>
          </cell>
          <cell r="AX175">
            <v>200000</v>
          </cell>
        </row>
        <row r="220">
          <cell r="AX220">
            <v>3883000</v>
          </cell>
        </row>
        <row r="221">
          <cell r="AX221">
            <v>10990000</v>
          </cell>
        </row>
        <row r="222">
          <cell r="AB222">
            <v>0</v>
          </cell>
        </row>
        <row r="228">
          <cell r="J228">
            <v>57300000</v>
          </cell>
          <cell r="AX228">
            <v>57250000</v>
          </cell>
        </row>
        <row r="234">
          <cell r="AX234">
            <v>0</v>
          </cell>
        </row>
        <row r="354">
          <cell r="D354">
            <v>264258.7</v>
          </cell>
          <cell r="AX354">
            <v>0</v>
          </cell>
        </row>
        <row r="367">
          <cell r="D367">
            <v>356500</v>
          </cell>
          <cell r="AX367">
            <v>356500</v>
          </cell>
        </row>
        <row r="372">
          <cell r="D372">
            <v>1115918</v>
          </cell>
          <cell r="J372">
            <v>775278</v>
          </cell>
          <cell r="AX372">
            <v>1890220.25</v>
          </cell>
        </row>
        <row r="377">
          <cell r="AX377">
            <v>163954.34999999998</v>
          </cell>
        </row>
        <row r="382">
          <cell r="D382">
            <v>11562.5</v>
          </cell>
          <cell r="AX382">
            <v>0</v>
          </cell>
        </row>
        <row r="394">
          <cell r="J394">
            <v>1029828.58</v>
          </cell>
          <cell r="AX394">
            <v>1029828.58</v>
          </cell>
        </row>
        <row r="399">
          <cell r="J399">
            <v>201772</v>
          </cell>
          <cell r="AX399">
            <v>201772</v>
          </cell>
        </row>
        <row r="404">
          <cell r="D404">
            <v>30091429.710000001</v>
          </cell>
          <cell r="AX404">
            <v>30091429.710000001</v>
          </cell>
        </row>
        <row r="405">
          <cell r="AX405">
            <v>0</v>
          </cell>
        </row>
        <row r="421">
          <cell r="AX421">
            <v>207875</v>
          </cell>
        </row>
        <row r="426">
          <cell r="AX426">
            <v>1062263.1000000001</v>
          </cell>
        </row>
        <row r="431">
          <cell r="AX431">
            <v>90595</v>
          </cell>
        </row>
        <row r="436">
          <cell r="AX436">
            <v>1874242.75</v>
          </cell>
        </row>
        <row r="437">
          <cell r="J437">
            <v>6400000</v>
          </cell>
          <cell r="AX437">
            <v>0</v>
          </cell>
        </row>
        <row r="441">
          <cell r="AX441">
            <v>0</v>
          </cell>
        </row>
        <row r="444">
          <cell r="AX444">
            <v>1504935.1</v>
          </cell>
        </row>
        <row r="451">
          <cell r="D451">
            <v>430197.44999999995</v>
          </cell>
          <cell r="J451">
            <v>500000</v>
          </cell>
          <cell r="AX451">
            <v>621594.75</v>
          </cell>
        </row>
        <row r="456">
          <cell r="AX456">
            <v>103385.65</v>
          </cell>
        </row>
        <row r="461">
          <cell r="J461">
            <v>6753529.4100000001</v>
          </cell>
          <cell r="AX461">
            <v>6036836.9199999999</v>
          </cell>
        </row>
        <row r="471">
          <cell r="AX471">
            <v>0</v>
          </cell>
        </row>
        <row r="476">
          <cell r="J476">
            <v>3000000</v>
          </cell>
          <cell r="AX476">
            <v>1724675</v>
          </cell>
        </row>
        <row r="482">
          <cell r="D482">
            <v>60356133.289999999</v>
          </cell>
          <cell r="J482">
            <v>1500000</v>
          </cell>
          <cell r="AX482">
            <v>18661607.859999999</v>
          </cell>
        </row>
        <row r="537">
          <cell r="AX537">
            <v>0</v>
          </cell>
        </row>
        <row r="538">
          <cell r="AX538">
            <v>0</v>
          </cell>
        </row>
        <row r="539">
          <cell r="AX539">
            <v>0</v>
          </cell>
        </row>
        <row r="550">
          <cell r="AX550">
            <v>0</v>
          </cell>
        </row>
        <row r="551">
          <cell r="AX551">
            <v>269100</v>
          </cell>
        </row>
      </sheetData>
      <sheetData sheetId="30">
        <row r="54">
          <cell r="AX54">
            <v>0</v>
          </cell>
        </row>
        <row r="55">
          <cell r="AX55">
            <v>0</v>
          </cell>
        </row>
        <row r="77">
          <cell r="J77">
            <v>30000</v>
          </cell>
          <cell r="AX77">
            <v>30000</v>
          </cell>
        </row>
        <row r="129">
          <cell r="J129">
            <v>500000</v>
          </cell>
          <cell r="AX129">
            <v>500000</v>
          </cell>
        </row>
        <row r="159">
          <cell r="J159">
            <v>1000000</v>
          </cell>
          <cell r="AX159">
            <v>1000000</v>
          </cell>
        </row>
        <row r="175">
          <cell r="J175">
            <v>800000</v>
          </cell>
          <cell r="AX175">
            <v>800000</v>
          </cell>
        </row>
        <row r="179">
          <cell r="AX179">
            <v>0</v>
          </cell>
        </row>
        <row r="180">
          <cell r="J180">
            <v>100000</v>
          </cell>
          <cell r="AX180">
            <v>10504.34</v>
          </cell>
        </row>
        <row r="181">
          <cell r="AX181">
            <v>0</v>
          </cell>
        </row>
        <row r="184">
          <cell r="AX184">
            <v>177804039.21000001</v>
          </cell>
        </row>
        <row r="185">
          <cell r="AX185">
            <v>69452822.370000005</v>
          </cell>
        </row>
        <row r="186">
          <cell r="AX186">
            <v>0</v>
          </cell>
        </row>
        <row r="228">
          <cell r="J228">
            <v>2000000</v>
          </cell>
          <cell r="AX228">
            <v>2000000</v>
          </cell>
        </row>
        <row r="372">
          <cell r="J372">
            <v>1000000</v>
          </cell>
          <cell r="AX372">
            <v>1000000</v>
          </cell>
        </row>
        <row r="461">
          <cell r="J461">
            <v>357000</v>
          </cell>
          <cell r="AX461">
            <v>164012.58000000002</v>
          </cell>
        </row>
        <row r="476">
          <cell r="AX476">
            <v>516037.59</v>
          </cell>
        </row>
        <row r="482">
          <cell r="J482">
            <v>11700000</v>
          </cell>
          <cell r="AX482">
            <v>11700000</v>
          </cell>
        </row>
        <row r="502">
          <cell r="AX502">
            <v>0</v>
          </cell>
        </row>
        <row r="503">
          <cell r="AX503">
            <v>0</v>
          </cell>
        </row>
        <row r="545">
          <cell r="AX545">
            <v>8553474.5199999996</v>
          </cell>
        </row>
      </sheetData>
      <sheetData sheetId="31">
        <row r="159">
          <cell r="J159">
            <v>350000</v>
          </cell>
          <cell r="AX159">
            <v>223095.66999999998</v>
          </cell>
        </row>
        <row r="184">
          <cell r="AX184">
            <v>15739000</v>
          </cell>
        </row>
        <row r="185">
          <cell r="AX185">
            <v>2172913.33</v>
          </cell>
        </row>
        <row r="186">
          <cell r="AX186">
            <v>17610265.32</v>
          </cell>
        </row>
        <row r="461">
          <cell r="J461">
            <v>327000</v>
          </cell>
          <cell r="AX461">
            <v>0</v>
          </cell>
        </row>
        <row r="476">
          <cell r="AX476">
            <v>54891.34</v>
          </cell>
        </row>
        <row r="502">
          <cell r="AX502">
            <v>0</v>
          </cell>
        </row>
        <row r="503">
          <cell r="D503">
            <v>182679.41</v>
          </cell>
          <cell r="AX503">
            <v>0</v>
          </cell>
        </row>
        <row r="545">
          <cell r="AX545">
            <v>0</v>
          </cell>
        </row>
      </sheetData>
      <sheetData sheetId="32">
        <row r="54">
          <cell r="AX54">
            <v>0</v>
          </cell>
        </row>
        <row r="55">
          <cell r="AX55">
            <v>0</v>
          </cell>
        </row>
        <row r="77">
          <cell r="J77">
            <v>60000</v>
          </cell>
          <cell r="AX77">
            <v>60000</v>
          </cell>
        </row>
        <row r="129">
          <cell r="J129">
            <v>500000</v>
          </cell>
          <cell r="AX129">
            <v>0</v>
          </cell>
        </row>
        <row r="159">
          <cell r="J159">
            <v>500000</v>
          </cell>
          <cell r="AX159">
            <v>499149.83999999997</v>
          </cell>
        </row>
        <row r="175">
          <cell r="J175">
            <v>800000</v>
          </cell>
          <cell r="AX175">
            <v>796597.04</v>
          </cell>
        </row>
        <row r="179">
          <cell r="AX179">
            <v>0</v>
          </cell>
        </row>
        <row r="180">
          <cell r="J180">
            <v>1321108</v>
          </cell>
          <cell r="AX180">
            <v>1321108</v>
          </cell>
        </row>
        <row r="181">
          <cell r="AX181">
            <v>0</v>
          </cell>
        </row>
        <row r="184">
          <cell r="AX184">
            <v>142516286.90000001</v>
          </cell>
        </row>
        <row r="185">
          <cell r="AX185">
            <v>54788000</v>
          </cell>
        </row>
        <row r="186">
          <cell r="AX186">
            <v>0</v>
          </cell>
        </row>
        <row r="372">
          <cell r="J372">
            <v>500000</v>
          </cell>
          <cell r="AX372">
            <v>500000</v>
          </cell>
        </row>
        <row r="461">
          <cell r="J461">
            <v>357000</v>
          </cell>
          <cell r="AX461">
            <v>357000</v>
          </cell>
        </row>
        <row r="502">
          <cell r="AX502">
            <v>0</v>
          </cell>
        </row>
        <row r="503">
          <cell r="AX503">
            <v>0</v>
          </cell>
        </row>
        <row r="545">
          <cell r="J545">
            <v>100000</v>
          </cell>
          <cell r="AX545">
            <v>5585467.4199999999</v>
          </cell>
        </row>
      </sheetData>
      <sheetData sheetId="33">
        <row r="129">
          <cell r="J129">
            <v>100000</v>
          </cell>
          <cell r="AX129">
            <v>87916</v>
          </cell>
        </row>
        <row r="159">
          <cell r="J159">
            <v>300000</v>
          </cell>
          <cell r="AX159">
            <v>0</v>
          </cell>
        </row>
        <row r="179">
          <cell r="AX179">
            <v>0</v>
          </cell>
        </row>
        <row r="180">
          <cell r="J180">
            <v>300000</v>
          </cell>
          <cell r="AX180">
            <v>289955</v>
          </cell>
        </row>
        <row r="181">
          <cell r="AX181">
            <v>0</v>
          </cell>
        </row>
        <row r="184">
          <cell r="E184">
            <v>2966700</v>
          </cell>
          <cell r="H184">
            <v>2966700</v>
          </cell>
          <cell r="AX184">
            <v>29690568.390000001</v>
          </cell>
        </row>
        <row r="185">
          <cell r="E185">
            <v>-2966700</v>
          </cell>
          <cell r="H185">
            <v>-2966700</v>
          </cell>
          <cell r="AX185">
            <v>32673574.230000004</v>
          </cell>
        </row>
        <row r="186">
          <cell r="AX186">
            <v>0</v>
          </cell>
        </row>
        <row r="461">
          <cell r="J461">
            <v>207000</v>
          </cell>
          <cell r="AX461">
            <v>103821</v>
          </cell>
        </row>
        <row r="476">
          <cell r="AX476">
            <v>256132.13</v>
          </cell>
        </row>
        <row r="502">
          <cell r="D502">
            <v>78952.67</v>
          </cell>
          <cell r="AX502">
            <v>78684</v>
          </cell>
        </row>
        <row r="503">
          <cell r="D503">
            <v>1709620</v>
          </cell>
          <cell r="AX503">
            <v>1709041</v>
          </cell>
        </row>
        <row r="545">
          <cell r="AX545">
            <v>0</v>
          </cell>
        </row>
      </sheetData>
      <sheetData sheetId="34">
        <row r="129">
          <cell r="J129">
            <v>500000</v>
          </cell>
          <cell r="AX129">
            <v>0</v>
          </cell>
        </row>
        <row r="159">
          <cell r="J159">
            <v>300000</v>
          </cell>
          <cell r="AX159">
            <v>299927.02</v>
          </cell>
        </row>
        <row r="184">
          <cell r="AX184">
            <v>81896000</v>
          </cell>
        </row>
        <row r="185">
          <cell r="AX185">
            <v>23458837.689999998</v>
          </cell>
        </row>
        <row r="186">
          <cell r="AX186">
            <v>0</v>
          </cell>
        </row>
        <row r="372">
          <cell r="J372">
            <v>500000</v>
          </cell>
          <cell r="AX372">
            <v>998012.8</v>
          </cell>
        </row>
        <row r="461">
          <cell r="J461">
            <v>328000</v>
          </cell>
          <cell r="AX461">
            <v>327490.11</v>
          </cell>
        </row>
        <row r="476">
          <cell r="AX476">
            <v>213464.6</v>
          </cell>
        </row>
        <row r="502">
          <cell r="D502">
            <v>2390304.2599999998</v>
          </cell>
          <cell r="AX502">
            <v>2390304.2600000002</v>
          </cell>
        </row>
        <row r="503">
          <cell r="D503">
            <v>13484190</v>
          </cell>
          <cell r="AX503">
            <v>12025780</v>
          </cell>
        </row>
        <row r="545">
          <cell r="AX545">
            <v>500666.87</v>
          </cell>
        </row>
      </sheetData>
      <sheetData sheetId="35"/>
      <sheetData sheetId="36">
        <row r="31">
          <cell r="E31">
            <v>5058750</v>
          </cell>
          <cell r="H31">
            <v>5058750</v>
          </cell>
          <cell r="I31">
            <v>-450006.72</v>
          </cell>
          <cell r="AX31">
            <v>40862517.449999996</v>
          </cell>
        </row>
        <row r="32">
          <cell r="AX32">
            <v>11433928.390000001</v>
          </cell>
        </row>
        <row r="35">
          <cell r="AX35">
            <v>2147788</v>
          </cell>
        </row>
        <row r="50">
          <cell r="AX50">
            <v>0</v>
          </cell>
        </row>
        <row r="54">
          <cell r="AX54">
            <v>0</v>
          </cell>
        </row>
        <row r="55">
          <cell r="J55">
            <v>4479130</v>
          </cell>
          <cell r="AX55">
            <v>2654084.56</v>
          </cell>
        </row>
        <row r="60">
          <cell r="AX60">
            <v>2309000</v>
          </cell>
        </row>
        <row r="65">
          <cell r="J65">
            <v>1300000</v>
          </cell>
          <cell r="AX65">
            <v>1294340.01</v>
          </cell>
        </row>
        <row r="77">
          <cell r="J77">
            <v>179000</v>
          </cell>
          <cell r="AX77">
            <v>179000</v>
          </cell>
        </row>
        <row r="82">
          <cell r="J82">
            <v>219687746</v>
          </cell>
          <cell r="AX82">
            <v>300633140.84000003</v>
          </cell>
        </row>
        <row r="86">
          <cell r="AX86">
            <v>25395041.399999999</v>
          </cell>
        </row>
        <row r="87">
          <cell r="E87">
            <v>-5058750</v>
          </cell>
          <cell r="H87">
            <v>-5058750</v>
          </cell>
          <cell r="I87">
            <v>-4500000</v>
          </cell>
          <cell r="J87">
            <v>50000</v>
          </cell>
          <cell r="AX87">
            <v>146564917.81</v>
          </cell>
        </row>
        <row r="104">
          <cell r="J104">
            <v>3002195</v>
          </cell>
          <cell r="AX104">
            <v>1836743.74</v>
          </cell>
        </row>
        <row r="109">
          <cell r="J109">
            <v>1700000</v>
          </cell>
          <cell r="AX109">
            <v>27253000</v>
          </cell>
        </row>
        <row r="114">
          <cell r="AX114">
            <v>2742000</v>
          </cell>
        </row>
        <row r="119">
          <cell r="AX119">
            <v>6250000</v>
          </cell>
        </row>
        <row r="124">
          <cell r="J124">
            <v>600000</v>
          </cell>
          <cell r="AX124">
            <v>35210000</v>
          </cell>
        </row>
        <row r="129">
          <cell r="AX129">
            <v>33836000</v>
          </cell>
        </row>
        <row r="134">
          <cell r="J134">
            <v>6734485</v>
          </cell>
          <cell r="AX134">
            <v>6734485</v>
          </cell>
        </row>
        <row r="139">
          <cell r="AX139">
            <v>5938000</v>
          </cell>
        </row>
        <row r="144">
          <cell r="I144">
            <v>-1000000</v>
          </cell>
          <cell r="J144">
            <v>6190448</v>
          </cell>
          <cell r="AX144">
            <v>62933032.899999999</v>
          </cell>
        </row>
        <row r="159">
          <cell r="J159">
            <v>2321000</v>
          </cell>
          <cell r="AX159">
            <v>2321000</v>
          </cell>
        </row>
        <row r="165">
          <cell r="J165">
            <v>29278080.5</v>
          </cell>
          <cell r="AX165">
            <v>140732576.68000001</v>
          </cell>
        </row>
        <row r="175">
          <cell r="J175">
            <v>300000</v>
          </cell>
          <cell r="AX175">
            <v>300000</v>
          </cell>
        </row>
        <row r="220">
          <cell r="AX220">
            <v>4113893.3899999997</v>
          </cell>
        </row>
        <row r="221">
          <cell r="AX221">
            <v>5849391.4400000004</v>
          </cell>
        </row>
        <row r="222">
          <cell r="AB222">
            <v>0</v>
          </cell>
        </row>
        <row r="228">
          <cell r="J228">
            <v>44050000</v>
          </cell>
          <cell r="AX228">
            <v>44050000</v>
          </cell>
        </row>
        <row r="234">
          <cell r="AX234">
            <v>13648000</v>
          </cell>
        </row>
        <row r="354">
          <cell r="D354">
            <v>2972.25</v>
          </cell>
          <cell r="AX354">
            <v>2972.25</v>
          </cell>
        </row>
        <row r="367">
          <cell r="D367">
            <v>155500</v>
          </cell>
          <cell r="AX367">
            <v>155500</v>
          </cell>
        </row>
        <row r="372">
          <cell r="J372">
            <v>553770</v>
          </cell>
          <cell r="AX372">
            <v>553770</v>
          </cell>
        </row>
        <row r="377">
          <cell r="AX377">
            <v>0</v>
          </cell>
        </row>
        <row r="382">
          <cell r="D382">
            <v>300000</v>
          </cell>
          <cell r="AX382">
            <v>300000</v>
          </cell>
        </row>
        <row r="394">
          <cell r="J394">
            <v>1082028.58</v>
          </cell>
          <cell r="AX394">
            <v>1082028.58</v>
          </cell>
        </row>
        <row r="399">
          <cell r="J399">
            <v>1412404</v>
          </cell>
          <cell r="AX399">
            <v>2118264.25</v>
          </cell>
        </row>
        <row r="404">
          <cell r="D404">
            <v>108517.86</v>
          </cell>
          <cell r="AX404">
            <v>108517.86</v>
          </cell>
        </row>
        <row r="405">
          <cell r="AX405">
            <v>0</v>
          </cell>
        </row>
        <row r="421">
          <cell r="AX421">
            <v>185450</v>
          </cell>
        </row>
        <row r="426">
          <cell r="AX426">
            <v>0</v>
          </cell>
        </row>
        <row r="431">
          <cell r="AX431">
            <v>58820</v>
          </cell>
        </row>
        <row r="436">
          <cell r="AX436">
            <v>855211.95</v>
          </cell>
        </row>
        <row r="437">
          <cell r="J437">
            <v>6400000</v>
          </cell>
          <cell r="AX437">
            <v>6397761.6399999997</v>
          </cell>
        </row>
        <row r="441">
          <cell r="AX441">
            <v>0</v>
          </cell>
        </row>
        <row r="444">
          <cell r="AX444">
            <v>0</v>
          </cell>
        </row>
        <row r="451">
          <cell r="D451">
            <v>41200</v>
          </cell>
          <cell r="AX451">
            <v>41200</v>
          </cell>
        </row>
        <row r="456">
          <cell r="AX456">
            <v>787137.98</v>
          </cell>
        </row>
        <row r="461">
          <cell r="J461">
            <v>7053529.4100000001</v>
          </cell>
          <cell r="AX461">
            <v>7053529.4100000001</v>
          </cell>
        </row>
        <row r="476">
          <cell r="J476">
            <v>1000000</v>
          </cell>
          <cell r="AX476">
            <v>1283200</v>
          </cell>
        </row>
        <row r="482">
          <cell r="D482">
            <v>10224060.960000001</v>
          </cell>
          <cell r="J482">
            <v>14000000</v>
          </cell>
          <cell r="AX482">
            <v>24224060.960000001</v>
          </cell>
        </row>
        <row r="486">
          <cell r="J486">
            <v>6469112</v>
          </cell>
          <cell r="AX486">
            <v>6469112</v>
          </cell>
        </row>
        <row r="487">
          <cell r="AX487">
            <v>4256.5</v>
          </cell>
        </row>
        <row r="537">
          <cell r="AX537">
            <v>0</v>
          </cell>
        </row>
        <row r="538">
          <cell r="AX538">
            <v>344.47</v>
          </cell>
        </row>
        <row r="539">
          <cell r="AX539">
            <v>0</v>
          </cell>
        </row>
        <row r="545">
          <cell r="J545">
            <v>2300000</v>
          </cell>
          <cell r="AX545">
            <v>2300000</v>
          </cell>
        </row>
        <row r="550">
          <cell r="AX550">
            <v>0</v>
          </cell>
        </row>
        <row r="551">
          <cell r="AX551">
            <v>14343.78</v>
          </cell>
        </row>
      </sheetData>
      <sheetData sheetId="37">
        <row r="31">
          <cell r="J31">
            <v>450006.72</v>
          </cell>
          <cell r="AX31">
            <v>383943.63</v>
          </cell>
        </row>
        <row r="32">
          <cell r="AX32">
            <v>0</v>
          </cell>
        </row>
        <row r="54">
          <cell r="AX54">
            <v>0</v>
          </cell>
        </row>
        <row r="55">
          <cell r="AX55">
            <v>0</v>
          </cell>
        </row>
        <row r="77">
          <cell r="J77">
            <v>30000</v>
          </cell>
          <cell r="AX77">
            <v>30000</v>
          </cell>
        </row>
        <row r="86">
          <cell r="AX86">
            <v>0</v>
          </cell>
        </row>
        <row r="87">
          <cell r="J87">
            <v>4000000</v>
          </cell>
          <cell r="AX87">
            <v>3997936</v>
          </cell>
        </row>
        <row r="134">
          <cell r="J134">
            <v>500000</v>
          </cell>
          <cell r="AX134">
            <v>153242.54</v>
          </cell>
        </row>
        <row r="144">
          <cell r="J144">
            <v>1000000</v>
          </cell>
          <cell r="AX144">
            <v>10165.14</v>
          </cell>
        </row>
        <row r="159">
          <cell r="J159">
            <v>400000</v>
          </cell>
          <cell r="AX159">
            <v>224626.75</v>
          </cell>
        </row>
        <row r="175">
          <cell r="J175">
            <v>700000</v>
          </cell>
          <cell r="AX175">
            <v>379443.56</v>
          </cell>
        </row>
        <row r="184">
          <cell r="E184">
            <v>12678231.76</v>
          </cell>
          <cell r="H184">
            <v>12678231.76</v>
          </cell>
          <cell r="AX184">
            <v>180122231.76000002</v>
          </cell>
        </row>
        <row r="185">
          <cell r="E185">
            <v>-12678231.76</v>
          </cell>
          <cell r="H185">
            <v>-12678231.76</v>
          </cell>
          <cell r="AX185">
            <v>57917768.239999995</v>
          </cell>
        </row>
        <row r="186">
          <cell r="AX186">
            <v>100250000</v>
          </cell>
        </row>
        <row r="372">
          <cell r="J372">
            <v>500000</v>
          </cell>
          <cell r="AX372">
            <v>500000</v>
          </cell>
        </row>
        <row r="461">
          <cell r="J461">
            <v>330000</v>
          </cell>
          <cell r="AX461">
            <v>330000</v>
          </cell>
        </row>
        <row r="482">
          <cell r="J482">
            <v>22797000</v>
          </cell>
          <cell r="AX482">
            <v>22797000</v>
          </cell>
        </row>
        <row r="502">
          <cell r="AX502">
            <v>0</v>
          </cell>
        </row>
        <row r="503">
          <cell r="D503">
            <v>11347171</v>
          </cell>
          <cell r="AX503">
            <v>11347171</v>
          </cell>
        </row>
        <row r="545">
          <cell r="J545">
            <v>1600000</v>
          </cell>
          <cell r="AX545">
            <v>1600000</v>
          </cell>
        </row>
      </sheetData>
      <sheetData sheetId="38"/>
      <sheetData sheetId="39">
        <row r="31">
          <cell r="AX31">
            <v>22570999.999999996</v>
          </cell>
        </row>
        <row r="32">
          <cell r="AX32">
            <v>10508222.780000001</v>
          </cell>
        </row>
        <row r="35">
          <cell r="AX35">
            <v>1821850.02</v>
          </cell>
        </row>
        <row r="50">
          <cell r="AX50">
            <v>71750</v>
          </cell>
        </row>
        <row r="54">
          <cell r="AX54">
            <v>0</v>
          </cell>
        </row>
        <row r="55">
          <cell r="J55">
            <v>4226560</v>
          </cell>
          <cell r="AX55">
            <v>4226560</v>
          </cell>
        </row>
        <row r="60">
          <cell r="J60">
            <v>1030508</v>
          </cell>
          <cell r="AX60">
            <v>2022430.74</v>
          </cell>
        </row>
        <row r="65">
          <cell r="J65">
            <v>500000</v>
          </cell>
          <cell r="AX65">
            <v>500000</v>
          </cell>
        </row>
        <row r="77">
          <cell r="J77">
            <v>144340</v>
          </cell>
          <cell r="AX77">
            <v>111000</v>
          </cell>
        </row>
        <row r="82">
          <cell r="I82">
            <v>-1000000</v>
          </cell>
          <cell r="J82">
            <v>82689966</v>
          </cell>
          <cell r="AX82">
            <v>172323680</v>
          </cell>
        </row>
        <row r="86">
          <cell r="AX86">
            <v>21454000</v>
          </cell>
        </row>
        <row r="87">
          <cell r="J87">
            <v>58250</v>
          </cell>
          <cell r="AX87">
            <v>149313723.08000001</v>
          </cell>
        </row>
        <row r="104">
          <cell r="J104">
            <v>1468039</v>
          </cell>
          <cell r="AX104">
            <v>1255226</v>
          </cell>
        </row>
        <row r="109">
          <cell r="J109">
            <v>3000000</v>
          </cell>
          <cell r="AX109">
            <v>30960000</v>
          </cell>
        </row>
        <row r="114">
          <cell r="AX114">
            <v>598000</v>
          </cell>
        </row>
        <row r="119">
          <cell r="AX119">
            <v>5568298.46</v>
          </cell>
        </row>
        <row r="124">
          <cell r="I124">
            <v>-1000000</v>
          </cell>
          <cell r="AX124">
            <v>10234478.499999998</v>
          </cell>
        </row>
        <row r="129">
          <cell r="AX129">
            <v>9060000</v>
          </cell>
        </row>
        <row r="134">
          <cell r="J134">
            <v>2828000</v>
          </cell>
          <cell r="AX134">
            <v>2758592.88</v>
          </cell>
        </row>
        <row r="139">
          <cell r="AX139">
            <v>6363414.1500000004</v>
          </cell>
        </row>
        <row r="144">
          <cell r="J144">
            <v>4369728</v>
          </cell>
          <cell r="AX144">
            <v>9530459.5099999998</v>
          </cell>
        </row>
        <row r="153">
          <cell r="AX153">
            <v>0</v>
          </cell>
        </row>
        <row r="154">
          <cell r="J154">
            <v>96000</v>
          </cell>
          <cell r="AX154">
            <v>96000</v>
          </cell>
        </row>
        <row r="159">
          <cell r="J159">
            <v>2250000</v>
          </cell>
          <cell r="AX159">
            <v>2151896.52</v>
          </cell>
        </row>
        <row r="165">
          <cell r="J165">
            <v>83686983.319999993</v>
          </cell>
          <cell r="AX165">
            <v>125440357.31999999</v>
          </cell>
        </row>
        <row r="175">
          <cell r="J175">
            <v>1100000</v>
          </cell>
          <cell r="AX175">
            <v>1100000</v>
          </cell>
        </row>
        <row r="220">
          <cell r="AX220">
            <v>4713000</v>
          </cell>
        </row>
        <row r="221">
          <cell r="AX221">
            <v>5782708.0099999998</v>
          </cell>
        </row>
        <row r="222">
          <cell r="AB222">
            <v>0</v>
          </cell>
        </row>
        <row r="228">
          <cell r="J228">
            <v>9328641</v>
          </cell>
          <cell r="AX228">
            <v>9250000</v>
          </cell>
        </row>
        <row r="234">
          <cell r="AX234">
            <v>0</v>
          </cell>
        </row>
        <row r="367">
          <cell r="AX367">
            <v>0</v>
          </cell>
        </row>
        <row r="372">
          <cell r="AX372">
            <v>0</v>
          </cell>
        </row>
        <row r="377">
          <cell r="AX377">
            <v>583.04999999999995</v>
          </cell>
        </row>
        <row r="382">
          <cell r="AX382">
            <v>0</v>
          </cell>
        </row>
        <row r="394">
          <cell r="J394">
            <v>514914.29</v>
          </cell>
          <cell r="AX394">
            <v>461940.01</v>
          </cell>
        </row>
        <row r="399">
          <cell r="J399">
            <v>403544</v>
          </cell>
          <cell r="AX399">
            <v>403544</v>
          </cell>
        </row>
        <row r="404">
          <cell r="D404">
            <v>393.21000000000004</v>
          </cell>
          <cell r="AX404">
            <v>393.21000000000004</v>
          </cell>
        </row>
        <row r="405">
          <cell r="AX405">
            <v>0</v>
          </cell>
        </row>
        <row r="421">
          <cell r="AX421">
            <v>0</v>
          </cell>
        </row>
        <row r="426">
          <cell r="AX426">
            <v>38.43</v>
          </cell>
        </row>
        <row r="431">
          <cell r="AX431">
            <v>0</v>
          </cell>
        </row>
        <row r="436">
          <cell r="AX436">
            <v>0</v>
          </cell>
        </row>
        <row r="437">
          <cell r="AX437">
            <v>0</v>
          </cell>
        </row>
        <row r="441">
          <cell r="AX441">
            <v>34.4</v>
          </cell>
        </row>
        <row r="444">
          <cell r="AX444">
            <v>82.44</v>
          </cell>
        </row>
        <row r="451">
          <cell r="AX451">
            <v>0</v>
          </cell>
        </row>
        <row r="456">
          <cell r="AX456">
            <v>0</v>
          </cell>
        </row>
        <row r="461">
          <cell r="I461">
            <v>-90000</v>
          </cell>
          <cell r="J461">
            <v>5453529.4100000001</v>
          </cell>
          <cell r="AX461">
            <v>5273544.1100000013</v>
          </cell>
        </row>
        <row r="482">
          <cell r="AX482">
            <v>0</v>
          </cell>
        </row>
        <row r="537">
          <cell r="AX537">
            <v>0</v>
          </cell>
        </row>
        <row r="538">
          <cell r="AX538">
            <v>0</v>
          </cell>
        </row>
        <row r="539">
          <cell r="AX539">
            <v>0</v>
          </cell>
        </row>
        <row r="545">
          <cell r="J545">
            <v>150000</v>
          </cell>
          <cell r="AX545">
            <v>150000</v>
          </cell>
        </row>
        <row r="560">
          <cell r="AX560">
            <v>0</v>
          </cell>
        </row>
        <row r="562">
          <cell r="AX562">
            <v>0</v>
          </cell>
        </row>
      </sheetData>
      <sheetData sheetId="40">
        <row r="82">
          <cell r="J82">
            <v>1000000</v>
          </cell>
          <cell r="AX82">
            <v>1000000</v>
          </cell>
        </row>
        <row r="124">
          <cell r="J124">
            <v>500000</v>
          </cell>
          <cell r="AX124">
            <v>500000</v>
          </cell>
        </row>
        <row r="179">
          <cell r="AX179">
            <v>0</v>
          </cell>
        </row>
        <row r="180">
          <cell r="J180">
            <v>4000000</v>
          </cell>
          <cell r="AX180">
            <v>4000000</v>
          </cell>
        </row>
        <row r="181">
          <cell r="AX181">
            <v>0</v>
          </cell>
        </row>
        <row r="184">
          <cell r="AX184">
            <v>58331000</v>
          </cell>
        </row>
        <row r="185">
          <cell r="AX185">
            <v>16394000</v>
          </cell>
        </row>
        <row r="186">
          <cell r="AX186">
            <v>5113000</v>
          </cell>
        </row>
        <row r="461">
          <cell r="J461">
            <v>297000</v>
          </cell>
          <cell r="AX461">
            <v>296395.09999999998</v>
          </cell>
        </row>
        <row r="502">
          <cell r="AX502">
            <v>0</v>
          </cell>
        </row>
        <row r="503">
          <cell r="D503">
            <v>10000000</v>
          </cell>
          <cell r="AX503">
            <v>10000000</v>
          </cell>
        </row>
      </sheetData>
      <sheetData sheetId="41">
        <row r="124">
          <cell r="J124">
            <v>500000</v>
          </cell>
          <cell r="AX124">
            <v>500000</v>
          </cell>
        </row>
        <row r="179">
          <cell r="AX179">
            <v>0</v>
          </cell>
        </row>
        <row r="180">
          <cell r="J180">
            <v>700000</v>
          </cell>
          <cell r="AX180">
            <v>451920.01</v>
          </cell>
        </row>
        <row r="181">
          <cell r="AX181">
            <v>0</v>
          </cell>
        </row>
        <row r="184">
          <cell r="AX184">
            <v>28416000</v>
          </cell>
        </row>
        <row r="185">
          <cell r="AX185">
            <v>35819826.099999994</v>
          </cell>
        </row>
        <row r="186">
          <cell r="AX186">
            <v>0</v>
          </cell>
        </row>
        <row r="461">
          <cell r="J461">
            <v>387000</v>
          </cell>
          <cell r="AX461">
            <v>387000</v>
          </cell>
        </row>
        <row r="502">
          <cell r="D502">
            <v>242760.28</v>
          </cell>
          <cell r="AX502">
            <v>0</v>
          </cell>
        </row>
        <row r="503">
          <cell r="D503">
            <v>16004804.470000001</v>
          </cell>
          <cell r="AX503">
            <v>15964000</v>
          </cell>
        </row>
        <row r="545">
          <cell r="AX545">
            <v>2927076.25</v>
          </cell>
        </row>
      </sheetData>
      <sheetData sheetId="42"/>
      <sheetData sheetId="43">
        <row r="19">
          <cell r="AX19">
            <v>0</v>
          </cell>
        </row>
        <row r="20">
          <cell r="J20">
            <v>750000</v>
          </cell>
          <cell r="AX20">
            <v>600400</v>
          </cell>
        </row>
        <row r="31">
          <cell r="E31">
            <v>925000</v>
          </cell>
          <cell r="H31">
            <v>925000</v>
          </cell>
          <cell r="I31">
            <v>-8993004.2000000011</v>
          </cell>
          <cell r="AX31">
            <v>36583093.399999999</v>
          </cell>
        </row>
        <row r="32">
          <cell r="E32">
            <v>-925000</v>
          </cell>
          <cell r="H32">
            <v>-925000</v>
          </cell>
          <cell r="I32">
            <v>-50000</v>
          </cell>
          <cell r="AX32">
            <v>9605666.9400000013</v>
          </cell>
        </row>
        <row r="35">
          <cell r="AX35">
            <v>713312.53</v>
          </cell>
        </row>
        <row r="54">
          <cell r="AX54">
            <v>0</v>
          </cell>
        </row>
        <row r="55">
          <cell r="J55">
            <v>4609336</v>
          </cell>
          <cell r="AX55">
            <v>2717185.87</v>
          </cell>
        </row>
        <row r="60">
          <cell r="J60">
            <v>1098900</v>
          </cell>
          <cell r="AX60">
            <v>111294</v>
          </cell>
        </row>
        <row r="65">
          <cell r="J65">
            <v>700000</v>
          </cell>
          <cell r="AX65">
            <v>700000</v>
          </cell>
        </row>
        <row r="77">
          <cell r="J77">
            <v>111000</v>
          </cell>
          <cell r="AX77">
            <v>111000</v>
          </cell>
        </row>
        <row r="82">
          <cell r="J82">
            <v>210196350</v>
          </cell>
          <cell r="AX82">
            <v>291250437</v>
          </cell>
        </row>
        <row r="86">
          <cell r="E86">
            <v>2425000</v>
          </cell>
          <cell r="H86">
            <v>2425000</v>
          </cell>
          <cell r="I86">
            <v>-5221032.04</v>
          </cell>
          <cell r="AX86">
            <v>28980829.959999997</v>
          </cell>
        </row>
        <row r="87">
          <cell r="E87">
            <v>-2425000</v>
          </cell>
          <cell r="H87">
            <v>-2425000</v>
          </cell>
          <cell r="I87">
            <v>-4787424</v>
          </cell>
          <cell r="J87">
            <v>550000</v>
          </cell>
          <cell r="AX87">
            <v>158821278.97</v>
          </cell>
        </row>
        <row r="104">
          <cell r="J104">
            <v>2947705</v>
          </cell>
          <cell r="AX104">
            <v>827264.47</v>
          </cell>
        </row>
        <row r="109">
          <cell r="J109">
            <v>1500000</v>
          </cell>
          <cell r="AX109">
            <v>12827187</v>
          </cell>
        </row>
        <row r="114">
          <cell r="AX114">
            <v>997141.8</v>
          </cell>
        </row>
        <row r="119">
          <cell r="AX119">
            <v>3691323.6500000004</v>
          </cell>
        </row>
        <row r="124">
          <cell r="AX124">
            <v>13468344.450000001</v>
          </cell>
        </row>
        <row r="129">
          <cell r="I129">
            <v>-500000</v>
          </cell>
          <cell r="J129">
            <v>3866500</v>
          </cell>
          <cell r="AX129">
            <v>14437588.719999999</v>
          </cell>
        </row>
        <row r="134">
          <cell r="J134">
            <v>6360550</v>
          </cell>
          <cell r="AX134">
            <v>6147525.7599999998</v>
          </cell>
        </row>
        <row r="139">
          <cell r="AX139">
            <v>10501716.939999999</v>
          </cell>
        </row>
        <row r="144">
          <cell r="I144">
            <v>-4000000</v>
          </cell>
          <cell r="J144">
            <v>4369728</v>
          </cell>
          <cell r="AX144">
            <v>32205664.979999997</v>
          </cell>
        </row>
        <row r="153">
          <cell r="AX153">
            <v>0</v>
          </cell>
        </row>
        <row r="154">
          <cell r="J154">
            <v>128000</v>
          </cell>
          <cell r="AX154">
            <v>0</v>
          </cell>
        </row>
        <row r="159">
          <cell r="J159">
            <v>500000</v>
          </cell>
          <cell r="AX159">
            <v>500000</v>
          </cell>
        </row>
        <row r="165">
          <cell r="AX165">
            <v>66181255</v>
          </cell>
        </row>
        <row r="175">
          <cell r="J175">
            <v>2100000</v>
          </cell>
          <cell r="AX175">
            <v>725941</v>
          </cell>
        </row>
        <row r="188">
          <cell r="BE188">
            <v>0</v>
          </cell>
        </row>
        <row r="190">
          <cell r="J190">
            <v>731000</v>
          </cell>
          <cell r="AX190">
            <v>731000</v>
          </cell>
        </row>
        <row r="220">
          <cell r="E220">
            <v>475000</v>
          </cell>
          <cell r="H220">
            <v>475000</v>
          </cell>
          <cell r="I220">
            <v>-90219.1</v>
          </cell>
          <cell r="AX220">
            <v>4790820.9000000004</v>
          </cell>
        </row>
        <row r="221">
          <cell r="E221">
            <v>-475000</v>
          </cell>
          <cell r="H221">
            <v>-475000</v>
          </cell>
          <cell r="AX221">
            <v>6997000</v>
          </cell>
        </row>
        <row r="222">
          <cell r="AB222">
            <v>0</v>
          </cell>
        </row>
        <row r="228">
          <cell r="J228">
            <v>12200000</v>
          </cell>
          <cell r="AX228">
            <v>12100000</v>
          </cell>
        </row>
        <row r="234">
          <cell r="AX234">
            <v>14783000</v>
          </cell>
        </row>
        <row r="354">
          <cell r="D354">
            <v>1493841.5</v>
          </cell>
          <cell r="AX354">
            <v>916134.5</v>
          </cell>
        </row>
        <row r="367">
          <cell r="D367">
            <v>310750</v>
          </cell>
          <cell r="AX367">
            <v>197500</v>
          </cell>
        </row>
        <row r="372">
          <cell r="D372">
            <v>428683.4</v>
          </cell>
          <cell r="AX372">
            <v>0</v>
          </cell>
        </row>
        <row r="377">
          <cell r="AX377">
            <v>100520</v>
          </cell>
        </row>
        <row r="382">
          <cell r="D382">
            <v>300000</v>
          </cell>
          <cell r="AX382">
            <v>0</v>
          </cell>
        </row>
        <row r="394">
          <cell r="J394">
            <v>1029828.58</v>
          </cell>
          <cell r="AX394">
            <v>0</v>
          </cell>
        </row>
        <row r="399">
          <cell r="J399">
            <v>2118606</v>
          </cell>
          <cell r="AX399">
            <v>2044897.75</v>
          </cell>
        </row>
        <row r="404">
          <cell r="AX404">
            <v>0</v>
          </cell>
        </row>
        <row r="405">
          <cell r="AX405">
            <v>0</v>
          </cell>
        </row>
        <row r="421">
          <cell r="AX421">
            <v>282270.28000000003</v>
          </cell>
        </row>
        <row r="426">
          <cell r="AX426">
            <v>8564247.129999999</v>
          </cell>
        </row>
        <row r="431">
          <cell r="AX431">
            <v>109700</v>
          </cell>
        </row>
        <row r="436">
          <cell r="AX436">
            <v>2149095</v>
          </cell>
        </row>
        <row r="437">
          <cell r="J437">
            <v>3200000</v>
          </cell>
          <cell r="AX437">
            <v>3200000</v>
          </cell>
        </row>
        <row r="441">
          <cell r="AX441">
            <v>702015</v>
          </cell>
        </row>
        <row r="444">
          <cell r="AX444">
            <v>323870</v>
          </cell>
        </row>
        <row r="451">
          <cell r="D451">
            <v>58648</v>
          </cell>
          <cell r="AX451">
            <v>35253</v>
          </cell>
        </row>
        <row r="456">
          <cell r="AX456">
            <v>1632858.18</v>
          </cell>
        </row>
        <row r="461">
          <cell r="I461">
            <v>-600000</v>
          </cell>
          <cell r="J461">
            <v>8153529.4100000001</v>
          </cell>
          <cell r="AX461">
            <v>11937830.100000001</v>
          </cell>
        </row>
        <row r="476">
          <cell r="AX476">
            <v>0</v>
          </cell>
        </row>
        <row r="482">
          <cell r="D482">
            <v>28469822.039999999</v>
          </cell>
          <cell r="AX482">
            <v>28469822.039999999</v>
          </cell>
        </row>
        <row r="492">
          <cell r="AX492">
            <v>149332</v>
          </cell>
        </row>
        <row r="507">
          <cell r="AX507">
            <v>9000</v>
          </cell>
        </row>
        <row r="508">
          <cell r="AX508">
            <v>0</v>
          </cell>
        </row>
        <row r="537">
          <cell r="AX537">
            <v>0</v>
          </cell>
        </row>
        <row r="538">
          <cell r="AX538">
            <v>414482.32</v>
          </cell>
        </row>
        <row r="539">
          <cell r="AX539">
            <v>0</v>
          </cell>
        </row>
      </sheetData>
      <sheetData sheetId="44">
        <row r="30">
          <cell r="E30">
            <v>0</v>
          </cell>
          <cell r="H30">
            <v>0</v>
          </cell>
        </row>
        <row r="31">
          <cell r="J31">
            <v>1044222.9</v>
          </cell>
          <cell r="AX31">
            <v>1044222.9</v>
          </cell>
        </row>
        <row r="32">
          <cell r="AX32">
            <v>0</v>
          </cell>
        </row>
        <row r="86">
          <cell r="J86">
            <v>976761.1</v>
          </cell>
          <cell r="AX86">
            <v>976761.1</v>
          </cell>
        </row>
        <row r="87">
          <cell r="J87">
            <v>1853087</v>
          </cell>
          <cell r="AX87">
            <v>0</v>
          </cell>
        </row>
        <row r="144">
          <cell r="J144">
            <v>4000000</v>
          </cell>
          <cell r="AX144">
            <v>2877328.95</v>
          </cell>
        </row>
        <row r="159">
          <cell r="J159">
            <v>500000</v>
          </cell>
          <cell r="AX159">
            <v>244241.22999999998</v>
          </cell>
        </row>
        <row r="175">
          <cell r="J175">
            <v>1000000</v>
          </cell>
          <cell r="AX175">
            <v>1000000</v>
          </cell>
        </row>
        <row r="179">
          <cell r="AX179">
            <v>0</v>
          </cell>
        </row>
        <row r="180">
          <cell r="J180">
            <v>500000</v>
          </cell>
          <cell r="AX180">
            <v>84909.260000000009</v>
          </cell>
        </row>
        <row r="181">
          <cell r="AX181">
            <v>0</v>
          </cell>
        </row>
        <row r="184">
          <cell r="E184">
            <v>3555250</v>
          </cell>
          <cell r="H184">
            <v>3555250</v>
          </cell>
          <cell r="AX184">
            <v>240213250</v>
          </cell>
        </row>
        <row r="185">
          <cell r="E185">
            <v>-3555250</v>
          </cell>
          <cell r="H185">
            <v>-3555250</v>
          </cell>
          <cell r="AX185">
            <v>108220157.52</v>
          </cell>
        </row>
        <row r="186">
          <cell r="AX186">
            <v>0</v>
          </cell>
        </row>
        <row r="349">
          <cell r="D349">
            <v>76090.7</v>
          </cell>
          <cell r="AX349">
            <v>76090.7</v>
          </cell>
        </row>
        <row r="372">
          <cell r="J372">
            <v>500000</v>
          </cell>
          <cell r="AX372">
            <v>19404.46</v>
          </cell>
        </row>
        <row r="404">
          <cell r="D404">
            <v>42643.5</v>
          </cell>
          <cell r="AX404">
            <v>42643.5</v>
          </cell>
        </row>
        <row r="405">
          <cell r="AX405">
            <v>0</v>
          </cell>
        </row>
        <row r="461">
          <cell r="J461">
            <v>957000</v>
          </cell>
          <cell r="AX461">
            <v>9414095.1699999999</v>
          </cell>
        </row>
        <row r="492">
          <cell r="AX492">
            <v>222588.00000000003</v>
          </cell>
        </row>
        <row r="502">
          <cell r="AX502">
            <v>0</v>
          </cell>
        </row>
        <row r="503">
          <cell r="D503">
            <v>13017664</v>
          </cell>
          <cell r="AX503">
            <v>0</v>
          </cell>
        </row>
        <row r="545">
          <cell r="J545">
            <v>5100000</v>
          </cell>
          <cell r="AX545">
            <v>5100000</v>
          </cell>
        </row>
      </sheetData>
      <sheetData sheetId="45">
        <row r="31">
          <cell r="J31">
            <v>7222541.5999999996</v>
          </cell>
          <cell r="AX31">
            <v>7222541.5999999996</v>
          </cell>
        </row>
        <row r="32">
          <cell r="J32">
            <v>50000</v>
          </cell>
          <cell r="AA32">
            <v>0</v>
          </cell>
          <cell r="AX32">
            <v>39500</v>
          </cell>
        </row>
        <row r="54">
          <cell r="AX54">
            <v>0</v>
          </cell>
        </row>
        <row r="55">
          <cell r="AX55">
            <v>0</v>
          </cell>
        </row>
        <row r="77">
          <cell r="J77">
            <v>60000</v>
          </cell>
          <cell r="AX77">
            <v>60000</v>
          </cell>
        </row>
        <row r="86">
          <cell r="J86">
            <v>2552031.64</v>
          </cell>
          <cell r="AX86">
            <v>2552031.64</v>
          </cell>
        </row>
        <row r="87">
          <cell r="J87">
            <v>1553087</v>
          </cell>
          <cell r="AX87">
            <v>0</v>
          </cell>
        </row>
        <row r="159">
          <cell r="J159">
            <v>1000000</v>
          </cell>
          <cell r="AX159">
            <v>999825.69</v>
          </cell>
        </row>
        <row r="184">
          <cell r="E184">
            <v>5536680</v>
          </cell>
          <cell r="H184">
            <v>5536680</v>
          </cell>
          <cell r="AX184">
            <v>149743680</v>
          </cell>
        </row>
        <row r="185">
          <cell r="E185">
            <v>-5536680</v>
          </cell>
          <cell r="H185">
            <v>-5536680</v>
          </cell>
          <cell r="AX185">
            <v>75065933.629999995</v>
          </cell>
        </row>
        <row r="186">
          <cell r="AX186">
            <v>100000000</v>
          </cell>
        </row>
        <row r="220">
          <cell r="J220">
            <v>90219.1</v>
          </cell>
          <cell r="AX220">
            <v>90219.099999999991</v>
          </cell>
        </row>
        <row r="221">
          <cell r="AX221">
            <v>0</v>
          </cell>
        </row>
        <row r="372">
          <cell r="J372">
            <v>500000</v>
          </cell>
          <cell r="AX372">
            <v>500000</v>
          </cell>
        </row>
        <row r="404">
          <cell r="D404">
            <v>443645.31000000006</v>
          </cell>
          <cell r="AX404">
            <v>443283.13</v>
          </cell>
        </row>
        <row r="405">
          <cell r="AX405">
            <v>0</v>
          </cell>
        </row>
        <row r="426">
          <cell r="AX426">
            <v>93851.3</v>
          </cell>
        </row>
        <row r="441">
          <cell r="AX441">
            <v>5690058.5899999999</v>
          </cell>
        </row>
        <row r="461">
          <cell r="J461">
            <v>357000</v>
          </cell>
          <cell r="AX461">
            <v>1665748</v>
          </cell>
        </row>
        <row r="476">
          <cell r="AX476">
            <v>131355.53</v>
          </cell>
        </row>
        <row r="502">
          <cell r="AX502">
            <v>0</v>
          </cell>
        </row>
        <row r="503">
          <cell r="D503">
            <v>1487927.42</v>
          </cell>
          <cell r="AX503">
            <v>504824.38</v>
          </cell>
        </row>
        <row r="545">
          <cell r="J545">
            <v>660000</v>
          </cell>
          <cell r="AX545">
            <v>3080007.1299999994</v>
          </cell>
        </row>
      </sheetData>
      <sheetData sheetId="46">
        <row r="31">
          <cell r="J31">
            <v>280395.59999999998</v>
          </cell>
          <cell r="AX31">
            <v>280395.59999999998</v>
          </cell>
        </row>
        <row r="32">
          <cell r="AX32">
            <v>0</v>
          </cell>
        </row>
        <row r="86">
          <cell r="J86">
            <v>577412</v>
          </cell>
          <cell r="AX86">
            <v>577412</v>
          </cell>
        </row>
        <row r="87">
          <cell r="J87">
            <v>1381250</v>
          </cell>
          <cell r="AX87">
            <v>1381250</v>
          </cell>
        </row>
        <row r="129">
          <cell r="J129">
            <v>500000</v>
          </cell>
          <cell r="AX129">
            <v>500000</v>
          </cell>
        </row>
        <row r="159">
          <cell r="J159">
            <v>800000</v>
          </cell>
          <cell r="AX159">
            <v>800000</v>
          </cell>
        </row>
        <row r="184">
          <cell r="E184">
            <v>846349</v>
          </cell>
          <cell r="H184">
            <v>846349</v>
          </cell>
          <cell r="AX184">
            <v>29399851.150000002</v>
          </cell>
        </row>
        <row r="185">
          <cell r="E185">
            <v>-846349</v>
          </cell>
          <cell r="H185">
            <v>-846349</v>
          </cell>
          <cell r="AX185">
            <v>25078942.850000001</v>
          </cell>
        </row>
        <row r="186">
          <cell r="AX186">
            <v>15503000</v>
          </cell>
        </row>
        <row r="404">
          <cell r="D404">
            <v>729796.36</v>
          </cell>
          <cell r="AX404">
            <v>729796.3600000001</v>
          </cell>
        </row>
        <row r="405">
          <cell r="AX405">
            <v>0</v>
          </cell>
        </row>
        <row r="426">
          <cell r="AX426">
            <v>0</v>
          </cell>
        </row>
        <row r="444">
          <cell r="AX444">
            <v>1300000</v>
          </cell>
        </row>
        <row r="456">
          <cell r="AX456">
            <v>0</v>
          </cell>
        </row>
        <row r="461">
          <cell r="J461">
            <v>327000</v>
          </cell>
          <cell r="AX461">
            <v>1242160</v>
          </cell>
        </row>
        <row r="502">
          <cell r="AX502">
            <v>0</v>
          </cell>
        </row>
        <row r="503">
          <cell r="D503">
            <v>1342895.45</v>
          </cell>
          <cell r="AX503">
            <v>1342895.45</v>
          </cell>
        </row>
      </sheetData>
      <sheetData sheetId="47"/>
      <sheetData sheetId="48">
        <row r="31">
          <cell r="E31">
            <v>5531250</v>
          </cell>
          <cell r="H31">
            <v>5531250</v>
          </cell>
          <cell r="AX31">
            <v>40892798.75</v>
          </cell>
        </row>
        <row r="32">
          <cell r="E32">
            <v>-4135177.84</v>
          </cell>
          <cell r="H32">
            <v>-4135177.84</v>
          </cell>
          <cell r="AX32">
            <v>14158723.639999997</v>
          </cell>
        </row>
        <row r="35">
          <cell r="AX35">
            <v>739103.15999999992</v>
          </cell>
        </row>
        <row r="54">
          <cell r="AX54">
            <v>0</v>
          </cell>
        </row>
        <row r="55">
          <cell r="J55">
            <v>2977204</v>
          </cell>
          <cell r="AX55">
            <v>2632738.5700000003</v>
          </cell>
        </row>
        <row r="60">
          <cell r="J60">
            <v>639508</v>
          </cell>
          <cell r="AX60">
            <v>1588291.17</v>
          </cell>
        </row>
        <row r="65">
          <cell r="J65">
            <v>700000</v>
          </cell>
          <cell r="AX65">
            <v>697228</v>
          </cell>
        </row>
        <row r="77">
          <cell r="J77">
            <v>364400</v>
          </cell>
          <cell r="AX77">
            <v>364200</v>
          </cell>
        </row>
        <row r="82">
          <cell r="J82">
            <v>221469464</v>
          </cell>
          <cell r="AX82">
            <v>278680719.38</v>
          </cell>
        </row>
        <row r="86">
          <cell r="AX86">
            <v>27239957.809999999</v>
          </cell>
        </row>
        <row r="87">
          <cell r="E87">
            <v>-1396072.16</v>
          </cell>
          <cell r="H87">
            <v>-1396072.16</v>
          </cell>
          <cell r="I87">
            <v>-2474400</v>
          </cell>
          <cell r="J87">
            <v>550000</v>
          </cell>
          <cell r="AX87">
            <v>150942027.15000001</v>
          </cell>
        </row>
        <row r="104">
          <cell r="J104">
            <v>2328339</v>
          </cell>
          <cell r="AX104">
            <v>1626119.92</v>
          </cell>
        </row>
        <row r="109">
          <cell r="AX109">
            <v>9736627.4399999995</v>
          </cell>
        </row>
        <row r="114">
          <cell r="AX114">
            <v>107300</v>
          </cell>
        </row>
        <row r="119">
          <cell r="AX119">
            <v>4902143.12</v>
          </cell>
        </row>
        <row r="124">
          <cell r="I124">
            <v>-500000</v>
          </cell>
          <cell r="AX124">
            <v>13453701.810000001</v>
          </cell>
        </row>
        <row r="129">
          <cell r="AX129">
            <v>20996155.16</v>
          </cell>
        </row>
        <row r="134">
          <cell r="J134">
            <v>650000</v>
          </cell>
          <cell r="AX134">
            <v>485200</v>
          </cell>
        </row>
        <row r="139">
          <cell r="AX139">
            <v>4746976.6500000004</v>
          </cell>
        </row>
        <row r="144">
          <cell r="J144">
            <v>4915944</v>
          </cell>
          <cell r="AX144">
            <v>40807363.539999999</v>
          </cell>
        </row>
        <row r="153">
          <cell r="AX153">
            <v>0</v>
          </cell>
        </row>
        <row r="154">
          <cell r="J154">
            <v>160000</v>
          </cell>
          <cell r="AX154">
            <v>92918.56</v>
          </cell>
        </row>
        <row r="159">
          <cell r="J159">
            <v>580000</v>
          </cell>
          <cell r="AX159">
            <v>0</v>
          </cell>
        </row>
        <row r="165">
          <cell r="AX165">
            <v>27340000</v>
          </cell>
        </row>
        <row r="175">
          <cell r="J175">
            <v>450000</v>
          </cell>
          <cell r="AX175">
            <v>0</v>
          </cell>
        </row>
        <row r="220">
          <cell r="AX220">
            <v>5911922.3200000003</v>
          </cell>
        </row>
        <row r="221">
          <cell r="AX221">
            <v>5608556.1200000001</v>
          </cell>
        </row>
        <row r="222">
          <cell r="AB222">
            <v>0</v>
          </cell>
        </row>
        <row r="228">
          <cell r="I228">
            <v>-1000000</v>
          </cell>
          <cell r="J228">
            <v>47501470</v>
          </cell>
          <cell r="AX228">
            <v>46450000</v>
          </cell>
        </row>
        <row r="234">
          <cell r="AX234">
            <v>0</v>
          </cell>
        </row>
        <row r="337">
          <cell r="AX337">
            <v>0</v>
          </cell>
        </row>
        <row r="349">
          <cell r="D349">
            <v>1102.1199999999999</v>
          </cell>
          <cell r="AX349">
            <v>0</v>
          </cell>
        </row>
        <row r="354">
          <cell r="D354">
            <v>2088247.33</v>
          </cell>
          <cell r="AX354">
            <v>1589149.49</v>
          </cell>
        </row>
        <row r="367">
          <cell r="D367">
            <v>615540</v>
          </cell>
          <cell r="AX367">
            <v>318500</v>
          </cell>
        </row>
        <row r="372">
          <cell r="D372">
            <v>703375.12</v>
          </cell>
          <cell r="J372">
            <v>664524</v>
          </cell>
          <cell r="AX372">
            <v>691169.8</v>
          </cell>
        </row>
        <row r="377">
          <cell r="AX377">
            <v>964450.9</v>
          </cell>
        </row>
        <row r="382">
          <cell r="D382">
            <v>300000</v>
          </cell>
          <cell r="AX382">
            <v>0</v>
          </cell>
        </row>
        <row r="394">
          <cell r="J394">
            <v>549714.29</v>
          </cell>
          <cell r="AX394">
            <v>329172.56</v>
          </cell>
        </row>
        <row r="399">
          <cell r="J399">
            <v>2320378</v>
          </cell>
          <cell r="AX399">
            <v>2245240</v>
          </cell>
        </row>
        <row r="404">
          <cell r="D404">
            <v>51175028.030000001</v>
          </cell>
          <cell r="AX404">
            <v>51174050</v>
          </cell>
        </row>
        <row r="405">
          <cell r="AX405">
            <v>0</v>
          </cell>
        </row>
        <row r="421">
          <cell r="AX421">
            <v>18420</v>
          </cell>
        </row>
        <row r="426">
          <cell r="AX426">
            <v>16474533.41</v>
          </cell>
        </row>
        <row r="431">
          <cell r="AX431">
            <v>0</v>
          </cell>
        </row>
        <row r="436">
          <cell r="AX436">
            <v>19726068</v>
          </cell>
        </row>
        <row r="437">
          <cell r="AX437">
            <v>0</v>
          </cell>
        </row>
        <row r="441">
          <cell r="AX441">
            <v>14213071.800000001</v>
          </cell>
        </row>
        <row r="444">
          <cell r="AX444">
            <v>14889509.969999999</v>
          </cell>
        </row>
        <row r="451">
          <cell r="D451">
            <v>549200</v>
          </cell>
          <cell r="AX451">
            <v>528004</v>
          </cell>
        </row>
        <row r="456">
          <cell r="AX456">
            <v>2325064.3499999996</v>
          </cell>
        </row>
        <row r="461">
          <cell r="J461">
            <v>8553529.4100000001</v>
          </cell>
          <cell r="AX461">
            <v>5550124.9800000004</v>
          </cell>
        </row>
        <row r="471">
          <cell r="AX471">
            <v>237858.4</v>
          </cell>
        </row>
        <row r="476">
          <cell r="J476">
            <v>2500000</v>
          </cell>
          <cell r="AX476">
            <v>1405048</v>
          </cell>
        </row>
        <row r="482">
          <cell r="D482">
            <v>157985121.67000002</v>
          </cell>
          <cell r="J482">
            <v>48000000</v>
          </cell>
          <cell r="AX482">
            <v>203552344.91000003</v>
          </cell>
        </row>
        <row r="492">
          <cell r="AX492">
            <v>0</v>
          </cell>
        </row>
        <row r="537">
          <cell r="AX537">
            <v>0</v>
          </cell>
        </row>
        <row r="538">
          <cell r="AX538">
            <v>3530511.48</v>
          </cell>
        </row>
        <row r="539">
          <cell r="AX539">
            <v>0</v>
          </cell>
        </row>
        <row r="545">
          <cell r="J545">
            <v>24145000</v>
          </cell>
          <cell r="AX545">
            <v>24225000</v>
          </cell>
        </row>
        <row r="550">
          <cell r="AX550">
            <v>6027000</v>
          </cell>
        </row>
        <row r="551">
          <cell r="AX551">
            <v>1555000</v>
          </cell>
        </row>
      </sheetData>
      <sheetData sheetId="49">
        <row r="19">
          <cell r="J19">
            <v>81635</v>
          </cell>
          <cell r="AX19">
            <v>81635</v>
          </cell>
        </row>
        <row r="20">
          <cell r="AX20">
            <v>0</v>
          </cell>
        </row>
        <row r="54">
          <cell r="J54">
            <v>260630</v>
          </cell>
          <cell r="AX54">
            <v>260630</v>
          </cell>
        </row>
        <row r="55">
          <cell r="AX55">
            <v>0</v>
          </cell>
        </row>
        <row r="77">
          <cell r="J77">
            <v>33320</v>
          </cell>
          <cell r="AX77">
            <v>33320</v>
          </cell>
        </row>
        <row r="87">
          <cell r="J87">
            <v>1174400</v>
          </cell>
          <cell r="AX87">
            <v>991556.75</v>
          </cell>
        </row>
        <row r="124">
          <cell r="J124">
            <v>250000</v>
          </cell>
          <cell r="AX124">
            <v>140148.12</v>
          </cell>
        </row>
        <row r="129">
          <cell r="J129">
            <v>3866500</v>
          </cell>
          <cell r="AX129">
            <v>3840918</v>
          </cell>
        </row>
        <row r="159">
          <cell r="J159">
            <v>500000</v>
          </cell>
          <cell r="AX159">
            <v>0</v>
          </cell>
        </row>
        <row r="179">
          <cell r="AX179">
            <v>0</v>
          </cell>
        </row>
        <row r="180">
          <cell r="J180">
            <v>300000</v>
          </cell>
          <cell r="AX180">
            <v>300000</v>
          </cell>
        </row>
        <row r="181">
          <cell r="AX181">
            <v>0</v>
          </cell>
        </row>
        <row r="184">
          <cell r="AX184">
            <v>209102895.08000001</v>
          </cell>
        </row>
        <row r="185">
          <cell r="AX185">
            <v>102668286.19</v>
          </cell>
        </row>
        <row r="186">
          <cell r="AX186">
            <v>81324300</v>
          </cell>
        </row>
        <row r="372">
          <cell r="D372">
            <v>2880000</v>
          </cell>
          <cell r="J372">
            <v>1500000</v>
          </cell>
          <cell r="AX372">
            <v>4192597.8400000003</v>
          </cell>
        </row>
        <row r="404">
          <cell r="D404">
            <v>1270551.1199999999</v>
          </cell>
          <cell r="AX404">
            <v>887853.12</v>
          </cell>
        </row>
        <row r="405">
          <cell r="AX405">
            <v>0</v>
          </cell>
        </row>
        <row r="461">
          <cell r="J461">
            <v>357000</v>
          </cell>
          <cell r="AX461">
            <v>15238.25</v>
          </cell>
        </row>
        <row r="476">
          <cell r="J476">
            <v>1000000</v>
          </cell>
          <cell r="AX476">
            <v>941484.28999999992</v>
          </cell>
        </row>
        <row r="482">
          <cell r="J482">
            <v>600000</v>
          </cell>
          <cell r="AX482">
            <v>557069</v>
          </cell>
        </row>
        <row r="502">
          <cell r="D502">
            <v>931003.22</v>
          </cell>
          <cell r="AX502">
            <v>930462.39</v>
          </cell>
        </row>
        <row r="503">
          <cell r="D503">
            <v>7817472.2000000002</v>
          </cell>
          <cell r="AX503">
            <v>7817472.2000000002</v>
          </cell>
        </row>
        <row r="545">
          <cell r="J545">
            <v>350000</v>
          </cell>
          <cell r="AX545">
            <v>464480.33</v>
          </cell>
        </row>
      </sheetData>
      <sheetData sheetId="50">
        <row r="87">
          <cell r="J87">
            <v>100000</v>
          </cell>
          <cell r="AX87">
            <v>100000</v>
          </cell>
        </row>
        <row r="184">
          <cell r="AX184">
            <v>25835000</v>
          </cell>
        </row>
        <row r="185">
          <cell r="AX185">
            <v>15245862.689999999</v>
          </cell>
        </row>
        <row r="186">
          <cell r="AX186">
            <v>0</v>
          </cell>
        </row>
        <row r="404">
          <cell r="D404">
            <v>250000</v>
          </cell>
          <cell r="AX404">
            <v>250000</v>
          </cell>
        </row>
        <row r="405">
          <cell r="AX405">
            <v>0</v>
          </cell>
        </row>
        <row r="426">
          <cell r="AX426">
            <v>3904984</v>
          </cell>
        </row>
        <row r="461">
          <cell r="J461">
            <v>297000</v>
          </cell>
          <cell r="AX461">
            <v>297000</v>
          </cell>
        </row>
        <row r="476">
          <cell r="AX476">
            <v>209395.90999999997</v>
          </cell>
        </row>
        <row r="502">
          <cell r="D502">
            <v>29450.3</v>
          </cell>
          <cell r="AX502">
            <v>29321.629999999997</v>
          </cell>
        </row>
        <row r="503">
          <cell r="D503">
            <v>1632489.25</v>
          </cell>
          <cell r="AX503">
            <v>1632489.25</v>
          </cell>
        </row>
        <row r="545">
          <cell r="AX545">
            <v>653160</v>
          </cell>
        </row>
      </sheetData>
      <sheetData sheetId="51">
        <row r="87">
          <cell r="J87">
            <v>100000</v>
          </cell>
          <cell r="AX87">
            <v>99550</v>
          </cell>
        </row>
        <row r="184">
          <cell r="AX184">
            <v>10572000.000000002</v>
          </cell>
        </row>
        <row r="185">
          <cell r="AX185">
            <v>12942226.939999999</v>
          </cell>
        </row>
        <row r="186">
          <cell r="AX186">
            <v>0</v>
          </cell>
        </row>
        <row r="228">
          <cell r="J228">
            <v>1000000</v>
          </cell>
          <cell r="AX228">
            <v>556196.5</v>
          </cell>
        </row>
        <row r="404">
          <cell r="D404">
            <v>293</v>
          </cell>
          <cell r="AX404">
            <v>0</v>
          </cell>
        </row>
        <row r="405">
          <cell r="AX405">
            <v>0</v>
          </cell>
        </row>
        <row r="461">
          <cell r="J461">
            <v>297000</v>
          </cell>
          <cell r="AX461">
            <v>0</v>
          </cell>
        </row>
        <row r="476">
          <cell r="AX476">
            <v>121050</v>
          </cell>
        </row>
        <row r="502">
          <cell r="D502">
            <v>75959.67</v>
          </cell>
          <cell r="AX502">
            <v>73894</v>
          </cell>
        </row>
        <row r="503">
          <cell r="D503">
            <v>1189230</v>
          </cell>
          <cell r="AX503">
            <v>1189230</v>
          </cell>
        </row>
        <row r="545">
          <cell r="AX545">
            <v>1504943.6100000003</v>
          </cell>
        </row>
      </sheetData>
      <sheetData sheetId="52">
        <row r="54">
          <cell r="AX54">
            <v>0</v>
          </cell>
        </row>
        <row r="55">
          <cell r="AX55">
            <v>0</v>
          </cell>
        </row>
        <row r="77">
          <cell r="J77">
            <v>30000</v>
          </cell>
          <cell r="AX77">
            <v>30000</v>
          </cell>
        </row>
        <row r="87">
          <cell r="J87">
            <v>1100000</v>
          </cell>
          <cell r="AX87">
            <v>876226.09</v>
          </cell>
        </row>
        <row r="124">
          <cell r="J124">
            <v>250000</v>
          </cell>
          <cell r="AX124">
            <v>250000</v>
          </cell>
        </row>
        <row r="139">
          <cell r="J139">
            <v>250000</v>
          </cell>
          <cell r="AX139">
            <v>0</v>
          </cell>
        </row>
        <row r="153">
          <cell r="AX153">
            <v>85779</v>
          </cell>
        </row>
        <row r="154">
          <cell r="AX154">
            <v>0</v>
          </cell>
        </row>
        <row r="159">
          <cell r="J159">
            <v>350000</v>
          </cell>
          <cell r="AX159">
            <v>350000</v>
          </cell>
        </row>
        <row r="175">
          <cell r="J175">
            <v>1100000</v>
          </cell>
          <cell r="AX175">
            <v>1100000</v>
          </cell>
        </row>
        <row r="179">
          <cell r="AX179">
            <v>0</v>
          </cell>
        </row>
        <row r="180">
          <cell r="J180">
            <v>200000</v>
          </cell>
          <cell r="AX180">
            <v>200000</v>
          </cell>
        </row>
        <row r="181">
          <cell r="AX181">
            <v>0</v>
          </cell>
        </row>
        <row r="184">
          <cell r="E184">
            <v>3963356</v>
          </cell>
          <cell r="H184">
            <v>3963356</v>
          </cell>
          <cell r="AX184">
            <v>166909278.13</v>
          </cell>
        </row>
        <row r="185">
          <cell r="E185">
            <v>-3963356</v>
          </cell>
          <cell r="H185">
            <v>-3963356</v>
          </cell>
          <cell r="AX185">
            <v>74768366.789999992</v>
          </cell>
        </row>
        <row r="186">
          <cell r="AX186">
            <v>115875234.90000001</v>
          </cell>
        </row>
        <row r="228">
          <cell r="J228">
            <v>11500000</v>
          </cell>
          <cell r="AX228">
            <v>11500000</v>
          </cell>
        </row>
        <row r="372">
          <cell r="J372">
            <v>500000</v>
          </cell>
          <cell r="AX372">
            <v>500000</v>
          </cell>
        </row>
        <row r="404">
          <cell r="D404">
            <v>1333852.27</v>
          </cell>
          <cell r="AX404">
            <v>1333852.27</v>
          </cell>
        </row>
        <row r="405">
          <cell r="AX405">
            <v>0</v>
          </cell>
        </row>
        <row r="461">
          <cell r="J461">
            <v>357000</v>
          </cell>
          <cell r="AX461">
            <v>357000</v>
          </cell>
        </row>
        <row r="492">
          <cell r="AX492">
            <v>2356932</v>
          </cell>
        </row>
        <row r="502">
          <cell r="D502">
            <v>728598.77</v>
          </cell>
          <cell r="AX502">
            <v>728598.77</v>
          </cell>
        </row>
        <row r="503">
          <cell r="D503">
            <v>3850194.54</v>
          </cell>
          <cell r="AX503">
            <v>3844411.3499999996</v>
          </cell>
        </row>
        <row r="545">
          <cell r="AX545">
            <v>116632.88</v>
          </cell>
        </row>
      </sheetData>
      <sheetData sheetId="53"/>
      <sheetData sheetId="54">
        <row r="19">
          <cell r="AX19">
            <v>0</v>
          </cell>
        </row>
        <row r="20">
          <cell r="J20">
            <v>5864500</v>
          </cell>
          <cell r="AX20">
            <v>1823148.81</v>
          </cell>
        </row>
        <row r="31">
          <cell r="E31">
            <v>982400</v>
          </cell>
          <cell r="H31">
            <v>982400</v>
          </cell>
          <cell r="AX31">
            <v>35458400</v>
          </cell>
        </row>
        <row r="32">
          <cell r="E32">
            <v>-982400</v>
          </cell>
          <cell r="H32">
            <v>-982400</v>
          </cell>
          <cell r="AX32">
            <v>11006868.449999999</v>
          </cell>
        </row>
        <row r="35">
          <cell r="AX35">
            <v>1756031.03</v>
          </cell>
        </row>
        <row r="45">
          <cell r="AX45">
            <v>1345510.16</v>
          </cell>
        </row>
        <row r="50">
          <cell r="AX50">
            <v>0</v>
          </cell>
        </row>
        <row r="54">
          <cell r="AX54">
            <v>0</v>
          </cell>
        </row>
        <row r="55">
          <cell r="J55">
            <v>3198712</v>
          </cell>
          <cell r="AX55">
            <v>2689613.51</v>
          </cell>
        </row>
        <row r="60">
          <cell r="J60">
            <v>478920</v>
          </cell>
          <cell r="AX60">
            <v>170872</v>
          </cell>
        </row>
        <row r="65">
          <cell r="J65">
            <v>400000</v>
          </cell>
          <cell r="AX65">
            <v>301555</v>
          </cell>
        </row>
        <row r="68">
          <cell r="J68">
            <v>1101000</v>
          </cell>
          <cell r="AX68">
            <v>746810</v>
          </cell>
        </row>
        <row r="77">
          <cell r="J77">
            <v>771800</v>
          </cell>
          <cell r="AX77">
            <v>697800</v>
          </cell>
        </row>
        <row r="82">
          <cell r="J82">
            <v>229051870</v>
          </cell>
          <cell r="AX82">
            <v>268618829.23000002</v>
          </cell>
        </row>
        <row r="86">
          <cell r="E86">
            <v>2776000</v>
          </cell>
          <cell r="H86">
            <v>2776000</v>
          </cell>
          <cell r="AX86">
            <v>31908672</v>
          </cell>
        </row>
        <row r="87">
          <cell r="E87">
            <v>-2776000</v>
          </cell>
          <cell r="H87">
            <v>-2776000</v>
          </cell>
          <cell r="J87">
            <v>300000</v>
          </cell>
          <cell r="AX87">
            <v>125199844.619</v>
          </cell>
        </row>
        <row r="104">
          <cell r="J104">
            <v>2366019</v>
          </cell>
          <cell r="AX104">
            <v>1185130.21</v>
          </cell>
        </row>
        <row r="109">
          <cell r="J109">
            <v>100000</v>
          </cell>
          <cell r="AX109">
            <v>15039098.140000001</v>
          </cell>
        </row>
        <row r="114">
          <cell r="AX114">
            <v>914948</v>
          </cell>
        </row>
        <row r="119">
          <cell r="AX119">
            <v>5301974.76</v>
          </cell>
        </row>
        <row r="124">
          <cell r="AX124">
            <v>13501164.729999999</v>
          </cell>
        </row>
        <row r="129">
          <cell r="AX129">
            <v>14859388.149999999</v>
          </cell>
        </row>
        <row r="134">
          <cell r="J134">
            <v>1430000</v>
          </cell>
          <cell r="AX134">
            <v>1305615</v>
          </cell>
        </row>
        <row r="139">
          <cell r="AX139">
            <v>8007744.4800000004</v>
          </cell>
        </row>
        <row r="144">
          <cell r="J144">
            <v>4915944</v>
          </cell>
          <cell r="AX144">
            <v>53162900</v>
          </cell>
        </row>
        <row r="153">
          <cell r="AX153">
            <v>0</v>
          </cell>
        </row>
        <row r="154">
          <cell r="J154">
            <v>96000</v>
          </cell>
          <cell r="AX154">
            <v>33684</v>
          </cell>
        </row>
        <row r="159">
          <cell r="J159">
            <v>5450000</v>
          </cell>
          <cell r="AX159">
            <v>432508.82</v>
          </cell>
        </row>
        <row r="165">
          <cell r="J165">
            <v>131586279.33</v>
          </cell>
          <cell r="AX165">
            <v>183635348.38999999</v>
          </cell>
        </row>
        <row r="175">
          <cell r="J175">
            <v>1100000</v>
          </cell>
          <cell r="AX175">
            <v>282660</v>
          </cell>
        </row>
        <row r="220">
          <cell r="E220">
            <v>276000</v>
          </cell>
          <cell r="H220">
            <v>276000</v>
          </cell>
          <cell r="AX220">
            <v>4486000</v>
          </cell>
        </row>
        <row r="221">
          <cell r="E221">
            <v>-276000</v>
          </cell>
          <cell r="H221">
            <v>-276000</v>
          </cell>
          <cell r="AX221">
            <v>4717467.8899999997</v>
          </cell>
        </row>
        <row r="222">
          <cell r="AB222">
            <v>0</v>
          </cell>
        </row>
        <row r="228">
          <cell r="J228">
            <v>27850000</v>
          </cell>
          <cell r="AX228">
            <v>0</v>
          </cell>
        </row>
        <row r="234">
          <cell r="AX234">
            <v>0</v>
          </cell>
        </row>
        <row r="337">
          <cell r="AX337">
            <v>74683</v>
          </cell>
        </row>
        <row r="349">
          <cell r="D349">
            <v>1979309.97</v>
          </cell>
          <cell r="AX349">
            <v>1971155.21</v>
          </cell>
        </row>
        <row r="354">
          <cell r="D354">
            <v>2947433.4</v>
          </cell>
          <cell r="AX354">
            <v>1887330.77</v>
          </cell>
        </row>
        <row r="367">
          <cell r="D367">
            <v>325807.5</v>
          </cell>
          <cell r="AX367">
            <v>324920</v>
          </cell>
        </row>
        <row r="372">
          <cell r="D372">
            <v>441984.98</v>
          </cell>
          <cell r="AX372">
            <v>441984.98</v>
          </cell>
        </row>
        <row r="377">
          <cell r="AX377">
            <v>400562.6</v>
          </cell>
        </row>
        <row r="382">
          <cell r="D382">
            <v>300000</v>
          </cell>
          <cell r="AX382">
            <v>33027.360000000001</v>
          </cell>
        </row>
        <row r="387">
          <cell r="J387">
            <v>900000</v>
          </cell>
          <cell r="AX387">
            <v>900000</v>
          </cell>
        </row>
        <row r="394">
          <cell r="J394">
            <v>1064828.58</v>
          </cell>
          <cell r="AX394">
            <v>1064828.58</v>
          </cell>
        </row>
        <row r="399">
          <cell r="J399">
            <v>3631896</v>
          </cell>
          <cell r="AX399">
            <v>32487741.399999995</v>
          </cell>
        </row>
        <row r="404">
          <cell r="D404">
            <v>25681682.77</v>
          </cell>
          <cell r="AX404">
            <v>24098663.649999999</v>
          </cell>
        </row>
        <row r="405">
          <cell r="AX405">
            <v>0</v>
          </cell>
        </row>
        <row r="421">
          <cell r="AX421">
            <v>528258.75</v>
          </cell>
        </row>
        <row r="426">
          <cell r="AX426">
            <v>3839575.11</v>
          </cell>
        </row>
        <row r="431">
          <cell r="AX431">
            <v>42553.08</v>
          </cell>
        </row>
        <row r="436">
          <cell r="AX436">
            <v>1038811.95</v>
          </cell>
        </row>
        <row r="437">
          <cell r="AX437">
            <v>0</v>
          </cell>
        </row>
        <row r="441">
          <cell r="AX441">
            <v>4834301.4400000004</v>
          </cell>
        </row>
        <row r="444">
          <cell r="AX444">
            <v>5423789.9500000002</v>
          </cell>
        </row>
        <row r="451">
          <cell r="D451">
            <v>399200</v>
          </cell>
          <cell r="AX451">
            <v>315565.75</v>
          </cell>
        </row>
        <row r="456">
          <cell r="AX456">
            <v>9061691.8300000001</v>
          </cell>
        </row>
        <row r="461">
          <cell r="J461">
            <v>12253529.42</v>
          </cell>
          <cell r="AX461">
            <v>19306482.890000001</v>
          </cell>
        </row>
        <row r="471">
          <cell r="AX471">
            <v>2560</v>
          </cell>
        </row>
        <row r="476">
          <cell r="J476">
            <v>3000000</v>
          </cell>
          <cell r="AX476">
            <v>3117736.3999999994</v>
          </cell>
        </row>
        <row r="482">
          <cell r="D482">
            <v>45849982.730000019</v>
          </cell>
          <cell r="J482">
            <v>0</v>
          </cell>
          <cell r="AX482">
            <v>38086987.799999997</v>
          </cell>
        </row>
        <row r="486">
          <cell r="J486">
            <v>5000000</v>
          </cell>
          <cell r="AX486">
            <v>5000000</v>
          </cell>
        </row>
        <row r="487">
          <cell r="AX487">
            <v>0</v>
          </cell>
        </row>
        <row r="537">
          <cell r="AX537">
            <v>0</v>
          </cell>
        </row>
        <row r="538">
          <cell r="AX538">
            <v>516376.67</v>
          </cell>
        </row>
        <row r="539">
          <cell r="AX539">
            <v>0</v>
          </cell>
        </row>
        <row r="545">
          <cell r="AX545">
            <v>16450000</v>
          </cell>
        </row>
        <row r="550">
          <cell r="AX550">
            <v>0</v>
          </cell>
        </row>
        <row r="551">
          <cell r="AX551">
            <v>237500</v>
          </cell>
        </row>
      </sheetData>
      <sheetData sheetId="55">
        <row r="64">
          <cell r="AX64">
            <v>0</v>
          </cell>
        </row>
        <row r="65">
          <cell r="J65">
            <v>335078.71000000002</v>
          </cell>
          <cell r="AX65">
            <v>170595</v>
          </cell>
        </row>
        <row r="129">
          <cell r="J129">
            <v>2500000</v>
          </cell>
          <cell r="AX129">
            <v>2499034.9</v>
          </cell>
        </row>
        <row r="159">
          <cell r="J159">
            <v>2000000</v>
          </cell>
          <cell r="AX159">
            <v>1971817</v>
          </cell>
        </row>
        <row r="175">
          <cell r="J175">
            <v>5000000</v>
          </cell>
          <cell r="AX175">
            <v>5000000</v>
          </cell>
        </row>
        <row r="179">
          <cell r="AX179">
            <v>0</v>
          </cell>
        </row>
        <row r="180">
          <cell r="J180">
            <v>3450000</v>
          </cell>
          <cell r="AX180">
            <v>3447581.2</v>
          </cell>
        </row>
        <row r="181">
          <cell r="AX181">
            <v>0</v>
          </cell>
        </row>
        <row r="184">
          <cell r="E184">
            <v>21480000</v>
          </cell>
          <cell r="H184">
            <v>21480000</v>
          </cell>
          <cell r="AX184">
            <v>301706375</v>
          </cell>
        </row>
        <row r="185">
          <cell r="E185">
            <v>-21480000</v>
          </cell>
          <cell r="H185">
            <v>-21480000</v>
          </cell>
          <cell r="AX185">
            <v>230444591.55000001</v>
          </cell>
        </row>
        <row r="186">
          <cell r="AX186">
            <v>77533172.430000007</v>
          </cell>
        </row>
        <row r="372">
          <cell r="J372">
            <v>500000</v>
          </cell>
          <cell r="AX372">
            <v>499723.65</v>
          </cell>
        </row>
        <row r="456">
          <cell r="AX456">
            <v>1448001.95</v>
          </cell>
        </row>
        <row r="461">
          <cell r="J461">
            <v>357000</v>
          </cell>
          <cell r="AX461">
            <v>356000</v>
          </cell>
        </row>
        <row r="482">
          <cell r="J482">
            <v>450000000</v>
          </cell>
          <cell r="AX482">
            <v>433490493.35000002</v>
          </cell>
        </row>
        <row r="498">
          <cell r="J498">
            <v>53729919.25</v>
          </cell>
          <cell r="AX498">
            <v>0</v>
          </cell>
        </row>
        <row r="502">
          <cell r="D502">
            <v>3485000</v>
          </cell>
          <cell r="AX502">
            <v>0</v>
          </cell>
        </row>
        <row r="503">
          <cell r="D503">
            <v>13300000</v>
          </cell>
          <cell r="AX503">
            <v>13300000</v>
          </cell>
        </row>
        <row r="545">
          <cell r="J545">
            <v>13955117</v>
          </cell>
          <cell r="AX545">
            <v>13957334.209999999</v>
          </cell>
        </row>
      </sheetData>
      <sheetData sheetId="56">
        <row r="159">
          <cell r="J159">
            <v>500000</v>
          </cell>
          <cell r="AX159">
            <v>498388.47999999998</v>
          </cell>
        </row>
        <row r="175">
          <cell r="J175">
            <v>300000</v>
          </cell>
          <cell r="AX175">
            <v>299999.59999999998</v>
          </cell>
        </row>
        <row r="179">
          <cell r="AX179">
            <v>0</v>
          </cell>
        </row>
        <row r="180">
          <cell r="J180">
            <v>200000</v>
          </cell>
          <cell r="AX180">
            <v>200000</v>
          </cell>
        </row>
        <row r="181">
          <cell r="AX181">
            <v>0</v>
          </cell>
        </row>
        <row r="184">
          <cell r="E184">
            <v>6391513</v>
          </cell>
          <cell r="H184">
            <v>6391513</v>
          </cell>
          <cell r="AX184">
            <v>149593512</v>
          </cell>
        </row>
        <row r="185">
          <cell r="E185">
            <v>-6391513</v>
          </cell>
          <cell r="H185">
            <v>-6391513</v>
          </cell>
          <cell r="AX185">
            <v>56694943.140000008</v>
          </cell>
        </row>
        <row r="186">
          <cell r="AX186">
            <v>0</v>
          </cell>
        </row>
        <row r="372">
          <cell r="J372">
            <v>500000</v>
          </cell>
          <cell r="AX372">
            <v>499254</v>
          </cell>
        </row>
        <row r="461">
          <cell r="J461">
            <v>327000</v>
          </cell>
          <cell r="AX461">
            <v>325173.87</v>
          </cell>
        </row>
        <row r="476">
          <cell r="AX476">
            <v>1745</v>
          </cell>
        </row>
        <row r="482">
          <cell r="D482">
            <v>14800000</v>
          </cell>
          <cell r="AX482">
            <v>14768000</v>
          </cell>
        </row>
        <row r="492">
          <cell r="AX492">
            <v>2695</v>
          </cell>
        </row>
        <row r="502">
          <cell r="D502">
            <v>1883.01</v>
          </cell>
          <cell r="AX502">
            <v>1883</v>
          </cell>
        </row>
        <row r="503">
          <cell r="AX503">
            <v>0</v>
          </cell>
        </row>
        <row r="545">
          <cell r="AX545">
            <v>1885</v>
          </cell>
        </row>
      </sheetData>
      <sheetData sheetId="57">
        <row r="159">
          <cell r="J159">
            <v>350000</v>
          </cell>
          <cell r="AX159">
            <v>349026</v>
          </cell>
        </row>
        <row r="184">
          <cell r="E184">
            <v>1635843</v>
          </cell>
          <cell r="H184">
            <v>1635843</v>
          </cell>
          <cell r="AX184">
            <v>24323843</v>
          </cell>
        </row>
        <row r="185">
          <cell r="E185">
            <v>-1635843</v>
          </cell>
          <cell r="H185">
            <v>-1635843</v>
          </cell>
          <cell r="AX185">
            <v>6630085.6799999997</v>
          </cell>
        </row>
        <row r="186">
          <cell r="AX186">
            <v>0</v>
          </cell>
        </row>
        <row r="461">
          <cell r="J461">
            <v>297000</v>
          </cell>
          <cell r="AX461">
            <v>296788.88</v>
          </cell>
        </row>
        <row r="476">
          <cell r="AX476">
            <v>0</v>
          </cell>
        </row>
        <row r="502">
          <cell r="D502">
            <v>113504.41</v>
          </cell>
          <cell r="AX502">
            <v>113287</v>
          </cell>
        </row>
        <row r="503">
          <cell r="AX503">
            <v>0</v>
          </cell>
        </row>
        <row r="545">
          <cell r="AX545">
            <v>0</v>
          </cell>
        </row>
      </sheetData>
      <sheetData sheetId="58">
        <row r="54">
          <cell r="AX54">
            <v>0</v>
          </cell>
        </row>
        <row r="55">
          <cell r="J55">
            <v>1000000</v>
          </cell>
          <cell r="AX55">
            <v>1000000</v>
          </cell>
        </row>
        <row r="159">
          <cell r="J159">
            <v>350000</v>
          </cell>
          <cell r="AX159">
            <v>261701.51</v>
          </cell>
        </row>
        <row r="184">
          <cell r="E184">
            <v>619378</v>
          </cell>
          <cell r="H184">
            <v>619378</v>
          </cell>
          <cell r="AX184">
            <v>20884378.000000004</v>
          </cell>
        </row>
        <row r="185">
          <cell r="E185">
            <v>-619378</v>
          </cell>
          <cell r="H185">
            <v>-619378</v>
          </cell>
          <cell r="AX185">
            <v>24731622</v>
          </cell>
        </row>
        <row r="186">
          <cell r="AX186">
            <v>0</v>
          </cell>
        </row>
        <row r="461">
          <cell r="J461">
            <v>297000</v>
          </cell>
          <cell r="AX461">
            <v>297000</v>
          </cell>
        </row>
        <row r="476">
          <cell r="AX476">
            <v>8000</v>
          </cell>
        </row>
        <row r="482">
          <cell r="J482">
            <v>30000000</v>
          </cell>
          <cell r="AX482">
            <v>30000000</v>
          </cell>
        </row>
        <row r="502">
          <cell r="D502">
            <v>2571.02</v>
          </cell>
          <cell r="AX502">
            <v>2571.02</v>
          </cell>
        </row>
        <row r="503">
          <cell r="D503">
            <v>41150</v>
          </cell>
          <cell r="AX503">
            <v>41150</v>
          </cell>
        </row>
        <row r="545">
          <cell r="AX545">
            <v>0</v>
          </cell>
        </row>
      </sheetData>
      <sheetData sheetId="59">
        <row r="159">
          <cell r="J159">
            <v>350000</v>
          </cell>
          <cell r="AX159">
            <v>349570.48</v>
          </cell>
        </row>
        <row r="184">
          <cell r="E184">
            <v>350594</v>
          </cell>
          <cell r="H184">
            <v>350594</v>
          </cell>
          <cell r="AX184">
            <v>16325593.999999998</v>
          </cell>
        </row>
        <row r="185">
          <cell r="E185">
            <v>-350594</v>
          </cell>
          <cell r="H185">
            <v>-350594</v>
          </cell>
          <cell r="AX185">
            <v>4628998.5999999996</v>
          </cell>
        </row>
        <row r="186">
          <cell r="AX186">
            <v>49710374</v>
          </cell>
        </row>
        <row r="461">
          <cell r="J461">
            <v>297000</v>
          </cell>
          <cell r="AX461">
            <v>296925</v>
          </cell>
        </row>
        <row r="502">
          <cell r="D502">
            <v>455.62</v>
          </cell>
          <cell r="AX502">
            <v>0</v>
          </cell>
        </row>
        <row r="503">
          <cell r="D503">
            <v>6624857.2400000002</v>
          </cell>
          <cell r="AX503">
            <v>6624857.2400000002</v>
          </cell>
        </row>
        <row r="545">
          <cell r="AX545">
            <v>0</v>
          </cell>
        </row>
      </sheetData>
      <sheetData sheetId="60">
        <row r="159">
          <cell r="J159">
            <v>350000</v>
          </cell>
          <cell r="AX159">
            <v>106147.2</v>
          </cell>
        </row>
        <row r="184">
          <cell r="AX184">
            <v>18872775.25</v>
          </cell>
        </row>
        <row r="185">
          <cell r="AX185">
            <v>10107840.539999999</v>
          </cell>
        </row>
        <row r="186">
          <cell r="AX186">
            <v>44412200</v>
          </cell>
        </row>
        <row r="461">
          <cell r="J461">
            <v>297000</v>
          </cell>
          <cell r="AX461">
            <v>33378.879999999997</v>
          </cell>
        </row>
        <row r="476">
          <cell r="AX476">
            <v>0</v>
          </cell>
        </row>
        <row r="502">
          <cell r="D502">
            <v>7893.570000000298</v>
          </cell>
          <cell r="AX502">
            <v>7893.57</v>
          </cell>
        </row>
        <row r="503">
          <cell r="D503">
            <v>4032248.4800000004</v>
          </cell>
          <cell r="AX503">
            <v>32248.48</v>
          </cell>
        </row>
        <row r="545">
          <cell r="AX545">
            <v>71373</v>
          </cell>
        </row>
      </sheetData>
      <sheetData sheetId="61"/>
      <sheetData sheetId="62">
        <row r="31">
          <cell r="AX31">
            <v>36539509.379999995</v>
          </cell>
        </row>
        <row r="32">
          <cell r="AX32">
            <v>9312834.3200000003</v>
          </cell>
        </row>
        <row r="35">
          <cell r="AX35">
            <v>771220.09000000008</v>
          </cell>
        </row>
        <row r="54">
          <cell r="AX54">
            <v>0</v>
          </cell>
        </row>
        <row r="55">
          <cell r="J55">
            <v>2977204</v>
          </cell>
          <cell r="AX55">
            <v>2573856.37</v>
          </cell>
        </row>
        <row r="60">
          <cell r="J60">
            <v>912096</v>
          </cell>
          <cell r="AX60">
            <v>1380802.68</v>
          </cell>
        </row>
        <row r="65">
          <cell r="J65">
            <v>400000</v>
          </cell>
          <cell r="AX65">
            <v>142615</v>
          </cell>
        </row>
        <row r="77">
          <cell r="J77">
            <v>245660</v>
          </cell>
          <cell r="AX77">
            <v>212320</v>
          </cell>
        </row>
        <row r="82">
          <cell r="J82">
            <v>250436230</v>
          </cell>
          <cell r="AX82">
            <v>302260541.57000005</v>
          </cell>
        </row>
        <row r="86">
          <cell r="E86">
            <v>4800000</v>
          </cell>
          <cell r="H86">
            <v>4800000</v>
          </cell>
          <cell r="AX86">
            <v>41934493.710000001</v>
          </cell>
        </row>
        <row r="87">
          <cell r="E87">
            <v>-4800000</v>
          </cell>
          <cell r="H87">
            <v>-4800000</v>
          </cell>
          <cell r="J87">
            <v>550000</v>
          </cell>
          <cell r="AX87">
            <v>120396589.28999998</v>
          </cell>
        </row>
        <row r="104">
          <cell r="J104">
            <v>2630539</v>
          </cell>
          <cell r="AX104">
            <v>2125516.06</v>
          </cell>
        </row>
        <row r="109">
          <cell r="J109">
            <v>300000</v>
          </cell>
          <cell r="AX109">
            <v>16917345.789999999</v>
          </cell>
        </row>
        <row r="114">
          <cell r="AX114">
            <v>650400</v>
          </cell>
        </row>
        <row r="119">
          <cell r="AX119">
            <v>4303592.8499999996</v>
          </cell>
        </row>
        <row r="124">
          <cell r="AX124">
            <v>11059673</v>
          </cell>
        </row>
        <row r="129">
          <cell r="AX129">
            <v>7756261.7599999998</v>
          </cell>
        </row>
        <row r="134">
          <cell r="J134">
            <v>5300000</v>
          </cell>
          <cell r="AX134">
            <v>5155302</v>
          </cell>
        </row>
        <row r="139">
          <cell r="AX139">
            <v>3846311.74</v>
          </cell>
        </row>
        <row r="144">
          <cell r="J144">
            <v>5826304</v>
          </cell>
          <cell r="AX144">
            <v>24728107.370000001</v>
          </cell>
        </row>
        <row r="153">
          <cell r="AX153">
            <v>0</v>
          </cell>
        </row>
        <row r="154">
          <cell r="J154">
            <v>1660000</v>
          </cell>
          <cell r="AX154">
            <v>754909.25</v>
          </cell>
        </row>
        <row r="159">
          <cell r="J159">
            <v>4200000</v>
          </cell>
          <cell r="AX159">
            <v>4119442.5</v>
          </cell>
        </row>
        <row r="165">
          <cell r="J165">
            <v>54554324</v>
          </cell>
          <cell r="AX165">
            <v>83266667.469999999</v>
          </cell>
        </row>
        <row r="175">
          <cell r="J175">
            <v>450000</v>
          </cell>
          <cell r="AX175">
            <v>286191.09999999998</v>
          </cell>
        </row>
        <row r="220">
          <cell r="AX220">
            <v>5415627.2000000002</v>
          </cell>
        </row>
        <row r="221">
          <cell r="AX221">
            <v>3903941.42</v>
          </cell>
        </row>
        <row r="222">
          <cell r="AB222">
            <v>0</v>
          </cell>
        </row>
        <row r="228">
          <cell r="J228">
            <v>50450000</v>
          </cell>
          <cell r="AX228">
            <v>49600000</v>
          </cell>
        </row>
        <row r="234">
          <cell r="AX234">
            <v>0</v>
          </cell>
        </row>
        <row r="337">
          <cell r="AX337">
            <v>0</v>
          </cell>
        </row>
        <row r="349">
          <cell r="D349">
            <v>912445.38</v>
          </cell>
          <cell r="AX349">
            <v>910389.65000000014</v>
          </cell>
        </row>
        <row r="354">
          <cell r="D354">
            <v>745309</v>
          </cell>
          <cell r="AX354">
            <v>61615</v>
          </cell>
        </row>
        <row r="367">
          <cell r="D367">
            <v>184968</v>
          </cell>
          <cell r="AX367">
            <v>0</v>
          </cell>
        </row>
        <row r="372">
          <cell r="D372">
            <v>675118.03</v>
          </cell>
          <cell r="J372">
            <v>664524</v>
          </cell>
          <cell r="AX372">
            <v>800611.27</v>
          </cell>
        </row>
        <row r="377">
          <cell r="AX377">
            <v>746151.59999999986</v>
          </cell>
        </row>
        <row r="382">
          <cell r="D382">
            <v>300000</v>
          </cell>
          <cell r="AX382">
            <v>177640</v>
          </cell>
        </row>
        <row r="394">
          <cell r="J394">
            <v>584514.29</v>
          </cell>
          <cell r="AX394">
            <v>448406.66</v>
          </cell>
        </row>
        <row r="399">
          <cell r="J399">
            <v>4943414</v>
          </cell>
          <cell r="AX399">
            <v>29944489.440000001</v>
          </cell>
        </row>
        <row r="404">
          <cell r="D404">
            <v>23858675.850000001</v>
          </cell>
          <cell r="AX404">
            <v>22804749.579999998</v>
          </cell>
        </row>
        <row r="405">
          <cell r="AX405">
            <v>0</v>
          </cell>
        </row>
        <row r="421">
          <cell r="AX421">
            <v>141918.75</v>
          </cell>
        </row>
        <row r="426">
          <cell r="AX426">
            <v>9045790.9800000004</v>
          </cell>
        </row>
        <row r="431">
          <cell r="AX431">
            <v>186900</v>
          </cell>
        </row>
        <row r="436">
          <cell r="AX436">
            <v>2341214.36</v>
          </cell>
        </row>
        <row r="437">
          <cell r="AX437">
            <v>0</v>
          </cell>
        </row>
        <row r="441">
          <cell r="AX441">
            <v>9452863.3599999994</v>
          </cell>
        </row>
        <row r="444">
          <cell r="AX444">
            <v>851867.2</v>
          </cell>
        </row>
        <row r="451">
          <cell r="D451">
            <v>249130</v>
          </cell>
          <cell r="AX451">
            <v>248200</v>
          </cell>
        </row>
        <row r="456">
          <cell r="AX456">
            <v>1873343.86</v>
          </cell>
        </row>
        <row r="461">
          <cell r="J461">
            <v>7753529.4199999999</v>
          </cell>
          <cell r="AX461">
            <v>8281276.8500000006</v>
          </cell>
        </row>
        <row r="476">
          <cell r="J476">
            <v>1000000</v>
          </cell>
          <cell r="AX476">
            <v>939547.2</v>
          </cell>
        </row>
        <row r="482">
          <cell r="D482">
            <v>24159887.159999996</v>
          </cell>
          <cell r="J482">
            <v>8697644</v>
          </cell>
          <cell r="AX482">
            <v>32633361.280000001</v>
          </cell>
        </row>
        <row r="537">
          <cell r="AX537">
            <v>0</v>
          </cell>
        </row>
        <row r="538">
          <cell r="AX538">
            <v>410051</v>
          </cell>
        </row>
        <row r="539">
          <cell r="AX539">
            <v>0</v>
          </cell>
        </row>
        <row r="550">
          <cell r="AX550">
            <v>0</v>
          </cell>
        </row>
        <row r="551">
          <cell r="AX551">
            <v>88000</v>
          </cell>
        </row>
      </sheetData>
      <sheetData sheetId="63">
        <row r="19">
          <cell r="J19">
            <v>91201.5</v>
          </cell>
          <cell r="AX19">
            <v>0</v>
          </cell>
        </row>
        <row r="20">
          <cell r="AX20">
            <v>0</v>
          </cell>
        </row>
        <row r="134">
          <cell r="J134">
            <v>500000</v>
          </cell>
          <cell r="AX134">
            <v>69247</v>
          </cell>
        </row>
        <row r="159">
          <cell r="J159">
            <v>500000</v>
          </cell>
          <cell r="AX159">
            <v>498939.35</v>
          </cell>
        </row>
        <row r="175">
          <cell r="J175">
            <v>800000</v>
          </cell>
          <cell r="AX175">
            <v>146902.24</v>
          </cell>
        </row>
        <row r="179">
          <cell r="AX179">
            <v>0</v>
          </cell>
        </row>
        <row r="180">
          <cell r="J180">
            <v>200000</v>
          </cell>
          <cell r="AX180">
            <v>199999</v>
          </cell>
        </row>
        <row r="181">
          <cell r="AX181">
            <v>0</v>
          </cell>
        </row>
        <row r="184">
          <cell r="E184">
            <v>13800000</v>
          </cell>
          <cell r="H184">
            <v>13800000</v>
          </cell>
          <cell r="AX184">
            <v>188494508.34</v>
          </cell>
        </row>
        <row r="185">
          <cell r="E185">
            <v>-13800000</v>
          </cell>
          <cell r="H185">
            <v>-13800000</v>
          </cell>
          <cell r="AX185">
            <v>61771278.680000007</v>
          </cell>
        </row>
        <row r="186">
          <cell r="AX186">
            <v>299704181.95999998</v>
          </cell>
        </row>
        <row r="372">
          <cell r="J372">
            <v>750000</v>
          </cell>
          <cell r="AX372">
            <v>749489</v>
          </cell>
        </row>
        <row r="461">
          <cell r="J461">
            <v>350000</v>
          </cell>
          <cell r="AX461">
            <v>311406.24</v>
          </cell>
        </row>
        <row r="482">
          <cell r="J482">
            <v>203289000</v>
          </cell>
          <cell r="AX482">
            <v>203289000</v>
          </cell>
        </row>
        <row r="498">
          <cell r="J498">
            <v>105981080.75</v>
          </cell>
          <cell r="AX498">
            <v>105981080.75</v>
          </cell>
        </row>
        <row r="502">
          <cell r="D502">
            <v>0.99000000208616257</v>
          </cell>
          <cell r="AX502">
            <v>0</v>
          </cell>
        </row>
        <row r="503">
          <cell r="D503">
            <v>10579004.859999999</v>
          </cell>
          <cell r="AX503">
            <v>10563347.470000001</v>
          </cell>
        </row>
        <row r="545">
          <cell r="AX545">
            <v>0</v>
          </cell>
        </row>
      </sheetData>
      <sheetData sheetId="64">
        <row r="159">
          <cell r="J159">
            <v>350000</v>
          </cell>
          <cell r="AX159">
            <v>350000</v>
          </cell>
        </row>
        <row r="184">
          <cell r="E184">
            <v>918544</v>
          </cell>
          <cell r="H184">
            <v>918544</v>
          </cell>
          <cell r="AX184">
            <v>13125802.09</v>
          </cell>
        </row>
        <row r="185">
          <cell r="E185">
            <v>-918544</v>
          </cell>
          <cell r="H185">
            <v>-918544</v>
          </cell>
          <cell r="AX185">
            <v>5728995.0800000001</v>
          </cell>
        </row>
        <row r="186">
          <cell r="AX186">
            <v>0</v>
          </cell>
        </row>
        <row r="461">
          <cell r="J461">
            <v>207000</v>
          </cell>
          <cell r="AX461">
            <v>0</v>
          </cell>
        </row>
        <row r="502">
          <cell r="D502">
            <v>168501.93</v>
          </cell>
          <cell r="AX502">
            <v>168501.93</v>
          </cell>
        </row>
        <row r="503">
          <cell r="AX503">
            <v>0</v>
          </cell>
        </row>
      </sheetData>
      <sheetData sheetId="65"/>
      <sheetData sheetId="66">
        <row r="31">
          <cell r="I31">
            <v>-2200791.58</v>
          </cell>
          <cell r="AX31">
            <v>41627966.340000004</v>
          </cell>
        </row>
        <row r="32">
          <cell r="AX32">
            <v>10614329.439999999</v>
          </cell>
        </row>
        <row r="35">
          <cell r="AX35">
            <v>153423.88</v>
          </cell>
        </row>
        <row r="54">
          <cell r="AX54">
            <v>0</v>
          </cell>
        </row>
        <row r="55">
          <cell r="J55">
            <v>4106080</v>
          </cell>
          <cell r="AX55">
            <v>1580347.1</v>
          </cell>
        </row>
        <row r="60">
          <cell r="J60">
            <v>696528</v>
          </cell>
          <cell r="AX60">
            <v>500250</v>
          </cell>
        </row>
        <row r="65">
          <cell r="J65">
            <v>400000</v>
          </cell>
          <cell r="AX65">
            <v>400000</v>
          </cell>
        </row>
        <row r="77">
          <cell r="J77">
            <v>105000</v>
          </cell>
          <cell r="AX77">
            <v>105000</v>
          </cell>
        </row>
        <row r="81">
          <cell r="J81">
            <v>1000000</v>
          </cell>
          <cell r="AX81">
            <v>0</v>
          </cell>
        </row>
        <row r="82">
          <cell r="J82">
            <v>99109114</v>
          </cell>
          <cell r="AX82">
            <v>144573202.10000002</v>
          </cell>
        </row>
        <row r="86">
          <cell r="E86">
            <v>9382310</v>
          </cell>
          <cell r="H86">
            <v>9382310</v>
          </cell>
          <cell r="I86">
            <v>-5913326.1600000001</v>
          </cell>
          <cell r="AX86">
            <v>33322008.100000001</v>
          </cell>
        </row>
        <row r="87">
          <cell r="E87">
            <v>-9382310</v>
          </cell>
          <cell r="H87">
            <v>-9382310</v>
          </cell>
          <cell r="I87">
            <v>-3920832.3</v>
          </cell>
          <cell r="J87">
            <v>400000</v>
          </cell>
          <cell r="AX87">
            <v>99755512.480000004</v>
          </cell>
        </row>
        <row r="104">
          <cell r="J104">
            <v>2009580</v>
          </cell>
          <cell r="AX104">
            <v>1347572.5</v>
          </cell>
        </row>
        <row r="109">
          <cell r="AX109">
            <v>17475965.719999999</v>
          </cell>
        </row>
        <row r="114">
          <cell r="AX114">
            <v>1155028</v>
          </cell>
        </row>
        <row r="119">
          <cell r="AX119">
            <v>6250000</v>
          </cell>
        </row>
        <row r="124">
          <cell r="AX124">
            <v>10133691.73</v>
          </cell>
        </row>
        <row r="129">
          <cell r="AX129">
            <v>6449090.3700000001</v>
          </cell>
        </row>
        <row r="134">
          <cell r="J134">
            <v>8080000</v>
          </cell>
          <cell r="AX134">
            <v>450000</v>
          </cell>
        </row>
        <row r="139">
          <cell r="AX139">
            <v>1359938.5</v>
          </cell>
        </row>
        <row r="144">
          <cell r="J144">
            <v>4369728</v>
          </cell>
          <cell r="AX144">
            <v>52175536.719999999</v>
          </cell>
        </row>
        <row r="153">
          <cell r="AX153">
            <v>0</v>
          </cell>
        </row>
        <row r="154">
          <cell r="J154">
            <v>640000</v>
          </cell>
          <cell r="AX154">
            <v>150000</v>
          </cell>
        </row>
        <row r="159">
          <cell r="J159">
            <v>3100000</v>
          </cell>
          <cell r="AX159">
            <v>1500253.25</v>
          </cell>
        </row>
        <row r="165">
          <cell r="J165">
            <v>6985716.5</v>
          </cell>
          <cell r="AX165">
            <v>6985716.5</v>
          </cell>
        </row>
        <row r="175">
          <cell r="J175">
            <v>300000</v>
          </cell>
          <cell r="AX175">
            <v>0</v>
          </cell>
        </row>
        <row r="220">
          <cell r="AX220">
            <v>7535000</v>
          </cell>
        </row>
        <row r="221">
          <cell r="AX221">
            <v>5590009.1600000001</v>
          </cell>
        </row>
        <row r="222">
          <cell r="AB222">
            <v>0</v>
          </cell>
        </row>
        <row r="228">
          <cell r="I228">
            <v>-2000000</v>
          </cell>
          <cell r="J228">
            <v>31920000</v>
          </cell>
          <cell r="AX228">
            <v>27420000</v>
          </cell>
        </row>
        <row r="234">
          <cell r="AX234">
            <v>0</v>
          </cell>
        </row>
        <row r="349">
          <cell r="D349">
            <v>2423327.6099999994</v>
          </cell>
          <cell r="AX349">
            <v>2423327.6100000003</v>
          </cell>
        </row>
        <row r="354">
          <cell r="D354">
            <v>1917974.86</v>
          </cell>
          <cell r="AX354">
            <v>879668.12</v>
          </cell>
        </row>
        <row r="367">
          <cell r="D367">
            <v>71250</v>
          </cell>
          <cell r="J367">
            <v>125000</v>
          </cell>
          <cell r="AX367">
            <v>125000</v>
          </cell>
        </row>
        <row r="372">
          <cell r="D372">
            <v>1085300</v>
          </cell>
          <cell r="AX372">
            <v>1085300</v>
          </cell>
        </row>
        <row r="377">
          <cell r="AX377">
            <v>220763.59999999998</v>
          </cell>
        </row>
        <row r="382">
          <cell r="D382">
            <v>300000</v>
          </cell>
          <cell r="AX382">
            <v>300000</v>
          </cell>
        </row>
        <row r="394">
          <cell r="J394">
            <v>601914.29</v>
          </cell>
          <cell r="AX394">
            <v>527811.80000000005</v>
          </cell>
        </row>
        <row r="399">
          <cell r="J399">
            <v>2219492</v>
          </cell>
          <cell r="AX399">
            <v>2219492</v>
          </cell>
        </row>
        <row r="404">
          <cell r="D404">
            <v>51630709.770000026</v>
          </cell>
          <cell r="AX404">
            <v>48964713.579999998</v>
          </cell>
        </row>
        <row r="405">
          <cell r="AX405">
            <v>0</v>
          </cell>
        </row>
        <row r="421">
          <cell r="AX421">
            <v>0</v>
          </cell>
        </row>
        <row r="426">
          <cell r="AX426">
            <v>14197194.52</v>
          </cell>
        </row>
        <row r="431">
          <cell r="AX431">
            <v>239418</v>
          </cell>
        </row>
        <row r="436">
          <cell r="AX436">
            <v>5583271.5099999998</v>
          </cell>
        </row>
        <row r="437">
          <cell r="J437">
            <v>3200000</v>
          </cell>
          <cell r="AX437">
            <v>0</v>
          </cell>
        </row>
        <row r="441">
          <cell r="AX441">
            <v>11344419.76</v>
          </cell>
        </row>
        <row r="444">
          <cell r="AX444">
            <v>3010443.6</v>
          </cell>
        </row>
        <row r="451">
          <cell r="D451">
            <v>415200</v>
          </cell>
          <cell r="AX451">
            <v>30081</v>
          </cell>
        </row>
        <row r="456">
          <cell r="AX456">
            <v>3543416</v>
          </cell>
        </row>
        <row r="461">
          <cell r="J461">
            <v>6353529.4199999999</v>
          </cell>
          <cell r="AX461">
            <v>9010792.9399999995</v>
          </cell>
        </row>
        <row r="482">
          <cell r="D482">
            <v>178617044.42000002</v>
          </cell>
          <cell r="AX482">
            <v>141426272.15000001</v>
          </cell>
        </row>
        <row r="537">
          <cell r="AX537">
            <v>0</v>
          </cell>
        </row>
        <row r="538">
          <cell r="AX538">
            <v>3073342.4299999997</v>
          </cell>
        </row>
        <row r="539">
          <cell r="AX539">
            <v>0</v>
          </cell>
        </row>
        <row r="545">
          <cell r="I545">
            <v>-3600000</v>
          </cell>
          <cell r="AX545">
            <v>11475000</v>
          </cell>
        </row>
        <row r="550">
          <cell r="AX550">
            <v>0</v>
          </cell>
        </row>
        <row r="551">
          <cell r="AX551">
            <v>0</v>
          </cell>
        </row>
      </sheetData>
      <sheetData sheetId="67">
        <row r="31">
          <cell r="J31">
            <v>1571474.98</v>
          </cell>
          <cell r="AX31">
            <v>1571474.98</v>
          </cell>
        </row>
        <row r="32">
          <cell r="AX32">
            <v>0</v>
          </cell>
        </row>
        <row r="77">
          <cell r="J77">
            <v>66640</v>
          </cell>
          <cell r="AX77">
            <v>66640</v>
          </cell>
        </row>
        <row r="86">
          <cell r="J86">
            <v>1720191.8</v>
          </cell>
          <cell r="AX86">
            <v>1720191.8000000003</v>
          </cell>
        </row>
        <row r="87">
          <cell r="J87">
            <v>3920832.3</v>
          </cell>
        </row>
        <row r="134">
          <cell r="J134">
            <v>500000</v>
          </cell>
          <cell r="AX134">
            <v>53183.360000000001</v>
          </cell>
        </row>
        <row r="159">
          <cell r="J159">
            <v>450000</v>
          </cell>
          <cell r="AX159">
            <v>364870.87</v>
          </cell>
        </row>
        <row r="179">
          <cell r="AX179">
            <v>0</v>
          </cell>
        </row>
        <row r="180">
          <cell r="J180">
            <v>1200000</v>
          </cell>
          <cell r="AX180">
            <v>1200000</v>
          </cell>
        </row>
        <row r="181">
          <cell r="AX181">
            <v>0</v>
          </cell>
        </row>
        <row r="184">
          <cell r="E184">
            <v>13680000</v>
          </cell>
          <cell r="H184">
            <v>13680000</v>
          </cell>
          <cell r="AX184">
            <v>187680471.79999998</v>
          </cell>
        </row>
        <row r="185">
          <cell r="E185">
            <v>-13680000</v>
          </cell>
          <cell r="H185">
            <v>-13680000</v>
          </cell>
          <cell r="AX185">
            <v>65232926.049999997</v>
          </cell>
        </row>
        <row r="186">
          <cell r="AX186">
            <v>0</v>
          </cell>
        </row>
        <row r="228">
          <cell r="J228">
            <v>2000000</v>
          </cell>
          <cell r="AX228">
            <v>1370629.79</v>
          </cell>
        </row>
        <row r="372">
          <cell r="J372">
            <v>500000</v>
          </cell>
          <cell r="AX372">
            <v>500000</v>
          </cell>
        </row>
        <row r="451">
          <cell r="D451">
            <v>200000</v>
          </cell>
          <cell r="AX451">
            <v>200000</v>
          </cell>
        </row>
        <row r="461">
          <cell r="J461">
            <v>357000</v>
          </cell>
          <cell r="AX461">
            <v>4114718.9899999998</v>
          </cell>
        </row>
        <row r="476">
          <cell r="AX476">
            <v>102466</v>
          </cell>
        </row>
        <row r="482">
          <cell r="J482">
            <v>43000000</v>
          </cell>
          <cell r="AX482">
            <v>43000000</v>
          </cell>
        </row>
        <row r="502">
          <cell r="D502">
            <v>181420.2</v>
          </cell>
          <cell r="AX502">
            <v>-152638.6</v>
          </cell>
        </row>
        <row r="503">
          <cell r="D503">
            <v>13000000</v>
          </cell>
          <cell r="AX503">
            <v>12970000</v>
          </cell>
        </row>
        <row r="545">
          <cell r="J545">
            <v>2500000</v>
          </cell>
          <cell r="AX545">
            <v>15273929.84</v>
          </cell>
        </row>
      </sheetData>
      <sheetData sheetId="68">
        <row r="31">
          <cell r="J31">
            <v>104428.16</v>
          </cell>
          <cell r="AX31">
            <v>100550.86</v>
          </cell>
        </row>
        <row r="32">
          <cell r="AX32">
            <v>0</v>
          </cell>
        </row>
        <row r="77">
          <cell r="J77">
            <v>66640</v>
          </cell>
          <cell r="AX77">
            <v>66640</v>
          </cell>
        </row>
        <row r="86">
          <cell r="J86">
            <v>1361418.66</v>
          </cell>
          <cell r="AX86">
            <v>1325758.94</v>
          </cell>
        </row>
        <row r="159">
          <cell r="J159">
            <v>350000</v>
          </cell>
          <cell r="AX159">
            <v>92500</v>
          </cell>
        </row>
        <row r="179">
          <cell r="AX179">
            <v>0</v>
          </cell>
        </row>
        <row r="180">
          <cell r="J180">
            <v>200000</v>
          </cell>
          <cell r="AX180">
            <v>75000</v>
          </cell>
        </row>
        <row r="181">
          <cell r="AX181">
            <v>0</v>
          </cell>
        </row>
        <row r="184">
          <cell r="AX184">
            <v>22196931.75</v>
          </cell>
        </row>
        <row r="185">
          <cell r="AX185">
            <v>24378454.830000002</v>
          </cell>
        </row>
        <row r="186">
          <cell r="AX186">
            <v>0</v>
          </cell>
        </row>
        <row r="372">
          <cell r="J372">
            <v>250000</v>
          </cell>
          <cell r="AX372">
            <v>176967</v>
          </cell>
        </row>
        <row r="461">
          <cell r="J461">
            <v>297000</v>
          </cell>
          <cell r="AX461">
            <v>88804.08</v>
          </cell>
        </row>
        <row r="476">
          <cell r="AX476">
            <v>63248</v>
          </cell>
        </row>
        <row r="502">
          <cell r="D502">
            <v>1102127.9800000042</v>
          </cell>
          <cell r="AX502">
            <v>684424.86</v>
          </cell>
        </row>
        <row r="503">
          <cell r="D503">
            <v>13000000</v>
          </cell>
          <cell r="AX503">
            <v>12999800</v>
          </cell>
        </row>
        <row r="545">
          <cell r="J545">
            <v>600000</v>
          </cell>
          <cell r="AX545">
            <v>471691.6</v>
          </cell>
        </row>
      </sheetData>
      <sheetData sheetId="69">
        <row r="77">
          <cell r="J77">
            <v>66640</v>
          </cell>
          <cell r="AX77">
            <v>66640</v>
          </cell>
        </row>
        <row r="86">
          <cell r="J86">
            <v>634388.80000000005</v>
          </cell>
          <cell r="AX86">
            <v>634361.67999999993</v>
          </cell>
        </row>
        <row r="159">
          <cell r="J159">
            <v>300000</v>
          </cell>
          <cell r="AX159">
            <v>299999.98</v>
          </cell>
        </row>
        <row r="179">
          <cell r="AX179">
            <v>0</v>
          </cell>
        </row>
        <row r="180">
          <cell r="J180">
            <v>7000000</v>
          </cell>
          <cell r="AX180">
            <v>4621774.59</v>
          </cell>
        </row>
        <row r="181">
          <cell r="AX181">
            <v>0</v>
          </cell>
        </row>
        <row r="184">
          <cell r="E184">
            <v>3725655</v>
          </cell>
          <cell r="H184">
            <v>3725655</v>
          </cell>
          <cell r="AX184">
            <v>52997655.000000007</v>
          </cell>
        </row>
        <row r="185">
          <cell r="E185">
            <v>-3725655</v>
          </cell>
          <cell r="H185">
            <v>-3725655</v>
          </cell>
          <cell r="AX185">
            <v>26318461.289999999</v>
          </cell>
        </row>
        <row r="186">
          <cell r="AX186">
            <v>0</v>
          </cell>
        </row>
        <row r="372">
          <cell r="J372">
            <v>500000</v>
          </cell>
          <cell r="AX372">
            <v>500000</v>
          </cell>
        </row>
        <row r="461">
          <cell r="J461">
            <v>297000</v>
          </cell>
          <cell r="AX461">
            <v>296861.90000000002</v>
          </cell>
        </row>
        <row r="502">
          <cell r="AX502">
            <v>0</v>
          </cell>
        </row>
        <row r="503">
          <cell r="D503">
            <v>13000000</v>
          </cell>
          <cell r="AX503">
            <v>12990000</v>
          </cell>
        </row>
        <row r="545">
          <cell r="AX545">
            <v>5269818.6399999997</v>
          </cell>
        </row>
      </sheetData>
      <sheetData sheetId="70">
        <row r="31">
          <cell r="J31">
            <v>143554.9</v>
          </cell>
          <cell r="AX31">
            <v>0</v>
          </cell>
        </row>
        <row r="32">
          <cell r="AX32">
            <v>0</v>
          </cell>
        </row>
        <row r="77">
          <cell r="J77">
            <v>33320</v>
          </cell>
          <cell r="AX77">
            <v>33320</v>
          </cell>
        </row>
        <row r="86">
          <cell r="J86">
            <v>635759.80000000005</v>
          </cell>
          <cell r="AX86">
            <v>0</v>
          </cell>
        </row>
        <row r="159">
          <cell r="J159">
            <v>200000</v>
          </cell>
          <cell r="AX159">
            <v>0</v>
          </cell>
        </row>
        <row r="179">
          <cell r="AX179">
            <v>0</v>
          </cell>
        </row>
        <row r="180">
          <cell r="J180">
            <v>1000000</v>
          </cell>
          <cell r="AX180">
            <v>1000000</v>
          </cell>
        </row>
        <row r="181">
          <cell r="AX181">
            <v>0</v>
          </cell>
        </row>
        <row r="184">
          <cell r="E184">
            <v>1068987</v>
          </cell>
          <cell r="H184">
            <v>1068987</v>
          </cell>
          <cell r="AX184">
            <v>28660033.250000004</v>
          </cell>
        </row>
        <row r="185">
          <cell r="E185">
            <v>-1068987</v>
          </cell>
          <cell r="H185">
            <v>-1068987</v>
          </cell>
          <cell r="AX185">
            <v>11766566.57</v>
          </cell>
        </row>
        <row r="186">
          <cell r="AX186">
            <v>0</v>
          </cell>
        </row>
        <row r="461">
          <cell r="J461">
            <v>297000</v>
          </cell>
          <cell r="AX461">
            <v>143035.72</v>
          </cell>
        </row>
        <row r="476">
          <cell r="AX476">
            <v>1389.39</v>
          </cell>
        </row>
        <row r="502">
          <cell r="D502">
            <v>1438.160000000149</v>
          </cell>
          <cell r="AX502">
            <v>1438.160000000149</v>
          </cell>
        </row>
        <row r="503">
          <cell r="D503">
            <v>14671851</v>
          </cell>
          <cell r="AX503">
            <v>14467118</v>
          </cell>
        </row>
        <row r="545">
          <cell r="AX545">
            <v>2277913.5</v>
          </cell>
        </row>
      </sheetData>
      <sheetData sheetId="71">
        <row r="86">
          <cell r="J86">
            <v>529398.4</v>
          </cell>
          <cell r="AX86">
            <v>521778.19999999995</v>
          </cell>
        </row>
        <row r="159">
          <cell r="J159">
            <v>400000</v>
          </cell>
          <cell r="AX159">
            <v>331670.34000000003</v>
          </cell>
        </row>
        <row r="184">
          <cell r="E184">
            <v>850000</v>
          </cell>
          <cell r="H184">
            <v>850000</v>
          </cell>
          <cell r="AX184">
            <v>8360882</v>
          </cell>
        </row>
        <row r="185">
          <cell r="E185">
            <v>-850000</v>
          </cell>
          <cell r="H185">
            <v>-850000</v>
          </cell>
          <cell r="AX185">
            <v>2703745.82</v>
          </cell>
        </row>
        <row r="186">
          <cell r="AX186">
            <v>0</v>
          </cell>
        </row>
        <row r="404">
          <cell r="D404">
            <v>16250</v>
          </cell>
          <cell r="AX404">
            <v>0</v>
          </cell>
        </row>
        <row r="405">
          <cell r="AX405">
            <v>0</v>
          </cell>
        </row>
        <row r="461">
          <cell r="J461">
            <v>297000</v>
          </cell>
          <cell r="AX461">
            <v>179753.16</v>
          </cell>
        </row>
        <row r="476">
          <cell r="AX476">
            <v>0</v>
          </cell>
        </row>
        <row r="502">
          <cell r="D502">
            <v>235658.87999999989</v>
          </cell>
          <cell r="AX502">
            <v>0</v>
          </cell>
        </row>
        <row r="503">
          <cell r="AX503">
            <v>0</v>
          </cell>
        </row>
      </sheetData>
      <sheetData sheetId="72">
        <row r="77">
          <cell r="J77">
            <v>66640</v>
          </cell>
          <cell r="AX77">
            <v>66640</v>
          </cell>
        </row>
        <row r="86">
          <cell r="J86">
            <v>498404.5</v>
          </cell>
          <cell r="AX86">
            <v>472714.5</v>
          </cell>
        </row>
        <row r="179">
          <cell r="AX179">
            <v>0</v>
          </cell>
        </row>
        <row r="180">
          <cell r="J180">
            <v>500000</v>
          </cell>
          <cell r="AX180">
            <v>500000.37</v>
          </cell>
        </row>
        <row r="181">
          <cell r="AX181">
            <v>0</v>
          </cell>
        </row>
        <row r="184">
          <cell r="E184">
            <v>1126012</v>
          </cell>
          <cell r="H184">
            <v>1126012</v>
          </cell>
          <cell r="AX184">
            <v>11646012</v>
          </cell>
        </row>
        <row r="185">
          <cell r="E185">
            <v>-1126012</v>
          </cell>
          <cell r="H185">
            <v>-1126012</v>
          </cell>
          <cell r="AX185">
            <v>4551163.2100000009</v>
          </cell>
        </row>
        <row r="186">
          <cell r="AX186">
            <v>0</v>
          </cell>
        </row>
        <row r="372">
          <cell r="J372">
            <v>500000</v>
          </cell>
          <cell r="AX372">
            <v>347343.55</v>
          </cell>
        </row>
        <row r="426">
          <cell r="AX426">
            <v>0</v>
          </cell>
        </row>
        <row r="461">
          <cell r="J461">
            <v>297000</v>
          </cell>
          <cell r="AX461">
            <v>131872</v>
          </cell>
        </row>
        <row r="476">
          <cell r="AX476">
            <v>48900</v>
          </cell>
        </row>
        <row r="502">
          <cell r="D502">
            <v>23547.779999999329</v>
          </cell>
          <cell r="AX502">
            <v>23462.14</v>
          </cell>
        </row>
        <row r="503">
          <cell r="D503">
            <v>8000000</v>
          </cell>
          <cell r="AX503">
            <v>7777840.5199999996</v>
          </cell>
        </row>
        <row r="545">
          <cell r="AX545">
            <v>88047</v>
          </cell>
        </row>
      </sheetData>
      <sheetData sheetId="73">
        <row r="31">
          <cell r="J31">
            <v>381333.54</v>
          </cell>
          <cell r="AX31">
            <v>381383.54</v>
          </cell>
        </row>
        <row r="32">
          <cell r="AX32">
            <v>0</v>
          </cell>
        </row>
        <row r="86">
          <cell r="J86">
            <v>533764.19999999995</v>
          </cell>
          <cell r="AX86">
            <v>533764.19999999995</v>
          </cell>
        </row>
        <row r="159">
          <cell r="J159">
            <v>350000</v>
          </cell>
          <cell r="AX159">
            <v>252929</v>
          </cell>
        </row>
        <row r="184">
          <cell r="E184">
            <v>1564377</v>
          </cell>
          <cell r="H184">
            <v>1564377</v>
          </cell>
          <cell r="AX184">
            <v>18343432.57</v>
          </cell>
        </row>
        <row r="185">
          <cell r="E185">
            <v>-1564377</v>
          </cell>
          <cell r="H185">
            <v>-1564377</v>
          </cell>
          <cell r="AX185">
            <v>14813505.709999999</v>
          </cell>
        </row>
        <row r="186">
          <cell r="AX186">
            <v>31971032.18</v>
          </cell>
        </row>
        <row r="426">
          <cell r="AX426">
            <v>1432641.81</v>
          </cell>
        </row>
        <row r="461">
          <cell r="J461">
            <v>297000</v>
          </cell>
          <cell r="AX461">
            <v>63662</v>
          </cell>
        </row>
        <row r="476">
          <cell r="AX476">
            <v>143715</v>
          </cell>
        </row>
        <row r="502">
          <cell r="D502">
            <v>58825.8</v>
          </cell>
          <cell r="AX502">
            <v>57822.36</v>
          </cell>
        </row>
        <row r="503">
          <cell r="D503">
            <v>7899045</v>
          </cell>
          <cell r="AX503">
            <v>7096262.7199999997</v>
          </cell>
        </row>
        <row r="545">
          <cell r="J545">
            <v>500000</v>
          </cell>
          <cell r="AX545">
            <v>500994.75</v>
          </cell>
        </row>
      </sheetData>
      <sheetData sheetId="74"/>
      <sheetData sheetId="75">
        <row r="31">
          <cell r="E31">
            <v>1025000</v>
          </cell>
          <cell r="H31">
            <v>1025000</v>
          </cell>
          <cell r="AX31">
            <v>31836000.000000004</v>
          </cell>
        </row>
        <row r="32">
          <cell r="E32">
            <v>-1025000</v>
          </cell>
          <cell r="H32">
            <v>-1025000</v>
          </cell>
          <cell r="AX32">
            <v>5158847.82</v>
          </cell>
        </row>
        <row r="35">
          <cell r="AX35">
            <v>443568.82</v>
          </cell>
        </row>
        <row r="54">
          <cell r="AX54">
            <v>0</v>
          </cell>
        </row>
        <row r="55">
          <cell r="J55">
            <v>2866450</v>
          </cell>
          <cell r="AX55">
            <v>2564037</v>
          </cell>
        </row>
        <row r="60">
          <cell r="J60">
            <v>605920</v>
          </cell>
          <cell r="AX60">
            <v>1543232.03</v>
          </cell>
        </row>
        <row r="65">
          <cell r="J65">
            <v>1300000</v>
          </cell>
          <cell r="AX65">
            <v>399882</v>
          </cell>
        </row>
        <row r="68">
          <cell r="J68">
            <v>500000</v>
          </cell>
          <cell r="AX68">
            <v>500000</v>
          </cell>
        </row>
        <row r="77">
          <cell r="J77">
            <v>268500</v>
          </cell>
          <cell r="AX77">
            <v>46500</v>
          </cell>
        </row>
        <row r="82">
          <cell r="J82">
            <v>154097742</v>
          </cell>
          <cell r="AX82">
            <v>246008216.01999995</v>
          </cell>
        </row>
        <row r="86">
          <cell r="E86">
            <v>2850000</v>
          </cell>
          <cell r="H86">
            <v>2850000</v>
          </cell>
          <cell r="AX86">
            <v>43856000.000000007</v>
          </cell>
        </row>
        <row r="87">
          <cell r="E87">
            <v>-2850000</v>
          </cell>
          <cell r="H87">
            <v>-2850000</v>
          </cell>
          <cell r="J87">
            <v>400000</v>
          </cell>
          <cell r="AX87">
            <v>150201489.5</v>
          </cell>
        </row>
        <row r="104">
          <cell r="J104">
            <v>2434539</v>
          </cell>
          <cell r="AX104">
            <v>1544792.71</v>
          </cell>
        </row>
        <row r="109">
          <cell r="J109">
            <v>1000000</v>
          </cell>
          <cell r="AX109">
            <v>20961274.510000002</v>
          </cell>
        </row>
        <row r="114">
          <cell r="AX114">
            <v>1145010</v>
          </cell>
        </row>
        <row r="119">
          <cell r="AX119">
            <v>6207851.1899999995</v>
          </cell>
        </row>
        <row r="124">
          <cell r="AX124">
            <v>18052311.98</v>
          </cell>
        </row>
        <row r="129">
          <cell r="AX129">
            <v>16003759.84</v>
          </cell>
        </row>
        <row r="134">
          <cell r="J134">
            <v>2925000</v>
          </cell>
          <cell r="AX134">
            <v>2917370</v>
          </cell>
        </row>
        <row r="139">
          <cell r="AX139">
            <v>9404685.9199999999</v>
          </cell>
        </row>
        <row r="144">
          <cell r="J144">
            <v>1820720</v>
          </cell>
          <cell r="AX144">
            <v>15491514.299999999</v>
          </cell>
        </row>
        <row r="153">
          <cell r="AX153">
            <v>0</v>
          </cell>
        </row>
        <row r="154">
          <cell r="J154">
            <v>80000</v>
          </cell>
          <cell r="AX154">
            <v>0</v>
          </cell>
        </row>
        <row r="159">
          <cell r="J159">
            <v>1000000</v>
          </cell>
          <cell r="AX159">
            <v>991365</v>
          </cell>
        </row>
        <row r="165">
          <cell r="J165">
            <v>12543128.6</v>
          </cell>
          <cell r="AX165">
            <v>12543128.66</v>
          </cell>
        </row>
        <row r="175">
          <cell r="J175">
            <v>300000</v>
          </cell>
          <cell r="AX175">
            <v>256000</v>
          </cell>
        </row>
        <row r="220">
          <cell r="E220">
            <v>1025000</v>
          </cell>
          <cell r="H220">
            <v>1025000</v>
          </cell>
          <cell r="AX220">
            <v>5282324</v>
          </cell>
        </row>
        <row r="221">
          <cell r="E221">
            <v>-1025000</v>
          </cell>
          <cell r="H221">
            <v>-1025000</v>
          </cell>
          <cell r="AX221">
            <v>8746737.1699999999</v>
          </cell>
        </row>
        <row r="222">
          <cell r="AB222">
            <v>0</v>
          </cell>
        </row>
        <row r="228">
          <cell r="I228">
            <v>-600000</v>
          </cell>
          <cell r="J228">
            <v>52600000</v>
          </cell>
          <cell r="AX228">
            <v>52000000</v>
          </cell>
        </row>
        <row r="234">
          <cell r="AX234">
            <v>0</v>
          </cell>
        </row>
        <row r="349">
          <cell r="D349">
            <v>931323.9</v>
          </cell>
          <cell r="AX349">
            <v>929328.8</v>
          </cell>
        </row>
        <row r="354">
          <cell r="D354">
            <v>721810.85</v>
          </cell>
          <cell r="AX354">
            <v>287219</v>
          </cell>
        </row>
        <row r="367">
          <cell r="D367">
            <v>256250</v>
          </cell>
          <cell r="AX367">
            <v>253125</v>
          </cell>
        </row>
        <row r="372">
          <cell r="D372">
            <v>21552</v>
          </cell>
          <cell r="J372">
            <v>553770</v>
          </cell>
          <cell r="AX372">
            <v>553770</v>
          </cell>
        </row>
        <row r="377">
          <cell r="AX377">
            <v>424938.31</v>
          </cell>
        </row>
        <row r="382">
          <cell r="D382">
            <v>100350</v>
          </cell>
          <cell r="AX382">
            <v>92498</v>
          </cell>
        </row>
        <row r="394">
          <cell r="J394">
            <v>1029828.5800000001</v>
          </cell>
          <cell r="AX394">
            <v>1025991.5</v>
          </cell>
        </row>
        <row r="399">
          <cell r="J399">
            <v>1210632</v>
          </cell>
          <cell r="AX399">
            <v>11162023.369999997</v>
          </cell>
        </row>
        <row r="404">
          <cell r="D404">
            <v>8854210.6199999992</v>
          </cell>
          <cell r="AX404">
            <v>8853952.0100000016</v>
          </cell>
        </row>
        <row r="405">
          <cell r="AX405">
            <v>0</v>
          </cell>
        </row>
        <row r="421">
          <cell r="AX421">
            <v>204258</v>
          </cell>
        </row>
        <row r="426">
          <cell r="AX426">
            <v>4451310.8500000006</v>
          </cell>
        </row>
        <row r="431">
          <cell r="AX431">
            <v>167020</v>
          </cell>
        </row>
        <row r="436">
          <cell r="AX436">
            <v>642083</v>
          </cell>
        </row>
        <row r="437">
          <cell r="J437">
            <v>3200000</v>
          </cell>
          <cell r="AX437">
            <v>2699995</v>
          </cell>
        </row>
        <row r="441">
          <cell r="AX441">
            <v>61414.25</v>
          </cell>
        </row>
        <row r="444">
          <cell r="AX444">
            <v>1947915</v>
          </cell>
        </row>
        <row r="451">
          <cell r="D451">
            <v>8036</v>
          </cell>
          <cell r="AX451">
            <v>4380</v>
          </cell>
        </row>
        <row r="456">
          <cell r="AX456">
            <v>3424163.25</v>
          </cell>
        </row>
        <row r="461">
          <cell r="J461">
            <v>6253529.4199999999</v>
          </cell>
          <cell r="AX461">
            <v>7232061.1699999999</v>
          </cell>
        </row>
        <row r="482">
          <cell r="D482">
            <v>54211092.539999999</v>
          </cell>
          <cell r="J482">
            <v>31000000</v>
          </cell>
          <cell r="AX482">
            <v>37559218.280000001</v>
          </cell>
        </row>
        <row r="492">
          <cell r="AX492">
            <v>69832</v>
          </cell>
        </row>
        <row r="537">
          <cell r="AX537">
            <v>0</v>
          </cell>
        </row>
        <row r="538">
          <cell r="AX538">
            <v>586030</v>
          </cell>
        </row>
        <row r="539">
          <cell r="AX539">
            <v>0</v>
          </cell>
        </row>
        <row r="545">
          <cell r="I545">
            <v>-500000</v>
          </cell>
          <cell r="J545">
            <v>-6928438.0499999998</v>
          </cell>
          <cell r="AX545">
            <v>600000</v>
          </cell>
        </row>
      </sheetData>
      <sheetData sheetId="76">
        <row r="54">
          <cell r="AX54">
            <v>0</v>
          </cell>
        </row>
        <row r="55">
          <cell r="AX55">
            <v>0</v>
          </cell>
        </row>
        <row r="77">
          <cell r="J77">
            <v>30000</v>
          </cell>
          <cell r="AX77">
            <v>30000</v>
          </cell>
        </row>
        <row r="134">
          <cell r="J134">
            <v>500000</v>
          </cell>
          <cell r="AX134">
            <v>500000</v>
          </cell>
        </row>
        <row r="159">
          <cell r="J159">
            <v>350000</v>
          </cell>
          <cell r="AX159">
            <v>349095</v>
          </cell>
        </row>
        <row r="179">
          <cell r="AX179">
            <v>0</v>
          </cell>
        </row>
        <row r="180">
          <cell r="J180">
            <v>3900000</v>
          </cell>
          <cell r="AX180">
            <v>3899549.2000000007</v>
          </cell>
        </row>
        <row r="181">
          <cell r="AX181">
            <v>0</v>
          </cell>
        </row>
        <row r="184">
          <cell r="E184">
            <v>14742500</v>
          </cell>
          <cell r="H184">
            <v>14742500</v>
          </cell>
          <cell r="AX184">
            <v>195405519.79000002</v>
          </cell>
        </row>
        <row r="185">
          <cell r="E185">
            <v>-14742500</v>
          </cell>
          <cell r="H185">
            <v>-14742500</v>
          </cell>
          <cell r="AX185">
            <v>94621217.13000001</v>
          </cell>
        </row>
        <row r="186">
          <cell r="AX186">
            <v>733331.29</v>
          </cell>
        </row>
        <row r="228">
          <cell r="J228">
            <v>9000000</v>
          </cell>
          <cell r="AX228">
            <v>8999999.9999999981</v>
          </cell>
        </row>
        <row r="372">
          <cell r="J372">
            <v>10500000</v>
          </cell>
          <cell r="AX372">
            <v>10499384.75</v>
          </cell>
        </row>
        <row r="461">
          <cell r="J461">
            <v>347000</v>
          </cell>
          <cell r="AX461">
            <v>346980</v>
          </cell>
        </row>
        <row r="502">
          <cell r="AX502">
            <v>0</v>
          </cell>
        </row>
        <row r="503">
          <cell r="D503">
            <v>13000000</v>
          </cell>
          <cell r="AX503">
            <v>13000000</v>
          </cell>
        </row>
      </sheetData>
      <sheetData sheetId="77">
        <row r="54">
          <cell r="AX54">
            <v>0</v>
          </cell>
        </row>
        <row r="55">
          <cell r="AX55">
            <v>0</v>
          </cell>
        </row>
        <row r="77">
          <cell r="J77">
            <v>60000</v>
          </cell>
          <cell r="AX77">
            <v>0</v>
          </cell>
        </row>
        <row r="159">
          <cell r="J159">
            <v>500000</v>
          </cell>
          <cell r="AX159">
            <v>449664</v>
          </cell>
        </row>
        <row r="174">
          <cell r="AX174">
            <v>0</v>
          </cell>
        </row>
        <row r="175">
          <cell r="J175">
            <v>500000</v>
          </cell>
          <cell r="AX175">
            <v>143705</v>
          </cell>
        </row>
        <row r="179">
          <cell r="AX179">
            <v>0</v>
          </cell>
        </row>
        <row r="180">
          <cell r="J180">
            <v>1500000</v>
          </cell>
          <cell r="AX180">
            <v>123125</v>
          </cell>
        </row>
        <row r="181">
          <cell r="AX181">
            <v>0</v>
          </cell>
        </row>
        <row r="184">
          <cell r="E184">
            <v>7560000</v>
          </cell>
          <cell r="H184">
            <v>7560000</v>
          </cell>
          <cell r="AX184">
            <v>102406000</v>
          </cell>
        </row>
        <row r="185">
          <cell r="E185">
            <v>-7560000</v>
          </cell>
          <cell r="H185">
            <v>-7560000</v>
          </cell>
          <cell r="AX185">
            <v>23773443.59</v>
          </cell>
        </row>
        <row r="186">
          <cell r="AX186">
            <v>0</v>
          </cell>
        </row>
        <row r="228">
          <cell r="J228">
            <v>600000</v>
          </cell>
          <cell r="AX228">
            <v>20125</v>
          </cell>
        </row>
        <row r="372">
          <cell r="J372">
            <v>250000</v>
          </cell>
          <cell r="AX372">
            <v>250000</v>
          </cell>
        </row>
        <row r="461">
          <cell r="J461">
            <v>357000</v>
          </cell>
          <cell r="AX461">
            <v>297713</v>
          </cell>
        </row>
        <row r="492">
          <cell r="AX492">
            <v>0</v>
          </cell>
        </row>
        <row r="502">
          <cell r="D502">
            <v>0.22</v>
          </cell>
          <cell r="AX502">
            <v>0</v>
          </cell>
        </row>
        <row r="503">
          <cell r="D503">
            <v>13300000</v>
          </cell>
          <cell r="AX503">
            <v>13299999.57</v>
          </cell>
        </row>
        <row r="545">
          <cell r="J545">
            <v>840000</v>
          </cell>
          <cell r="AX545">
            <v>835750.04</v>
          </cell>
        </row>
      </sheetData>
      <sheetData sheetId="78">
        <row r="159">
          <cell r="J159">
            <v>300000</v>
          </cell>
          <cell r="AX159">
            <v>299997.75</v>
          </cell>
        </row>
        <row r="179">
          <cell r="AX179">
            <v>0</v>
          </cell>
        </row>
        <row r="180">
          <cell r="J180">
            <v>5134139</v>
          </cell>
          <cell r="AX180">
            <v>499714</v>
          </cell>
        </row>
        <row r="181">
          <cell r="AX181">
            <v>0</v>
          </cell>
        </row>
        <row r="184">
          <cell r="AX184">
            <v>55994271.619999997</v>
          </cell>
        </row>
        <row r="185">
          <cell r="AX185">
            <v>53558890.61999999</v>
          </cell>
        </row>
        <row r="186">
          <cell r="AX186">
            <v>37941577.880000003</v>
          </cell>
        </row>
        <row r="228">
          <cell r="J228">
            <v>1305061</v>
          </cell>
          <cell r="AX228">
            <v>1304805.8</v>
          </cell>
        </row>
        <row r="372">
          <cell r="J372">
            <v>500000</v>
          </cell>
          <cell r="AX372">
            <v>499300</v>
          </cell>
        </row>
        <row r="461">
          <cell r="J461">
            <v>327000</v>
          </cell>
          <cell r="AX461">
            <v>326600</v>
          </cell>
        </row>
        <row r="476">
          <cell r="AX476">
            <v>19913</v>
          </cell>
        </row>
        <row r="502">
          <cell r="D502">
            <v>3404.4500000029802</v>
          </cell>
          <cell r="AX502">
            <v>0</v>
          </cell>
        </row>
        <row r="503">
          <cell r="D503">
            <v>13977162.209999999</v>
          </cell>
          <cell r="AX503">
            <v>13977162.210000001</v>
          </cell>
        </row>
        <row r="545">
          <cell r="AX545">
            <v>99000</v>
          </cell>
        </row>
      </sheetData>
      <sheetData sheetId="79"/>
      <sheetData sheetId="80">
        <row r="19">
          <cell r="AX19">
            <v>0</v>
          </cell>
        </row>
        <row r="20">
          <cell r="J20">
            <v>5000</v>
          </cell>
          <cell r="AX20">
            <v>0</v>
          </cell>
        </row>
        <row r="31">
          <cell r="E31">
            <v>4548750</v>
          </cell>
          <cell r="H31">
            <v>4548750</v>
          </cell>
          <cell r="AX31">
            <v>43774750</v>
          </cell>
        </row>
        <row r="32">
          <cell r="AX32">
            <v>14513000</v>
          </cell>
        </row>
        <row r="35">
          <cell r="AX35">
            <v>861700.56999999983</v>
          </cell>
        </row>
        <row r="54">
          <cell r="AX54">
            <v>0</v>
          </cell>
        </row>
        <row r="55">
          <cell r="J55">
            <v>2755696</v>
          </cell>
          <cell r="AX55">
            <v>2059068.52</v>
          </cell>
        </row>
        <row r="60">
          <cell r="J60">
            <v>874920</v>
          </cell>
          <cell r="AX60">
            <v>649500</v>
          </cell>
        </row>
        <row r="65">
          <cell r="J65">
            <v>500000</v>
          </cell>
          <cell r="AX65">
            <v>500000</v>
          </cell>
        </row>
        <row r="77">
          <cell r="J77">
            <v>253000</v>
          </cell>
          <cell r="AX77">
            <v>253000</v>
          </cell>
        </row>
        <row r="82">
          <cell r="J82">
            <v>85564568</v>
          </cell>
          <cell r="AX82">
            <v>143395094.44</v>
          </cell>
        </row>
        <row r="86">
          <cell r="AX86">
            <v>27433000</v>
          </cell>
        </row>
        <row r="87">
          <cell r="E87">
            <v>-4548750</v>
          </cell>
          <cell r="H87">
            <v>-4548750</v>
          </cell>
          <cell r="I87">
            <v>-1560000</v>
          </cell>
          <cell r="J87">
            <v>400000</v>
          </cell>
          <cell r="AX87">
            <v>131931399.94</v>
          </cell>
        </row>
        <row r="104">
          <cell r="J104">
            <v>3005673</v>
          </cell>
          <cell r="AX104">
            <v>2296872.8599999994</v>
          </cell>
        </row>
        <row r="109">
          <cell r="J109">
            <v>3000000</v>
          </cell>
          <cell r="AX109">
            <v>31268456.199999999</v>
          </cell>
        </row>
        <row r="114">
          <cell r="AX114">
            <v>987996.72</v>
          </cell>
        </row>
        <row r="119">
          <cell r="AX119">
            <v>2543445.85</v>
          </cell>
        </row>
        <row r="124">
          <cell r="AX124">
            <v>16898000</v>
          </cell>
        </row>
        <row r="129">
          <cell r="J129">
            <v>4500000</v>
          </cell>
          <cell r="AX129">
            <v>13350680.23</v>
          </cell>
        </row>
        <row r="134">
          <cell r="J134">
            <v>1200000</v>
          </cell>
          <cell r="AX134">
            <v>657015</v>
          </cell>
        </row>
        <row r="139">
          <cell r="AX139">
            <v>8997003.25</v>
          </cell>
        </row>
        <row r="144">
          <cell r="J144">
            <v>2184864</v>
          </cell>
          <cell r="AX144">
            <v>54370260.090000004</v>
          </cell>
        </row>
        <row r="159">
          <cell r="J159">
            <v>500000</v>
          </cell>
          <cell r="AX159">
            <v>463400</v>
          </cell>
        </row>
        <row r="165">
          <cell r="J165">
            <v>16200000</v>
          </cell>
          <cell r="AX165">
            <v>36930000</v>
          </cell>
        </row>
        <row r="175">
          <cell r="J175">
            <v>1100000</v>
          </cell>
          <cell r="AX175">
            <v>0</v>
          </cell>
        </row>
        <row r="189">
          <cell r="AX189">
            <v>0</v>
          </cell>
        </row>
        <row r="190">
          <cell r="J190">
            <v>231000</v>
          </cell>
          <cell r="AX190">
            <v>230800</v>
          </cell>
        </row>
        <row r="191">
          <cell r="AX191">
            <v>0</v>
          </cell>
        </row>
        <row r="220">
          <cell r="AX220">
            <v>5287000</v>
          </cell>
        </row>
        <row r="221">
          <cell r="AX221">
            <v>8676000</v>
          </cell>
        </row>
        <row r="222">
          <cell r="AB222">
            <v>0</v>
          </cell>
        </row>
        <row r="228">
          <cell r="J228">
            <v>9800000</v>
          </cell>
          <cell r="AX228">
            <v>0</v>
          </cell>
        </row>
        <row r="234">
          <cell r="AX234">
            <v>1700000</v>
          </cell>
        </row>
        <row r="337">
          <cell r="AX337">
            <v>24720</v>
          </cell>
        </row>
        <row r="354">
          <cell r="D354">
            <v>277218</v>
          </cell>
          <cell r="AX354">
            <v>277218</v>
          </cell>
        </row>
        <row r="367">
          <cell r="D367">
            <v>156423.20000000001</v>
          </cell>
          <cell r="AX367">
            <v>156423.20000000001</v>
          </cell>
        </row>
        <row r="372">
          <cell r="D372">
            <v>448060.69</v>
          </cell>
          <cell r="J372">
            <v>443016</v>
          </cell>
          <cell r="AX372">
            <v>582302.67000000004</v>
          </cell>
        </row>
        <row r="377">
          <cell r="AX377">
            <v>180458.5</v>
          </cell>
        </row>
        <row r="382">
          <cell r="D382">
            <v>21002.5</v>
          </cell>
          <cell r="AX382">
            <v>21002.5</v>
          </cell>
        </row>
        <row r="387">
          <cell r="J387">
            <v>1934540</v>
          </cell>
          <cell r="AX387">
            <v>1934540</v>
          </cell>
        </row>
        <row r="394">
          <cell r="J394">
            <v>1134228.58</v>
          </cell>
          <cell r="AX394">
            <v>839354.85</v>
          </cell>
        </row>
        <row r="399">
          <cell r="J399">
            <v>907974</v>
          </cell>
          <cell r="AX399">
            <v>18415362.739999998</v>
          </cell>
        </row>
        <row r="404">
          <cell r="D404">
            <v>6010532.4000000004</v>
          </cell>
          <cell r="AX404">
            <v>6010532.4000000004</v>
          </cell>
        </row>
        <row r="405">
          <cell r="AX405">
            <v>0</v>
          </cell>
        </row>
        <row r="421">
          <cell r="AX421">
            <v>0</v>
          </cell>
        </row>
        <row r="426">
          <cell r="I426">
            <v>-1000000</v>
          </cell>
          <cell r="AX426">
            <v>15096652.76</v>
          </cell>
        </row>
        <row r="431">
          <cell r="AX431">
            <v>0</v>
          </cell>
        </row>
        <row r="436">
          <cell r="AX436">
            <v>244151.32</v>
          </cell>
        </row>
        <row r="437">
          <cell r="J437">
            <v>3200000</v>
          </cell>
          <cell r="AX437">
            <v>3000000</v>
          </cell>
        </row>
        <row r="441">
          <cell r="AX441">
            <v>9410515.5999999996</v>
          </cell>
        </row>
        <row r="444">
          <cell r="AX444">
            <v>5281565.46</v>
          </cell>
        </row>
        <row r="451">
          <cell r="D451">
            <v>134832</v>
          </cell>
          <cell r="AX451">
            <v>134832</v>
          </cell>
        </row>
        <row r="456">
          <cell r="AX456">
            <v>4894496.5999999996</v>
          </cell>
        </row>
        <row r="461">
          <cell r="J461">
            <v>10153529.42</v>
          </cell>
          <cell r="AX461">
            <v>16415193.030000003</v>
          </cell>
        </row>
        <row r="476">
          <cell r="AX476">
            <v>500000</v>
          </cell>
        </row>
        <row r="482">
          <cell r="D482">
            <v>36223760</v>
          </cell>
          <cell r="I482">
            <v>27027540</v>
          </cell>
          <cell r="J482">
            <v>60494560</v>
          </cell>
          <cell r="AX482">
            <v>123745860</v>
          </cell>
        </row>
        <row r="537">
          <cell r="AX537">
            <v>0</v>
          </cell>
        </row>
        <row r="538">
          <cell r="AX538">
            <v>1509106.9300000002</v>
          </cell>
        </row>
        <row r="539">
          <cell r="AX539">
            <v>0</v>
          </cell>
        </row>
        <row r="545">
          <cell r="AX545">
            <v>3712500</v>
          </cell>
        </row>
        <row r="550">
          <cell r="AX550">
            <v>0</v>
          </cell>
        </row>
        <row r="551">
          <cell r="AX551">
            <v>345000</v>
          </cell>
        </row>
      </sheetData>
      <sheetData sheetId="81">
        <row r="77">
          <cell r="J77">
            <v>66640</v>
          </cell>
          <cell r="AX77">
            <v>66640</v>
          </cell>
        </row>
        <row r="87">
          <cell r="J87">
            <v>500000</v>
          </cell>
          <cell r="AX87">
            <v>424415.13</v>
          </cell>
        </row>
        <row r="159">
          <cell r="J159">
            <v>500000</v>
          </cell>
          <cell r="AX159">
            <v>290400</v>
          </cell>
        </row>
        <row r="174">
          <cell r="AX174">
            <v>0</v>
          </cell>
        </row>
        <row r="175">
          <cell r="J175">
            <v>800000</v>
          </cell>
          <cell r="AX175">
            <v>0</v>
          </cell>
        </row>
        <row r="179">
          <cell r="AX179">
            <v>0</v>
          </cell>
        </row>
        <row r="180">
          <cell r="J180">
            <v>550000</v>
          </cell>
          <cell r="AX180">
            <v>0</v>
          </cell>
        </row>
        <row r="181">
          <cell r="AX181">
            <v>0</v>
          </cell>
        </row>
        <row r="184">
          <cell r="AX184">
            <v>152381345.62</v>
          </cell>
        </row>
        <row r="185">
          <cell r="AX185">
            <v>39408910.369999997</v>
          </cell>
        </row>
        <row r="186">
          <cell r="AX186">
            <v>0</v>
          </cell>
        </row>
        <row r="228">
          <cell r="J228">
            <v>500000</v>
          </cell>
          <cell r="AX228">
            <v>0</v>
          </cell>
        </row>
        <row r="337">
          <cell r="AX337">
            <v>0</v>
          </cell>
        </row>
        <row r="372">
          <cell r="J372">
            <v>500000</v>
          </cell>
          <cell r="AX372">
            <v>363035.17</v>
          </cell>
        </row>
        <row r="404">
          <cell r="D404">
            <v>1842654.43</v>
          </cell>
          <cell r="AX404">
            <v>1193497</v>
          </cell>
        </row>
        <row r="405">
          <cell r="AX405">
            <v>0</v>
          </cell>
        </row>
        <row r="421">
          <cell r="AX421">
            <v>1475568</v>
          </cell>
        </row>
        <row r="461">
          <cell r="J461">
            <v>357000</v>
          </cell>
          <cell r="AX461">
            <v>748206.5</v>
          </cell>
        </row>
        <row r="476">
          <cell r="AX476">
            <v>311700</v>
          </cell>
        </row>
        <row r="482">
          <cell r="D482">
            <v>27027540</v>
          </cell>
          <cell r="J482">
            <v>-27027540</v>
          </cell>
          <cell r="AX482">
            <v>0</v>
          </cell>
        </row>
        <row r="502">
          <cell r="D502">
            <v>10903275.67</v>
          </cell>
          <cell r="AX502">
            <v>7104913.3599999994</v>
          </cell>
        </row>
        <row r="503">
          <cell r="D503">
            <v>27953128.699999999</v>
          </cell>
          <cell r="AX503">
            <v>24296782.699999999</v>
          </cell>
        </row>
        <row r="545">
          <cell r="J545">
            <v>100000</v>
          </cell>
          <cell r="AX545">
            <v>2491680</v>
          </cell>
        </row>
      </sheetData>
      <sheetData sheetId="82">
        <row r="77">
          <cell r="J77">
            <v>66640</v>
          </cell>
          <cell r="AX77">
            <v>66640</v>
          </cell>
        </row>
        <row r="87">
          <cell r="J87">
            <v>1060000</v>
          </cell>
          <cell r="AX87">
            <v>663230.55000000005</v>
          </cell>
        </row>
        <row r="129">
          <cell r="J129">
            <v>4500000</v>
          </cell>
          <cell r="AX129">
            <v>2817207.6500000004</v>
          </cell>
        </row>
        <row r="134">
          <cell r="J134">
            <v>200000</v>
          </cell>
          <cell r="AX134">
            <v>197110.94</v>
          </cell>
        </row>
        <row r="159">
          <cell r="J159">
            <v>900000</v>
          </cell>
          <cell r="AX159">
            <v>899332.35</v>
          </cell>
        </row>
        <row r="174">
          <cell r="AX174">
            <v>0</v>
          </cell>
        </row>
        <row r="175">
          <cell r="J175">
            <v>5000000</v>
          </cell>
          <cell r="AX175">
            <v>3187168.3</v>
          </cell>
        </row>
        <row r="179">
          <cell r="AX179">
            <v>0</v>
          </cell>
        </row>
        <row r="180">
          <cell r="J180">
            <v>2300000</v>
          </cell>
          <cell r="AX180">
            <v>1926165.1400000001</v>
          </cell>
        </row>
        <row r="181">
          <cell r="AX181">
            <v>0</v>
          </cell>
        </row>
        <row r="184">
          <cell r="E184">
            <v>15785749</v>
          </cell>
          <cell r="H184">
            <v>15785749</v>
          </cell>
          <cell r="AX184">
            <v>342859778.13</v>
          </cell>
        </row>
        <row r="185">
          <cell r="E185">
            <v>-15785749</v>
          </cell>
          <cell r="H185">
            <v>-15785749</v>
          </cell>
          <cell r="AX185">
            <v>129653243.28</v>
          </cell>
        </row>
        <row r="186">
          <cell r="AX186">
            <v>158889098.78</v>
          </cell>
        </row>
        <row r="372">
          <cell r="J372">
            <v>1000000</v>
          </cell>
          <cell r="AX372">
            <v>1000000</v>
          </cell>
        </row>
        <row r="426">
          <cell r="J426">
            <v>1000000</v>
          </cell>
          <cell r="AX426">
            <v>931279.38</v>
          </cell>
        </row>
        <row r="456">
          <cell r="AX456">
            <v>2500000</v>
          </cell>
        </row>
        <row r="461">
          <cell r="J461">
            <v>357000</v>
          </cell>
          <cell r="AX461">
            <v>796450</v>
          </cell>
        </row>
        <row r="476">
          <cell r="AX476">
            <v>839393.8</v>
          </cell>
        </row>
        <row r="502">
          <cell r="D502">
            <v>69241.240000000005</v>
          </cell>
          <cell r="AX502">
            <v>69241.239999999991</v>
          </cell>
        </row>
        <row r="503">
          <cell r="D503">
            <v>35946526.329999998</v>
          </cell>
          <cell r="AX503">
            <v>35944576.330000006</v>
          </cell>
        </row>
        <row r="545">
          <cell r="J545">
            <v>1615000</v>
          </cell>
          <cell r="AX545">
            <v>2085766.3699999994</v>
          </cell>
        </row>
      </sheetData>
      <sheetData sheetId="83"/>
      <sheetData sheetId="84">
        <row r="19">
          <cell r="AX19">
            <v>0</v>
          </cell>
        </row>
        <row r="20">
          <cell r="J20">
            <v>600000</v>
          </cell>
          <cell r="AX20">
            <v>510543</v>
          </cell>
        </row>
        <row r="31">
          <cell r="E31">
            <v>1030000</v>
          </cell>
          <cell r="H31">
            <v>1030000</v>
          </cell>
          <cell r="AX31">
            <v>25797287.620000001</v>
          </cell>
        </row>
        <row r="32">
          <cell r="E32">
            <v>-1030000</v>
          </cell>
          <cell r="H32">
            <v>-1030000</v>
          </cell>
          <cell r="AX32">
            <v>7589424.0700000003</v>
          </cell>
        </row>
        <row r="35">
          <cell r="AX35">
            <v>335784.37</v>
          </cell>
        </row>
        <row r="54">
          <cell r="AX54">
            <v>0</v>
          </cell>
        </row>
        <row r="55">
          <cell r="J55">
            <v>2755696</v>
          </cell>
          <cell r="AX55">
            <v>2251810</v>
          </cell>
        </row>
        <row r="60">
          <cell r="J60">
            <v>1180704</v>
          </cell>
          <cell r="AX60">
            <v>1446500.9100000001</v>
          </cell>
        </row>
        <row r="65">
          <cell r="J65">
            <v>500000</v>
          </cell>
          <cell r="AX65">
            <v>452674.8</v>
          </cell>
        </row>
        <row r="77">
          <cell r="J77">
            <v>204960</v>
          </cell>
          <cell r="AX77">
            <v>204960</v>
          </cell>
        </row>
        <row r="82">
          <cell r="J82">
            <v>65436292</v>
          </cell>
          <cell r="AX82">
            <v>134186209.91999999</v>
          </cell>
        </row>
        <row r="86">
          <cell r="E86">
            <v>1510000</v>
          </cell>
          <cell r="H86">
            <v>1510000</v>
          </cell>
          <cell r="AX86">
            <v>25817999.999999996</v>
          </cell>
        </row>
        <row r="87">
          <cell r="E87">
            <v>-1510000</v>
          </cell>
          <cell r="H87">
            <v>-1510000</v>
          </cell>
          <cell r="J87">
            <v>400000</v>
          </cell>
          <cell r="AX87">
            <v>124029684.15000001</v>
          </cell>
        </row>
        <row r="104">
          <cell r="J104">
            <v>2805854</v>
          </cell>
          <cell r="AX104">
            <v>1701473.3399999994</v>
          </cell>
        </row>
        <row r="109">
          <cell r="AX109">
            <v>14341196.5</v>
          </cell>
        </row>
        <row r="114">
          <cell r="AX114">
            <v>491335</v>
          </cell>
        </row>
        <row r="119">
          <cell r="AX119">
            <v>5963698.7400000002</v>
          </cell>
        </row>
        <row r="124">
          <cell r="AX124">
            <v>8938465.5800000001</v>
          </cell>
        </row>
        <row r="129">
          <cell r="AX129">
            <v>9780719.8599999994</v>
          </cell>
        </row>
        <row r="134">
          <cell r="J134">
            <v>580000</v>
          </cell>
          <cell r="AX134">
            <v>220000</v>
          </cell>
        </row>
        <row r="139">
          <cell r="AX139">
            <v>7658376.0099999998</v>
          </cell>
        </row>
        <row r="144">
          <cell r="J144">
            <v>2184864</v>
          </cell>
          <cell r="AX144">
            <v>22396969.050000001</v>
          </cell>
        </row>
        <row r="159">
          <cell r="J159">
            <v>548000</v>
          </cell>
          <cell r="AX159">
            <v>548000</v>
          </cell>
        </row>
        <row r="165">
          <cell r="J165">
            <v>75319198</v>
          </cell>
          <cell r="AX165">
            <v>117544824.59</v>
          </cell>
        </row>
        <row r="175">
          <cell r="J175">
            <v>300000</v>
          </cell>
          <cell r="AX175">
            <v>42020.58</v>
          </cell>
        </row>
        <row r="220">
          <cell r="E220">
            <v>560000</v>
          </cell>
          <cell r="H220">
            <v>560000</v>
          </cell>
          <cell r="AX220">
            <v>5312000</v>
          </cell>
        </row>
        <row r="221">
          <cell r="E221">
            <v>-560000</v>
          </cell>
          <cell r="H221">
            <v>-560000</v>
          </cell>
          <cell r="AX221">
            <v>3968894.58</v>
          </cell>
        </row>
        <row r="222">
          <cell r="AB222">
            <v>0</v>
          </cell>
        </row>
        <row r="228">
          <cell r="J228">
            <v>16300000</v>
          </cell>
          <cell r="AX228">
            <v>16300000</v>
          </cell>
        </row>
        <row r="234">
          <cell r="AX234">
            <v>2000000</v>
          </cell>
        </row>
        <row r="349">
          <cell r="D349">
            <v>1307778.29</v>
          </cell>
          <cell r="AX349">
            <v>1302194.51</v>
          </cell>
        </row>
        <row r="354">
          <cell r="D354">
            <v>2888316.53</v>
          </cell>
          <cell r="AX354">
            <v>2791782.15</v>
          </cell>
        </row>
        <row r="367">
          <cell r="D367">
            <v>48000</v>
          </cell>
          <cell r="AX367">
            <v>0</v>
          </cell>
        </row>
        <row r="372">
          <cell r="D372">
            <v>130514.77</v>
          </cell>
          <cell r="J372">
            <v>443016</v>
          </cell>
          <cell r="AX372">
            <v>147672</v>
          </cell>
        </row>
        <row r="377">
          <cell r="AX377">
            <v>860040</v>
          </cell>
        </row>
        <row r="382">
          <cell r="D382">
            <v>300000</v>
          </cell>
          <cell r="AX382">
            <v>226250</v>
          </cell>
        </row>
        <row r="394">
          <cell r="D394">
            <v>130315.1</v>
          </cell>
          <cell r="J394">
            <v>584514.29</v>
          </cell>
          <cell r="AX394">
            <v>496480.54</v>
          </cell>
        </row>
        <row r="399">
          <cell r="J399">
            <v>907974</v>
          </cell>
          <cell r="AX399">
            <v>12463315.720000001</v>
          </cell>
        </row>
        <row r="404">
          <cell r="D404">
            <v>20313378.600000001</v>
          </cell>
          <cell r="AX404">
            <v>20294726.530000001</v>
          </cell>
        </row>
        <row r="405">
          <cell r="AX405">
            <v>0</v>
          </cell>
        </row>
        <row r="421">
          <cell r="AX421">
            <v>39060</v>
          </cell>
        </row>
        <row r="426">
          <cell r="AX426">
            <v>7562771.46</v>
          </cell>
        </row>
        <row r="431">
          <cell r="AX431">
            <v>475024.3</v>
          </cell>
        </row>
        <row r="436">
          <cell r="AX436">
            <v>0</v>
          </cell>
        </row>
        <row r="437">
          <cell r="J437">
            <v>3200000</v>
          </cell>
          <cell r="AX437">
            <v>3175000</v>
          </cell>
        </row>
        <row r="441">
          <cell r="AX441">
            <v>14982653.139999999</v>
          </cell>
        </row>
        <row r="444">
          <cell r="AX444">
            <v>8158022.3200000003</v>
          </cell>
        </row>
        <row r="451">
          <cell r="D451">
            <v>265200</v>
          </cell>
          <cell r="AX451">
            <v>231791.92</v>
          </cell>
        </row>
        <row r="456">
          <cell r="AX456">
            <v>4910313.88</v>
          </cell>
        </row>
        <row r="461">
          <cell r="J461">
            <v>7003529.4199999999</v>
          </cell>
          <cell r="AX461">
            <v>12070323.85</v>
          </cell>
        </row>
        <row r="471">
          <cell r="AX471">
            <v>226563.8</v>
          </cell>
        </row>
        <row r="476">
          <cell r="AX476">
            <v>290851</v>
          </cell>
        </row>
        <row r="482">
          <cell r="D482">
            <v>23675473.829999998</v>
          </cell>
          <cell r="J482">
            <v>4366306</v>
          </cell>
          <cell r="AX482">
            <v>9186179.8300000001</v>
          </cell>
        </row>
        <row r="537">
          <cell r="AX537">
            <v>0</v>
          </cell>
        </row>
        <row r="538">
          <cell r="AX538">
            <v>2247217</v>
          </cell>
        </row>
        <row r="539">
          <cell r="AX539">
            <v>0</v>
          </cell>
        </row>
        <row r="545">
          <cell r="AX545">
            <v>11010000</v>
          </cell>
        </row>
        <row r="550">
          <cell r="AX550">
            <v>0</v>
          </cell>
        </row>
        <row r="551">
          <cell r="AX551">
            <v>850000</v>
          </cell>
        </row>
      </sheetData>
      <sheetData sheetId="85">
        <row r="77">
          <cell r="J77">
            <v>66640</v>
          </cell>
          <cell r="AX77">
            <v>66640</v>
          </cell>
        </row>
        <row r="159">
          <cell r="J159">
            <v>350000</v>
          </cell>
          <cell r="AX159">
            <v>349947.87</v>
          </cell>
        </row>
        <row r="184">
          <cell r="AX184">
            <v>11150000</v>
          </cell>
        </row>
        <row r="185">
          <cell r="AX185">
            <v>8670738.1800000034</v>
          </cell>
        </row>
        <row r="186">
          <cell r="AX186">
            <v>0</v>
          </cell>
        </row>
        <row r="461">
          <cell r="J461">
            <v>297000</v>
          </cell>
          <cell r="AX461">
            <v>295522.52</v>
          </cell>
        </row>
        <row r="502">
          <cell r="D502">
            <v>97604.28</v>
          </cell>
          <cell r="AX502">
            <v>97604.28</v>
          </cell>
        </row>
        <row r="503">
          <cell r="D503">
            <v>2647.26</v>
          </cell>
          <cell r="AX503">
            <v>0</v>
          </cell>
        </row>
        <row r="545">
          <cell r="J545">
            <v>100000</v>
          </cell>
          <cell r="AX545">
            <v>100000</v>
          </cell>
        </row>
      </sheetData>
      <sheetData sheetId="86">
        <row r="77">
          <cell r="J77">
            <v>66640</v>
          </cell>
          <cell r="AX77">
            <v>66640</v>
          </cell>
        </row>
        <row r="159">
          <cell r="J159">
            <v>1300000</v>
          </cell>
          <cell r="AX159">
            <v>1300000</v>
          </cell>
        </row>
        <row r="175">
          <cell r="J175">
            <v>800000</v>
          </cell>
          <cell r="AX175">
            <v>800000</v>
          </cell>
        </row>
        <row r="179">
          <cell r="AX179">
            <v>0</v>
          </cell>
        </row>
        <row r="180">
          <cell r="J180">
            <v>14836179.449999999</v>
          </cell>
          <cell r="AX180">
            <v>14836179.449999999</v>
          </cell>
        </row>
        <row r="181">
          <cell r="AX181">
            <v>0</v>
          </cell>
        </row>
        <row r="184">
          <cell r="E184">
            <v>7100000</v>
          </cell>
          <cell r="H184">
            <v>7100000</v>
          </cell>
          <cell r="AX184">
            <v>148630000</v>
          </cell>
        </row>
        <row r="185">
          <cell r="E185">
            <v>-7100000</v>
          </cell>
          <cell r="H185">
            <v>-7100000</v>
          </cell>
          <cell r="AX185">
            <v>41768000</v>
          </cell>
        </row>
        <row r="186">
          <cell r="AX186">
            <v>100000000</v>
          </cell>
        </row>
        <row r="228">
          <cell r="J228">
            <v>2533189.48</v>
          </cell>
          <cell r="AX228">
            <v>2533189.48</v>
          </cell>
        </row>
        <row r="372">
          <cell r="J372">
            <v>1000000</v>
          </cell>
          <cell r="AX372">
            <v>999937.29</v>
          </cell>
        </row>
        <row r="461">
          <cell r="J461">
            <v>357000</v>
          </cell>
          <cell r="AX461">
            <v>357000</v>
          </cell>
        </row>
        <row r="476">
          <cell r="AX476">
            <v>0</v>
          </cell>
        </row>
        <row r="482">
          <cell r="J482">
            <v>99000000</v>
          </cell>
          <cell r="AX482">
            <v>98985000</v>
          </cell>
        </row>
        <row r="502">
          <cell r="D502">
            <v>64281.95</v>
          </cell>
          <cell r="AX502">
            <v>64281.95</v>
          </cell>
        </row>
        <row r="503">
          <cell r="D503">
            <v>1000</v>
          </cell>
          <cell r="AX503">
            <v>0</v>
          </cell>
        </row>
        <row r="545">
          <cell r="J545">
            <v>10919327</v>
          </cell>
          <cell r="AX545">
            <v>10919327</v>
          </cell>
        </row>
      </sheetData>
      <sheetData sheetId="87"/>
      <sheetData sheetId="88">
        <row r="31">
          <cell r="AX31">
            <v>30506000</v>
          </cell>
        </row>
        <row r="32">
          <cell r="AX32">
            <v>4885702.17</v>
          </cell>
        </row>
        <row r="35">
          <cell r="AX35">
            <v>285932.40000000002</v>
          </cell>
        </row>
        <row r="54">
          <cell r="AX54">
            <v>0</v>
          </cell>
        </row>
        <row r="55">
          <cell r="J55">
            <v>3972790</v>
          </cell>
          <cell r="AX55">
            <v>2181282.37</v>
          </cell>
        </row>
        <row r="60">
          <cell r="J60">
            <v>1075048</v>
          </cell>
          <cell r="AX60">
            <v>58341.32</v>
          </cell>
        </row>
        <row r="65">
          <cell r="J65">
            <v>300000</v>
          </cell>
          <cell r="AX65">
            <v>279475</v>
          </cell>
        </row>
        <row r="77">
          <cell r="J77">
            <v>175320</v>
          </cell>
          <cell r="AX77">
            <v>142000</v>
          </cell>
        </row>
        <row r="82">
          <cell r="J82">
            <v>74617710</v>
          </cell>
          <cell r="AX82">
            <v>123789464.25</v>
          </cell>
        </row>
        <row r="86">
          <cell r="E86">
            <v>3273739</v>
          </cell>
          <cell r="H86">
            <v>3273739</v>
          </cell>
          <cell r="AX86">
            <v>29098739</v>
          </cell>
        </row>
        <row r="87">
          <cell r="E87">
            <v>-3273739</v>
          </cell>
          <cell r="H87">
            <v>-3273739</v>
          </cell>
          <cell r="J87">
            <v>550000</v>
          </cell>
          <cell r="AX87">
            <v>96423445.659999996</v>
          </cell>
        </row>
        <row r="104">
          <cell r="J104">
            <v>1798939</v>
          </cell>
          <cell r="AX104">
            <v>1087403.33</v>
          </cell>
        </row>
        <row r="109">
          <cell r="J109">
            <v>13900000</v>
          </cell>
          <cell r="AX109">
            <v>15541363.34</v>
          </cell>
        </row>
        <row r="114">
          <cell r="AX114">
            <v>959550.74</v>
          </cell>
        </row>
        <row r="119">
          <cell r="AX119">
            <v>4274052</v>
          </cell>
        </row>
        <row r="124">
          <cell r="AX124">
            <v>16686651.619999999</v>
          </cell>
        </row>
        <row r="129">
          <cell r="AX129">
            <v>8826926.5600000005</v>
          </cell>
        </row>
        <row r="134">
          <cell r="J134">
            <v>580000</v>
          </cell>
          <cell r="AX134">
            <v>188000</v>
          </cell>
        </row>
        <row r="139">
          <cell r="AX139">
            <v>1906447.83</v>
          </cell>
        </row>
        <row r="144">
          <cell r="J144">
            <v>2731080</v>
          </cell>
          <cell r="AX144">
            <v>12107080</v>
          </cell>
        </row>
        <row r="159">
          <cell r="J159">
            <v>1500000</v>
          </cell>
          <cell r="AX159">
            <v>500000</v>
          </cell>
        </row>
        <row r="165">
          <cell r="J165">
            <v>7791570</v>
          </cell>
          <cell r="AX165">
            <v>36893570</v>
          </cell>
        </row>
        <row r="175">
          <cell r="J175">
            <v>300000</v>
          </cell>
          <cell r="AX175">
            <v>0</v>
          </cell>
        </row>
        <row r="190">
          <cell r="AX190">
            <v>0</v>
          </cell>
        </row>
        <row r="220">
          <cell r="E220">
            <v>210011</v>
          </cell>
          <cell r="H220">
            <v>210011</v>
          </cell>
          <cell r="AX220">
            <v>6793011</v>
          </cell>
        </row>
        <row r="221">
          <cell r="E221">
            <v>-210011</v>
          </cell>
          <cell r="H221">
            <v>-210011</v>
          </cell>
          <cell r="AX221">
            <v>7578505.2999999998</v>
          </cell>
        </row>
        <row r="222">
          <cell r="AB222">
            <v>0</v>
          </cell>
        </row>
        <row r="228">
          <cell r="J228">
            <v>21450000</v>
          </cell>
          <cell r="AX228">
            <v>21450000</v>
          </cell>
        </row>
        <row r="234">
          <cell r="AX234">
            <v>4438000</v>
          </cell>
        </row>
        <row r="349">
          <cell r="D349">
            <v>586868.03</v>
          </cell>
          <cell r="AX349">
            <v>586868.03</v>
          </cell>
        </row>
        <row r="354">
          <cell r="AX354">
            <v>0</v>
          </cell>
        </row>
        <row r="367">
          <cell r="D367">
            <v>461241</v>
          </cell>
          <cell r="J367">
            <v>125000</v>
          </cell>
          <cell r="AX367">
            <v>514241</v>
          </cell>
        </row>
        <row r="372">
          <cell r="D372">
            <v>1691622.58</v>
          </cell>
          <cell r="J372">
            <v>1453770</v>
          </cell>
          <cell r="AX372">
            <v>2591622.58</v>
          </cell>
        </row>
        <row r="377">
          <cell r="AX377">
            <v>897528</v>
          </cell>
        </row>
        <row r="382">
          <cell r="D382">
            <v>300000</v>
          </cell>
          <cell r="AX382">
            <v>300000</v>
          </cell>
        </row>
        <row r="394">
          <cell r="J394">
            <v>1082028.58</v>
          </cell>
          <cell r="AX394">
            <v>628767.36</v>
          </cell>
        </row>
        <row r="399">
          <cell r="J399">
            <v>1815948</v>
          </cell>
          <cell r="AX399">
            <v>30401415</v>
          </cell>
        </row>
        <row r="404">
          <cell r="D404">
            <v>22028017.719999999</v>
          </cell>
          <cell r="AX404">
            <v>22028017.719999999</v>
          </cell>
        </row>
        <row r="405">
          <cell r="AX405">
            <v>0</v>
          </cell>
        </row>
        <row r="421">
          <cell r="AX421">
            <v>320000</v>
          </cell>
        </row>
        <row r="426">
          <cell r="AX426">
            <v>4590895.41</v>
          </cell>
        </row>
        <row r="431">
          <cell r="AX431">
            <v>138447</v>
          </cell>
        </row>
        <row r="436">
          <cell r="AX436">
            <v>4083712.28</v>
          </cell>
        </row>
        <row r="437">
          <cell r="J437">
            <v>3200000</v>
          </cell>
          <cell r="AX437">
            <v>0</v>
          </cell>
        </row>
        <row r="441">
          <cell r="AX441">
            <v>598809.24</v>
          </cell>
        </row>
        <row r="444">
          <cell r="AX444">
            <v>4359432.2699999996</v>
          </cell>
        </row>
        <row r="451">
          <cell r="D451">
            <v>489095</v>
          </cell>
          <cell r="AX451">
            <v>489095</v>
          </cell>
        </row>
        <row r="456">
          <cell r="AX456">
            <v>2291585.6800000002</v>
          </cell>
        </row>
        <row r="461">
          <cell r="J461">
            <v>5753529.4199999999</v>
          </cell>
          <cell r="AX461">
            <v>3900783.5900000003</v>
          </cell>
        </row>
        <row r="482">
          <cell r="D482">
            <v>64788066.760000005</v>
          </cell>
          <cell r="AX482">
            <v>53974181.859999999</v>
          </cell>
        </row>
        <row r="537">
          <cell r="AX537">
            <v>0</v>
          </cell>
        </row>
        <row r="538">
          <cell r="AX538">
            <v>1421596.4</v>
          </cell>
        </row>
        <row r="539">
          <cell r="AX539">
            <v>0</v>
          </cell>
        </row>
        <row r="545">
          <cell r="AX545">
            <v>33139153.5</v>
          </cell>
        </row>
      </sheetData>
      <sheetData sheetId="89">
        <row r="77">
          <cell r="J77">
            <v>96640</v>
          </cell>
          <cell r="AX77">
            <v>96640</v>
          </cell>
        </row>
        <row r="159">
          <cell r="J159">
            <v>500000</v>
          </cell>
          <cell r="AX159">
            <v>201351.04000000001</v>
          </cell>
        </row>
        <row r="175">
          <cell r="J175">
            <v>300000</v>
          </cell>
          <cell r="AX175">
            <v>296788.26</v>
          </cell>
        </row>
        <row r="179">
          <cell r="AX179">
            <v>0</v>
          </cell>
        </row>
        <row r="180">
          <cell r="J180">
            <v>100000</v>
          </cell>
          <cell r="AX180">
            <v>7467</v>
          </cell>
        </row>
        <row r="181">
          <cell r="AX181">
            <v>0</v>
          </cell>
        </row>
        <row r="184">
          <cell r="E184">
            <v>9400000</v>
          </cell>
          <cell r="H184">
            <v>9400000</v>
          </cell>
          <cell r="AX184">
            <v>113574481.00999999</v>
          </cell>
        </row>
        <row r="185">
          <cell r="E185">
            <v>-9400000</v>
          </cell>
          <cell r="H185">
            <v>-9400000</v>
          </cell>
          <cell r="AX185">
            <v>35141998.850000001</v>
          </cell>
        </row>
        <row r="186">
          <cell r="AX186">
            <v>0</v>
          </cell>
        </row>
        <row r="372">
          <cell r="J372">
            <v>1250000</v>
          </cell>
          <cell r="AX372">
            <v>532289.36</v>
          </cell>
        </row>
        <row r="461">
          <cell r="J461">
            <v>417000</v>
          </cell>
          <cell r="AX461">
            <v>0</v>
          </cell>
        </row>
        <row r="482">
          <cell r="J482">
            <v>1926000</v>
          </cell>
          <cell r="AX482">
            <v>1921500</v>
          </cell>
        </row>
        <row r="502">
          <cell r="AX502">
            <v>0</v>
          </cell>
        </row>
        <row r="503">
          <cell r="D503">
            <v>14902175</v>
          </cell>
          <cell r="AX503">
            <v>12880000</v>
          </cell>
        </row>
      </sheetData>
      <sheetData sheetId="90">
        <row r="77">
          <cell r="J77">
            <v>33320</v>
          </cell>
          <cell r="AX77">
            <v>33320</v>
          </cell>
        </row>
        <row r="159">
          <cell r="J159">
            <v>350000</v>
          </cell>
          <cell r="AX159">
            <v>349638.64</v>
          </cell>
        </row>
        <row r="184">
          <cell r="E184">
            <v>5663750</v>
          </cell>
          <cell r="H184">
            <v>5663750</v>
          </cell>
          <cell r="AX184">
            <v>47078253.319999993</v>
          </cell>
        </row>
        <row r="185">
          <cell r="E185">
            <v>-5663750</v>
          </cell>
          <cell r="H185">
            <v>-5663750</v>
          </cell>
          <cell r="AX185">
            <v>13631235.1</v>
          </cell>
        </row>
        <row r="186">
          <cell r="AX186">
            <v>9399896.7599999998</v>
          </cell>
        </row>
        <row r="372">
          <cell r="J372">
            <v>750000</v>
          </cell>
          <cell r="AX372">
            <v>749732.77</v>
          </cell>
        </row>
        <row r="461">
          <cell r="J461">
            <v>317000</v>
          </cell>
          <cell r="AX461">
            <v>316543.3</v>
          </cell>
        </row>
        <row r="476">
          <cell r="AX476">
            <v>17951.689999999999</v>
          </cell>
        </row>
        <row r="502">
          <cell r="D502">
            <v>40004.04</v>
          </cell>
          <cell r="AX502">
            <v>39984.480000000003</v>
          </cell>
        </row>
        <row r="503">
          <cell r="D503">
            <v>21554602.010000002</v>
          </cell>
          <cell r="AX503">
            <v>21397074.510000002</v>
          </cell>
        </row>
        <row r="545">
          <cell r="AX545">
            <v>103671.11</v>
          </cell>
        </row>
      </sheetData>
      <sheetData sheetId="91"/>
      <sheetData sheetId="92">
        <row r="124">
          <cell r="AX124">
            <v>515910.35</v>
          </cell>
        </row>
        <row r="159">
          <cell r="J159">
            <v>1500000</v>
          </cell>
          <cell r="AX159">
            <v>577206.71</v>
          </cell>
        </row>
        <row r="179">
          <cell r="E179">
            <v>10807638</v>
          </cell>
          <cell r="H179">
            <v>10807638</v>
          </cell>
          <cell r="AX179">
            <v>140287158.02000001</v>
          </cell>
        </row>
        <row r="180">
          <cell r="E180">
            <v>-10807638</v>
          </cell>
          <cell r="H180">
            <v>-10807638</v>
          </cell>
          <cell r="J180">
            <v>850000</v>
          </cell>
          <cell r="AX180">
            <v>48313552.960000001</v>
          </cell>
        </row>
        <row r="181">
          <cell r="AX181">
            <v>49829594.170000002</v>
          </cell>
        </row>
        <row r="372">
          <cell r="J372">
            <v>1090000</v>
          </cell>
          <cell r="AX372">
            <v>1090000</v>
          </cell>
        </row>
        <row r="426">
          <cell r="AX426">
            <v>300000</v>
          </cell>
        </row>
        <row r="441">
          <cell r="AX441">
            <v>626797</v>
          </cell>
        </row>
        <row r="461">
          <cell r="J461">
            <v>357000</v>
          </cell>
          <cell r="AX461">
            <v>185550</v>
          </cell>
        </row>
        <row r="476">
          <cell r="J476">
            <v>1000000</v>
          </cell>
          <cell r="AX476">
            <v>1183184.9300000002</v>
          </cell>
        </row>
        <row r="497">
          <cell r="AX497">
            <v>0</v>
          </cell>
        </row>
        <row r="498">
          <cell r="AX498">
            <v>0</v>
          </cell>
        </row>
        <row r="545">
          <cell r="J545">
            <v>500000</v>
          </cell>
          <cell r="AX545">
            <v>12544575.76</v>
          </cell>
        </row>
      </sheetData>
      <sheetData sheetId="93">
        <row r="19">
          <cell r="J19">
            <v>729360.31</v>
          </cell>
          <cell r="AX19">
            <v>463415.62</v>
          </cell>
        </row>
        <row r="20">
          <cell r="J20">
            <v>350000</v>
          </cell>
          <cell r="AX20">
            <v>0</v>
          </cell>
        </row>
        <row r="54">
          <cell r="J54">
            <v>181265.5</v>
          </cell>
          <cell r="AX54">
            <v>145823</v>
          </cell>
        </row>
        <row r="55">
          <cell r="AX55">
            <v>0</v>
          </cell>
        </row>
        <row r="77">
          <cell r="J77">
            <v>525000</v>
          </cell>
          <cell r="AX77">
            <v>42555.32</v>
          </cell>
        </row>
        <row r="124">
          <cell r="AX124">
            <v>1196551.82</v>
          </cell>
        </row>
        <row r="129">
          <cell r="J129">
            <v>50000</v>
          </cell>
          <cell r="AX129">
            <v>2971.28</v>
          </cell>
        </row>
        <row r="134">
          <cell r="J134">
            <v>6000000</v>
          </cell>
          <cell r="AX134">
            <v>1067336.6800000002</v>
          </cell>
        </row>
        <row r="169">
          <cell r="J169">
            <v>4200000</v>
          </cell>
          <cell r="AX169">
            <v>4198584</v>
          </cell>
        </row>
        <row r="174">
          <cell r="J174">
            <v>986103</v>
          </cell>
          <cell r="AX174">
            <v>508552.14</v>
          </cell>
        </row>
        <row r="175">
          <cell r="AX175">
            <v>0</v>
          </cell>
        </row>
        <row r="179">
          <cell r="E179">
            <v>35018125</v>
          </cell>
          <cell r="H179">
            <v>35018125</v>
          </cell>
          <cell r="AX179">
            <v>474063125</v>
          </cell>
        </row>
        <row r="180">
          <cell r="E180">
            <v>-35018125</v>
          </cell>
          <cell r="H180">
            <v>-35018125</v>
          </cell>
          <cell r="J180">
            <v>1800000</v>
          </cell>
          <cell r="AX180">
            <v>166061308.72999999</v>
          </cell>
        </row>
        <row r="181">
          <cell r="AX181">
            <v>0</v>
          </cell>
        </row>
        <row r="195">
          <cell r="AX195">
            <v>297573.86</v>
          </cell>
        </row>
        <row r="196">
          <cell r="AX196">
            <v>0</v>
          </cell>
        </row>
        <row r="197">
          <cell r="AX197">
            <v>0</v>
          </cell>
        </row>
        <row r="228">
          <cell r="J228">
            <v>100000</v>
          </cell>
          <cell r="AX228">
            <v>100000</v>
          </cell>
        </row>
        <row r="337">
          <cell r="D337">
            <v>621</v>
          </cell>
          <cell r="AX337">
            <v>0</v>
          </cell>
        </row>
        <row r="372">
          <cell r="J372">
            <v>585000</v>
          </cell>
          <cell r="AX372">
            <v>580600</v>
          </cell>
        </row>
        <row r="426">
          <cell r="AX426">
            <v>142350</v>
          </cell>
        </row>
        <row r="441">
          <cell r="AX441">
            <v>219683.08</v>
          </cell>
        </row>
        <row r="451">
          <cell r="D451">
            <v>860140.84999999963</v>
          </cell>
          <cell r="J451">
            <v>5500000</v>
          </cell>
          <cell r="AX451">
            <v>6018680.8399999999</v>
          </cell>
        </row>
        <row r="461">
          <cell r="J461">
            <v>360000</v>
          </cell>
          <cell r="AX461">
            <v>327291.19999999995</v>
          </cell>
        </row>
        <row r="476">
          <cell r="J476">
            <v>500000</v>
          </cell>
          <cell r="AX476">
            <v>498440</v>
          </cell>
        </row>
        <row r="482">
          <cell r="J482">
            <v>100000000</v>
          </cell>
          <cell r="AX482">
            <v>100000000</v>
          </cell>
        </row>
        <row r="492">
          <cell r="AX492">
            <v>31837.25</v>
          </cell>
        </row>
        <row r="497">
          <cell r="AX497">
            <v>233325.16999999998</v>
          </cell>
        </row>
        <row r="498">
          <cell r="AX498">
            <v>7005165.5599999996</v>
          </cell>
        </row>
        <row r="545">
          <cell r="J545">
            <v>12150000</v>
          </cell>
          <cell r="AX545">
            <v>12570602</v>
          </cell>
        </row>
      </sheetData>
      <sheetData sheetId="94">
        <row r="19">
          <cell r="J19">
            <v>26575.5</v>
          </cell>
          <cell r="AX19">
            <v>23765.880000000005</v>
          </cell>
        </row>
        <row r="20">
          <cell r="AX20">
            <v>0</v>
          </cell>
        </row>
        <row r="77">
          <cell r="J77">
            <v>408320</v>
          </cell>
          <cell r="AX77">
            <v>33320</v>
          </cell>
        </row>
        <row r="139">
          <cell r="J139">
            <v>2000000</v>
          </cell>
          <cell r="AX139">
            <v>1990715.81</v>
          </cell>
        </row>
        <row r="144">
          <cell r="J144">
            <v>2000000</v>
          </cell>
          <cell r="AX144">
            <v>1998882.5700000003</v>
          </cell>
        </row>
        <row r="159">
          <cell r="J159">
            <v>500000</v>
          </cell>
          <cell r="AX159">
            <v>499821.87</v>
          </cell>
        </row>
        <row r="174">
          <cell r="J174">
            <v>78649.5</v>
          </cell>
          <cell r="AX174">
            <v>78649.5</v>
          </cell>
        </row>
        <row r="175">
          <cell r="AX175">
            <v>0</v>
          </cell>
        </row>
        <row r="179">
          <cell r="E179">
            <v>29200000</v>
          </cell>
          <cell r="H179">
            <v>29200000</v>
          </cell>
          <cell r="AX179">
            <v>418046362.98000002</v>
          </cell>
        </row>
        <row r="180">
          <cell r="E180">
            <v>-29200000</v>
          </cell>
          <cell r="H180">
            <v>-29200000</v>
          </cell>
          <cell r="J180">
            <v>450000</v>
          </cell>
          <cell r="AX180">
            <v>50385504.009999998</v>
          </cell>
        </row>
        <row r="181">
          <cell r="AX181">
            <v>0</v>
          </cell>
        </row>
        <row r="228">
          <cell r="J228">
            <v>600000</v>
          </cell>
          <cell r="AX228">
            <v>599950</v>
          </cell>
        </row>
        <row r="372">
          <cell r="J372">
            <v>335000</v>
          </cell>
          <cell r="AX372">
            <v>287901</v>
          </cell>
        </row>
        <row r="426">
          <cell r="AX426">
            <v>0</v>
          </cell>
        </row>
        <row r="461">
          <cell r="J461">
            <v>357000</v>
          </cell>
          <cell r="AX461">
            <v>356727.55</v>
          </cell>
        </row>
        <row r="476">
          <cell r="J476">
            <v>1000000</v>
          </cell>
          <cell r="AX476">
            <v>976447.31</v>
          </cell>
        </row>
        <row r="497">
          <cell r="AX497">
            <v>0</v>
          </cell>
        </row>
        <row r="498">
          <cell r="AX498">
            <v>840000000</v>
          </cell>
        </row>
      </sheetData>
      <sheetData sheetId="95">
        <row r="19">
          <cell r="J19">
            <v>105989.5</v>
          </cell>
          <cell r="AX19">
            <v>101106.88</v>
          </cell>
        </row>
        <row r="20">
          <cell r="J20">
            <v>54991</v>
          </cell>
          <cell r="AX20">
            <v>49991</v>
          </cell>
        </row>
        <row r="54">
          <cell r="AX54">
            <v>0</v>
          </cell>
        </row>
        <row r="55">
          <cell r="J55">
            <v>15000000</v>
          </cell>
          <cell r="AX55">
            <v>3737815.7199999997</v>
          </cell>
        </row>
        <row r="60">
          <cell r="J60">
            <v>500000</v>
          </cell>
          <cell r="AX60">
            <v>0</v>
          </cell>
        </row>
        <row r="77">
          <cell r="J77">
            <v>104872.12</v>
          </cell>
          <cell r="AX77">
            <v>104872.12</v>
          </cell>
        </row>
        <row r="124">
          <cell r="AX124">
            <v>0</v>
          </cell>
        </row>
        <row r="129">
          <cell r="J129">
            <v>50000</v>
          </cell>
          <cell r="AX129">
            <v>0</v>
          </cell>
        </row>
        <row r="159">
          <cell r="J159">
            <v>2784000</v>
          </cell>
          <cell r="AX159">
            <v>193448.32000000001</v>
          </cell>
        </row>
        <row r="179">
          <cell r="E179">
            <v>25499528</v>
          </cell>
          <cell r="H179">
            <v>25499528</v>
          </cell>
          <cell r="AX179">
            <v>517246944.28999996</v>
          </cell>
        </row>
        <row r="180">
          <cell r="E180">
            <v>-25499528</v>
          </cell>
          <cell r="H180">
            <v>-25499528</v>
          </cell>
          <cell r="J180">
            <v>1300000</v>
          </cell>
          <cell r="AX180">
            <v>109878905.67</v>
          </cell>
        </row>
        <row r="181">
          <cell r="AX181">
            <v>1153430</v>
          </cell>
        </row>
        <row r="195">
          <cell r="AX195">
            <v>72658</v>
          </cell>
        </row>
        <row r="196">
          <cell r="AX196">
            <v>49714.18</v>
          </cell>
        </row>
        <row r="197">
          <cell r="AX197">
            <v>0</v>
          </cell>
        </row>
        <row r="200">
          <cell r="AX200">
            <v>0</v>
          </cell>
        </row>
        <row r="201">
          <cell r="AX201">
            <v>49188.41</v>
          </cell>
        </row>
        <row r="202">
          <cell r="AX202">
            <v>0</v>
          </cell>
        </row>
        <row r="228">
          <cell r="J228">
            <v>2250000</v>
          </cell>
          <cell r="AX228">
            <v>509786.53</v>
          </cell>
        </row>
        <row r="337">
          <cell r="D337">
            <v>532720</v>
          </cell>
          <cell r="AX337">
            <v>85000</v>
          </cell>
        </row>
        <row r="372">
          <cell r="D372">
            <v>317506.01999999955</v>
          </cell>
          <cell r="J372">
            <v>335000</v>
          </cell>
          <cell r="AX372">
            <v>585640.99</v>
          </cell>
        </row>
        <row r="426">
          <cell r="AX426">
            <v>279982.78999999998</v>
          </cell>
        </row>
        <row r="441">
          <cell r="AX441">
            <v>632602.29</v>
          </cell>
        </row>
        <row r="461">
          <cell r="J461">
            <v>357000</v>
          </cell>
          <cell r="AX461">
            <v>341756.86</v>
          </cell>
        </row>
        <row r="476">
          <cell r="J476">
            <v>500000</v>
          </cell>
          <cell r="AX476">
            <v>524607.54</v>
          </cell>
        </row>
        <row r="497">
          <cell r="AX497">
            <v>1142959.26</v>
          </cell>
        </row>
        <row r="498">
          <cell r="AX498">
            <v>0</v>
          </cell>
        </row>
        <row r="545">
          <cell r="J545">
            <v>8125000</v>
          </cell>
          <cell r="AX545">
            <v>12300077.199999999</v>
          </cell>
        </row>
      </sheetData>
      <sheetData sheetId="96">
        <row r="19">
          <cell r="J19">
            <v>167217</v>
          </cell>
          <cell r="AX19">
            <v>41913.752999999997</v>
          </cell>
        </row>
        <row r="20">
          <cell r="AX20">
            <v>0</v>
          </cell>
        </row>
        <row r="54">
          <cell r="J54">
            <v>89501.5</v>
          </cell>
          <cell r="AX54">
            <v>0</v>
          </cell>
        </row>
        <row r="55">
          <cell r="AX55">
            <v>0</v>
          </cell>
        </row>
        <row r="77">
          <cell r="J77">
            <v>300000</v>
          </cell>
          <cell r="AX77">
            <v>0</v>
          </cell>
        </row>
        <row r="124">
          <cell r="AX124">
            <v>1200000</v>
          </cell>
        </row>
        <row r="129">
          <cell r="J129">
            <v>50000</v>
          </cell>
          <cell r="AX129">
            <v>50000</v>
          </cell>
        </row>
        <row r="159">
          <cell r="J159">
            <v>500000</v>
          </cell>
          <cell r="AX159">
            <v>440309.5</v>
          </cell>
        </row>
        <row r="179">
          <cell r="E179">
            <v>11636459</v>
          </cell>
          <cell r="H179">
            <v>11636459</v>
          </cell>
          <cell r="AX179">
            <v>175751458.38</v>
          </cell>
        </row>
        <row r="180">
          <cell r="E180">
            <v>-11636459</v>
          </cell>
          <cell r="H180">
            <v>-11636459</v>
          </cell>
          <cell r="J180">
            <v>200000</v>
          </cell>
          <cell r="AX180">
            <v>50517224.799999997</v>
          </cell>
        </row>
        <row r="181">
          <cell r="AX181">
            <v>49990188.079999998</v>
          </cell>
        </row>
        <row r="372">
          <cell r="J372">
            <v>335000</v>
          </cell>
          <cell r="AX372">
            <v>335000</v>
          </cell>
        </row>
        <row r="426">
          <cell r="AX426">
            <v>0</v>
          </cell>
        </row>
        <row r="441">
          <cell r="AX441">
            <v>6138.23</v>
          </cell>
        </row>
        <row r="461">
          <cell r="J461">
            <v>317000</v>
          </cell>
          <cell r="AX461">
            <v>294369.52</v>
          </cell>
        </row>
        <row r="476">
          <cell r="J476">
            <v>500000</v>
          </cell>
          <cell r="AX476">
            <v>450772.39</v>
          </cell>
        </row>
        <row r="497">
          <cell r="AX497">
            <v>293350.26</v>
          </cell>
        </row>
        <row r="498">
          <cell r="AX498">
            <v>0</v>
          </cell>
        </row>
        <row r="545">
          <cell r="AX545">
            <v>2751753.78</v>
          </cell>
        </row>
      </sheetData>
      <sheetData sheetId="97">
        <row r="19">
          <cell r="AX19">
            <v>0</v>
          </cell>
        </row>
        <row r="20">
          <cell r="J20">
            <v>5000000</v>
          </cell>
          <cell r="AX20">
            <v>4999665.8</v>
          </cell>
        </row>
        <row r="45">
          <cell r="AX45">
            <v>1000000</v>
          </cell>
        </row>
        <row r="77">
          <cell r="J77">
            <v>300000</v>
          </cell>
          <cell r="AX77">
            <v>0</v>
          </cell>
        </row>
        <row r="124">
          <cell r="AX124">
            <v>999013.93000000017</v>
          </cell>
        </row>
        <row r="139">
          <cell r="J139">
            <v>300000</v>
          </cell>
          <cell r="AX139">
            <v>300000</v>
          </cell>
        </row>
        <row r="153">
          <cell r="AX153">
            <v>191630</v>
          </cell>
        </row>
        <row r="154">
          <cell r="AX154">
            <v>0</v>
          </cell>
        </row>
        <row r="179">
          <cell r="E179">
            <v>34600000</v>
          </cell>
          <cell r="H179">
            <v>34600000</v>
          </cell>
          <cell r="AX179">
            <v>573257239.30999994</v>
          </cell>
        </row>
        <row r="180">
          <cell r="E180">
            <v>-34600000</v>
          </cell>
          <cell r="H180">
            <v>-34600000</v>
          </cell>
          <cell r="J180">
            <v>150000</v>
          </cell>
          <cell r="AX180">
            <v>172346947.47</v>
          </cell>
        </row>
        <row r="181">
          <cell r="AX181">
            <v>0</v>
          </cell>
        </row>
        <row r="372">
          <cell r="J372">
            <v>85000</v>
          </cell>
          <cell r="AX372">
            <v>85000</v>
          </cell>
        </row>
        <row r="377">
          <cell r="AX377">
            <v>13918653.899999999</v>
          </cell>
        </row>
        <row r="441">
          <cell r="AX441">
            <v>82389.030000000028</v>
          </cell>
        </row>
        <row r="461">
          <cell r="J461">
            <v>207000</v>
          </cell>
          <cell r="AX461">
            <v>45794</v>
          </cell>
        </row>
        <row r="476">
          <cell r="J476">
            <v>500000</v>
          </cell>
          <cell r="AX476">
            <v>500000</v>
          </cell>
        </row>
        <row r="482">
          <cell r="J482">
            <v>10987000</v>
          </cell>
          <cell r="AX482">
            <v>10986719.970000001</v>
          </cell>
        </row>
        <row r="497">
          <cell r="AX497">
            <v>246632.38999998569</v>
          </cell>
        </row>
        <row r="498">
          <cell r="AX498">
            <v>12891439.120000001</v>
          </cell>
        </row>
        <row r="545">
          <cell r="J545">
            <v>100000</v>
          </cell>
          <cell r="AX545">
            <v>1426409.7</v>
          </cell>
        </row>
      </sheetData>
      <sheetData sheetId="98">
        <row r="77">
          <cell r="J77">
            <v>300000</v>
          </cell>
          <cell r="AX77">
            <v>0</v>
          </cell>
        </row>
        <row r="124">
          <cell r="AX124">
            <v>748666.28999999992</v>
          </cell>
        </row>
        <row r="159">
          <cell r="J159">
            <v>500000</v>
          </cell>
          <cell r="AX159">
            <v>226806.38</v>
          </cell>
        </row>
        <row r="179">
          <cell r="E179">
            <v>18339122</v>
          </cell>
          <cell r="H179">
            <v>18339122</v>
          </cell>
          <cell r="AX179">
            <v>370634122</v>
          </cell>
        </row>
        <row r="180">
          <cell r="E180">
            <v>-18339122</v>
          </cell>
          <cell r="H180">
            <v>-18339122</v>
          </cell>
          <cell r="J180">
            <v>950000</v>
          </cell>
          <cell r="AX180">
            <v>80553008.560000002</v>
          </cell>
        </row>
        <row r="181">
          <cell r="AX181">
            <v>0</v>
          </cell>
        </row>
        <row r="228">
          <cell r="J228">
            <v>200000</v>
          </cell>
          <cell r="AX228">
            <v>0</v>
          </cell>
        </row>
        <row r="372">
          <cell r="J372">
            <v>85000</v>
          </cell>
          <cell r="AX372">
            <v>85000</v>
          </cell>
        </row>
        <row r="426">
          <cell r="AX426">
            <v>0</v>
          </cell>
        </row>
        <row r="441">
          <cell r="AX441">
            <v>10335.899999999907</v>
          </cell>
        </row>
        <row r="461">
          <cell r="J461">
            <v>207000</v>
          </cell>
          <cell r="AX461">
            <v>8233</v>
          </cell>
        </row>
        <row r="476">
          <cell r="J476">
            <v>500000</v>
          </cell>
          <cell r="AX476">
            <v>600000</v>
          </cell>
        </row>
        <row r="497">
          <cell r="AX497">
            <v>0</v>
          </cell>
        </row>
        <row r="498">
          <cell r="AX498">
            <v>870624</v>
          </cell>
        </row>
        <row r="545">
          <cell r="J545">
            <v>100000</v>
          </cell>
          <cell r="AX545">
            <v>30877133.030000001</v>
          </cell>
        </row>
      </sheetData>
      <sheetData sheetId="99">
        <row r="19">
          <cell r="J19">
            <v>759667.31</v>
          </cell>
          <cell r="AX19">
            <v>431859.20000000007</v>
          </cell>
        </row>
        <row r="20">
          <cell r="AX20">
            <v>0</v>
          </cell>
        </row>
        <row r="54">
          <cell r="AX54">
            <v>0</v>
          </cell>
        </row>
        <row r="55">
          <cell r="AX55">
            <v>0</v>
          </cell>
        </row>
        <row r="77">
          <cell r="J77">
            <v>30000</v>
          </cell>
          <cell r="AX77">
            <v>30000</v>
          </cell>
        </row>
        <row r="124">
          <cell r="AX124">
            <v>0</v>
          </cell>
        </row>
        <row r="129">
          <cell r="J129">
            <v>50000</v>
          </cell>
          <cell r="AX129">
            <v>0</v>
          </cell>
        </row>
        <row r="159">
          <cell r="J159">
            <v>500000</v>
          </cell>
          <cell r="AX159">
            <v>116233.24</v>
          </cell>
        </row>
        <row r="179">
          <cell r="E179">
            <v>19442460</v>
          </cell>
          <cell r="H179">
            <v>19442460</v>
          </cell>
          <cell r="AX179">
            <v>253927459.99999997</v>
          </cell>
        </row>
        <row r="180">
          <cell r="E180">
            <v>-19442460</v>
          </cell>
          <cell r="H180">
            <v>-19442460</v>
          </cell>
          <cell r="J180">
            <v>350000</v>
          </cell>
          <cell r="AX180">
            <v>74953819.789999992</v>
          </cell>
        </row>
        <row r="181">
          <cell r="AX181">
            <v>101053491.02</v>
          </cell>
        </row>
        <row r="228">
          <cell r="J228">
            <v>200000</v>
          </cell>
          <cell r="AX228">
            <v>200000</v>
          </cell>
        </row>
        <row r="372">
          <cell r="J372">
            <v>85000</v>
          </cell>
          <cell r="AX372">
            <v>35889.550000000003</v>
          </cell>
        </row>
        <row r="426">
          <cell r="AX426">
            <v>97394.22</v>
          </cell>
        </row>
        <row r="441">
          <cell r="AX441">
            <v>866271.71000000008</v>
          </cell>
        </row>
        <row r="461">
          <cell r="J461">
            <v>357000</v>
          </cell>
          <cell r="AX461">
            <v>207000</v>
          </cell>
        </row>
        <row r="476">
          <cell r="J476">
            <v>500000</v>
          </cell>
          <cell r="AX476">
            <v>806680</v>
          </cell>
        </row>
        <row r="482">
          <cell r="J482">
            <v>8284000</v>
          </cell>
          <cell r="AX482">
            <v>8284000</v>
          </cell>
        </row>
        <row r="497">
          <cell r="AX497">
            <v>0</v>
          </cell>
        </row>
        <row r="498">
          <cell r="AX498">
            <v>0</v>
          </cell>
        </row>
        <row r="545">
          <cell r="J545">
            <v>1100000</v>
          </cell>
          <cell r="AX545">
            <v>12317524.049999999</v>
          </cell>
        </row>
      </sheetData>
      <sheetData sheetId="100">
        <row r="19">
          <cell r="J19">
            <v>66044</v>
          </cell>
          <cell r="AX19">
            <v>64643.5</v>
          </cell>
        </row>
        <row r="20">
          <cell r="AX20">
            <v>0</v>
          </cell>
        </row>
        <row r="60">
          <cell r="J60">
            <v>20000000</v>
          </cell>
          <cell r="AX60">
            <v>9525920.870000001</v>
          </cell>
        </row>
        <row r="64">
          <cell r="J64">
            <v>89501.5</v>
          </cell>
          <cell r="AX64">
            <v>89501.5</v>
          </cell>
        </row>
        <row r="65">
          <cell r="J65">
            <v>922000</v>
          </cell>
          <cell r="AX65">
            <v>709381.47</v>
          </cell>
        </row>
        <row r="104">
          <cell r="J104">
            <v>21274800</v>
          </cell>
          <cell r="AX104">
            <v>11535371.359999999</v>
          </cell>
        </row>
        <row r="109">
          <cell r="J109">
            <v>10000000</v>
          </cell>
          <cell r="AX109">
            <v>8906821.3300000001</v>
          </cell>
        </row>
        <row r="119">
          <cell r="AX119">
            <v>11833675.17</v>
          </cell>
        </row>
        <row r="124">
          <cell r="AX124">
            <v>12638143.279999999</v>
          </cell>
        </row>
        <row r="129">
          <cell r="J129">
            <v>1500000</v>
          </cell>
          <cell r="AX129">
            <v>199518</v>
          </cell>
        </row>
        <row r="139">
          <cell r="J139">
            <v>5000000</v>
          </cell>
          <cell r="AX139">
            <v>3607851.3899999997</v>
          </cell>
        </row>
        <row r="159">
          <cell r="J159">
            <v>900000</v>
          </cell>
          <cell r="AX159">
            <v>448657.75</v>
          </cell>
        </row>
        <row r="174">
          <cell r="J174">
            <v>94152.5</v>
          </cell>
          <cell r="AX174">
            <v>92912.959999999992</v>
          </cell>
        </row>
        <row r="175">
          <cell r="J175">
            <v>14600000</v>
          </cell>
          <cell r="AX175">
            <v>12452910.57</v>
          </cell>
        </row>
        <row r="179">
          <cell r="E179">
            <v>11891771</v>
          </cell>
          <cell r="H179">
            <v>11891771</v>
          </cell>
          <cell r="AX179">
            <v>186502771</v>
          </cell>
        </row>
        <row r="180">
          <cell r="E180">
            <v>-11891771</v>
          </cell>
          <cell r="H180">
            <v>-11891771</v>
          </cell>
          <cell r="AX180">
            <v>207526302.13999999</v>
          </cell>
        </row>
        <row r="181">
          <cell r="AX181">
            <v>0</v>
          </cell>
        </row>
        <row r="372">
          <cell r="J372">
            <v>85000</v>
          </cell>
          <cell r="AX372">
            <v>13800</v>
          </cell>
        </row>
        <row r="377">
          <cell r="AX377">
            <v>65749.539999999994</v>
          </cell>
        </row>
        <row r="382">
          <cell r="D382">
            <v>689200</v>
          </cell>
          <cell r="J382">
            <v>3000000</v>
          </cell>
          <cell r="AX382">
            <v>3534618.2900000005</v>
          </cell>
        </row>
        <row r="421">
          <cell r="J421">
            <v>10000000</v>
          </cell>
          <cell r="AX421">
            <v>11010452.609999999</v>
          </cell>
        </row>
        <row r="426">
          <cell r="AX426">
            <v>1973611.17</v>
          </cell>
        </row>
        <row r="436">
          <cell r="AX436">
            <v>2680328.71</v>
          </cell>
        </row>
        <row r="437">
          <cell r="J437">
            <v>5000000</v>
          </cell>
          <cell r="AX437">
            <v>5000000</v>
          </cell>
        </row>
        <row r="441">
          <cell r="AX441">
            <v>257783.4</v>
          </cell>
        </row>
        <row r="444">
          <cell r="AX444">
            <v>2921092.5</v>
          </cell>
        </row>
        <row r="451">
          <cell r="D451">
            <v>45149.049999999814</v>
          </cell>
          <cell r="AX451">
            <v>44893.5</v>
          </cell>
        </row>
        <row r="456">
          <cell r="AX456">
            <v>703591.91</v>
          </cell>
        </row>
        <row r="461">
          <cell r="J461">
            <v>4207000</v>
          </cell>
          <cell r="AX461">
            <v>4095309.4499999997</v>
          </cell>
        </row>
        <row r="476">
          <cell r="J476">
            <v>500000</v>
          </cell>
          <cell r="AX476">
            <v>685194.7</v>
          </cell>
        </row>
        <row r="486">
          <cell r="D486">
            <v>194530.45999999996</v>
          </cell>
          <cell r="AX486">
            <v>191876.14</v>
          </cell>
        </row>
        <row r="487">
          <cell r="D487">
            <v>8059500</v>
          </cell>
          <cell r="AX487">
            <v>5625074.4000000004</v>
          </cell>
        </row>
        <row r="492">
          <cell r="AX492">
            <v>143933.24</v>
          </cell>
        </row>
        <row r="497">
          <cell r="AX497">
            <v>7347038.54</v>
          </cell>
        </row>
        <row r="498">
          <cell r="AX498">
            <v>26041708</v>
          </cell>
        </row>
        <row r="545">
          <cell r="AX545">
            <v>1250000</v>
          </cell>
        </row>
      </sheetData>
      <sheetData sheetId="101">
        <row r="124">
          <cell r="AX124">
            <v>797306</v>
          </cell>
        </row>
        <row r="129">
          <cell r="J129">
            <v>50000</v>
          </cell>
          <cell r="AX129">
            <v>48590</v>
          </cell>
        </row>
        <row r="134">
          <cell r="J134">
            <v>500000</v>
          </cell>
          <cell r="AX134">
            <v>0</v>
          </cell>
        </row>
        <row r="159">
          <cell r="J159">
            <v>500000</v>
          </cell>
          <cell r="AX159">
            <v>425538.66000000003</v>
          </cell>
        </row>
        <row r="179">
          <cell r="E179">
            <v>19381875</v>
          </cell>
          <cell r="H179">
            <v>19381875</v>
          </cell>
          <cell r="AX179">
            <v>255813768.38000003</v>
          </cell>
        </row>
        <row r="180">
          <cell r="E180">
            <v>-19381875</v>
          </cell>
          <cell r="H180">
            <v>-19381875</v>
          </cell>
          <cell r="J180">
            <v>100000</v>
          </cell>
          <cell r="AX180">
            <v>51782508.090000004</v>
          </cell>
        </row>
        <row r="181">
          <cell r="AX181">
            <v>0</v>
          </cell>
        </row>
        <row r="372">
          <cell r="J372">
            <v>585000</v>
          </cell>
          <cell r="AX372">
            <v>574645.19999999995</v>
          </cell>
        </row>
        <row r="426">
          <cell r="AX426">
            <v>0</v>
          </cell>
        </row>
        <row r="441">
          <cell r="AX441">
            <v>11800</v>
          </cell>
        </row>
        <row r="461">
          <cell r="J461">
            <v>357000</v>
          </cell>
          <cell r="AX461">
            <v>343270</v>
          </cell>
        </row>
        <row r="476">
          <cell r="J476">
            <v>500000</v>
          </cell>
          <cell r="AX476">
            <v>530949.1</v>
          </cell>
        </row>
        <row r="497">
          <cell r="AX497">
            <v>5495346.2400000002</v>
          </cell>
        </row>
        <row r="498">
          <cell r="AX498">
            <v>0</v>
          </cell>
        </row>
        <row r="545">
          <cell r="J545">
            <v>500000</v>
          </cell>
          <cell r="AX545">
            <v>542020</v>
          </cell>
        </row>
      </sheetData>
      <sheetData sheetId="102">
        <row r="19">
          <cell r="J19">
            <v>1243914.5</v>
          </cell>
          <cell r="AX19">
            <v>1085467</v>
          </cell>
        </row>
        <row r="20">
          <cell r="J20">
            <v>600000</v>
          </cell>
          <cell r="AX20">
            <v>382742.23</v>
          </cell>
        </row>
        <row r="26">
          <cell r="AX26">
            <v>84849.5</v>
          </cell>
        </row>
        <row r="64">
          <cell r="J64">
            <v>106945</v>
          </cell>
          <cell r="AX64">
            <v>102770</v>
          </cell>
        </row>
        <row r="65">
          <cell r="AX65">
            <v>0</v>
          </cell>
        </row>
        <row r="77">
          <cell r="J77">
            <v>300000</v>
          </cell>
          <cell r="AX77">
            <v>0</v>
          </cell>
        </row>
        <row r="103">
          <cell r="AX103">
            <v>85551.5</v>
          </cell>
        </row>
        <row r="104">
          <cell r="J104">
            <v>11500000</v>
          </cell>
          <cell r="AX104">
            <v>7892388.3300000001</v>
          </cell>
        </row>
        <row r="124">
          <cell r="AX124">
            <v>156767.5</v>
          </cell>
        </row>
        <row r="129">
          <cell r="J129">
            <v>22300000</v>
          </cell>
          <cell r="AX129">
            <v>14331189.880000001</v>
          </cell>
        </row>
        <row r="153">
          <cell r="AX153">
            <v>201087.5</v>
          </cell>
        </row>
        <row r="154">
          <cell r="AX154">
            <v>0</v>
          </cell>
        </row>
        <row r="159">
          <cell r="J159">
            <v>2000000</v>
          </cell>
          <cell r="AX159">
            <v>0</v>
          </cell>
        </row>
        <row r="179">
          <cell r="AX179">
            <v>298410472.47000003</v>
          </cell>
        </row>
        <row r="180">
          <cell r="J180">
            <v>1400000</v>
          </cell>
          <cell r="AX180">
            <v>198414496.28999996</v>
          </cell>
        </row>
        <row r="181">
          <cell r="AX181">
            <v>0</v>
          </cell>
        </row>
        <row r="228">
          <cell r="J228">
            <v>200000</v>
          </cell>
          <cell r="AX228">
            <v>0</v>
          </cell>
        </row>
        <row r="372">
          <cell r="J372">
            <v>335000</v>
          </cell>
          <cell r="AX372">
            <v>332967.3</v>
          </cell>
        </row>
        <row r="382">
          <cell r="D382">
            <v>250000</v>
          </cell>
          <cell r="AX382">
            <v>75000</v>
          </cell>
        </row>
        <row r="421">
          <cell r="AX421">
            <v>684780.45000000019</v>
          </cell>
        </row>
        <row r="426">
          <cell r="AX426">
            <v>100000</v>
          </cell>
        </row>
        <row r="441">
          <cell r="AX441">
            <v>742160.64999999991</v>
          </cell>
        </row>
        <row r="444">
          <cell r="AX444">
            <v>3723406.32</v>
          </cell>
        </row>
        <row r="456">
          <cell r="J456">
            <v>200000</v>
          </cell>
          <cell r="AX456">
            <v>24000</v>
          </cell>
        </row>
        <row r="461">
          <cell r="J461">
            <v>207000</v>
          </cell>
          <cell r="AX461">
            <v>47276.75</v>
          </cell>
        </row>
        <row r="476">
          <cell r="J476">
            <v>1000000</v>
          </cell>
          <cell r="AX476">
            <v>1039334.71</v>
          </cell>
        </row>
        <row r="486">
          <cell r="AX486">
            <v>0</v>
          </cell>
        </row>
        <row r="487">
          <cell r="AX487">
            <v>0</v>
          </cell>
        </row>
        <row r="497">
          <cell r="AX497">
            <v>20053752.670000002</v>
          </cell>
        </row>
        <row r="498">
          <cell r="AX498">
            <v>0</v>
          </cell>
        </row>
        <row r="545">
          <cell r="AX545">
            <v>15497108.970000001</v>
          </cell>
        </row>
      </sheetData>
      <sheetData sheetId="103">
        <row r="19">
          <cell r="J19">
            <v>36117</v>
          </cell>
          <cell r="AX19">
            <v>36117</v>
          </cell>
        </row>
        <row r="20">
          <cell r="AX20">
            <v>0</v>
          </cell>
        </row>
        <row r="81">
          <cell r="J81">
            <v>3429072.72</v>
          </cell>
          <cell r="AX81">
            <v>3429072.72</v>
          </cell>
        </row>
        <row r="82">
          <cell r="AX82">
            <v>0</v>
          </cell>
        </row>
        <row r="124">
          <cell r="AX124">
            <v>74727.72</v>
          </cell>
        </row>
        <row r="129">
          <cell r="J129">
            <v>50000</v>
          </cell>
          <cell r="AX129">
            <v>50000</v>
          </cell>
        </row>
        <row r="153">
          <cell r="AX153">
            <v>91815.58</v>
          </cell>
        </row>
        <row r="154">
          <cell r="AX154">
            <v>0</v>
          </cell>
        </row>
        <row r="159">
          <cell r="J159">
            <v>500000</v>
          </cell>
          <cell r="AX159">
            <v>499895.05</v>
          </cell>
        </row>
        <row r="179">
          <cell r="E179">
            <v>12139584</v>
          </cell>
          <cell r="H179">
            <v>12139584</v>
          </cell>
          <cell r="AX179">
            <v>172492583.24000001</v>
          </cell>
        </row>
        <row r="180">
          <cell r="E180">
            <v>-12139584</v>
          </cell>
          <cell r="H180">
            <v>-12139584</v>
          </cell>
          <cell r="J180">
            <v>1385594.25</v>
          </cell>
          <cell r="AX180">
            <v>34534116.489999995</v>
          </cell>
        </row>
        <row r="181">
          <cell r="AX181">
            <v>18734118</v>
          </cell>
        </row>
        <row r="372">
          <cell r="J372">
            <v>335000</v>
          </cell>
          <cell r="AX372">
            <v>264350</v>
          </cell>
        </row>
        <row r="426">
          <cell r="AX426">
            <v>10560</v>
          </cell>
        </row>
        <row r="441">
          <cell r="AX441">
            <v>697053.84</v>
          </cell>
        </row>
        <row r="461">
          <cell r="J461">
            <v>357000</v>
          </cell>
          <cell r="AX461">
            <v>315101</v>
          </cell>
        </row>
        <row r="476">
          <cell r="J476">
            <v>500000</v>
          </cell>
          <cell r="AX476">
            <v>638779.19999999995</v>
          </cell>
        </row>
        <row r="497">
          <cell r="AX497">
            <v>9524828.2400000002</v>
          </cell>
        </row>
        <row r="498">
          <cell r="AX498">
            <v>12043182</v>
          </cell>
        </row>
        <row r="545">
          <cell r="AX545">
            <v>2389515.5</v>
          </cell>
        </row>
      </sheetData>
      <sheetData sheetId="104"/>
      <sheetData sheetId="105">
        <row r="19">
          <cell r="J19">
            <v>2347721.9500000002</v>
          </cell>
          <cell r="AX19">
            <v>2029912.2399999998</v>
          </cell>
        </row>
        <row r="20">
          <cell r="J20">
            <v>11000000</v>
          </cell>
          <cell r="AX20">
            <v>10931250</v>
          </cell>
        </row>
        <row r="81">
          <cell r="AX81">
            <v>0</v>
          </cell>
        </row>
        <row r="153">
          <cell r="AX153">
            <v>0</v>
          </cell>
        </row>
        <row r="154">
          <cell r="AX154">
            <v>0</v>
          </cell>
        </row>
        <row r="174">
          <cell r="J174">
            <v>94152.5</v>
          </cell>
          <cell r="AX174">
            <v>85735</v>
          </cell>
        </row>
        <row r="189">
          <cell r="AX189">
            <v>2806460.5299999993</v>
          </cell>
        </row>
        <row r="190">
          <cell r="J190">
            <v>795000</v>
          </cell>
          <cell r="AX190">
            <v>72941834.790000007</v>
          </cell>
        </row>
        <row r="191">
          <cell r="AX191">
            <v>6140000</v>
          </cell>
        </row>
        <row r="507">
          <cell r="AX507">
            <v>41950.75</v>
          </cell>
        </row>
        <row r="508">
          <cell r="AX508">
            <v>191200</v>
          </cell>
        </row>
      </sheetData>
      <sheetData sheetId="106">
        <row r="19">
          <cell r="J19">
            <v>624132</v>
          </cell>
          <cell r="AX19">
            <v>212682</v>
          </cell>
        </row>
        <row r="20">
          <cell r="AX20">
            <v>0</v>
          </cell>
        </row>
        <row r="55">
          <cell r="J55">
            <v>2500000</v>
          </cell>
          <cell r="AX55">
            <v>2323514.48</v>
          </cell>
        </row>
        <row r="189">
          <cell r="AX189">
            <v>850999.99999999988</v>
          </cell>
        </row>
        <row r="190">
          <cell r="J190">
            <v>231000</v>
          </cell>
          <cell r="AX190">
            <v>10446208.369999999</v>
          </cell>
        </row>
        <row r="191">
          <cell r="AX191">
            <v>4918500</v>
          </cell>
        </row>
        <row r="507">
          <cell r="AX507">
            <v>0</v>
          </cell>
        </row>
        <row r="508">
          <cell r="AX508">
            <v>0</v>
          </cell>
        </row>
      </sheetData>
      <sheetData sheetId="107">
        <row r="19">
          <cell r="J19">
            <v>200822.75</v>
          </cell>
          <cell r="AX19">
            <v>200822.75</v>
          </cell>
        </row>
        <row r="20">
          <cell r="AX20">
            <v>0</v>
          </cell>
        </row>
        <row r="31">
          <cell r="J31">
            <v>44397.5</v>
          </cell>
          <cell r="AX31">
            <v>43225.09</v>
          </cell>
        </row>
        <row r="32">
          <cell r="AX32">
            <v>0</v>
          </cell>
        </row>
        <row r="86">
          <cell r="J86">
            <v>174124.9</v>
          </cell>
          <cell r="AX86">
            <v>174124.9</v>
          </cell>
        </row>
        <row r="87">
          <cell r="AX87">
            <v>0</v>
          </cell>
        </row>
        <row r="189">
          <cell r="E189">
            <v>300000</v>
          </cell>
          <cell r="H189">
            <v>300000</v>
          </cell>
          <cell r="AX189">
            <v>565000</v>
          </cell>
        </row>
        <row r="190">
          <cell r="E190">
            <v>-300000</v>
          </cell>
          <cell r="H190">
            <v>-300000</v>
          </cell>
          <cell r="J190">
            <v>1231000</v>
          </cell>
          <cell r="AX190">
            <v>13341557.07</v>
          </cell>
        </row>
        <row r="191">
          <cell r="AX191">
            <v>1090880.75</v>
          </cell>
        </row>
        <row r="441">
          <cell r="AX441">
            <v>500000</v>
          </cell>
        </row>
        <row r="507">
          <cell r="AX507">
            <v>7683.5</v>
          </cell>
        </row>
        <row r="508">
          <cell r="AX508">
            <v>2734</v>
          </cell>
        </row>
      </sheetData>
      <sheetData sheetId="108">
        <row r="31">
          <cell r="J31">
            <v>401446.6</v>
          </cell>
          <cell r="AX31">
            <v>0</v>
          </cell>
        </row>
        <row r="32">
          <cell r="AX32">
            <v>0</v>
          </cell>
        </row>
        <row r="86">
          <cell r="J86">
            <v>940702.4</v>
          </cell>
          <cell r="AX86">
            <v>1239659.6599999999</v>
          </cell>
        </row>
        <row r="87">
          <cell r="AX87">
            <v>0</v>
          </cell>
        </row>
        <row r="188">
          <cell r="BE188">
            <v>24436888.23</v>
          </cell>
        </row>
        <row r="189">
          <cell r="AX189">
            <v>0</v>
          </cell>
        </row>
        <row r="190">
          <cell r="AX190">
            <v>7669991.7699999996</v>
          </cell>
        </row>
        <row r="191">
          <cell r="AX191">
            <v>3400120</v>
          </cell>
        </row>
        <row r="507">
          <cell r="AX507">
            <v>0</v>
          </cell>
        </row>
        <row r="508">
          <cell r="AX508">
            <v>0</v>
          </cell>
        </row>
      </sheetData>
      <sheetData sheetId="109">
        <row r="19">
          <cell r="J19">
            <v>2835169.97</v>
          </cell>
          <cell r="AX19">
            <v>2495146.2400000002</v>
          </cell>
        </row>
        <row r="87">
          <cell r="J87">
            <v>500000</v>
          </cell>
          <cell r="AX87">
            <v>500000</v>
          </cell>
        </row>
        <row r="189">
          <cell r="E189">
            <v>590634</v>
          </cell>
          <cell r="H189">
            <v>590634</v>
          </cell>
          <cell r="AX189">
            <v>10823916.66</v>
          </cell>
        </row>
        <row r="190">
          <cell r="E190">
            <v>-590634</v>
          </cell>
          <cell r="H190">
            <v>-590634</v>
          </cell>
          <cell r="J190">
            <v>1363000</v>
          </cell>
          <cell r="AX190">
            <v>21605742.269999996</v>
          </cell>
        </row>
        <row r="191">
          <cell r="AX191">
            <v>4649000</v>
          </cell>
        </row>
        <row r="507">
          <cell r="AX507">
            <v>23417.25</v>
          </cell>
        </row>
        <row r="508">
          <cell r="AX508">
            <v>214297</v>
          </cell>
        </row>
      </sheetData>
      <sheetData sheetId="110">
        <row r="189">
          <cell r="AX189">
            <v>0</v>
          </cell>
        </row>
        <row r="190">
          <cell r="J190">
            <v>231000</v>
          </cell>
          <cell r="AX190">
            <v>4533000</v>
          </cell>
        </row>
        <row r="191">
          <cell r="AX191">
            <v>13074083.039999999</v>
          </cell>
        </row>
        <row r="507">
          <cell r="AX507">
            <v>107911.89</v>
          </cell>
        </row>
        <row r="508">
          <cell r="AX508">
            <v>555505</v>
          </cell>
        </row>
      </sheetData>
      <sheetData sheetId="111">
        <row r="19">
          <cell r="J19">
            <v>252500</v>
          </cell>
          <cell r="AX19">
            <v>0</v>
          </cell>
        </row>
        <row r="20">
          <cell r="K20">
            <v>0</v>
          </cell>
          <cell r="AX20">
            <v>0</v>
          </cell>
        </row>
        <row r="189">
          <cell r="AX189">
            <v>0</v>
          </cell>
        </row>
        <row r="190">
          <cell r="E190">
            <v>0</v>
          </cell>
          <cell r="AX190">
            <v>17411000</v>
          </cell>
        </row>
        <row r="191">
          <cell r="AX191">
            <v>2233324</v>
          </cell>
        </row>
        <row r="507">
          <cell r="AX507">
            <v>0</v>
          </cell>
        </row>
        <row r="508">
          <cell r="AX508">
            <v>0</v>
          </cell>
        </row>
      </sheetData>
      <sheetData sheetId="112">
        <row r="19">
          <cell r="J19">
            <v>1551693.06</v>
          </cell>
          <cell r="AX19">
            <v>1510283.42</v>
          </cell>
        </row>
        <row r="20">
          <cell r="AX20">
            <v>0</v>
          </cell>
        </row>
        <row r="55">
          <cell r="J55">
            <v>2700000</v>
          </cell>
          <cell r="AX55">
            <v>2699993.12</v>
          </cell>
        </row>
        <row r="189">
          <cell r="AX189">
            <v>4164000</v>
          </cell>
        </row>
        <row r="190">
          <cell r="J190">
            <v>231000</v>
          </cell>
          <cell r="AX190">
            <v>7976000</v>
          </cell>
        </row>
        <row r="191">
          <cell r="AX191">
            <v>0</v>
          </cell>
        </row>
        <row r="507">
          <cell r="AX507">
            <v>0</v>
          </cell>
        </row>
        <row r="508">
          <cell r="AX508">
            <v>0</v>
          </cell>
        </row>
      </sheetData>
      <sheetData sheetId="113">
        <row r="189">
          <cell r="AX189">
            <v>0</v>
          </cell>
        </row>
        <row r="190">
          <cell r="AX190">
            <v>1681994.04</v>
          </cell>
        </row>
        <row r="191">
          <cell r="AX191">
            <v>28110847.870000001</v>
          </cell>
        </row>
        <row r="507">
          <cell r="AX507">
            <v>0</v>
          </cell>
        </row>
        <row r="508">
          <cell r="AX508">
            <v>25600</v>
          </cell>
        </row>
      </sheetData>
      <sheetData sheetId="114">
        <row r="19">
          <cell r="J19">
            <v>208320</v>
          </cell>
          <cell r="AX19">
            <v>208320</v>
          </cell>
        </row>
        <row r="20">
          <cell r="AX20">
            <v>0</v>
          </cell>
        </row>
        <row r="55">
          <cell r="J55">
            <v>500000</v>
          </cell>
          <cell r="AX55">
            <v>500000</v>
          </cell>
        </row>
        <row r="188">
          <cell r="BE188">
            <v>39530900.439999998</v>
          </cell>
        </row>
        <row r="189">
          <cell r="AX189">
            <v>2793000</v>
          </cell>
        </row>
        <row r="190">
          <cell r="E190">
            <v>0</v>
          </cell>
          <cell r="J190">
            <v>231000</v>
          </cell>
          <cell r="AX190">
            <v>7154099.5599999987</v>
          </cell>
        </row>
        <row r="191">
          <cell r="AX191">
            <v>0</v>
          </cell>
        </row>
        <row r="507">
          <cell r="AX507">
            <v>3265.63</v>
          </cell>
        </row>
        <row r="508">
          <cell r="AX508">
            <v>779105</v>
          </cell>
        </row>
      </sheetData>
      <sheetData sheetId="115">
        <row r="19">
          <cell r="J19">
            <v>1560893.81</v>
          </cell>
          <cell r="AX19">
            <v>999649.88</v>
          </cell>
        </row>
        <row r="20">
          <cell r="AX20">
            <v>0</v>
          </cell>
        </row>
        <row r="55">
          <cell r="J55">
            <v>3000000</v>
          </cell>
          <cell r="AX55">
            <v>3000000</v>
          </cell>
        </row>
        <row r="188">
          <cell r="BE188">
            <v>32019659</v>
          </cell>
        </row>
        <row r="189">
          <cell r="AX189">
            <v>1299341</v>
          </cell>
        </row>
        <row r="190">
          <cell r="J190">
            <v>297000</v>
          </cell>
          <cell r="AX190">
            <v>16911000</v>
          </cell>
        </row>
        <row r="191">
          <cell r="AX191">
            <v>0</v>
          </cell>
        </row>
        <row r="507">
          <cell r="AX507">
            <v>5464.46</v>
          </cell>
        </row>
        <row r="508">
          <cell r="AX508">
            <v>0</v>
          </cell>
        </row>
      </sheetData>
      <sheetData sheetId="116">
        <row r="19">
          <cell r="J19">
            <v>479545.2</v>
          </cell>
          <cell r="AX19">
            <v>448005.85</v>
          </cell>
        </row>
        <row r="20">
          <cell r="AX20">
            <v>0</v>
          </cell>
        </row>
        <row r="189">
          <cell r="AX189">
            <v>1772354.19</v>
          </cell>
        </row>
        <row r="190">
          <cell r="J190">
            <v>231000</v>
          </cell>
          <cell r="AX190">
            <v>12130991.33</v>
          </cell>
        </row>
        <row r="191">
          <cell r="AX191">
            <v>38200</v>
          </cell>
        </row>
        <row r="507">
          <cell r="AX507">
            <v>0</v>
          </cell>
        </row>
        <row r="508">
          <cell r="AX508">
            <v>314905</v>
          </cell>
        </row>
      </sheetData>
      <sheetData sheetId="117">
        <row r="19">
          <cell r="J19">
            <v>467559</v>
          </cell>
          <cell r="AX19">
            <v>413884.86</v>
          </cell>
        </row>
        <row r="20">
          <cell r="AX20">
            <v>0</v>
          </cell>
        </row>
        <row r="81">
          <cell r="J81">
            <v>2111464.25</v>
          </cell>
          <cell r="AX81">
            <v>0</v>
          </cell>
        </row>
        <row r="189">
          <cell r="AX189">
            <v>565000.00000000023</v>
          </cell>
        </row>
        <row r="190">
          <cell r="J190">
            <v>731000</v>
          </cell>
          <cell r="AX190">
            <v>6961054.1500000004</v>
          </cell>
        </row>
        <row r="191">
          <cell r="AX191">
            <v>0</v>
          </cell>
        </row>
        <row r="507">
          <cell r="AX507">
            <v>0</v>
          </cell>
        </row>
        <row r="508">
          <cell r="AX508">
            <v>0</v>
          </cell>
        </row>
      </sheetData>
      <sheetData sheetId="118"/>
      <sheetData sheetId="119">
        <row r="124">
          <cell r="AX124">
            <v>278019.96999999997</v>
          </cell>
        </row>
        <row r="205">
          <cell r="E205">
            <v>7595000</v>
          </cell>
          <cell r="H205">
            <v>7595000</v>
          </cell>
          <cell r="I205">
            <v>-1745545</v>
          </cell>
          <cell r="AX205">
            <v>151547157.81</v>
          </cell>
        </row>
        <row r="206">
          <cell r="E206">
            <v>-7595000</v>
          </cell>
          <cell r="H206">
            <v>-7595000</v>
          </cell>
          <cell r="AX206">
            <v>104680298.59</v>
          </cell>
        </row>
        <row r="207">
          <cell r="AX207">
            <v>223352</v>
          </cell>
        </row>
        <row r="523">
          <cell r="AX523">
            <v>129397</v>
          </cell>
        </row>
        <row r="524">
          <cell r="AX524">
            <v>0</v>
          </cell>
        </row>
      </sheetData>
      <sheetData sheetId="120">
        <row r="210">
          <cell r="AX210">
            <v>5126794.54</v>
          </cell>
        </row>
        <row r="211">
          <cell r="I211">
            <v>-1000000</v>
          </cell>
          <cell r="AX211">
            <v>7333887.3000000007</v>
          </cell>
        </row>
        <row r="212">
          <cell r="AX212">
            <v>0</v>
          </cell>
        </row>
        <row r="528">
          <cell r="AX528">
            <v>1173059.57</v>
          </cell>
        </row>
        <row r="529">
          <cell r="AX529">
            <v>2955102</v>
          </cell>
        </row>
      </sheetData>
      <sheetData sheetId="121">
        <row r="205">
          <cell r="AX205">
            <v>0</v>
          </cell>
        </row>
        <row r="210">
          <cell r="J210">
            <v>1745545</v>
          </cell>
          <cell r="AX210">
            <v>7058156.9900000002</v>
          </cell>
        </row>
        <row r="211">
          <cell r="J211">
            <v>1000000</v>
          </cell>
          <cell r="AX211">
            <v>12820000</v>
          </cell>
        </row>
        <row r="212">
          <cell r="AX212">
            <v>0</v>
          </cell>
        </row>
        <row r="528">
          <cell r="AX528">
            <v>1080613.3600000001</v>
          </cell>
        </row>
        <row r="529">
          <cell r="AX529">
            <v>353935</v>
          </cell>
        </row>
      </sheetData>
      <sheetData sheetId="122">
        <row r="19">
          <cell r="AX19">
            <v>0</v>
          </cell>
        </row>
        <row r="20">
          <cell r="J20">
            <v>2000000</v>
          </cell>
          <cell r="AX20">
            <v>1999818.34</v>
          </cell>
        </row>
        <row r="159">
          <cell r="J159">
            <v>250000</v>
          </cell>
          <cell r="AX159">
            <v>42124.43</v>
          </cell>
        </row>
        <row r="215">
          <cell r="E215">
            <v>6925000</v>
          </cell>
          <cell r="H215">
            <v>6925000</v>
          </cell>
          <cell r="AX215">
            <v>91890660.230000019</v>
          </cell>
        </row>
        <row r="216">
          <cell r="E216">
            <v>-6925000</v>
          </cell>
          <cell r="H216">
            <v>-6925000</v>
          </cell>
          <cell r="AX216">
            <v>64996647.599999994</v>
          </cell>
        </row>
        <row r="217">
          <cell r="AX217">
            <v>10689094.810000001</v>
          </cell>
        </row>
        <row r="476">
          <cell r="J476">
            <v>500000</v>
          </cell>
          <cell r="AX476">
            <v>498967.86</v>
          </cell>
        </row>
        <row r="486">
          <cell r="J486">
            <v>21000000</v>
          </cell>
          <cell r="AX486">
            <v>20905798.609999999</v>
          </cell>
        </row>
        <row r="487">
          <cell r="J487">
            <v>1000000</v>
          </cell>
          <cell r="AX487">
            <v>978489.9</v>
          </cell>
        </row>
        <row r="533">
          <cell r="AX533">
            <v>101047.48</v>
          </cell>
        </row>
        <row r="534">
          <cell r="AX534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UMM (ALL FUNDS)"/>
      <sheetName val="CY (ALL FUNDS)"/>
      <sheetName val="CONAP (ALL FUNDS)"/>
      <sheetName val="OSEC-CY"/>
      <sheetName val="OSEC-CONAP"/>
      <sheetName val="SUMM BY CLUSTER- CURRENT"/>
      <sheetName val="SUMM BY CLUSTER- CONAP"/>
      <sheetName val="Current Reg (P.P.A.)"/>
      <sheetName val="Conap Reg (Details) (PPA)"/>
      <sheetName val="SUMM1-CY"/>
      <sheetName val="SUMM1-CONAP"/>
      <sheetName val="CONAP-RECON"/>
      <sheetName val="Sheet1"/>
      <sheetName val="Adjustment"/>
      <sheetName val="ZCMC"/>
      <sheetName val="chd1"/>
    </sheetNames>
    <sheetDataSet>
      <sheetData sheetId="0"/>
      <sheetData sheetId="1">
        <row r="57">
          <cell r="G57">
            <v>211907038</v>
          </cell>
        </row>
        <row r="158">
          <cell r="G158">
            <v>146530588</v>
          </cell>
        </row>
        <row r="254">
          <cell r="G254">
            <v>251899403</v>
          </cell>
        </row>
        <row r="339">
          <cell r="G339">
            <v>166710625</v>
          </cell>
        </row>
        <row r="435">
          <cell r="G435">
            <v>209100571</v>
          </cell>
        </row>
        <row r="555">
          <cell r="G555">
            <v>230137284</v>
          </cell>
        </row>
        <row r="605">
          <cell r="G605">
            <v>169980381</v>
          </cell>
        </row>
        <row r="671">
          <cell r="G671">
            <v>226905412</v>
          </cell>
        </row>
        <row r="756">
          <cell r="G756">
            <v>246026414</v>
          </cell>
        </row>
        <row r="852">
          <cell r="G852">
            <v>218420329</v>
          </cell>
        </row>
        <row r="982">
          <cell r="G982">
            <v>206065874</v>
          </cell>
        </row>
        <row r="1052">
          <cell r="G1052">
            <v>194575548</v>
          </cell>
        </row>
        <row r="1208">
          <cell r="G1208">
            <v>182327191</v>
          </cell>
        </row>
        <row r="1289">
          <cell r="G1289">
            <v>196892690</v>
          </cell>
        </row>
        <row r="1364">
          <cell r="G1364">
            <v>185722676</v>
          </cell>
        </row>
        <row r="1430">
          <cell r="G1430">
            <v>160060666</v>
          </cell>
        </row>
        <row r="2151">
          <cell r="S2151">
            <v>0</v>
          </cell>
          <cell r="T2151">
            <v>0</v>
          </cell>
          <cell r="U2151">
            <v>0</v>
          </cell>
          <cell r="V2151">
            <v>0</v>
          </cell>
        </row>
        <row r="2161">
          <cell r="F2161">
            <v>10494411352.5</v>
          </cell>
          <cell r="G2161">
            <v>9154011636.5</v>
          </cell>
          <cell r="H2161">
            <v>9003352300</v>
          </cell>
          <cell r="I2161">
            <v>28651775289</v>
          </cell>
        </row>
        <row r="2162">
          <cell r="F2162">
            <v>18645692.34</v>
          </cell>
          <cell r="G2162">
            <v>4111575793.5</v>
          </cell>
          <cell r="H2162">
            <v>139523035</v>
          </cell>
          <cell r="I2162">
            <v>4269744520.8400002</v>
          </cell>
        </row>
        <row r="2163">
          <cell r="H2163">
            <v>0</v>
          </cell>
          <cell r="I2163">
            <v>0</v>
          </cell>
        </row>
        <row r="2164">
          <cell r="F2164">
            <v>10513057044.84</v>
          </cell>
          <cell r="G2164">
            <v>13265587430</v>
          </cell>
          <cell r="H2164">
            <v>9142875335</v>
          </cell>
          <cell r="I2164">
            <v>32921519809.84</v>
          </cell>
          <cell r="J2164">
            <v>10152012161.332998</v>
          </cell>
          <cell r="K2164">
            <v>11807664667.120998</v>
          </cell>
          <cell r="L2164">
            <v>6696671575.2600002</v>
          </cell>
          <cell r="N2164">
            <v>361044883.50700194</v>
          </cell>
          <cell r="O2164">
            <v>1457922762.8790007</v>
          </cell>
          <cell r="P2164">
            <v>2446203759.7400002</v>
          </cell>
          <cell r="Q2164">
            <v>4265171406.1260028</v>
          </cell>
        </row>
      </sheetData>
      <sheetData sheetId="2"/>
      <sheetData sheetId="3">
        <row r="243">
          <cell r="D243">
            <v>609883000</v>
          </cell>
          <cell r="E243">
            <v>18645692.34</v>
          </cell>
          <cell r="F243">
            <v>538566287.43000007</v>
          </cell>
          <cell r="G243">
            <v>52671020.2299999</v>
          </cell>
        </row>
        <row r="244">
          <cell r="D244">
            <v>13921863310</v>
          </cell>
          <cell r="E244">
            <v>4111575793.5</v>
          </cell>
          <cell r="F244">
            <v>7503057206.79</v>
          </cell>
          <cell r="G244">
            <v>2307230309.71</v>
          </cell>
        </row>
        <row r="245">
          <cell r="D245">
            <v>2423619000</v>
          </cell>
          <cell r="E245">
            <v>139523035</v>
          </cell>
          <cell r="F245">
            <v>151146690.05000001</v>
          </cell>
          <cell r="G245">
            <v>2132949274.95</v>
          </cell>
        </row>
        <row r="246">
          <cell r="D246">
            <v>16955365310</v>
          </cell>
          <cell r="E246">
            <v>4269744520.8400002</v>
          </cell>
          <cell r="F246">
            <v>8192770184.2700005</v>
          </cell>
          <cell r="G246">
            <v>4492850604.8899994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V1126"/>
  <sheetViews>
    <sheetView tabSelected="1" topLeftCell="B1" workbookViewId="0">
      <pane xSplit="1" ySplit="6" topLeftCell="AP1031" activePane="bottomRight" state="frozen"/>
      <selection activeCell="AI47" sqref="AI47"/>
      <selection pane="topRight" activeCell="AI47" sqref="AI47"/>
      <selection pane="bottomLeft" activeCell="AI47" sqref="AI47"/>
      <selection pane="bottomRight" activeCell="AT1135" sqref="AT1135"/>
    </sheetView>
  </sheetViews>
  <sheetFormatPr defaultRowHeight="12"/>
  <cols>
    <col min="1" max="1" width="13.42578125" style="537" hidden="1" customWidth="1"/>
    <col min="2" max="2" width="43" style="427" bestFit="1" customWidth="1"/>
    <col min="3" max="5" width="15.42578125" style="426" customWidth="1"/>
    <col min="6" max="14" width="15.42578125" style="334" customWidth="1"/>
    <col min="15" max="15" width="15.42578125" style="426" customWidth="1"/>
    <col min="16" max="16" width="15.42578125" style="338" customWidth="1"/>
    <col min="17" max="22" width="15.42578125" style="426" customWidth="1"/>
    <col min="23" max="25" width="15.42578125" style="334" customWidth="1"/>
    <col min="26" max="26" width="15.42578125" style="426" customWidth="1"/>
    <col min="27" max="27" width="15.42578125" style="334" customWidth="1"/>
    <col min="28" max="38" width="15.42578125" style="338" customWidth="1"/>
    <col min="39" max="42" width="15.42578125" style="560" customWidth="1"/>
    <col min="43" max="48" width="15.42578125" style="426" customWidth="1"/>
    <col min="49" max="16384" width="9.140625" style="427"/>
  </cols>
  <sheetData>
    <row r="1" spans="1:47" s="334" customFormat="1">
      <c r="A1" s="367"/>
      <c r="B1" s="368" t="s">
        <v>0</v>
      </c>
      <c r="P1" s="338"/>
      <c r="AB1" s="338"/>
      <c r="AC1" s="338"/>
      <c r="AD1" s="338"/>
      <c r="AE1" s="338"/>
      <c r="AF1" s="338"/>
      <c r="AG1" s="338"/>
      <c r="AH1" s="338"/>
      <c r="AI1" s="338"/>
      <c r="AJ1" s="338"/>
      <c r="AK1" s="338"/>
      <c r="AL1" s="338"/>
      <c r="AM1" s="369"/>
      <c r="AN1" s="369"/>
      <c r="AO1" s="369"/>
      <c r="AP1" s="369"/>
      <c r="AU1" s="370"/>
    </row>
    <row r="2" spans="1:47" s="334" customFormat="1">
      <c r="A2" s="367"/>
      <c r="B2" s="368" t="s">
        <v>427</v>
      </c>
      <c r="P2" s="338"/>
      <c r="AB2" s="338"/>
      <c r="AC2" s="338"/>
      <c r="AD2" s="338"/>
      <c r="AE2" s="338"/>
      <c r="AF2" s="338"/>
      <c r="AG2" s="338"/>
      <c r="AH2" s="338"/>
      <c r="AI2" s="338"/>
      <c r="AJ2" s="338"/>
      <c r="AK2" s="338"/>
      <c r="AL2" s="338"/>
      <c r="AM2" s="369"/>
      <c r="AN2" s="369"/>
      <c r="AO2" s="369"/>
      <c r="AP2" s="369"/>
      <c r="AU2" s="370"/>
    </row>
    <row r="3" spans="1:47" s="334" customFormat="1" ht="12.75">
      <c r="A3" s="367"/>
      <c r="B3" s="100" t="s">
        <v>2</v>
      </c>
      <c r="P3" s="338"/>
      <c r="AB3" s="338"/>
      <c r="AC3" s="338"/>
      <c r="AD3" s="338"/>
      <c r="AE3" s="338"/>
      <c r="AF3" s="338"/>
      <c r="AG3" s="338"/>
      <c r="AH3" s="338"/>
      <c r="AI3" s="338"/>
      <c r="AJ3" s="338"/>
      <c r="AK3" s="338"/>
      <c r="AL3" s="338"/>
      <c r="AM3" s="369"/>
      <c r="AN3" s="369"/>
      <c r="AO3" s="369"/>
      <c r="AP3" s="369"/>
      <c r="AU3" s="370"/>
    </row>
    <row r="4" spans="1:47" s="334" customFormat="1" ht="12.75" thickBot="1">
      <c r="A4" s="367"/>
      <c r="B4" s="368"/>
      <c r="P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69"/>
      <c r="AN4" s="369"/>
      <c r="AO4" s="369"/>
      <c r="AP4" s="369"/>
      <c r="AU4" s="370"/>
    </row>
    <row r="5" spans="1:47" s="380" customFormat="1" ht="26.25" customHeight="1">
      <c r="A5" s="371"/>
      <c r="B5" s="372" t="s">
        <v>4</v>
      </c>
      <c r="C5" s="373" t="s">
        <v>37</v>
      </c>
      <c r="D5" s="373"/>
      <c r="E5" s="373"/>
      <c r="F5" s="373"/>
      <c r="G5" s="373" t="s">
        <v>38</v>
      </c>
      <c r="H5" s="373"/>
      <c r="I5" s="373"/>
      <c r="J5" s="373"/>
      <c r="K5" s="373" t="s">
        <v>39</v>
      </c>
      <c r="L5" s="373"/>
      <c r="M5" s="373"/>
      <c r="N5" s="373"/>
      <c r="O5" s="373" t="s">
        <v>5</v>
      </c>
      <c r="P5" s="373"/>
      <c r="Q5" s="373"/>
      <c r="R5" s="373"/>
      <c r="S5" s="374" t="s">
        <v>40</v>
      </c>
      <c r="T5" s="375"/>
      <c r="U5" s="375"/>
      <c r="V5" s="376"/>
      <c r="W5" s="373" t="s">
        <v>41</v>
      </c>
      <c r="X5" s="373"/>
      <c r="Y5" s="373"/>
      <c r="Z5" s="373"/>
      <c r="AA5" s="373" t="s">
        <v>42</v>
      </c>
      <c r="AB5" s="373"/>
      <c r="AC5" s="373"/>
      <c r="AD5" s="373"/>
      <c r="AE5" s="377" t="s">
        <v>43</v>
      </c>
      <c r="AF5" s="377"/>
      <c r="AG5" s="377"/>
      <c r="AH5" s="377"/>
      <c r="AI5" s="377" t="s">
        <v>44</v>
      </c>
      <c r="AJ5" s="377"/>
      <c r="AK5" s="377"/>
      <c r="AL5" s="377"/>
      <c r="AM5" s="378" t="s">
        <v>45</v>
      </c>
      <c r="AN5" s="378"/>
      <c r="AO5" s="378"/>
      <c r="AP5" s="378"/>
      <c r="AQ5" s="373" t="s">
        <v>46</v>
      </c>
      <c r="AR5" s="373"/>
      <c r="AS5" s="373"/>
      <c r="AT5" s="373"/>
      <c r="AU5" s="379" t="s">
        <v>47</v>
      </c>
    </row>
    <row r="6" spans="1:47" s="388" customFormat="1" ht="12.75" thickBot="1">
      <c r="A6" s="381"/>
      <c r="B6" s="382"/>
      <c r="C6" s="383" t="s">
        <v>12</v>
      </c>
      <c r="D6" s="383" t="s">
        <v>13</v>
      </c>
      <c r="E6" s="383" t="s">
        <v>14</v>
      </c>
      <c r="F6" s="384" t="s">
        <v>15</v>
      </c>
      <c r="G6" s="383" t="s">
        <v>12</v>
      </c>
      <c r="H6" s="383" t="s">
        <v>13</v>
      </c>
      <c r="I6" s="383" t="s">
        <v>14</v>
      </c>
      <c r="J6" s="383" t="s">
        <v>15</v>
      </c>
      <c r="K6" s="383" t="s">
        <v>12</v>
      </c>
      <c r="L6" s="383" t="s">
        <v>13</v>
      </c>
      <c r="M6" s="383" t="s">
        <v>14</v>
      </c>
      <c r="N6" s="383" t="s">
        <v>15</v>
      </c>
      <c r="O6" s="383" t="s">
        <v>12</v>
      </c>
      <c r="P6" s="385" t="s">
        <v>13</v>
      </c>
      <c r="Q6" s="383" t="s">
        <v>14</v>
      </c>
      <c r="R6" s="383" t="s">
        <v>15</v>
      </c>
      <c r="S6" s="383" t="s">
        <v>12</v>
      </c>
      <c r="T6" s="383" t="s">
        <v>13</v>
      </c>
      <c r="U6" s="383" t="s">
        <v>14</v>
      </c>
      <c r="V6" s="383" t="s">
        <v>15</v>
      </c>
      <c r="W6" s="383" t="s">
        <v>12</v>
      </c>
      <c r="X6" s="383" t="s">
        <v>13</v>
      </c>
      <c r="Y6" s="383" t="s">
        <v>14</v>
      </c>
      <c r="Z6" s="383" t="s">
        <v>15</v>
      </c>
      <c r="AA6" s="383" t="s">
        <v>12</v>
      </c>
      <c r="AB6" s="385" t="s">
        <v>13</v>
      </c>
      <c r="AC6" s="385" t="s">
        <v>14</v>
      </c>
      <c r="AD6" s="385" t="s">
        <v>15</v>
      </c>
      <c r="AE6" s="385" t="s">
        <v>12</v>
      </c>
      <c r="AF6" s="385" t="s">
        <v>13</v>
      </c>
      <c r="AG6" s="385" t="s">
        <v>14</v>
      </c>
      <c r="AH6" s="385" t="s">
        <v>15</v>
      </c>
      <c r="AI6" s="385" t="s">
        <v>12</v>
      </c>
      <c r="AJ6" s="385" t="s">
        <v>13</v>
      </c>
      <c r="AK6" s="385" t="s">
        <v>14</v>
      </c>
      <c r="AL6" s="385" t="s">
        <v>15</v>
      </c>
      <c r="AM6" s="386" t="s">
        <v>12</v>
      </c>
      <c r="AN6" s="386" t="s">
        <v>13</v>
      </c>
      <c r="AO6" s="386" t="s">
        <v>14</v>
      </c>
      <c r="AP6" s="386" t="s">
        <v>15</v>
      </c>
      <c r="AQ6" s="383" t="s">
        <v>12</v>
      </c>
      <c r="AR6" s="383" t="s">
        <v>13</v>
      </c>
      <c r="AS6" s="383" t="s">
        <v>14</v>
      </c>
      <c r="AT6" s="383" t="s">
        <v>15</v>
      </c>
      <c r="AU6" s="387"/>
    </row>
    <row r="7" spans="1:47" s="368" customFormat="1">
      <c r="A7" s="389"/>
      <c r="B7" s="390" t="s">
        <v>48</v>
      </c>
      <c r="C7" s="391"/>
      <c r="D7" s="391"/>
      <c r="E7" s="391"/>
      <c r="F7" s="391"/>
      <c r="G7" s="391"/>
      <c r="H7" s="391"/>
      <c r="I7" s="391"/>
      <c r="J7" s="391"/>
      <c r="K7" s="391"/>
      <c r="L7" s="391"/>
      <c r="M7" s="391"/>
      <c r="N7" s="391"/>
      <c r="O7" s="391"/>
      <c r="P7" s="392"/>
      <c r="Q7" s="391"/>
      <c r="R7" s="391"/>
      <c r="S7" s="391"/>
      <c r="T7" s="391"/>
      <c r="U7" s="391"/>
      <c r="V7" s="391"/>
      <c r="W7" s="391"/>
      <c r="X7" s="391"/>
      <c r="Y7" s="391"/>
      <c r="Z7" s="391"/>
      <c r="AA7" s="391"/>
      <c r="AB7" s="392"/>
      <c r="AC7" s="392"/>
      <c r="AD7" s="392"/>
      <c r="AE7" s="392"/>
      <c r="AF7" s="392"/>
      <c r="AG7" s="392"/>
      <c r="AH7" s="392"/>
      <c r="AI7" s="392"/>
      <c r="AJ7" s="392"/>
      <c r="AK7" s="392"/>
      <c r="AL7" s="392"/>
      <c r="AM7" s="393"/>
      <c r="AN7" s="393"/>
      <c r="AO7" s="393"/>
      <c r="AP7" s="393"/>
      <c r="AQ7" s="391"/>
      <c r="AR7" s="391"/>
      <c r="AS7" s="391"/>
      <c r="AT7" s="391"/>
      <c r="AU7" s="394"/>
    </row>
    <row r="8" spans="1:47" s="368" customFormat="1">
      <c r="A8" s="395">
        <v>100000000</v>
      </c>
      <c r="B8" s="396" t="s">
        <v>49</v>
      </c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7"/>
      <c r="O8" s="397"/>
      <c r="P8" s="398"/>
      <c r="Q8" s="397"/>
      <c r="R8" s="397"/>
      <c r="S8" s="397"/>
      <c r="T8" s="397"/>
      <c r="U8" s="397"/>
      <c r="V8" s="397"/>
      <c r="W8" s="397"/>
      <c r="X8" s="397"/>
      <c r="Y8" s="397"/>
      <c r="Z8" s="397"/>
      <c r="AA8" s="397"/>
      <c r="AB8" s="398"/>
      <c r="AC8" s="398"/>
      <c r="AD8" s="398"/>
      <c r="AE8" s="398"/>
      <c r="AF8" s="398"/>
      <c r="AG8" s="398"/>
      <c r="AH8" s="398"/>
      <c r="AI8" s="398"/>
      <c r="AJ8" s="398"/>
      <c r="AK8" s="398"/>
      <c r="AL8" s="398"/>
      <c r="AM8" s="399"/>
      <c r="AN8" s="399"/>
      <c r="AO8" s="399"/>
      <c r="AP8" s="399"/>
      <c r="AQ8" s="397"/>
      <c r="AR8" s="397"/>
      <c r="AS8" s="397"/>
      <c r="AT8" s="397"/>
      <c r="AU8" s="400"/>
    </row>
    <row r="9" spans="1:47" s="334" customFormat="1">
      <c r="A9" s="401" t="s">
        <v>50</v>
      </c>
      <c r="B9" s="261" t="s">
        <v>51</v>
      </c>
      <c r="C9" s="200"/>
      <c r="D9" s="402">
        <v>494720.29000002146</v>
      </c>
      <c r="E9" s="200"/>
      <c r="F9" s="200">
        <f>SUM(C9:E9)</f>
        <v>494720.29000002146</v>
      </c>
      <c r="G9" s="200"/>
      <c r="H9" s="402"/>
      <c r="I9" s="200"/>
      <c r="J9" s="200">
        <f>SUM(G9:I9)</f>
        <v>0</v>
      </c>
      <c r="K9" s="200">
        <f>+C9+G9</f>
        <v>0</v>
      </c>
      <c r="L9" s="200">
        <f>+D9+H9</f>
        <v>494720.29000002146</v>
      </c>
      <c r="M9" s="200">
        <f>+E9+I9</f>
        <v>0</v>
      </c>
      <c r="N9" s="200">
        <f>SUM(K9:M9)</f>
        <v>494720.29000002146</v>
      </c>
      <c r="O9" s="200"/>
      <c r="P9" s="402">
        <v>494720.29000002146</v>
      </c>
      <c r="Q9" s="200"/>
      <c r="R9" s="200">
        <f>SUM(O9:Q9)</f>
        <v>494720.29000002146</v>
      </c>
      <c r="S9" s="200"/>
      <c r="T9" s="402"/>
      <c r="U9" s="200"/>
      <c r="V9" s="200">
        <f>SUM(S9:U9)</f>
        <v>0</v>
      </c>
      <c r="W9" s="200"/>
      <c r="X9" s="402"/>
      <c r="Y9" s="200"/>
      <c r="Z9" s="200">
        <f>SUM(W9:Y9)</f>
        <v>0</v>
      </c>
      <c r="AA9" s="200">
        <f>+O9+W9+S9</f>
        <v>0</v>
      </c>
      <c r="AB9" s="402">
        <f t="shared" ref="AB9:AC13" si="0">+P9+X9+T9</f>
        <v>494720.29000002146</v>
      </c>
      <c r="AC9" s="402">
        <f t="shared" si="0"/>
        <v>0</v>
      </c>
      <c r="AD9" s="402">
        <f>SUM(AA9:AC9)</f>
        <v>494720.29000002146</v>
      </c>
      <c r="AE9" s="402"/>
      <c r="AF9" s="402">
        <f>+'[3]Central-conap'!F13</f>
        <v>493636.35</v>
      </c>
      <c r="AG9" s="402"/>
      <c r="AH9" s="402">
        <f>SUM(AE9:AG9)</f>
        <v>493636.35</v>
      </c>
      <c r="AI9" s="402">
        <f>+AA9-AE9</f>
        <v>0</v>
      </c>
      <c r="AJ9" s="402">
        <f>+AB9-AF9</f>
        <v>1083.940000021481</v>
      </c>
      <c r="AK9" s="402">
        <f>+AC9-AG9</f>
        <v>0</v>
      </c>
      <c r="AL9" s="402">
        <f>SUM(AI9:AK9)</f>
        <v>1083.940000021481</v>
      </c>
      <c r="AM9" s="403" t="str">
        <f>IF(AA9=0,"",AE9/AA9)</f>
        <v/>
      </c>
      <c r="AN9" s="403">
        <f t="shared" ref="AN9:AP24" si="1">IF(AB9=0,"",AF9/AB9)</f>
        <v>0.99780898414329955</v>
      </c>
      <c r="AO9" s="403" t="str">
        <f t="shared" si="1"/>
        <v/>
      </c>
      <c r="AP9" s="403">
        <f t="shared" si="1"/>
        <v>0.99780898414329955</v>
      </c>
      <c r="AQ9" s="200">
        <f>+K9-O9-S9</f>
        <v>0</v>
      </c>
      <c r="AR9" s="200">
        <f t="shared" ref="AR9:AS13" si="2">+L9-P9-T9</f>
        <v>0</v>
      </c>
      <c r="AS9" s="200">
        <f t="shared" si="2"/>
        <v>0</v>
      </c>
      <c r="AT9" s="200">
        <f>SUM(AQ9:AS9)</f>
        <v>0</v>
      </c>
      <c r="AU9" s="404"/>
    </row>
    <row r="10" spans="1:47" s="334" customFormat="1">
      <c r="A10" s="401"/>
      <c r="B10" s="261" t="s">
        <v>100</v>
      </c>
      <c r="C10" s="200"/>
      <c r="D10" s="402">
        <v>1500.04</v>
      </c>
      <c r="E10" s="200"/>
      <c r="F10" s="200">
        <f>SUM(C10:E10)</f>
        <v>1500.04</v>
      </c>
      <c r="G10" s="200"/>
      <c r="H10" s="402"/>
      <c r="I10" s="200"/>
      <c r="J10" s="200">
        <f>SUM(G10:I10)</f>
        <v>0</v>
      </c>
      <c r="K10" s="200">
        <f t="shared" ref="K10:M13" si="3">+C10+G10</f>
        <v>0</v>
      </c>
      <c r="L10" s="200">
        <f t="shared" si="3"/>
        <v>1500.04</v>
      </c>
      <c r="M10" s="200">
        <f t="shared" si="3"/>
        <v>0</v>
      </c>
      <c r="N10" s="200">
        <f>SUM(K10:M10)</f>
        <v>1500.04</v>
      </c>
      <c r="O10" s="200"/>
      <c r="P10" s="402">
        <v>1500.04</v>
      </c>
      <c r="Q10" s="200"/>
      <c r="R10" s="200">
        <f>SUM(O10:Q10)</f>
        <v>1500.04</v>
      </c>
      <c r="S10" s="200"/>
      <c r="T10" s="402"/>
      <c r="U10" s="200"/>
      <c r="V10" s="200">
        <f>SUM(S10:U10)</f>
        <v>0</v>
      </c>
      <c r="W10" s="200"/>
      <c r="X10" s="402"/>
      <c r="Y10" s="200"/>
      <c r="Z10" s="200">
        <f>SUM(W10:Y10)</f>
        <v>0</v>
      </c>
      <c r="AA10" s="200">
        <f>+O10+W10+S10</f>
        <v>0</v>
      </c>
      <c r="AB10" s="402">
        <f t="shared" si="0"/>
        <v>1500.04</v>
      </c>
      <c r="AC10" s="402">
        <f t="shared" si="0"/>
        <v>0</v>
      </c>
      <c r="AD10" s="402">
        <f>SUM(AA10:AC10)</f>
        <v>1500.04</v>
      </c>
      <c r="AE10" s="402"/>
      <c r="AF10" s="402">
        <f>+[3]CHD6!AX337</f>
        <v>0</v>
      </c>
      <c r="AG10" s="402"/>
      <c r="AH10" s="402">
        <f>SUM(AE10:AG10)</f>
        <v>0</v>
      </c>
      <c r="AI10" s="402">
        <f t="shared" ref="AI10:AK56" si="4">+AA10-AE10</f>
        <v>0</v>
      </c>
      <c r="AJ10" s="402">
        <f t="shared" si="4"/>
        <v>1500.04</v>
      </c>
      <c r="AK10" s="402">
        <f t="shared" si="4"/>
        <v>0</v>
      </c>
      <c r="AL10" s="402">
        <f t="shared" ref="AL10:AL56" si="5">SUM(AI10:AK10)</f>
        <v>1500.04</v>
      </c>
      <c r="AM10" s="403" t="str">
        <f t="shared" ref="AM10:AP56" si="6">IF(AA10=0,"",AE10/AA10)</f>
        <v/>
      </c>
      <c r="AN10" s="403">
        <f t="shared" si="1"/>
        <v>0</v>
      </c>
      <c r="AO10" s="403" t="str">
        <f t="shared" si="1"/>
        <v/>
      </c>
      <c r="AP10" s="403">
        <f t="shared" si="1"/>
        <v>0</v>
      </c>
      <c r="AQ10" s="200">
        <f>+K10-O10-S10</f>
        <v>0</v>
      </c>
      <c r="AR10" s="200">
        <f t="shared" si="2"/>
        <v>0</v>
      </c>
      <c r="AS10" s="200">
        <f t="shared" si="2"/>
        <v>0</v>
      </c>
      <c r="AT10" s="200">
        <f>SUM(AQ10:AS10)</f>
        <v>0</v>
      </c>
      <c r="AU10" s="404"/>
    </row>
    <row r="11" spans="1:47" s="334" customFormat="1">
      <c r="A11" s="401"/>
      <c r="B11" s="261" t="s">
        <v>54</v>
      </c>
      <c r="C11" s="200"/>
      <c r="D11" s="402">
        <v>141105.60000000001</v>
      </c>
      <c r="E11" s="200"/>
      <c r="F11" s="200">
        <f>SUM(C11:E11)</f>
        <v>141105.60000000001</v>
      </c>
      <c r="G11" s="200"/>
      <c r="H11" s="402"/>
      <c r="I11" s="200"/>
      <c r="J11" s="200">
        <f>SUM(G11:I11)</f>
        <v>0</v>
      </c>
      <c r="K11" s="200">
        <f t="shared" si="3"/>
        <v>0</v>
      </c>
      <c r="L11" s="200">
        <f t="shared" si="3"/>
        <v>141105.60000000001</v>
      </c>
      <c r="M11" s="200">
        <f t="shared" si="3"/>
        <v>0</v>
      </c>
      <c r="N11" s="200">
        <f>SUM(K11:M11)</f>
        <v>141105.60000000001</v>
      </c>
      <c r="O11" s="200"/>
      <c r="P11" s="402">
        <v>141105.60000000001</v>
      </c>
      <c r="Q11" s="200"/>
      <c r="R11" s="200">
        <f>SUM(O11:Q11)</f>
        <v>141105.60000000001</v>
      </c>
      <c r="S11" s="200"/>
      <c r="T11" s="402"/>
      <c r="U11" s="200"/>
      <c r="V11" s="200">
        <f>SUM(S11:U11)</f>
        <v>0</v>
      </c>
      <c r="W11" s="200"/>
      <c r="X11" s="402"/>
      <c r="Y11" s="200"/>
      <c r="Z11" s="200">
        <f>SUM(W11:Y11)</f>
        <v>0</v>
      </c>
      <c r="AA11" s="200">
        <f>+O11+W11+S11</f>
        <v>0</v>
      </c>
      <c r="AB11" s="402">
        <f>+P11+X11+T11</f>
        <v>141105.60000000001</v>
      </c>
      <c r="AC11" s="402">
        <f>+Q11+Y11+U11</f>
        <v>0</v>
      </c>
      <c r="AD11" s="402">
        <f>SUM(AA11:AC11)</f>
        <v>141105.60000000001</v>
      </c>
      <c r="AE11" s="402"/>
      <c r="AF11" s="402">
        <f>+[3]CHD7!AX337</f>
        <v>74683</v>
      </c>
      <c r="AG11" s="402"/>
      <c r="AH11" s="402">
        <f>SUM(AE11:AG11)</f>
        <v>74683</v>
      </c>
      <c r="AI11" s="402">
        <f t="shared" si="4"/>
        <v>0</v>
      </c>
      <c r="AJ11" s="402">
        <f t="shared" si="4"/>
        <v>66422.600000000006</v>
      </c>
      <c r="AK11" s="402">
        <f t="shared" si="4"/>
        <v>0</v>
      </c>
      <c r="AL11" s="402">
        <f t="shared" si="5"/>
        <v>66422.600000000006</v>
      </c>
      <c r="AM11" s="403" t="str">
        <f t="shared" si="6"/>
        <v/>
      </c>
      <c r="AN11" s="403">
        <f t="shared" si="1"/>
        <v>0.52927027701239349</v>
      </c>
      <c r="AO11" s="403" t="str">
        <f t="shared" si="1"/>
        <v/>
      </c>
      <c r="AP11" s="403">
        <f t="shared" si="1"/>
        <v>0.52927027701239349</v>
      </c>
      <c r="AQ11" s="200">
        <f>+K11-O11-S11</f>
        <v>0</v>
      </c>
      <c r="AR11" s="200">
        <f>+L11-P11-T11</f>
        <v>0</v>
      </c>
      <c r="AS11" s="200">
        <f>+M11-Q11-U11</f>
        <v>0</v>
      </c>
      <c r="AT11" s="200">
        <f>SUM(AQ11:AS11)</f>
        <v>0</v>
      </c>
      <c r="AU11" s="404"/>
    </row>
    <row r="12" spans="1:47" s="334" customFormat="1">
      <c r="A12" s="401"/>
      <c r="B12" s="261" t="s">
        <v>103</v>
      </c>
      <c r="C12" s="200"/>
      <c r="D12" s="402">
        <v>589.35</v>
      </c>
      <c r="E12" s="200"/>
      <c r="F12" s="200">
        <f>SUM(C12:E12)</f>
        <v>589.35</v>
      </c>
      <c r="G12" s="200"/>
      <c r="H12" s="402"/>
      <c r="I12" s="200"/>
      <c r="J12" s="200">
        <f>SUM(G12:I12)</f>
        <v>0</v>
      </c>
      <c r="K12" s="200">
        <f t="shared" si="3"/>
        <v>0</v>
      </c>
      <c r="L12" s="200">
        <f t="shared" si="3"/>
        <v>589.35</v>
      </c>
      <c r="M12" s="200">
        <f t="shared" si="3"/>
        <v>0</v>
      </c>
      <c r="N12" s="200">
        <f>SUM(K12:M12)</f>
        <v>589.35</v>
      </c>
      <c r="O12" s="200"/>
      <c r="P12" s="402">
        <v>589.35</v>
      </c>
      <c r="Q12" s="200"/>
      <c r="R12" s="200">
        <f>SUM(O12:Q12)</f>
        <v>589.35</v>
      </c>
      <c r="S12" s="200"/>
      <c r="T12" s="402"/>
      <c r="U12" s="200"/>
      <c r="V12" s="200">
        <f>SUM(S12:U12)</f>
        <v>0</v>
      </c>
      <c r="W12" s="200"/>
      <c r="X12" s="402"/>
      <c r="Y12" s="200"/>
      <c r="Z12" s="200">
        <f>SUM(W12:Y12)</f>
        <v>0</v>
      </c>
      <c r="AA12" s="200">
        <f>+O12+W12+S12</f>
        <v>0</v>
      </c>
      <c r="AB12" s="402">
        <f>+P12+X12+T12</f>
        <v>589.35</v>
      </c>
      <c r="AC12" s="402">
        <f>+Q12+Y12+U12</f>
        <v>0</v>
      </c>
      <c r="AD12" s="402">
        <f>SUM(AA12:AC12)</f>
        <v>589.35</v>
      </c>
      <c r="AE12" s="402"/>
      <c r="AF12" s="402">
        <f>+[3]CHD8!AX337</f>
        <v>0</v>
      </c>
      <c r="AG12" s="402"/>
      <c r="AH12" s="402">
        <f>SUM(AE12:AG12)</f>
        <v>0</v>
      </c>
      <c r="AI12" s="402">
        <f t="shared" si="4"/>
        <v>0</v>
      </c>
      <c r="AJ12" s="402">
        <f t="shared" si="4"/>
        <v>589.35</v>
      </c>
      <c r="AK12" s="402">
        <f t="shared" si="4"/>
        <v>0</v>
      </c>
      <c r="AL12" s="402">
        <f t="shared" si="5"/>
        <v>589.35</v>
      </c>
      <c r="AM12" s="403" t="str">
        <f t="shared" si="6"/>
        <v/>
      </c>
      <c r="AN12" s="403">
        <f t="shared" si="1"/>
        <v>0</v>
      </c>
      <c r="AO12" s="403" t="str">
        <f t="shared" si="1"/>
        <v/>
      </c>
      <c r="AP12" s="403">
        <f t="shared" si="1"/>
        <v>0</v>
      </c>
      <c r="AQ12" s="200">
        <f>+K12-O12-S12</f>
        <v>0</v>
      </c>
      <c r="AR12" s="200">
        <f>+L12-P12-T12</f>
        <v>0</v>
      </c>
      <c r="AS12" s="200">
        <f>+M12-Q12-U12</f>
        <v>0</v>
      </c>
      <c r="AT12" s="200">
        <f>SUM(AQ12:AS12)</f>
        <v>0</v>
      </c>
      <c r="AU12" s="404"/>
    </row>
    <row r="13" spans="1:47" s="334" customFormat="1">
      <c r="A13" s="401"/>
      <c r="B13" s="261" t="s">
        <v>55</v>
      </c>
      <c r="C13" s="200"/>
      <c r="D13" s="402">
        <v>24720</v>
      </c>
      <c r="E13" s="200"/>
      <c r="F13" s="200">
        <f>SUM(C13:E13)</f>
        <v>24720</v>
      </c>
      <c r="G13" s="200"/>
      <c r="H13" s="402"/>
      <c r="I13" s="200"/>
      <c r="J13" s="200">
        <f>SUM(G13:I13)</f>
        <v>0</v>
      </c>
      <c r="K13" s="200">
        <f t="shared" si="3"/>
        <v>0</v>
      </c>
      <c r="L13" s="200">
        <f t="shared" si="3"/>
        <v>24720</v>
      </c>
      <c r="M13" s="200">
        <f t="shared" si="3"/>
        <v>0</v>
      </c>
      <c r="N13" s="200">
        <f>SUM(K13:M13)</f>
        <v>24720</v>
      </c>
      <c r="O13" s="200"/>
      <c r="P13" s="402">
        <v>24720</v>
      </c>
      <c r="Q13" s="200"/>
      <c r="R13" s="200">
        <f>SUM(O13:Q13)</f>
        <v>24720</v>
      </c>
      <c r="S13" s="200"/>
      <c r="T13" s="402"/>
      <c r="U13" s="200"/>
      <c r="V13" s="200">
        <f>SUM(S13:U13)</f>
        <v>0</v>
      </c>
      <c r="W13" s="200"/>
      <c r="X13" s="402"/>
      <c r="Y13" s="200"/>
      <c r="Z13" s="200">
        <f>SUM(W13:Y13)</f>
        <v>0</v>
      </c>
      <c r="AA13" s="200">
        <f>+O13+W13+S13</f>
        <v>0</v>
      </c>
      <c r="AB13" s="402">
        <f t="shared" si="0"/>
        <v>24720</v>
      </c>
      <c r="AC13" s="402">
        <f t="shared" si="0"/>
        <v>0</v>
      </c>
      <c r="AD13" s="402">
        <f>SUM(AA13:AC13)</f>
        <v>24720</v>
      </c>
      <c r="AE13" s="402"/>
      <c r="AF13" s="402">
        <f>+[3]CHD11!AX337</f>
        <v>24720</v>
      </c>
      <c r="AG13" s="402"/>
      <c r="AH13" s="402">
        <f>SUM(AE13:AG13)</f>
        <v>24720</v>
      </c>
      <c r="AI13" s="402">
        <f t="shared" si="4"/>
        <v>0</v>
      </c>
      <c r="AJ13" s="402">
        <f t="shared" si="4"/>
        <v>0</v>
      </c>
      <c r="AK13" s="402">
        <f t="shared" si="4"/>
        <v>0</v>
      </c>
      <c r="AL13" s="402">
        <f t="shared" si="5"/>
        <v>0</v>
      </c>
      <c r="AM13" s="403" t="str">
        <f t="shared" si="6"/>
        <v/>
      </c>
      <c r="AN13" s="403">
        <f t="shared" si="1"/>
        <v>1</v>
      </c>
      <c r="AO13" s="403" t="str">
        <f t="shared" si="1"/>
        <v/>
      </c>
      <c r="AP13" s="403">
        <f t="shared" si="1"/>
        <v>1</v>
      </c>
      <c r="AQ13" s="200">
        <f>+K13-O13-S13</f>
        <v>0</v>
      </c>
      <c r="AR13" s="200">
        <f t="shared" si="2"/>
        <v>0</v>
      </c>
      <c r="AS13" s="200">
        <f t="shared" si="2"/>
        <v>0</v>
      </c>
      <c r="AT13" s="200">
        <f>SUM(AQ13:AS13)</f>
        <v>0</v>
      </c>
      <c r="AU13" s="404"/>
    </row>
    <row r="14" spans="1:47" s="334" customFormat="1">
      <c r="A14" s="401"/>
      <c r="B14" s="405"/>
      <c r="C14" s="200"/>
      <c r="D14" s="402"/>
      <c r="E14" s="200"/>
      <c r="F14" s="200"/>
      <c r="G14" s="200"/>
      <c r="H14" s="402"/>
      <c r="I14" s="200"/>
      <c r="J14" s="200"/>
      <c r="K14" s="200"/>
      <c r="L14" s="200"/>
      <c r="M14" s="200"/>
      <c r="N14" s="200"/>
      <c r="O14" s="200"/>
      <c r="P14" s="402"/>
      <c r="Q14" s="200"/>
      <c r="R14" s="200"/>
      <c r="S14" s="200"/>
      <c r="T14" s="402"/>
      <c r="U14" s="200"/>
      <c r="V14" s="200"/>
      <c r="W14" s="200"/>
      <c r="X14" s="402"/>
      <c r="Y14" s="200"/>
      <c r="Z14" s="200"/>
      <c r="AA14" s="200"/>
      <c r="AB14" s="402"/>
      <c r="AC14" s="402"/>
      <c r="AD14" s="402"/>
      <c r="AE14" s="402"/>
      <c r="AF14" s="402"/>
      <c r="AG14" s="402"/>
      <c r="AH14" s="402"/>
      <c r="AI14" s="402">
        <f t="shared" si="4"/>
        <v>0</v>
      </c>
      <c r="AJ14" s="402">
        <f t="shared" si="4"/>
        <v>0</v>
      </c>
      <c r="AK14" s="402">
        <f t="shared" si="4"/>
        <v>0</v>
      </c>
      <c r="AL14" s="402">
        <f t="shared" si="5"/>
        <v>0</v>
      </c>
      <c r="AM14" s="403" t="str">
        <f t="shared" si="6"/>
        <v/>
      </c>
      <c r="AN14" s="403" t="str">
        <f t="shared" si="1"/>
        <v/>
      </c>
      <c r="AO14" s="403" t="str">
        <f t="shared" si="1"/>
        <v/>
      </c>
      <c r="AP14" s="403" t="str">
        <f t="shared" si="1"/>
        <v/>
      </c>
      <c r="AQ14" s="200"/>
      <c r="AR14" s="200"/>
      <c r="AS14" s="200"/>
      <c r="AT14" s="200"/>
      <c r="AU14" s="404"/>
    </row>
    <row r="15" spans="1:47" s="334" customFormat="1" ht="12.75">
      <c r="A15" s="401"/>
      <c r="B15" s="261" t="s">
        <v>170</v>
      </c>
      <c r="C15" s="200"/>
      <c r="D15" s="263">
        <v>3060.7</v>
      </c>
      <c r="E15" s="200"/>
      <c r="F15" s="200">
        <f t="shared" ref="F15:F62" si="7">SUM(C15:E15)</f>
        <v>3060.7</v>
      </c>
      <c r="G15" s="200"/>
      <c r="H15" s="402"/>
      <c r="I15" s="200"/>
      <c r="J15" s="200">
        <f t="shared" ref="J15:J67" si="8">SUM(G15:I15)</f>
        <v>0</v>
      </c>
      <c r="K15" s="200">
        <f t="shared" ref="K15:M62" si="9">+C15+G15</f>
        <v>0</v>
      </c>
      <c r="L15" s="200">
        <f t="shared" si="9"/>
        <v>3060.7</v>
      </c>
      <c r="M15" s="200">
        <f t="shared" si="9"/>
        <v>0</v>
      </c>
      <c r="N15" s="200">
        <f t="shared" ref="N15:N67" si="10">SUM(K15:M15)</f>
        <v>3060.7</v>
      </c>
      <c r="O15" s="200"/>
      <c r="P15" s="402">
        <v>3060.7</v>
      </c>
      <c r="Q15" s="200"/>
      <c r="R15" s="200">
        <f t="shared" ref="R15:R67" si="11">SUM(O15:Q15)</f>
        <v>3060.7</v>
      </c>
      <c r="S15" s="200"/>
      <c r="T15" s="402"/>
      <c r="U15" s="200"/>
      <c r="V15" s="200">
        <f t="shared" ref="V15:V67" si="12">SUM(S15:U15)</f>
        <v>0</v>
      </c>
      <c r="W15" s="200"/>
      <c r="X15" s="402"/>
      <c r="Y15" s="200"/>
      <c r="Z15" s="200">
        <f t="shared" ref="Z15:Z67" si="13">SUM(W15:Y15)</f>
        <v>0</v>
      </c>
      <c r="AA15" s="200">
        <f t="shared" ref="AA15:AC62" si="14">+O15+W15+S15</f>
        <v>0</v>
      </c>
      <c r="AB15" s="402">
        <f t="shared" si="14"/>
        <v>3060.7</v>
      </c>
      <c r="AC15" s="402">
        <f t="shared" si="14"/>
        <v>0</v>
      </c>
      <c r="AD15" s="402">
        <f t="shared" ref="AD15:AD67" si="15">SUM(AA15:AC15)</f>
        <v>3060.7</v>
      </c>
      <c r="AE15" s="402"/>
      <c r="AF15" s="402">
        <f>+[3]DRH!AX337</f>
        <v>0</v>
      </c>
      <c r="AG15" s="402"/>
      <c r="AH15" s="402">
        <f t="shared" ref="AH15:AH67" si="16">SUM(AE15:AG15)</f>
        <v>0</v>
      </c>
      <c r="AI15" s="402">
        <f t="shared" si="4"/>
        <v>0</v>
      </c>
      <c r="AJ15" s="402">
        <f t="shared" si="4"/>
        <v>3060.7</v>
      </c>
      <c r="AK15" s="402">
        <f t="shared" si="4"/>
        <v>0</v>
      </c>
      <c r="AL15" s="402">
        <f t="shared" si="5"/>
        <v>3060.7</v>
      </c>
      <c r="AM15" s="403" t="str">
        <f t="shared" si="6"/>
        <v/>
      </c>
      <c r="AN15" s="403">
        <f t="shared" si="1"/>
        <v>0</v>
      </c>
      <c r="AO15" s="403" t="str">
        <f t="shared" si="1"/>
        <v/>
      </c>
      <c r="AP15" s="403">
        <f t="shared" si="1"/>
        <v>0</v>
      </c>
      <c r="AQ15" s="200">
        <f t="shared" ref="AQ15:AS62" si="17">+K15-O15-S15</f>
        <v>0</v>
      </c>
      <c r="AR15" s="200">
        <f t="shared" si="17"/>
        <v>0</v>
      </c>
      <c r="AS15" s="200">
        <f t="shared" si="17"/>
        <v>0</v>
      </c>
      <c r="AT15" s="200">
        <f t="shared" ref="AT15:AT67" si="18">SUM(AQ15:AS15)</f>
        <v>0</v>
      </c>
      <c r="AU15" s="404"/>
    </row>
    <row r="16" spans="1:47" s="334" customFormat="1" ht="12.75">
      <c r="A16" s="401"/>
      <c r="B16" s="405"/>
      <c r="C16" s="200"/>
      <c r="D16" s="263"/>
      <c r="E16" s="200"/>
      <c r="F16" s="200"/>
      <c r="G16" s="200"/>
      <c r="H16" s="402"/>
      <c r="I16" s="200"/>
      <c r="J16" s="200"/>
      <c r="K16" s="200"/>
      <c r="L16" s="200"/>
      <c r="M16" s="200"/>
      <c r="N16" s="200"/>
      <c r="O16" s="200"/>
      <c r="P16" s="402"/>
      <c r="Q16" s="200"/>
      <c r="R16" s="200"/>
      <c r="S16" s="200"/>
      <c r="T16" s="402"/>
      <c r="U16" s="200"/>
      <c r="V16" s="200"/>
      <c r="W16" s="200"/>
      <c r="X16" s="402"/>
      <c r="Y16" s="200"/>
      <c r="Z16" s="200"/>
      <c r="AA16" s="200"/>
      <c r="AB16" s="402"/>
      <c r="AC16" s="402"/>
      <c r="AD16" s="402"/>
      <c r="AE16" s="402"/>
      <c r="AF16" s="402"/>
      <c r="AG16" s="402"/>
      <c r="AH16" s="402"/>
      <c r="AI16" s="402"/>
      <c r="AJ16" s="402"/>
      <c r="AK16" s="402"/>
      <c r="AL16" s="402"/>
      <c r="AM16" s="403"/>
      <c r="AN16" s="403"/>
      <c r="AO16" s="403"/>
      <c r="AP16" s="403"/>
      <c r="AQ16" s="200"/>
      <c r="AR16" s="200"/>
      <c r="AS16" s="200"/>
      <c r="AT16" s="200"/>
      <c r="AU16" s="404"/>
    </row>
    <row r="17" spans="1:48" s="334" customFormat="1">
      <c r="A17" s="401"/>
      <c r="B17" s="406" t="s">
        <v>64</v>
      </c>
      <c r="C17" s="200"/>
      <c r="D17" s="402">
        <f>+[3]JRMMC!D337</f>
        <v>532720</v>
      </c>
      <c r="E17" s="200"/>
      <c r="F17" s="200">
        <f t="shared" si="7"/>
        <v>532720</v>
      </c>
      <c r="G17" s="200"/>
      <c r="H17" s="402"/>
      <c r="I17" s="200"/>
      <c r="J17" s="200">
        <f t="shared" si="8"/>
        <v>0</v>
      </c>
      <c r="K17" s="200">
        <f t="shared" si="9"/>
        <v>0</v>
      </c>
      <c r="L17" s="200">
        <f t="shared" si="9"/>
        <v>532720</v>
      </c>
      <c r="M17" s="200">
        <f t="shared" si="9"/>
        <v>0</v>
      </c>
      <c r="N17" s="200">
        <f t="shared" si="10"/>
        <v>532720</v>
      </c>
      <c r="O17" s="200"/>
      <c r="P17" s="402">
        <v>532720</v>
      </c>
      <c r="Q17" s="200"/>
      <c r="R17" s="200">
        <f t="shared" si="11"/>
        <v>532720</v>
      </c>
      <c r="S17" s="200"/>
      <c r="T17" s="402"/>
      <c r="U17" s="200"/>
      <c r="V17" s="200">
        <f t="shared" si="12"/>
        <v>0</v>
      </c>
      <c r="W17" s="200"/>
      <c r="X17" s="402"/>
      <c r="Y17" s="200"/>
      <c r="Z17" s="200">
        <f t="shared" si="13"/>
        <v>0</v>
      </c>
      <c r="AA17" s="200">
        <f t="shared" si="14"/>
        <v>0</v>
      </c>
      <c r="AB17" s="402">
        <f t="shared" si="14"/>
        <v>532720</v>
      </c>
      <c r="AC17" s="402">
        <f t="shared" si="14"/>
        <v>0</v>
      </c>
      <c r="AD17" s="402">
        <f t="shared" si="15"/>
        <v>532720</v>
      </c>
      <c r="AE17" s="402"/>
      <c r="AF17" s="402">
        <f>+[3]JRMMC!AX337</f>
        <v>85000</v>
      </c>
      <c r="AG17" s="402"/>
      <c r="AH17" s="402">
        <f t="shared" si="16"/>
        <v>85000</v>
      </c>
      <c r="AI17" s="402">
        <f t="shared" si="4"/>
        <v>0</v>
      </c>
      <c r="AJ17" s="402">
        <f t="shared" si="4"/>
        <v>447720</v>
      </c>
      <c r="AK17" s="402">
        <f t="shared" si="4"/>
        <v>0</v>
      </c>
      <c r="AL17" s="402">
        <f t="shared" si="5"/>
        <v>447720</v>
      </c>
      <c r="AM17" s="403" t="str">
        <f t="shared" si="6"/>
        <v/>
      </c>
      <c r="AN17" s="403">
        <f t="shared" si="1"/>
        <v>0.15955849226610602</v>
      </c>
      <c r="AO17" s="403" t="str">
        <f t="shared" si="1"/>
        <v/>
      </c>
      <c r="AP17" s="403">
        <f t="shared" si="1"/>
        <v>0.15955849226610602</v>
      </c>
      <c r="AQ17" s="200">
        <f t="shared" si="17"/>
        <v>0</v>
      </c>
      <c r="AR17" s="200">
        <f t="shared" si="17"/>
        <v>0</v>
      </c>
      <c r="AS17" s="200">
        <f t="shared" si="17"/>
        <v>0</v>
      </c>
      <c r="AT17" s="200">
        <f t="shared" si="18"/>
        <v>0</v>
      </c>
      <c r="AU17" s="404"/>
    </row>
    <row r="18" spans="1:48" s="334" customFormat="1">
      <c r="A18" s="401"/>
      <c r="B18" s="261" t="s">
        <v>62</v>
      </c>
      <c r="C18" s="200"/>
      <c r="D18" s="402">
        <f>+[3]EAMC!D337</f>
        <v>621</v>
      </c>
      <c r="E18" s="200"/>
      <c r="F18" s="200">
        <f t="shared" si="7"/>
        <v>621</v>
      </c>
      <c r="G18" s="200"/>
      <c r="H18" s="402"/>
      <c r="I18" s="200"/>
      <c r="J18" s="200">
        <f t="shared" si="8"/>
        <v>0</v>
      </c>
      <c r="K18" s="200">
        <f t="shared" si="9"/>
        <v>0</v>
      </c>
      <c r="L18" s="200">
        <f t="shared" si="9"/>
        <v>621</v>
      </c>
      <c r="M18" s="200">
        <f t="shared" si="9"/>
        <v>0</v>
      </c>
      <c r="N18" s="200">
        <f t="shared" si="10"/>
        <v>621</v>
      </c>
      <c r="O18" s="200"/>
      <c r="P18" s="402">
        <v>621</v>
      </c>
      <c r="Q18" s="200"/>
      <c r="R18" s="200">
        <f t="shared" si="11"/>
        <v>621</v>
      </c>
      <c r="S18" s="200"/>
      <c r="T18" s="402"/>
      <c r="U18" s="200"/>
      <c r="V18" s="200">
        <f t="shared" si="12"/>
        <v>0</v>
      </c>
      <c r="W18" s="200"/>
      <c r="X18" s="402"/>
      <c r="Y18" s="200"/>
      <c r="Z18" s="200">
        <f t="shared" si="13"/>
        <v>0</v>
      </c>
      <c r="AA18" s="200">
        <f t="shared" si="14"/>
        <v>0</v>
      </c>
      <c r="AB18" s="402">
        <f t="shared" si="14"/>
        <v>621</v>
      </c>
      <c r="AC18" s="402">
        <f t="shared" si="14"/>
        <v>0</v>
      </c>
      <c r="AD18" s="402">
        <f t="shared" si="15"/>
        <v>621</v>
      </c>
      <c r="AE18" s="402"/>
      <c r="AF18" s="402">
        <f>+[3]EAMC!AX337</f>
        <v>0</v>
      </c>
      <c r="AG18" s="402"/>
      <c r="AH18" s="402">
        <f t="shared" si="16"/>
        <v>0</v>
      </c>
      <c r="AI18" s="402">
        <f t="shared" si="4"/>
        <v>0</v>
      </c>
      <c r="AJ18" s="402">
        <f t="shared" si="4"/>
        <v>621</v>
      </c>
      <c r="AK18" s="402">
        <f t="shared" si="4"/>
        <v>0</v>
      </c>
      <c r="AL18" s="402">
        <f t="shared" si="5"/>
        <v>621</v>
      </c>
      <c r="AM18" s="403" t="str">
        <f t="shared" si="6"/>
        <v/>
      </c>
      <c r="AN18" s="403">
        <f t="shared" si="1"/>
        <v>0</v>
      </c>
      <c r="AO18" s="403" t="str">
        <f t="shared" si="1"/>
        <v/>
      </c>
      <c r="AP18" s="403">
        <f t="shared" si="1"/>
        <v>0</v>
      </c>
      <c r="AQ18" s="200">
        <f t="shared" si="17"/>
        <v>0</v>
      </c>
      <c r="AR18" s="200">
        <f t="shared" si="17"/>
        <v>0</v>
      </c>
      <c r="AS18" s="200">
        <f t="shared" si="17"/>
        <v>0</v>
      </c>
      <c r="AT18" s="200">
        <f t="shared" si="18"/>
        <v>0</v>
      </c>
      <c r="AU18" s="404"/>
    </row>
    <row r="19" spans="1:48" s="334" customFormat="1">
      <c r="A19" s="401"/>
      <c r="B19" s="405"/>
      <c r="C19" s="200"/>
      <c r="D19" s="402"/>
      <c r="E19" s="200"/>
      <c r="F19" s="200">
        <f t="shared" si="7"/>
        <v>0</v>
      </c>
      <c r="G19" s="200"/>
      <c r="H19" s="402"/>
      <c r="I19" s="200"/>
      <c r="J19" s="200">
        <f t="shared" si="8"/>
        <v>0</v>
      </c>
      <c r="K19" s="200">
        <f t="shared" si="9"/>
        <v>0</v>
      </c>
      <c r="L19" s="200">
        <f t="shared" si="9"/>
        <v>0</v>
      </c>
      <c r="M19" s="200">
        <f t="shared" si="9"/>
        <v>0</v>
      </c>
      <c r="N19" s="200">
        <f t="shared" si="10"/>
        <v>0</v>
      </c>
      <c r="O19" s="200"/>
      <c r="P19" s="402"/>
      <c r="Q19" s="200"/>
      <c r="R19" s="200">
        <f t="shared" si="11"/>
        <v>0</v>
      </c>
      <c r="S19" s="200"/>
      <c r="T19" s="402"/>
      <c r="U19" s="200"/>
      <c r="V19" s="200">
        <f t="shared" si="12"/>
        <v>0</v>
      </c>
      <c r="W19" s="200"/>
      <c r="X19" s="402"/>
      <c r="Y19" s="200"/>
      <c r="Z19" s="200">
        <f t="shared" si="13"/>
        <v>0</v>
      </c>
      <c r="AA19" s="200">
        <f t="shared" si="14"/>
        <v>0</v>
      </c>
      <c r="AB19" s="402">
        <f t="shared" si="14"/>
        <v>0</v>
      </c>
      <c r="AC19" s="402">
        <f t="shared" si="14"/>
        <v>0</v>
      </c>
      <c r="AD19" s="402">
        <f t="shared" si="15"/>
        <v>0</v>
      </c>
      <c r="AE19" s="402"/>
      <c r="AF19" s="402"/>
      <c r="AG19" s="402"/>
      <c r="AH19" s="402">
        <f t="shared" si="16"/>
        <v>0</v>
      </c>
      <c r="AI19" s="402">
        <f t="shared" si="4"/>
        <v>0</v>
      </c>
      <c r="AJ19" s="402">
        <f t="shared" si="4"/>
        <v>0</v>
      </c>
      <c r="AK19" s="402">
        <f t="shared" si="4"/>
        <v>0</v>
      </c>
      <c r="AL19" s="402">
        <f t="shared" si="5"/>
        <v>0</v>
      </c>
      <c r="AM19" s="403" t="str">
        <f t="shared" si="6"/>
        <v/>
      </c>
      <c r="AN19" s="403" t="str">
        <f t="shared" si="1"/>
        <v/>
      </c>
      <c r="AO19" s="403" t="str">
        <f t="shared" si="1"/>
        <v/>
      </c>
      <c r="AP19" s="403" t="str">
        <f t="shared" si="1"/>
        <v/>
      </c>
      <c r="AQ19" s="200">
        <f t="shared" si="17"/>
        <v>0</v>
      </c>
      <c r="AR19" s="200">
        <f t="shared" si="17"/>
        <v>0</v>
      </c>
      <c r="AS19" s="200">
        <f t="shared" si="17"/>
        <v>0</v>
      </c>
      <c r="AT19" s="200">
        <f t="shared" si="18"/>
        <v>0</v>
      </c>
      <c r="AU19" s="404"/>
    </row>
    <row r="20" spans="1:48" s="413" customFormat="1">
      <c r="A20" s="407"/>
      <c r="B20" s="408" t="s">
        <v>81</v>
      </c>
      <c r="C20" s="409">
        <f>SUM(C9:C19)</f>
        <v>0</v>
      </c>
      <c r="D20" s="409">
        <f>SUM(D9:D19)</f>
        <v>1199036.9800000214</v>
      </c>
      <c r="E20" s="409">
        <f>SUM(E9:E19)</f>
        <v>0</v>
      </c>
      <c r="F20" s="409">
        <f t="shared" si="7"/>
        <v>1199036.9800000214</v>
      </c>
      <c r="G20" s="409">
        <f>SUM(G9:G19)</f>
        <v>0</v>
      </c>
      <c r="H20" s="409">
        <f>SUM(H9:H19)</f>
        <v>0</v>
      </c>
      <c r="I20" s="409">
        <f>SUM(I9:I19)</f>
        <v>0</v>
      </c>
      <c r="J20" s="409">
        <f t="shared" si="8"/>
        <v>0</v>
      </c>
      <c r="K20" s="409">
        <f t="shared" si="9"/>
        <v>0</v>
      </c>
      <c r="L20" s="409">
        <f t="shared" si="9"/>
        <v>1199036.9800000214</v>
      </c>
      <c r="M20" s="409">
        <f t="shared" si="9"/>
        <v>0</v>
      </c>
      <c r="N20" s="409">
        <f t="shared" si="10"/>
        <v>1199036.9800000214</v>
      </c>
      <c r="O20" s="409">
        <f>SUM(O9:O19)</f>
        <v>0</v>
      </c>
      <c r="P20" s="409">
        <f>SUM(P9:P19)</f>
        <v>1199036.9800000214</v>
      </c>
      <c r="Q20" s="409">
        <f>SUM(Q9:Q19)</f>
        <v>0</v>
      </c>
      <c r="R20" s="409">
        <f t="shared" si="11"/>
        <v>1199036.9800000214</v>
      </c>
      <c r="S20" s="409">
        <f>SUM(S9:S19)</f>
        <v>0</v>
      </c>
      <c r="T20" s="409">
        <f>SUM(T9:T19)</f>
        <v>0</v>
      </c>
      <c r="U20" s="409">
        <f>SUM(U9:U19)</f>
        <v>0</v>
      </c>
      <c r="V20" s="409">
        <f t="shared" si="12"/>
        <v>0</v>
      </c>
      <c r="W20" s="409">
        <f>SUM(W9:W19)</f>
        <v>0</v>
      </c>
      <c r="X20" s="409">
        <f>SUM(X9:X19)</f>
        <v>0</v>
      </c>
      <c r="Y20" s="409">
        <f>SUM(Y9:Y19)</f>
        <v>0</v>
      </c>
      <c r="Z20" s="409">
        <f t="shared" si="13"/>
        <v>0</v>
      </c>
      <c r="AA20" s="409">
        <f t="shared" si="14"/>
        <v>0</v>
      </c>
      <c r="AB20" s="410">
        <f t="shared" si="14"/>
        <v>1199036.9800000214</v>
      </c>
      <c r="AC20" s="410">
        <f t="shared" si="14"/>
        <v>0</v>
      </c>
      <c r="AD20" s="410">
        <f t="shared" si="15"/>
        <v>1199036.9800000214</v>
      </c>
      <c r="AE20" s="410">
        <f>SUM(AE9:AE19)</f>
        <v>0</v>
      </c>
      <c r="AF20" s="410">
        <f>SUM(AF9:AF19)</f>
        <v>678039.35</v>
      </c>
      <c r="AG20" s="410">
        <f>SUM(AG9:AG19)</f>
        <v>0</v>
      </c>
      <c r="AH20" s="410">
        <f t="shared" si="16"/>
        <v>678039.35</v>
      </c>
      <c r="AI20" s="410">
        <f t="shared" si="4"/>
        <v>0</v>
      </c>
      <c r="AJ20" s="410">
        <f t="shared" si="4"/>
        <v>520997.63000002143</v>
      </c>
      <c r="AK20" s="410">
        <f t="shared" si="4"/>
        <v>0</v>
      </c>
      <c r="AL20" s="410">
        <f t="shared" si="5"/>
        <v>520997.63000002143</v>
      </c>
      <c r="AM20" s="411" t="str">
        <f t="shared" si="6"/>
        <v/>
      </c>
      <c r="AN20" s="411">
        <f t="shared" si="1"/>
        <v>0.56548660409121654</v>
      </c>
      <c r="AO20" s="411" t="str">
        <f t="shared" si="1"/>
        <v/>
      </c>
      <c r="AP20" s="411">
        <f t="shared" si="1"/>
        <v>0.56548660409121654</v>
      </c>
      <c r="AQ20" s="409">
        <f t="shared" si="17"/>
        <v>0</v>
      </c>
      <c r="AR20" s="409">
        <f t="shared" si="17"/>
        <v>0</v>
      </c>
      <c r="AS20" s="409">
        <f t="shared" si="17"/>
        <v>0</v>
      </c>
      <c r="AT20" s="409">
        <f t="shared" si="18"/>
        <v>0</v>
      </c>
      <c r="AU20" s="412">
        <f>SUM(AU9:AU19)</f>
        <v>0</v>
      </c>
      <c r="AV20" s="413">
        <f>+AL20-'[1]Summary by PAP Conap2014'!$BE$22</f>
        <v>0</v>
      </c>
    </row>
    <row r="21" spans="1:48" s="420" customFormat="1">
      <c r="A21" s="414"/>
      <c r="B21" s="415"/>
      <c r="C21" s="416"/>
      <c r="D21" s="417"/>
      <c r="E21" s="416"/>
      <c r="F21" s="416"/>
      <c r="G21" s="416"/>
      <c r="H21" s="417"/>
      <c r="I21" s="416"/>
      <c r="J21" s="416"/>
      <c r="K21" s="416"/>
      <c r="L21" s="416"/>
      <c r="M21" s="416"/>
      <c r="N21" s="416"/>
      <c r="O21" s="416"/>
      <c r="P21" s="417"/>
      <c r="Q21" s="416"/>
      <c r="R21" s="416"/>
      <c r="S21" s="416"/>
      <c r="T21" s="417"/>
      <c r="U21" s="416"/>
      <c r="V21" s="416"/>
      <c r="W21" s="416"/>
      <c r="X21" s="417"/>
      <c r="Y21" s="416"/>
      <c r="Z21" s="416"/>
      <c r="AA21" s="416"/>
      <c r="AB21" s="417"/>
      <c r="AC21" s="417"/>
      <c r="AD21" s="417"/>
      <c r="AE21" s="417"/>
      <c r="AF21" s="417"/>
      <c r="AG21" s="417"/>
      <c r="AH21" s="417"/>
      <c r="AI21" s="417"/>
      <c r="AJ21" s="417"/>
      <c r="AK21" s="417"/>
      <c r="AL21" s="417"/>
      <c r="AM21" s="418" t="str">
        <f t="shared" si="6"/>
        <v/>
      </c>
      <c r="AN21" s="418" t="str">
        <f t="shared" si="1"/>
        <v/>
      </c>
      <c r="AO21" s="418" t="str">
        <f t="shared" si="1"/>
        <v/>
      </c>
      <c r="AP21" s="418" t="str">
        <f t="shared" si="1"/>
        <v/>
      </c>
      <c r="AQ21" s="416"/>
      <c r="AR21" s="416"/>
      <c r="AS21" s="416"/>
      <c r="AT21" s="416"/>
      <c r="AU21" s="419"/>
    </row>
    <row r="22" spans="1:48" s="420" customFormat="1">
      <c r="A22" s="414">
        <v>200000000</v>
      </c>
      <c r="B22" s="396" t="s">
        <v>82</v>
      </c>
      <c r="C22" s="416"/>
      <c r="D22" s="417"/>
      <c r="E22" s="416"/>
      <c r="F22" s="416">
        <f t="shared" si="7"/>
        <v>0</v>
      </c>
      <c r="G22" s="416"/>
      <c r="H22" s="417"/>
      <c r="I22" s="416"/>
      <c r="J22" s="416">
        <f t="shared" si="8"/>
        <v>0</v>
      </c>
      <c r="K22" s="416">
        <f t="shared" si="9"/>
        <v>0</v>
      </c>
      <c r="L22" s="416">
        <f t="shared" si="9"/>
        <v>0</v>
      </c>
      <c r="M22" s="416">
        <f t="shared" si="9"/>
        <v>0</v>
      </c>
      <c r="N22" s="416">
        <f t="shared" si="10"/>
        <v>0</v>
      </c>
      <c r="O22" s="416"/>
      <c r="P22" s="417"/>
      <c r="Q22" s="416"/>
      <c r="R22" s="416">
        <f t="shared" si="11"/>
        <v>0</v>
      </c>
      <c r="S22" s="416"/>
      <c r="T22" s="417"/>
      <c r="U22" s="416"/>
      <c r="V22" s="416">
        <f t="shared" si="12"/>
        <v>0</v>
      </c>
      <c r="W22" s="416"/>
      <c r="X22" s="417"/>
      <c r="Y22" s="416"/>
      <c r="Z22" s="416">
        <f t="shared" si="13"/>
        <v>0</v>
      </c>
      <c r="AA22" s="416">
        <f t="shared" si="14"/>
        <v>0</v>
      </c>
      <c r="AB22" s="417">
        <f t="shared" si="14"/>
        <v>0</v>
      </c>
      <c r="AC22" s="417">
        <f t="shared" si="14"/>
        <v>0</v>
      </c>
      <c r="AD22" s="417">
        <f t="shared" si="15"/>
        <v>0</v>
      </c>
      <c r="AE22" s="417"/>
      <c r="AF22" s="417"/>
      <c r="AG22" s="417"/>
      <c r="AH22" s="417">
        <f t="shared" si="16"/>
        <v>0</v>
      </c>
      <c r="AI22" s="417">
        <f t="shared" si="4"/>
        <v>0</v>
      </c>
      <c r="AJ22" s="417">
        <f t="shared" si="4"/>
        <v>0</v>
      </c>
      <c r="AK22" s="417">
        <f t="shared" si="4"/>
        <v>0</v>
      </c>
      <c r="AL22" s="417">
        <f t="shared" si="5"/>
        <v>0</v>
      </c>
      <c r="AM22" s="418" t="str">
        <f t="shared" si="6"/>
        <v/>
      </c>
      <c r="AN22" s="418" t="str">
        <f t="shared" si="1"/>
        <v/>
      </c>
      <c r="AO22" s="418" t="str">
        <f t="shared" si="1"/>
        <v/>
      </c>
      <c r="AP22" s="418" t="str">
        <f t="shared" si="1"/>
        <v/>
      </c>
      <c r="AQ22" s="416">
        <f t="shared" si="17"/>
        <v>0</v>
      </c>
      <c r="AR22" s="416">
        <f t="shared" si="17"/>
        <v>0</v>
      </c>
      <c r="AS22" s="416">
        <f t="shared" si="17"/>
        <v>0</v>
      </c>
      <c r="AT22" s="416">
        <f t="shared" si="18"/>
        <v>0</v>
      </c>
      <c r="AU22" s="419"/>
    </row>
    <row r="23" spans="1:48">
      <c r="A23" s="421"/>
      <c r="B23" s="422"/>
      <c r="C23" s="423"/>
      <c r="D23" s="402"/>
      <c r="E23" s="423"/>
      <c r="F23" s="200">
        <f t="shared" si="7"/>
        <v>0</v>
      </c>
      <c r="G23" s="423"/>
      <c r="H23" s="402"/>
      <c r="I23" s="423"/>
      <c r="J23" s="200">
        <f t="shared" si="8"/>
        <v>0</v>
      </c>
      <c r="K23" s="200">
        <f t="shared" si="9"/>
        <v>0</v>
      </c>
      <c r="L23" s="200">
        <f t="shared" si="9"/>
        <v>0</v>
      </c>
      <c r="M23" s="200">
        <f t="shared" si="9"/>
        <v>0</v>
      </c>
      <c r="N23" s="200">
        <f t="shared" si="10"/>
        <v>0</v>
      </c>
      <c r="O23" s="423"/>
      <c r="P23" s="402"/>
      <c r="Q23" s="423"/>
      <c r="R23" s="200">
        <f t="shared" si="11"/>
        <v>0</v>
      </c>
      <c r="S23" s="423"/>
      <c r="T23" s="402"/>
      <c r="U23" s="423"/>
      <c r="V23" s="200">
        <f t="shared" si="12"/>
        <v>0</v>
      </c>
      <c r="W23" s="423"/>
      <c r="X23" s="402"/>
      <c r="Y23" s="423"/>
      <c r="Z23" s="200">
        <f t="shared" si="13"/>
        <v>0</v>
      </c>
      <c r="AA23" s="200">
        <f t="shared" si="14"/>
        <v>0</v>
      </c>
      <c r="AB23" s="402">
        <f t="shared" si="14"/>
        <v>0</v>
      </c>
      <c r="AC23" s="402">
        <f t="shared" si="14"/>
        <v>0</v>
      </c>
      <c r="AD23" s="402">
        <f t="shared" si="15"/>
        <v>0</v>
      </c>
      <c r="AE23" s="424"/>
      <c r="AF23" s="402"/>
      <c r="AG23" s="424"/>
      <c r="AH23" s="402">
        <f t="shared" si="16"/>
        <v>0</v>
      </c>
      <c r="AI23" s="402">
        <f t="shared" si="4"/>
        <v>0</v>
      </c>
      <c r="AJ23" s="402">
        <f t="shared" si="4"/>
        <v>0</v>
      </c>
      <c r="AK23" s="402">
        <f t="shared" si="4"/>
        <v>0</v>
      </c>
      <c r="AL23" s="402">
        <f t="shared" si="5"/>
        <v>0</v>
      </c>
      <c r="AM23" s="403" t="str">
        <f t="shared" si="6"/>
        <v/>
      </c>
      <c r="AN23" s="403" t="str">
        <f t="shared" si="1"/>
        <v/>
      </c>
      <c r="AO23" s="403" t="str">
        <f t="shared" si="1"/>
        <v/>
      </c>
      <c r="AP23" s="403" t="str">
        <f t="shared" si="1"/>
        <v/>
      </c>
      <c r="AQ23" s="200">
        <f t="shared" si="17"/>
        <v>0</v>
      </c>
      <c r="AR23" s="200">
        <f t="shared" si="17"/>
        <v>0</v>
      </c>
      <c r="AS23" s="200">
        <f t="shared" si="17"/>
        <v>0</v>
      </c>
      <c r="AT23" s="200">
        <f t="shared" si="18"/>
        <v>0</v>
      </c>
      <c r="AU23" s="425"/>
    </row>
    <row r="24" spans="1:48" s="420" customFormat="1" ht="24">
      <c r="A24" s="428" t="s">
        <v>83</v>
      </c>
      <c r="B24" s="429" t="s">
        <v>84</v>
      </c>
      <c r="C24" s="416">
        <f>SUM(C25:C26)</f>
        <v>0</v>
      </c>
      <c r="D24" s="416">
        <f t="shared" ref="D24:AL24" si="19">SUM(D25:D26)</f>
        <v>63197429.149999999</v>
      </c>
      <c r="E24" s="416">
        <f t="shared" si="19"/>
        <v>0</v>
      </c>
      <c r="F24" s="416">
        <f t="shared" si="19"/>
        <v>63197429.149999999</v>
      </c>
      <c r="G24" s="416">
        <f t="shared" si="19"/>
        <v>0</v>
      </c>
      <c r="H24" s="416">
        <f t="shared" si="19"/>
        <v>0</v>
      </c>
      <c r="I24" s="416">
        <f t="shared" si="19"/>
        <v>0</v>
      </c>
      <c r="J24" s="416">
        <f t="shared" si="19"/>
        <v>0</v>
      </c>
      <c r="K24" s="416">
        <f t="shared" si="19"/>
        <v>0</v>
      </c>
      <c r="L24" s="416">
        <f t="shared" si="19"/>
        <v>63197429.149999999</v>
      </c>
      <c r="M24" s="416">
        <f t="shared" si="19"/>
        <v>0</v>
      </c>
      <c r="N24" s="416">
        <f t="shared" si="19"/>
        <v>63197429.149999999</v>
      </c>
      <c r="O24" s="416">
        <f t="shared" si="19"/>
        <v>0</v>
      </c>
      <c r="P24" s="416">
        <f t="shared" si="19"/>
        <v>63197429.149999999</v>
      </c>
      <c r="Q24" s="416">
        <f t="shared" si="19"/>
        <v>0</v>
      </c>
      <c r="R24" s="416">
        <f t="shared" si="19"/>
        <v>63197429.149999999</v>
      </c>
      <c r="S24" s="416">
        <f t="shared" si="19"/>
        <v>0</v>
      </c>
      <c r="T24" s="416">
        <f t="shared" si="19"/>
        <v>0</v>
      </c>
      <c r="U24" s="416">
        <f t="shared" si="19"/>
        <v>0</v>
      </c>
      <c r="V24" s="416">
        <f t="shared" si="19"/>
        <v>0</v>
      </c>
      <c r="W24" s="416">
        <f t="shared" si="19"/>
        <v>0</v>
      </c>
      <c r="X24" s="416">
        <f t="shared" si="19"/>
        <v>0</v>
      </c>
      <c r="Y24" s="416">
        <f t="shared" si="19"/>
        <v>0</v>
      </c>
      <c r="Z24" s="416">
        <f t="shared" si="19"/>
        <v>0</v>
      </c>
      <c r="AA24" s="416">
        <f t="shared" si="19"/>
        <v>0</v>
      </c>
      <c r="AB24" s="417">
        <f t="shared" si="19"/>
        <v>63197429.149999999</v>
      </c>
      <c r="AC24" s="417">
        <f t="shared" si="19"/>
        <v>0</v>
      </c>
      <c r="AD24" s="417">
        <f t="shared" si="19"/>
        <v>63197429.149999999</v>
      </c>
      <c r="AE24" s="417">
        <f t="shared" si="19"/>
        <v>0</v>
      </c>
      <c r="AF24" s="417">
        <f t="shared" si="19"/>
        <v>63196976.729999997</v>
      </c>
      <c r="AG24" s="417">
        <f t="shared" si="19"/>
        <v>0</v>
      </c>
      <c r="AH24" s="417">
        <f t="shared" si="19"/>
        <v>63196976.729999997</v>
      </c>
      <c r="AI24" s="417">
        <f t="shared" si="19"/>
        <v>0</v>
      </c>
      <c r="AJ24" s="417">
        <f t="shared" si="19"/>
        <v>452.42000000156463</v>
      </c>
      <c r="AK24" s="417">
        <f t="shared" si="19"/>
        <v>0</v>
      </c>
      <c r="AL24" s="417">
        <f t="shared" si="19"/>
        <v>452.42000000156463</v>
      </c>
      <c r="AM24" s="418" t="str">
        <f t="shared" si="6"/>
        <v/>
      </c>
      <c r="AN24" s="418">
        <f t="shared" si="1"/>
        <v>0.99999284116448905</v>
      </c>
      <c r="AO24" s="418" t="str">
        <f t="shared" si="1"/>
        <v/>
      </c>
      <c r="AP24" s="418">
        <f t="shared" si="1"/>
        <v>0.99999284116448905</v>
      </c>
      <c r="AQ24" s="416">
        <f>SUM(AQ25:AQ26)</f>
        <v>0</v>
      </c>
      <c r="AR24" s="416">
        <f>SUM(AR25:AR26)</f>
        <v>0</v>
      </c>
      <c r="AS24" s="416">
        <f>SUM(AS25:AS26)</f>
        <v>0</v>
      </c>
      <c r="AT24" s="416">
        <f>SUM(AT25:AT26)</f>
        <v>0</v>
      </c>
      <c r="AU24" s="419"/>
      <c r="AV24" s="420">
        <f>+AL24-'[1]Summary by PAP Conap2014'!$BE$25</f>
        <v>7.227072273963131E-9</v>
      </c>
    </row>
    <row r="25" spans="1:48" s="434" customFormat="1">
      <c r="A25" s="401" t="s">
        <v>83</v>
      </c>
      <c r="B25" s="217" t="s">
        <v>51</v>
      </c>
      <c r="C25" s="430"/>
      <c r="D25" s="431">
        <v>63197426.640000001</v>
      </c>
      <c r="E25" s="430"/>
      <c r="F25" s="430">
        <f t="shared" si="7"/>
        <v>63197426.640000001</v>
      </c>
      <c r="G25" s="430"/>
      <c r="H25" s="431"/>
      <c r="I25" s="430"/>
      <c r="J25" s="430">
        <f t="shared" si="8"/>
        <v>0</v>
      </c>
      <c r="K25" s="430">
        <f t="shared" si="9"/>
        <v>0</v>
      </c>
      <c r="L25" s="430">
        <f t="shared" si="9"/>
        <v>63197426.640000001</v>
      </c>
      <c r="M25" s="430">
        <f t="shared" si="9"/>
        <v>0</v>
      </c>
      <c r="N25" s="430">
        <f t="shared" si="10"/>
        <v>63197426.640000001</v>
      </c>
      <c r="O25" s="430"/>
      <c r="P25" s="431">
        <v>63197426.640000001</v>
      </c>
      <c r="Q25" s="430"/>
      <c r="R25" s="430">
        <f t="shared" si="11"/>
        <v>63197426.640000001</v>
      </c>
      <c r="S25" s="430"/>
      <c r="T25" s="431"/>
      <c r="U25" s="430"/>
      <c r="V25" s="430">
        <f t="shared" si="12"/>
        <v>0</v>
      </c>
      <c r="W25" s="430"/>
      <c r="X25" s="431"/>
      <c r="Y25" s="430"/>
      <c r="Z25" s="430">
        <f t="shared" si="13"/>
        <v>0</v>
      </c>
      <c r="AA25" s="430">
        <f t="shared" si="14"/>
        <v>0</v>
      </c>
      <c r="AB25" s="431">
        <f t="shared" si="14"/>
        <v>63197426.640000001</v>
      </c>
      <c r="AC25" s="431">
        <f t="shared" si="14"/>
        <v>0</v>
      </c>
      <c r="AD25" s="431">
        <f t="shared" si="15"/>
        <v>63197426.640000001</v>
      </c>
      <c r="AE25" s="431"/>
      <c r="AF25" s="431">
        <f>+'[3]Central-conap'!F19</f>
        <v>63196974.219999999</v>
      </c>
      <c r="AG25" s="431"/>
      <c r="AH25" s="431">
        <f t="shared" si="16"/>
        <v>63196974.219999999</v>
      </c>
      <c r="AI25" s="431">
        <f t="shared" si="4"/>
        <v>0</v>
      </c>
      <c r="AJ25" s="431">
        <f t="shared" si="4"/>
        <v>452.42000000178814</v>
      </c>
      <c r="AK25" s="431">
        <f t="shared" si="4"/>
        <v>0</v>
      </c>
      <c r="AL25" s="431">
        <f t="shared" si="5"/>
        <v>452.42000000178814</v>
      </c>
      <c r="AM25" s="432" t="str">
        <f t="shared" si="6"/>
        <v/>
      </c>
      <c r="AN25" s="432">
        <f t="shared" si="6"/>
        <v>0.99999284116420473</v>
      </c>
      <c r="AO25" s="432" t="str">
        <f t="shared" si="6"/>
        <v/>
      </c>
      <c r="AP25" s="432">
        <f t="shared" si="6"/>
        <v>0.99999284116420473</v>
      </c>
      <c r="AQ25" s="430">
        <f t="shared" si="17"/>
        <v>0</v>
      </c>
      <c r="AR25" s="430">
        <f t="shared" si="17"/>
        <v>0</v>
      </c>
      <c r="AS25" s="430">
        <f t="shared" si="17"/>
        <v>0</v>
      </c>
      <c r="AT25" s="200">
        <f t="shared" si="18"/>
        <v>0</v>
      </c>
      <c r="AU25" s="433"/>
    </row>
    <row r="26" spans="1:48" s="334" customFormat="1">
      <c r="A26" s="401" t="s">
        <v>89</v>
      </c>
      <c r="B26" s="237" t="s">
        <v>80</v>
      </c>
      <c r="C26" s="200"/>
      <c r="D26" s="200">
        <f>+[3]CHD1!D344</f>
        <v>2.5099999997764826</v>
      </c>
      <c r="E26" s="200"/>
      <c r="F26" s="200">
        <f>SUM(C26:E26)</f>
        <v>2.5099999997764826</v>
      </c>
      <c r="G26" s="200"/>
      <c r="H26" s="200"/>
      <c r="I26" s="200"/>
      <c r="J26" s="200">
        <f>SUM(G26:I26)</f>
        <v>0</v>
      </c>
      <c r="K26" s="200">
        <f t="shared" si="9"/>
        <v>0</v>
      </c>
      <c r="L26" s="200">
        <f t="shared" si="9"/>
        <v>2.5099999997764826</v>
      </c>
      <c r="M26" s="200">
        <f t="shared" si="9"/>
        <v>0</v>
      </c>
      <c r="N26" s="200">
        <f>SUM(K26:M26)</f>
        <v>2.5099999997764826</v>
      </c>
      <c r="O26" s="200"/>
      <c r="P26" s="200">
        <v>2.5099999997764826</v>
      </c>
      <c r="Q26" s="200"/>
      <c r="R26" s="200">
        <f>SUM(O26:Q26)</f>
        <v>2.5099999997764826</v>
      </c>
      <c r="S26" s="200"/>
      <c r="T26" s="200"/>
      <c r="U26" s="200"/>
      <c r="V26" s="200">
        <f>SUM(S26:U26)</f>
        <v>0</v>
      </c>
      <c r="W26" s="200"/>
      <c r="X26" s="200">
        <v>0</v>
      </c>
      <c r="Y26" s="200"/>
      <c r="Z26" s="200">
        <f>SUM(W26:Y26)</f>
        <v>0</v>
      </c>
      <c r="AA26" s="200">
        <f t="shared" si="14"/>
        <v>0</v>
      </c>
      <c r="AB26" s="402">
        <f t="shared" si="14"/>
        <v>2.5099999997764826</v>
      </c>
      <c r="AC26" s="402">
        <f t="shared" si="14"/>
        <v>0</v>
      </c>
      <c r="AD26" s="402">
        <f t="shared" si="15"/>
        <v>2.5099999997764826</v>
      </c>
      <c r="AE26" s="402"/>
      <c r="AF26" s="402">
        <f>+[3]CHD1!AX344</f>
        <v>2.5099999999999998</v>
      </c>
      <c r="AG26" s="402"/>
      <c r="AH26" s="402">
        <f t="shared" si="16"/>
        <v>2.5099999999999998</v>
      </c>
      <c r="AI26" s="402">
        <f t="shared" si="4"/>
        <v>0</v>
      </c>
      <c r="AJ26" s="402">
        <f t="shared" si="4"/>
        <v>-2.2351720474489412E-10</v>
      </c>
      <c r="AK26" s="402">
        <f t="shared" si="4"/>
        <v>0</v>
      </c>
      <c r="AL26" s="402">
        <f t="shared" si="5"/>
        <v>-2.2351720474489412E-10</v>
      </c>
      <c r="AM26" s="403" t="str">
        <f t="shared" si="6"/>
        <v/>
      </c>
      <c r="AN26" s="403">
        <f t="shared" si="6"/>
        <v>1.0000000000890508</v>
      </c>
      <c r="AO26" s="403" t="str">
        <f t="shared" si="6"/>
        <v/>
      </c>
      <c r="AP26" s="403">
        <f t="shared" si="6"/>
        <v>1.0000000000890508</v>
      </c>
      <c r="AQ26" s="200">
        <f t="shared" si="17"/>
        <v>0</v>
      </c>
      <c r="AR26" s="200">
        <f t="shared" si="17"/>
        <v>0</v>
      </c>
      <c r="AS26" s="200">
        <f t="shared" si="17"/>
        <v>0</v>
      </c>
      <c r="AT26" s="200">
        <f t="shared" si="18"/>
        <v>0</v>
      </c>
      <c r="AU26" s="404"/>
    </row>
    <row r="27" spans="1:48" s="434" customFormat="1">
      <c r="A27" s="401"/>
      <c r="B27" s="435"/>
      <c r="C27" s="430"/>
      <c r="D27" s="431"/>
      <c r="E27" s="430"/>
      <c r="F27" s="430"/>
      <c r="G27" s="430"/>
      <c r="H27" s="431"/>
      <c r="I27" s="430"/>
      <c r="J27" s="430"/>
      <c r="K27" s="430"/>
      <c r="L27" s="430"/>
      <c r="M27" s="430"/>
      <c r="N27" s="430"/>
      <c r="O27" s="430"/>
      <c r="P27" s="431"/>
      <c r="Q27" s="430"/>
      <c r="R27" s="430"/>
      <c r="S27" s="430"/>
      <c r="T27" s="431"/>
      <c r="U27" s="430"/>
      <c r="V27" s="430"/>
      <c r="W27" s="430"/>
      <c r="X27" s="431"/>
      <c r="Y27" s="430"/>
      <c r="Z27" s="430"/>
      <c r="AA27" s="430"/>
      <c r="AB27" s="431"/>
      <c r="AC27" s="431"/>
      <c r="AD27" s="431"/>
      <c r="AE27" s="431"/>
      <c r="AF27" s="431"/>
      <c r="AG27" s="431"/>
      <c r="AH27" s="431"/>
      <c r="AI27" s="431"/>
      <c r="AJ27" s="431"/>
      <c r="AK27" s="431"/>
      <c r="AL27" s="431"/>
      <c r="AM27" s="432"/>
      <c r="AN27" s="432"/>
      <c r="AO27" s="432"/>
      <c r="AP27" s="432"/>
      <c r="AQ27" s="430"/>
      <c r="AR27" s="430"/>
      <c r="AS27" s="430"/>
      <c r="AT27" s="200"/>
      <c r="AU27" s="433"/>
    </row>
    <row r="28" spans="1:48" s="442" customFormat="1">
      <c r="A28" s="436">
        <v>200020000</v>
      </c>
      <c r="B28" s="437" t="s">
        <v>85</v>
      </c>
      <c r="C28" s="438">
        <f>SUM(C29:C47)</f>
        <v>0</v>
      </c>
      <c r="D28" s="438">
        <f t="shared" ref="D28:AL28" si="20">SUM(D29:D47)</f>
        <v>8316482.8399999999</v>
      </c>
      <c r="E28" s="438">
        <f t="shared" si="20"/>
        <v>0</v>
      </c>
      <c r="F28" s="438">
        <f t="shared" si="20"/>
        <v>8316482.8399999999</v>
      </c>
      <c r="G28" s="438">
        <f t="shared" si="20"/>
        <v>0</v>
      </c>
      <c r="H28" s="438">
        <f t="shared" si="20"/>
        <v>0</v>
      </c>
      <c r="I28" s="438">
        <f t="shared" si="20"/>
        <v>0</v>
      </c>
      <c r="J28" s="438">
        <f t="shared" si="20"/>
        <v>0</v>
      </c>
      <c r="K28" s="438">
        <f t="shared" si="20"/>
        <v>0</v>
      </c>
      <c r="L28" s="438">
        <f t="shared" si="20"/>
        <v>8316482.8399999999</v>
      </c>
      <c r="M28" s="438">
        <f t="shared" si="20"/>
        <v>0</v>
      </c>
      <c r="N28" s="438">
        <f t="shared" si="20"/>
        <v>8316482.8399999999</v>
      </c>
      <c r="O28" s="438">
        <f t="shared" si="20"/>
        <v>0</v>
      </c>
      <c r="P28" s="438">
        <f t="shared" si="20"/>
        <v>8316482.8399999989</v>
      </c>
      <c r="Q28" s="438">
        <f t="shared" si="20"/>
        <v>0</v>
      </c>
      <c r="R28" s="438">
        <f t="shared" si="20"/>
        <v>8316482.8399999989</v>
      </c>
      <c r="S28" s="438">
        <f t="shared" si="20"/>
        <v>0</v>
      </c>
      <c r="T28" s="438">
        <f t="shared" si="20"/>
        <v>0</v>
      </c>
      <c r="U28" s="438">
        <f t="shared" si="20"/>
        <v>0</v>
      </c>
      <c r="V28" s="438">
        <f t="shared" si="20"/>
        <v>0</v>
      </c>
      <c r="W28" s="438">
        <f t="shared" si="20"/>
        <v>0</v>
      </c>
      <c r="X28" s="438">
        <f t="shared" si="20"/>
        <v>0</v>
      </c>
      <c r="Y28" s="438">
        <f t="shared" si="20"/>
        <v>0</v>
      </c>
      <c r="Z28" s="438">
        <f t="shared" si="20"/>
        <v>0</v>
      </c>
      <c r="AA28" s="438">
        <f t="shared" si="20"/>
        <v>0</v>
      </c>
      <c r="AB28" s="438">
        <f t="shared" si="20"/>
        <v>8316482.8399999989</v>
      </c>
      <c r="AC28" s="438">
        <f t="shared" si="20"/>
        <v>0</v>
      </c>
      <c r="AD28" s="438">
        <f t="shared" si="20"/>
        <v>8316482.8399999989</v>
      </c>
      <c r="AE28" s="438">
        <f t="shared" si="20"/>
        <v>0</v>
      </c>
      <c r="AF28" s="438">
        <f t="shared" si="20"/>
        <v>8297582.1100000003</v>
      </c>
      <c r="AG28" s="438">
        <f t="shared" si="20"/>
        <v>0</v>
      </c>
      <c r="AH28" s="438">
        <f t="shared" si="20"/>
        <v>8297582.1100000003</v>
      </c>
      <c r="AI28" s="438">
        <f t="shared" si="20"/>
        <v>0</v>
      </c>
      <c r="AJ28" s="438">
        <f t="shared" si="20"/>
        <v>18900.729999999072</v>
      </c>
      <c r="AK28" s="438">
        <f t="shared" si="20"/>
        <v>0</v>
      </c>
      <c r="AL28" s="438">
        <f t="shared" si="20"/>
        <v>18900.729999999072</v>
      </c>
      <c r="AM28" s="439" t="str">
        <f t="shared" si="6"/>
        <v/>
      </c>
      <c r="AN28" s="439">
        <f t="shared" si="6"/>
        <v>0.99772731690022964</v>
      </c>
      <c r="AO28" s="439" t="str">
        <f t="shared" si="6"/>
        <v/>
      </c>
      <c r="AP28" s="439">
        <f t="shared" si="6"/>
        <v>0.99772731690022964</v>
      </c>
      <c r="AQ28" s="438">
        <f>SUM(AQ29:AQ47)</f>
        <v>0</v>
      </c>
      <c r="AR28" s="438">
        <f>SUM(AR29:AR47)</f>
        <v>5.8207660913467407E-10</v>
      </c>
      <c r="AS28" s="438">
        <f>SUM(AS29:AS47)</f>
        <v>0</v>
      </c>
      <c r="AT28" s="438">
        <f>SUM(AT29:AT47)</f>
        <v>5.8207660913467407E-10</v>
      </c>
      <c r="AU28" s="440"/>
      <c r="AV28" s="441">
        <f>+AL28-'[1]Summary by PAP Conap2014'!$BE$30</f>
        <v>-4.4383341446518898E-10</v>
      </c>
    </row>
    <row r="29" spans="1:48" s="334" customFormat="1" ht="24">
      <c r="A29" s="401" t="s">
        <v>86</v>
      </c>
      <c r="B29" s="217" t="s">
        <v>52</v>
      </c>
      <c r="C29" s="200"/>
      <c r="D29" s="200">
        <f>+[3]CHDNCR!D349</f>
        <v>97039.58</v>
      </c>
      <c r="E29" s="200"/>
      <c r="F29" s="200">
        <f t="shared" si="7"/>
        <v>97039.58</v>
      </c>
      <c r="G29" s="200"/>
      <c r="H29" s="200"/>
      <c r="I29" s="200"/>
      <c r="J29" s="200">
        <f t="shared" si="8"/>
        <v>0</v>
      </c>
      <c r="K29" s="200">
        <f t="shared" si="9"/>
        <v>0</v>
      </c>
      <c r="L29" s="200">
        <f t="shared" si="9"/>
        <v>97039.58</v>
      </c>
      <c r="M29" s="200">
        <f t="shared" si="9"/>
        <v>0</v>
      </c>
      <c r="N29" s="200">
        <f t="shared" si="10"/>
        <v>97039.58</v>
      </c>
      <c r="O29" s="200"/>
      <c r="P29" s="200">
        <v>97039.58</v>
      </c>
      <c r="Q29" s="200"/>
      <c r="R29" s="200">
        <f t="shared" si="11"/>
        <v>97039.58</v>
      </c>
      <c r="S29" s="200"/>
      <c r="T29" s="200"/>
      <c r="U29" s="200"/>
      <c r="V29" s="200">
        <f t="shared" si="12"/>
        <v>0</v>
      </c>
      <c r="W29" s="200"/>
      <c r="X29" s="200">
        <f>+[3]CHDNCR!J349</f>
        <v>0</v>
      </c>
      <c r="Y29" s="200"/>
      <c r="Z29" s="200">
        <f t="shared" si="13"/>
        <v>0</v>
      </c>
      <c r="AA29" s="200">
        <f t="shared" si="14"/>
        <v>0</v>
      </c>
      <c r="AB29" s="402">
        <f t="shared" si="14"/>
        <v>97039.58</v>
      </c>
      <c r="AC29" s="402">
        <f t="shared" si="14"/>
        <v>0</v>
      </c>
      <c r="AD29" s="402">
        <f t="shared" si="15"/>
        <v>97039.58</v>
      </c>
      <c r="AE29" s="402"/>
      <c r="AF29" s="402">
        <f>+[3]CHDNCR!AX349</f>
        <v>97039.58</v>
      </c>
      <c r="AG29" s="402"/>
      <c r="AH29" s="402">
        <f t="shared" si="16"/>
        <v>97039.58</v>
      </c>
      <c r="AI29" s="402">
        <f t="shared" si="4"/>
        <v>0</v>
      </c>
      <c r="AJ29" s="402">
        <f t="shared" si="4"/>
        <v>0</v>
      </c>
      <c r="AK29" s="402">
        <f t="shared" si="4"/>
        <v>0</v>
      </c>
      <c r="AL29" s="402">
        <f t="shared" si="5"/>
        <v>0</v>
      </c>
      <c r="AM29" s="403" t="str">
        <f t="shared" si="6"/>
        <v/>
      </c>
      <c r="AN29" s="403">
        <f t="shared" si="6"/>
        <v>1</v>
      </c>
      <c r="AO29" s="403" t="str">
        <f t="shared" si="6"/>
        <v/>
      </c>
      <c r="AP29" s="403">
        <f t="shared" si="6"/>
        <v>1</v>
      </c>
      <c r="AQ29" s="200">
        <f t="shared" si="17"/>
        <v>0</v>
      </c>
      <c r="AR29" s="200">
        <f t="shared" si="17"/>
        <v>0</v>
      </c>
      <c r="AS29" s="200">
        <f t="shared" si="17"/>
        <v>0</v>
      </c>
      <c r="AT29" s="200">
        <f t="shared" si="18"/>
        <v>0</v>
      </c>
      <c r="AU29" s="404"/>
    </row>
    <row r="30" spans="1:48" s="334" customFormat="1">
      <c r="A30" s="401" t="s">
        <v>87</v>
      </c>
      <c r="B30" s="217" t="s">
        <v>88</v>
      </c>
      <c r="C30" s="200"/>
      <c r="D30" s="200"/>
      <c r="E30" s="200"/>
      <c r="F30" s="200">
        <f>SUM(C30:E30)</f>
        <v>0</v>
      </c>
      <c r="G30" s="200"/>
      <c r="H30" s="200"/>
      <c r="I30" s="200"/>
      <c r="J30" s="200">
        <f>SUM(G30:I30)</f>
        <v>0</v>
      </c>
      <c r="K30" s="200">
        <f>+C30+G30</f>
        <v>0</v>
      </c>
      <c r="L30" s="200">
        <f>+D30+H30</f>
        <v>0</v>
      </c>
      <c r="M30" s="200">
        <f>+E30+I30</f>
        <v>0</v>
      </c>
      <c r="N30" s="200">
        <f>SUM(K30:M30)</f>
        <v>0</v>
      </c>
      <c r="O30" s="200"/>
      <c r="P30" s="200"/>
      <c r="Q30" s="200"/>
      <c r="R30" s="200">
        <f>SUM(O30:Q30)</f>
        <v>0</v>
      </c>
      <c r="S30" s="200"/>
      <c r="T30" s="200"/>
      <c r="U30" s="200"/>
      <c r="V30" s="200">
        <f>SUM(S30:U30)</f>
        <v>0</v>
      </c>
      <c r="W30" s="200"/>
      <c r="X30" s="200"/>
      <c r="Y30" s="200"/>
      <c r="Z30" s="200">
        <f>SUM(W30:Y30)</f>
        <v>0</v>
      </c>
      <c r="AA30" s="200">
        <f>+O30+W30+S30</f>
        <v>0</v>
      </c>
      <c r="AB30" s="402">
        <f>+P30+X30+T30</f>
        <v>0</v>
      </c>
      <c r="AC30" s="402">
        <f>+Q30+Y30+U30</f>
        <v>0</v>
      </c>
      <c r="AD30" s="402">
        <f>SUM(AA30:AC30)</f>
        <v>0</v>
      </c>
      <c r="AE30" s="402"/>
      <c r="AF30" s="402"/>
      <c r="AG30" s="402"/>
      <c r="AH30" s="402">
        <f>SUM(AE30:AG30)</f>
        <v>0</v>
      </c>
      <c r="AI30" s="402">
        <f>+AA30-AE30</f>
        <v>0</v>
      </c>
      <c r="AJ30" s="402">
        <f>+AB30-AF30</f>
        <v>0</v>
      </c>
      <c r="AK30" s="402">
        <f>+AC30-AG30</f>
        <v>0</v>
      </c>
      <c r="AL30" s="402">
        <f>SUM(AI30:AK30)</f>
        <v>0</v>
      </c>
      <c r="AM30" s="403" t="str">
        <f>IF(AA30=0,"",AE30/AA30)</f>
        <v/>
      </c>
      <c r="AN30" s="403" t="str">
        <f>IF(AB30=0,"",AF30/AB30)</f>
        <v/>
      </c>
      <c r="AO30" s="403" t="str">
        <f>IF(AC30=0,"",AG30/AC30)</f>
        <v/>
      </c>
      <c r="AP30" s="403" t="str">
        <f>IF(AD30=0,"",AH30/AD30)</f>
        <v/>
      </c>
      <c r="AQ30" s="200">
        <f>+K30-O30-S30</f>
        <v>0</v>
      </c>
      <c r="AR30" s="200">
        <f>+L30-P30-T30</f>
        <v>0</v>
      </c>
      <c r="AS30" s="200">
        <f>+M30-Q30-U30</f>
        <v>0</v>
      </c>
      <c r="AT30" s="200">
        <f>SUM(AQ30:AS30)</f>
        <v>0</v>
      </c>
      <c r="AU30" s="404"/>
    </row>
    <row r="31" spans="1:48" s="334" customFormat="1">
      <c r="A31" s="401" t="s">
        <v>89</v>
      </c>
      <c r="B31" s="237" t="s">
        <v>80</v>
      </c>
      <c r="C31" s="200"/>
      <c r="D31" s="200">
        <v>0</v>
      </c>
      <c r="E31" s="200"/>
      <c r="F31" s="200">
        <f t="shared" si="7"/>
        <v>0</v>
      </c>
      <c r="G31" s="200"/>
      <c r="H31" s="200"/>
      <c r="I31" s="200"/>
      <c r="J31" s="200">
        <f t="shared" si="8"/>
        <v>0</v>
      </c>
      <c r="K31" s="200">
        <f t="shared" si="9"/>
        <v>0</v>
      </c>
      <c r="L31" s="200">
        <f t="shared" si="9"/>
        <v>0</v>
      </c>
      <c r="M31" s="200">
        <f t="shared" si="9"/>
        <v>0</v>
      </c>
      <c r="N31" s="200">
        <f t="shared" si="10"/>
        <v>0</v>
      </c>
      <c r="O31" s="200"/>
      <c r="P31" s="200">
        <v>0</v>
      </c>
      <c r="Q31" s="200"/>
      <c r="R31" s="200">
        <f t="shared" si="11"/>
        <v>0</v>
      </c>
      <c r="S31" s="200"/>
      <c r="T31" s="200"/>
      <c r="U31" s="200"/>
      <c r="V31" s="200">
        <f t="shared" si="12"/>
        <v>0</v>
      </c>
      <c r="W31" s="200"/>
      <c r="X31" s="200">
        <v>0</v>
      </c>
      <c r="Y31" s="200"/>
      <c r="Z31" s="200">
        <f t="shared" si="13"/>
        <v>0</v>
      </c>
      <c r="AA31" s="200">
        <f t="shared" si="14"/>
        <v>0</v>
      </c>
      <c r="AB31" s="402">
        <f t="shared" si="14"/>
        <v>0</v>
      </c>
      <c r="AC31" s="402">
        <f t="shared" si="14"/>
        <v>0</v>
      </c>
      <c r="AD31" s="402">
        <f t="shared" si="15"/>
        <v>0</v>
      </c>
      <c r="AE31" s="402"/>
      <c r="AF31" s="402">
        <v>0</v>
      </c>
      <c r="AG31" s="402"/>
      <c r="AH31" s="402">
        <f t="shared" si="16"/>
        <v>0</v>
      </c>
      <c r="AI31" s="402">
        <f t="shared" si="4"/>
        <v>0</v>
      </c>
      <c r="AJ31" s="402">
        <f t="shared" si="4"/>
        <v>0</v>
      </c>
      <c r="AK31" s="402">
        <f t="shared" si="4"/>
        <v>0</v>
      </c>
      <c r="AL31" s="402">
        <f t="shared" si="5"/>
        <v>0</v>
      </c>
      <c r="AM31" s="403" t="str">
        <f t="shared" si="6"/>
        <v/>
      </c>
      <c r="AN31" s="403" t="str">
        <f t="shared" si="6"/>
        <v/>
      </c>
      <c r="AO31" s="403" t="str">
        <f t="shared" si="6"/>
        <v/>
      </c>
      <c r="AP31" s="403" t="str">
        <f t="shared" si="6"/>
        <v/>
      </c>
      <c r="AQ31" s="200">
        <f t="shared" si="17"/>
        <v>0</v>
      </c>
      <c r="AR31" s="200">
        <f t="shared" si="17"/>
        <v>0</v>
      </c>
      <c r="AS31" s="200">
        <f t="shared" si="17"/>
        <v>0</v>
      </c>
      <c r="AT31" s="200">
        <f t="shared" si="18"/>
        <v>0</v>
      </c>
      <c r="AU31" s="404"/>
    </row>
    <row r="32" spans="1:48" s="334" customFormat="1" ht="24">
      <c r="A32" s="401" t="s">
        <v>90</v>
      </c>
      <c r="B32" s="443" t="s">
        <v>91</v>
      </c>
      <c r="C32" s="200"/>
      <c r="D32" s="200">
        <f>+[3]CHD2!D349</f>
        <v>1197.2599999997765</v>
      </c>
      <c r="E32" s="200"/>
      <c r="F32" s="200">
        <f t="shared" si="7"/>
        <v>1197.2599999997765</v>
      </c>
      <c r="G32" s="200"/>
      <c r="H32" s="200"/>
      <c r="I32" s="200"/>
      <c r="J32" s="200">
        <f t="shared" si="8"/>
        <v>0</v>
      </c>
      <c r="K32" s="200">
        <f t="shared" si="9"/>
        <v>0</v>
      </c>
      <c r="L32" s="200">
        <f t="shared" si="9"/>
        <v>1197.2599999997765</v>
      </c>
      <c r="M32" s="200">
        <f t="shared" si="9"/>
        <v>0</v>
      </c>
      <c r="N32" s="200">
        <f t="shared" si="10"/>
        <v>1197.2599999997765</v>
      </c>
      <c r="O32" s="200"/>
      <c r="P32" s="200">
        <v>1197.2599999997765</v>
      </c>
      <c r="Q32" s="200"/>
      <c r="R32" s="200">
        <f t="shared" si="11"/>
        <v>1197.2599999997765</v>
      </c>
      <c r="S32" s="200"/>
      <c r="T32" s="200"/>
      <c r="U32" s="200"/>
      <c r="V32" s="200">
        <f t="shared" si="12"/>
        <v>0</v>
      </c>
      <c r="W32" s="200"/>
      <c r="X32" s="200">
        <f>+[3]CHD2!J349</f>
        <v>0</v>
      </c>
      <c r="Y32" s="200"/>
      <c r="Z32" s="200">
        <f t="shared" si="13"/>
        <v>0</v>
      </c>
      <c r="AA32" s="200">
        <f t="shared" si="14"/>
        <v>0</v>
      </c>
      <c r="AB32" s="402">
        <f t="shared" si="14"/>
        <v>1197.2599999997765</v>
      </c>
      <c r="AC32" s="402">
        <f t="shared" si="14"/>
        <v>0</v>
      </c>
      <c r="AD32" s="402">
        <f t="shared" si="15"/>
        <v>1197.2599999997765</v>
      </c>
      <c r="AE32" s="402"/>
      <c r="AF32" s="402">
        <f>+[3]CHD2!AX349</f>
        <v>1188.02</v>
      </c>
      <c r="AG32" s="402"/>
      <c r="AH32" s="402">
        <f t="shared" si="16"/>
        <v>1188.02</v>
      </c>
      <c r="AI32" s="402">
        <f t="shared" si="4"/>
        <v>0</v>
      </c>
      <c r="AJ32" s="402">
        <f t="shared" si="4"/>
        <v>9.2399999997765008</v>
      </c>
      <c r="AK32" s="402">
        <f t="shared" si="4"/>
        <v>0</v>
      </c>
      <c r="AL32" s="402">
        <f t="shared" si="5"/>
        <v>9.2399999997765008</v>
      </c>
      <c r="AM32" s="403" t="str">
        <f t="shared" si="6"/>
        <v/>
      </c>
      <c r="AN32" s="403">
        <f t="shared" si="6"/>
        <v>0.99228237809683928</v>
      </c>
      <c r="AO32" s="403" t="str">
        <f t="shared" si="6"/>
        <v/>
      </c>
      <c r="AP32" s="403">
        <f t="shared" si="6"/>
        <v>0.99228237809683928</v>
      </c>
      <c r="AQ32" s="200">
        <f t="shared" si="17"/>
        <v>0</v>
      </c>
      <c r="AR32" s="200">
        <f t="shared" si="17"/>
        <v>0</v>
      </c>
      <c r="AS32" s="200">
        <f t="shared" si="17"/>
        <v>0</v>
      </c>
      <c r="AT32" s="200">
        <f t="shared" si="18"/>
        <v>0</v>
      </c>
      <c r="AU32" s="404"/>
    </row>
    <row r="33" spans="1:48" s="334" customFormat="1">
      <c r="A33" s="401" t="s">
        <v>92</v>
      </c>
      <c r="B33" s="217" t="s">
        <v>93</v>
      </c>
      <c r="C33" s="200"/>
      <c r="D33" s="200"/>
      <c r="E33" s="200"/>
      <c r="F33" s="200">
        <f t="shared" si="7"/>
        <v>0</v>
      </c>
      <c r="G33" s="200"/>
      <c r="H33" s="200"/>
      <c r="I33" s="200"/>
      <c r="J33" s="200">
        <f t="shared" si="8"/>
        <v>0</v>
      </c>
      <c r="K33" s="200">
        <f t="shared" si="9"/>
        <v>0</v>
      </c>
      <c r="L33" s="200">
        <f t="shared" si="9"/>
        <v>0</v>
      </c>
      <c r="M33" s="200">
        <f t="shared" si="9"/>
        <v>0</v>
      </c>
      <c r="N33" s="200">
        <f t="shared" si="10"/>
        <v>0</v>
      </c>
      <c r="O33" s="200"/>
      <c r="P33" s="200"/>
      <c r="Q33" s="200"/>
      <c r="R33" s="200">
        <f t="shared" si="11"/>
        <v>0</v>
      </c>
      <c r="S33" s="200"/>
      <c r="T33" s="200"/>
      <c r="U33" s="200"/>
      <c r="V33" s="200">
        <f t="shared" si="12"/>
        <v>0</v>
      </c>
      <c r="W33" s="200"/>
      <c r="X33" s="200"/>
      <c r="Y33" s="200"/>
      <c r="Z33" s="200">
        <f t="shared" si="13"/>
        <v>0</v>
      </c>
      <c r="AA33" s="200">
        <f t="shared" si="14"/>
        <v>0</v>
      </c>
      <c r="AB33" s="402">
        <f t="shared" si="14"/>
        <v>0</v>
      </c>
      <c r="AC33" s="402">
        <f t="shared" si="14"/>
        <v>0</v>
      </c>
      <c r="AD33" s="402">
        <f t="shared" si="15"/>
        <v>0</v>
      </c>
      <c r="AE33" s="402"/>
      <c r="AF33" s="402"/>
      <c r="AG33" s="402"/>
      <c r="AH33" s="402">
        <f t="shared" si="16"/>
        <v>0</v>
      </c>
      <c r="AI33" s="402">
        <f t="shared" si="4"/>
        <v>0</v>
      </c>
      <c r="AJ33" s="402">
        <f t="shared" si="4"/>
        <v>0</v>
      </c>
      <c r="AK33" s="402">
        <f t="shared" si="4"/>
        <v>0</v>
      </c>
      <c r="AL33" s="402">
        <f t="shared" si="5"/>
        <v>0</v>
      </c>
      <c r="AM33" s="403" t="str">
        <f t="shared" si="6"/>
        <v/>
      </c>
      <c r="AN33" s="403" t="str">
        <f t="shared" si="6"/>
        <v/>
      </c>
      <c r="AO33" s="403" t="str">
        <f t="shared" si="6"/>
        <v/>
      </c>
      <c r="AP33" s="403" t="str">
        <f t="shared" si="6"/>
        <v/>
      </c>
      <c r="AQ33" s="200">
        <f t="shared" si="17"/>
        <v>0</v>
      </c>
      <c r="AR33" s="200">
        <f t="shared" si="17"/>
        <v>0</v>
      </c>
      <c r="AS33" s="200">
        <f t="shared" si="17"/>
        <v>0</v>
      </c>
      <c r="AT33" s="200">
        <f t="shared" si="18"/>
        <v>0</v>
      </c>
      <c r="AU33" s="404"/>
    </row>
    <row r="34" spans="1:48" s="334" customFormat="1">
      <c r="A34" s="401" t="s">
        <v>94</v>
      </c>
      <c r="B34" s="217" t="s">
        <v>95</v>
      </c>
      <c r="C34" s="200"/>
      <c r="D34" s="200"/>
      <c r="E34" s="200"/>
      <c r="F34" s="200">
        <f t="shared" si="7"/>
        <v>0</v>
      </c>
      <c r="G34" s="200"/>
      <c r="H34" s="200"/>
      <c r="I34" s="200"/>
      <c r="J34" s="200">
        <f t="shared" si="8"/>
        <v>0</v>
      </c>
      <c r="K34" s="200">
        <f t="shared" si="9"/>
        <v>0</v>
      </c>
      <c r="L34" s="200">
        <f t="shared" si="9"/>
        <v>0</v>
      </c>
      <c r="M34" s="200">
        <f t="shared" si="9"/>
        <v>0</v>
      </c>
      <c r="N34" s="200">
        <f t="shared" si="10"/>
        <v>0</v>
      </c>
      <c r="O34" s="200"/>
      <c r="P34" s="200"/>
      <c r="Q34" s="200"/>
      <c r="R34" s="200">
        <f t="shared" si="11"/>
        <v>0</v>
      </c>
      <c r="S34" s="200"/>
      <c r="T34" s="200"/>
      <c r="U34" s="200"/>
      <c r="V34" s="200">
        <f t="shared" si="12"/>
        <v>0</v>
      </c>
      <c r="W34" s="200"/>
      <c r="X34" s="200"/>
      <c r="Y34" s="200"/>
      <c r="Z34" s="200">
        <f t="shared" si="13"/>
        <v>0</v>
      </c>
      <c r="AA34" s="200">
        <f t="shared" si="14"/>
        <v>0</v>
      </c>
      <c r="AB34" s="402">
        <f t="shared" si="14"/>
        <v>0</v>
      </c>
      <c r="AC34" s="402">
        <f t="shared" si="14"/>
        <v>0</v>
      </c>
      <c r="AD34" s="402">
        <f t="shared" si="15"/>
        <v>0</v>
      </c>
      <c r="AE34" s="402"/>
      <c r="AF34" s="402"/>
      <c r="AG34" s="402"/>
      <c r="AH34" s="402">
        <f t="shared" si="16"/>
        <v>0</v>
      </c>
      <c r="AI34" s="402">
        <f t="shared" si="4"/>
        <v>0</v>
      </c>
      <c r="AJ34" s="402">
        <f t="shared" si="4"/>
        <v>0</v>
      </c>
      <c r="AK34" s="402">
        <f t="shared" si="4"/>
        <v>0</v>
      </c>
      <c r="AL34" s="402">
        <f t="shared" si="5"/>
        <v>0</v>
      </c>
      <c r="AM34" s="403" t="str">
        <f t="shared" si="6"/>
        <v/>
      </c>
      <c r="AN34" s="403" t="str">
        <f t="shared" si="6"/>
        <v/>
      </c>
      <c r="AO34" s="403" t="str">
        <f t="shared" si="6"/>
        <v/>
      </c>
      <c r="AP34" s="403" t="str">
        <f t="shared" si="6"/>
        <v/>
      </c>
      <c r="AQ34" s="200">
        <f t="shared" si="17"/>
        <v>0</v>
      </c>
      <c r="AR34" s="200">
        <f t="shared" si="17"/>
        <v>0</v>
      </c>
      <c r="AS34" s="200">
        <f t="shared" si="17"/>
        <v>0</v>
      </c>
      <c r="AT34" s="200">
        <f t="shared" si="18"/>
        <v>0</v>
      </c>
      <c r="AU34" s="404"/>
    </row>
    <row r="35" spans="1:48" s="334" customFormat="1">
      <c r="A35" s="401" t="s">
        <v>96</v>
      </c>
      <c r="B35" s="217" t="s">
        <v>97</v>
      </c>
      <c r="C35" s="200"/>
      <c r="D35" s="200"/>
      <c r="E35" s="200"/>
      <c r="F35" s="200">
        <f t="shared" si="7"/>
        <v>0</v>
      </c>
      <c r="G35" s="200"/>
      <c r="H35" s="200"/>
      <c r="I35" s="200"/>
      <c r="J35" s="200">
        <f t="shared" si="8"/>
        <v>0</v>
      </c>
      <c r="K35" s="200">
        <f t="shared" si="9"/>
        <v>0</v>
      </c>
      <c r="L35" s="200">
        <f t="shared" si="9"/>
        <v>0</v>
      </c>
      <c r="M35" s="200">
        <f t="shared" si="9"/>
        <v>0</v>
      </c>
      <c r="N35" s="200">
        <f t="shared" si="10"/>
        <v>0</v>
      </c>
      <c r="O35" s="200"/>
      <c r="P35" s="200"/>
      <c r="Q35" s="200"/>
      <c r="R35" s="200">
        <f t="shared" si="11"/>
        <v>0</v>
      </c>
      <c r="S35" s="200"/>
      <c r="T35" s="200"/>
      <c r="U35" s="200"/>
      <c r="V35" s="200">
        <f t="shared" si="12"/>
        <v>0</v>
      </c>
      <c r="W35" s="200"/>
      <c r="X35" s="200"/>
      <c r="Y35" s="200"/>
      <c r="Z35" s="200">
        <f t="shared" si="13"/>
        <v>0</v>
      </c>
      <c r="AA35" s="200">
        <f t="shared" si="14"/>
        <v>0</v>
      </c>
      <c r="AB35" s="402">
        <f t="shared" si="14"/>
        <v>0</v>
      </c>
      <c r="AC35" s="402">
        <f t="shared" si="14"/>
        <v>0</v>
      </c>
      <c r="AD35" s="402">
        <f t="shared" si="15"/>
        <v>0</v>
      </c>
      <c r="AE35" s="402"/>
      <c r="AF35" s="402"/>
      <c r="AG35" s="402"/>
      <c r="AH35" s="402">
        <f t="shared" si="16"/>
        <v>0</v>
      </c>
      <c r="AI35" s="402">
        <f t="shared" si="4"/>
        <v>0</v>
      </c>
      <c r="AJ35" s="402">
        <f t="shared" si="4"/>
        <v>0</v>
      </c>
      <c r="AK35" s="402">
        <f t="shared" si="4"/>
        <v>0</v>
      </c>
      <c r="AL35" s="402">
        <f t="shared" si="5"/>
        <v>0</v>
      </c>
      <c r="AM35" s="403" t="str">
        <f t="shared" si="6"/>
        <v/>
      </c>
      <c r="AN35" s="403" t="str">
        <f t="shared" si="6"/>
        <v/>
      </c>
      <c r="AO35" s="403" t="str">
        <f t="shared" si="6"/>
        <v/>
      </c>
      <c r="AP35" s="403" t="str">
        <f t="shared" si="6"/>
        <v/>
      </c>
      <c r="AQ35" s="200">
        <f t="shared" si="17"/>
        <v>0</v>
      </c>
      <c r="AR35" s="200">
        <f t="shared" si="17"/>
        <v>0</v>
      </c>
      <c r="AS35" s="200">
        <f t="shared" si="17"/>
        <v>0</v>
      </c>
      <c r="AT35" s="200">
        <f t="shared" si="18"/>
        <v>0</v>
      </c>
      <c r="AU35" s="404"/>
    </row>
    <row r="36" spans="1:48" s="334" customFormat="1">
      <c r="A36" s="401" t="s">
        <v>98</v>
      </c>
      <c r="B36" s="217" t="s">
        <v>53</v>
      </c>
      <c r="C36" s="200"/>
      <c r="D36" s="200"/>
      <c r="E36" s="200"/>
      <c r="F36" s="200">
        <f t="shared" si="7"/>
        <v>0</v>
      </c>
      <c r="G36" s="200"/>
      <c r="H36" s="200"/>
      <c r="I36" s="200"/>
      <c r="J36" s="200">
        <f t="shared" si="8"/>
        <v>0</v>
      </c>
      <c r="K36" s="200">
        <f t="shared" si="9"/>
        <v>0</v>
      </c>
      <c r="L36" s="200">
        <f t="shared" si="9"/>
        <v>0</v>
      </c>
      <c r="M36" s="200">
        <f t="shared" si="9"/>
        <v>0</v>
      </c>
      <c r="N36" s="200">
        <f t="shared" si="10"/>
        <v>0</v>
      </c>
      <c r="O36" s="200"/>
      <c r="P36" s="200"/>
      <c r="Q36" s="200"/>
      <c r="R36" s="200">
        <f t="shared" si="11"/>
        <v>0</v>
      </c>
      <c r="S36" s="200"/>
      <c r="T36" s="200"/>
      <c r="U36" s="200"/>
      <c r="V36" s="200">
        <f t="shared" si="12"/>
        <v>0</v>
      </c>
      <c r="W36" s="200"/>
      <c r="X36" s="200"/>
      <c r="Y36" s="200"/>
      <c r="Z36" s="200">
        <f t="shared" si="13"/>
        <v>0</v>
      </c>
      <c r="AA36" s="200">
        <f t="shared" si="14"/>
        <v>0</v>
      </c>
      <c r="AB36" s="402">
        <f t="shared" si="14"/>
        <v>0</v>
      </c>
      <c r="AC36" s="402">
        <f t="shared" si="14"/>
        <v>0</v>
      </c>
      <c r="AD36" s="402">
        <f t="shared" si="15"/>
        <v>0</v>
      </c>
      <c r="AE36" s="402"/>
      <c r="AF36" s="402"/>
      <c r="AG36" s="402"/>
      <c r="AH36" s="402">
        <f t="shared" si="16"/>
        <v>0</v>
      </c>
      <c r="AI36" s="402">
        <f t="shared" si="4"/>
        <v>0</v>
      </c>
      <c r="AJ36" s="402">
        <f t="shared" si="4"/>
        <v>0</v>
      </c>
      <c r="AK36" s="402">
        <f t="shared" si="4"/>
        <v>0</v>
      </c>
      <c r="AL36" s="402">
        <f t="shared" si="5"/>
        <v>0</v>
      </c>
      <c r="AM36" s="403" t="str">
        <f t="shared" si="6"/>
        <v/>
      </c>
      <c r="AN36" s="403" t="str">
        <f t="shared" si="6"/>
        <v/>
      </c>
      <c r="AO36" s="403" t="str">
        <f t="shared" si="6"/>
        <v/>
      </c>
      <c r="AP36" s="403" t="str">
        <f t="shared" si="6"/>
        <v/>
      </c>
      <c r="AQ36" s="200">
        <f t="shared" si="17"/>
        <v>0</v>
      </c>
      <c r="AR36" s="200">
        <f t="shared" si="17"/>
        <v>0</v>
      </c>
      <c r="AS36" s="200">
        <f t="shared" si="17"/>
        <v>0</v>
      </c>
      <c r="AT36" s="200">
        <f t="shared" si="18"/>
        <v>0</v>
      </c>
      <c r="AU36" s="404"/>
    </row>
    <row r="37" spans="1:48" s="334" customFormat="1">
      <c r="A37" s="401" t="s">
        <v>99</v>
      </c>
      <c r="B37" s="217" t="s">
        <v>100</v>
      </c>
      <c r="C37" s="200"/>
      <c r="D37" s="200">
        <f>+[3]CHD6!D349</f>
        <v>1102.1199999999999</v>
      </c>
      <c r="E37" s="200"/>
      <c r="F37" s="200">
        <f t="shared" si="7"/>
        <v>1102.1199999999999</v>
      </c>
      <c r="G37" s="200"/>
      <c r="H37" s="200"/>
      <c r="I37" s="200"/>
      <c r="J37" s="200">
        <f t="shared" si="8"/>
        <v>0</v>
      </c>
      <c r="K37" s="200">
        <f t="shared" si="9"/>
        <v>0</v>
      </c>
      <c r="L37" s="200">
        <f t="shared" si="9"/>
        <v>1102.1199999999999</v>
      </c>
      <c r="M37" s="200">
        <f t="shared" si="9"/>
        <v>0</v>
      </c>
      <c r="N37" s="200">
        <f t="shared" si="10"/>
        <v>1102.1199999999999</v>
      </c>
      <c r="O37" s="200"/>
      <c r="P37" s="200">
        <v>1102.1199999999999</v>
      </c>
      <c r="Q37" s="200"/>
      <c r="R37" s="200">
        <f t="shared" si="11"/>
        <v>1102.1199999999999</v>
      </c>
      <c r="S37" s="200"/>
      <c r="T37" s="200"/>
      <c r="U37" s="200"/>
      <c r="V37" s="200">
        <f t="shared" si="12"/>
        <v>0</v>
      </c>
      <c r="W37" s="200"/>
      <c r="X37" s="200">
        <f>+[3]CHD6!J349</f>
        <v>0</v>
      </c>
      <c r="Y37" s="200"/>
      <c r="Z37" s="200">
        <f t="shared" si="13"/>
        <v>0</v>
      </c>
      <c r="AA37" s="200">
        <f t="shared" si="14"/>
        <v>0</v>
      </c>
      <c r="AB37" s="402">
        <f t="shared" si="14"/>
        <v>1102.1199999999999</v>
      </c>
      <c r="AC37" s="402">
        <f t="shared" si="14"/>
        <v>0</v>
      </c>
      <c r="AD37" s="402">
        <f t="shared" si="15"/>
        <v>1102.1199999999999</v>
      </c>
      <c r="AE37" s="402"/>
      <c r="AF37" s="402">
        <f>+[3]CHD6!AX349</f>
        <v>0</v>
      </c>
      <c r="AG37" s="402"/>
      <c r="AH37" s="402">
        <f t="shared" si="16"/>
        <v>0</v>
      </c>
      <c r="AI37" s="402">
        <f t="shared" si="4"/>
        <v>0</v>
      </c>
      <c r="AJ37" s="402">
        <f t="shared" si="4"/>
        <v>1102.1199999999999</v>
      </c>
      <c r="AK37" s="402">
        <f t="shared" si="4"/>
        <v>0</v>
      </c>
      <c r="AL37" s="402">
        <f t="shared" si="5"/>
        <v>1102.1199999999999</v>
      </c>
      <c r="AM37" s="403" t="str">
        <f t="shared" si="6"/>
        <v/>
      </c>
      <c r="AN37" s="403">
        <f t="shared" si="6"/>
        <v>0</v>
      </c>
      <c r="AO37" s="403" t="str">
        <f t="shared" si="6"/>
        <v/>
      </c>
      <c r="AP37" s="403">
        <f t="shared" si="6"/>
        <v>0</v>
      </c>
      <c r="AQ37" s="200">
        <f t="shared" si="17"/>
        <v>0</v>
      </c>
      <c r="AR37" s="200">
        <f t="shared" si="17"/>
        <v>0</v>
      </c>
      <c r="AS37" s="200">
        <f t="shared" si="17"/>
        <v>0</v>
      </c>
      <c r="AT37" s="200">
        <f t="shared" si="18"/>
        <v>0</v>
      </c>
      <c r="AU37" s="404"/>
    </row>
    <row r="38" spans="1:48" s="334" customFormat="1">
      <c r="A38" s="401" t="s">
        <v>101</v>
      </c>
      <c r="B38" s="217" t="s">
        <v>54</v>
      </c>
      <c r="C38" s="200"/>
      <c r="D38" s="200">
        <f>+[3]CHD7!D349</f>
        <v>1979309.97</v>
      </c>
      <c r="E38" s="200"/>
      <c r="F38" s="200">
        <f t="shared" si="7"/>
        <v>1979309.97</v>
      </c>
      <c r="G38" s="200"/>
      <c r="H38" s="200"/>
      <c r="I38" s="200"/>
      <c r="J38" s="200">
        <f t="shared" si="8"/>
        <v>0</v>
      </c>
      <c r="K38" s="200">
        <f t="shared" si="9"/>
        <v>0</v>
      </c>
      <c r="L38" s="200">
        <f t="shared" si="9"/>
        <v>1979309.97</v>
      </c>
      <c r="M38" s="200">
        <f t="shared" si="9"/>
        <v>0</v>
      </c>
      <c r="N38" s="200">
        <f t="shared" si="10"/>
        <v>1979309.97</v>
      </c>
      <c r="O38" s="200"/>
      <c r="P38" s="200">
        <v>1979309.97</v>
      </c>
      <c r="Q38" s="200"/>
      <c r="R38" s="200">
        <f t="shared" si="11"/>
        <v>1979309.97</v>
      </c>
      <c r="S38" s="200"/>
      <c r="T38" s="200"/>
      <c r="U38" s="200"/>
      <c r="V38" s="200">
        <f t="shared" si="12"/>
        <v>0</v>
      </c>
      <c r="W38" s="200"/>
      <c r="X38" s="200">
        <f>+[3]CHD7!J349</f>
        <v>0</v>
      </c>
      <c r="Y38" s="200"/>
      <c r="Z38" s="200">
        <f t="shared" si="13"/>
        <v>0</v>
      </c>
      <c r="AA38" s="200">
        <f t="shared" si="14"/>
        <v>0</v>
      </c>
      <c r="AB38" s="402">
        <f t="shared" si="14"/>
        <v>1979309.97</v>
      </c>
      <c r="AC38" s="402">
        <f t="shared" si="14"/>
        <v>0</v>
      </c>
      <c r="AD38" s="402">
        <f t="shared" si="15"/>
        <v>1979309.97</v>
      </c>
      <c r="AE38" s="402"/>
      <c r="AF38" s="402">
        <f>+[3]CHD7!AX349</f>
        <v>1971155.21</v>
      </c>
      <c r="AG38" s="402"/>
      <c r="AH38" s="402">
        <f t="shared" si="16"/>
        <v>1971155.21</v>
      </c>
      <c r="AI38" s="402">
        <f t="shared" si="4"/>
        <v>0</v>
      </c>
      <c r="AJ38" s="402">
        <f t="shared" si="4"/>
        <v>8154.7600000000093</v>
      </c>
      <c r="AK38" s="402">
        <f t="shared" si="4"/>
        <v>0</v>
      </c>
      <c r="AL38" s="402">
        <f t="shared" si="5"/>
        <v>8154.7600000000093</v>
      </c>
      <c r="AM38" s="403" t="str">
        <f t="shared" si="6"/>
        <v/>
      </c>
      <c r="AN38" s="403">
        <f t="shared" si="6"/>
        <v>0.99587999852291953</v>
      </c>
      <c r="AO38" s="403" t="str">
        <f t="shared" si="6"/>
        <v/>
      </c>
      <c r="AP38" s="403">
        <f t="shared" si="6"/>
        <v>0.99587999852291953</v>
      </c>
      <c r="AQ38" s="200">
        <f t="shared" si="17"/>
        <v>0</v>
      </c>
      <c r="AR38" s="200">
        <f t="shared" si="17"/>
        <v>0</v>
      </c>
      <c r="AS38" s="200">
        <f t="shared" si="17"/>
        <v>0</v>
      </c>
      <c r="AT38" s="200">
        <f t="shared" si="18"/>
        <v>0</v>
      </c>
      <c r="AU38" s="404"/>
    </row>
    <row r="39" spans="1:48" s="334" customFormat="1">
      <c r="A39" s="401" t="s">
        <v>102</v>
      </c>
      <c r="B39" s="217" t="s">
        <v>103</v>
      </c>
      <c r="C39" s="200"/>
      <c r="D39" s="200">
        <f>+[3]CHD8!D349</f>
        <v>912445.38</v>
      </c>
      <c r="E39" s="200"/>
      <c r="F39" s="200">
        <f t="shared" si="7"/>
        <v>912445.38</v>
      </c>
      <c r="G39" s="200"/>
      <c r="H39" s="200"/>
      <c r="I39" s="200"/>
      <c r="J39" s="200">
        <f t="shared" si="8"/>
        <v>0</v>
      </c>
      <c r="K39" s="200">
        <f t="shared" si="9"/>
        <v>0</v>
      </c>
      <c r="L39" s="200">
        <f t="shared" si="9"/>
        <v>912445.38</v>
      </c>
      <c r="M39" s="200">
        <f t="shared" si="9"/>
        <v>0</v>
      </c>
      <c r="N39" s="200">
        <f t="shared" si="10"/>
        <v>912445.38</v>
      </c>
      <c r="O39" s="200"/>
      <c r="P39" s="200">
        <v>912445.38</v>
      </c>
      <c r="Q39" s="200"/>
      <c r="R39" s="200">
        <f t="shared" si="11"/>
        <v>912445.38</v>
      </c>
      <c r="S39" s="200"/>
      <c r="T39" s="200"/>
      <c r="U39" s="200"/>
      <c r="V39" s="200">
        <f t="shared" si="12"/>
        <v>0</v>
      </c>
      <c r="W39" s="200"/>
      <c r="X39" s="200">
        <f>+[3]CHD8!J349</f>
        <v>0</v>
      </c>
      <c r="Y39" s="200"/>
      <c r="Z39" s="200">
        <f t="shared" si="13"/>
        <v>0</v>
      </c>
      <c r="AA39" s="200">
        <f t="shared" si="14"/>
        <v>0</v>
      </c>
      <c r="AB39" s="402">
        <f t="shared" si="14"/>
        <v>912445.38</v>
      </c>
      <c r="AC39" s="402">
        <f t="shared" si="14"/>
        <v>0</v>
      </c>
      <c r="AD39" s="402">
        <f t="shared" si="15"/>
        <v>912445.38</v>
      </c>
      <c r="AE39" s="402"/>
      <c r="AF39" s="402">
        <f>+[3]CHD8!AX349</f>
        <v>910389.65000000014</v>
      </c>
      <c r="AG39" s="402"/>
      <c r="AH39" s="402">
        <f t="shared" si="16"/>
        <v>910389.65000000014</v>
      </c>
      <c r="AI39" s="402">
        <f t="shared" si="4"/>
        <v>0</v>
      </c>
      <c r="AJ39" s="402">
        <f t="shared" si="4"/>
        <v>2055.729999999865</v>
      </c>
      <c r="AK39" s="402">
        <f t="shared" si="4"/>
        <v>0</v>
      </c>
      <c r="AL39" s="402">
        <f t="shared" si="5"/>
        <v>2055.729999999865</v>
      </c>
      <c r="AM39" s="403" t="str">
        <f t="shared" si="6"/>
        <v/>
      </c>
      <c r="AN39" s="403">
        <f t="shared" si="6"/>
        <v>0.99774701034707425</v>
      </c>
      <c r="AO39" s="403" t="str">
        <f t="shared" si="6"/>
        <v/>
      </c>
      <c r="AP39" s="403">
        <f t="shared" si="6"/>
        <v>0.99774701034707425</v>
      </c>
      <c r="AQ39" s="200">
        <f t="shared" si="17"/>
        <v>0</v>
      </c>
      <c r="AR39" s="200">
        <f t="shared" si="17"/>
        <v>0</v>
      </c>
      <c r="AS39" s="200">
        <f t="shared" si="17"/>
        <v>0</v>
      </c>
      <c r="AT39" s="200">
        <f t="shared" si="18"/>
        <v>0</v>
      </c>
      <c r="AU39" s="404"/>
    </row>
    <row r="40" spans="1:48" s="334" customFormat="1" ht="24">
      <c r="A40" s="401" t="s">
        <v>104</v>
      </c>
      <c r="B40" s="217" t="s">
        <v>105</v>
      </c>
      <c r="C40" s="200"/>
      <c r="D40" s="200">
        <f>+[3]CHD9!D349</f>
        <v>2423327.6099999994</v>
      </c>
      <c r="E40" s="200"/>
      <c r="F40" s="200">
        <f t="shared" si="7"/>
        <v>2423327.6099999994</v>
      </c>
      <c r="G40" s="200"/>
      <c r="H40" s="200"/>
      <c r="I40" s="200"/>
      <c r="J40" s="200">
        <f t="shared" si="8"/>
        <v>0</v>
      </c>
      <c r="K40" s="200">
        <f t="shared" si="9"/>
        <v>0</v>
      </c>
      <c r="L40" s="200">
        <f t="shared" si="9"/>
        <v>2423327.6099999994</v>
      </c>
      <c r="M40" s="200">
        <f t="shared" si="9"/>
        <v>0</v>
      </c>
      <c r="N40" s="200">
        <f t="shared" si="10"/>
        <v>2423327.6099999994</v>
      </c>
      <c r="O40" s="200"/>
      <c r="P40" s="200">
        <v>2423327.6099999994</v>
      </c>
      <c r="Q40" s="200"/>
      <c r="R40" s="200">
        <f t="shared" si="11"/>
        <v>2423327.6099999994</v>
      </c>
      <c r="S40" s="200"/>
      <c r="T40" s="200"/>
      <c r="U40" s="200"/>
      <c r="V40" s="200">
        <f t="shared" si="12"/>
        <v>0</v>
      </c>
      <c r="W40" s="200"/>
      <c r="X40" s="200">
        <f>+[3]CHD9!J349</f>
        <v>0</v>
      </c>
      <c r="Y40" s="200"/>
      <c r="Z40" s="200">
        <f t="shared" si="13"/>
        <v>0</v>
      </c>
      <c r="AA40" s="200">
        <f t="shared" si="14"/>
        <v>0</v>
      </c>
      <c r="AB40" s="402">
        <f t="shared" si="14"/>
        <v>2423327.6099999994</v>
      </c>
      <c r="AC40" s="402">
        <f t="shared" si="14"/>
        <v>0</v>
      </c>
      <c r="AD40" s="402">
        <f t="shared" si="15"/>
        <v>2423327.6099999994</v>
      </c>
      <c r="AE40" s="402"/>
      <c r="AF40" s="402">
        <f>+[3]CHD9!AX349</f>
        <v>2423327.6100000003</v>
      </c>
      <c r="AG40" s="402"/>
      <c r="AH40" s="402">
        <f t="shared" si="16"/>
        <v>2423327.6100000003</v>
      </c>
      <c r="AI40" s="402">
        <f t="shared" si="4"/>
        <v>0</v>
      </c>
      <c r="AJ40" s="402">
        <f t="shared" si="4"/>
        <v>0</v>
      </c>
      <c r="AK40" s="402">
        <f t="shared" si="4"/>
        <v>0</v>
      </c>
      <c r="AL40" s="402">
        <f t="shared" si="5"/>
        <v>0</v>
      </c>
      <c r="AM40" s="403" t="str">
        <f t="shared" si="6"/>
        <v/>
      </c>
      <c r="AN40" s="403">
        <f t="shared" si="6"/>
        <v>1.0000000000000004</v>
      </c>
      <c r="AO40" s="403" t="str">
        <f t="shared" si="6"/>
        <v/>
      </c>
      <c r="AP40" s="403">
        <f t="shared" si="6"/>
        <v>1.0000000000000004</v>
      </c>
      <c r="AQ40" s="200">
        <f t="shared" si="17"/>
        <v>0</v>
      </c>
      <c r="AR40" s="200">
        <f t="shared" si="17"/>
        <v>0</v>
      </c>
      <c r="AS40" s="200">
        <f t="shared" si="17"/>
        <v>0</v>
      </c>
      <c r="AT40" s="200">
        <f t="shared" si="18"/>
        <v>0</v>
      </c>
      <c r="AU40" s="404"/>
    </row>
    <row r="41" spans="1:48" s="334" customFormat="1">
      <c r="A41" s="401" t="s">
        <v>106</v>
      </c>
      <c r="B41" s="217" t="s">
        <v>107</v>
      </c>
      <c r="C41" s="200"/>
      <c r="D41" s="200">
        <f>+[3]CHD10!D349</f>
        <v>931323.9</v>
      </c>
      <c r="E41" s="200"/>
      <c r="F41" s="200">
        <f t="shared" si="7"/>
        <v>931323.9</v>
      </c>
      <c r="G41" s="200"/>
      <c r="H41" s="200"/>
      <c r="I41" s="200"/>
      <c r="J41" s="200">
        <f t="shared" si="8"/>
        <v>0</v>
      </c>
      <c r="K41" s="200">
        <f t="shared" si="9"/>
        <v>0</v>
      </c>
      <c r="L41" s="200">
        <f t="shared" si="9"/>
        <v>931323.9</v>
      </c>
      <c r="M41" s="200">
        <f t="shared" si="9"/>
        <v>0</v>
      </c>
      <c r="N41" s="200">
        <f t="shared" si="10"/>
        <v>931323.9</v>
      </c>
      <c r="O41" s="200"/>
      <c r="P41" s="200">
        <v>931323.89999999944</v>
      </c>
      <c r="Q41" s="200"/>
      <c r="R41" s="200">
        <f t="shared" si="11"/>
        <v>931323.89999999944</v>
      </c>
      <c r="S41" s="200"/>
      <c r="T41" s="200"/>
      <c r="U41" s="200"/>
      <c r="V41" s="200">
        <f t="shared" si="12"/>
        <v>0</v>
      </c>
      <c r="W41" s="200"/>
      <c r="X41" s="200">
        <f>+[3]CHD10!J349</f>
        <v>0</v>
      </c>
      <c r="Y41" s="200"/>
      <c r="Z41" s="200">
        <f t="shared" si="13"/>
        <v>0</v>
      </c>
      <c r="AA41" s="200">
        <f t="shared" si="14"/>
        <v>0</v>
      </c>
      <c r="AB41" s="402">
        <f t="shared" si="14"/>
        <v>931323.89999999944</v>
      </c>
      <c r="AC41" s="402">
        <f t="shared" si="14"/>
        <v>0</v>
      </c>
      <c r="AD41" s="402">
        <f t="shared" si="15"/>
        <v>931323.89999999944</v>
      </c>
      <c r="AE41" s="402"/>
      <c r="AF41" s="402">
        <f>+[3]CHD10!AX349</f>
        <v>929328.8</v>
      </c>
      <c r="AG41" s="402"/>
      <c r="AH41" s="402">
        <f t="shared" si="16"/>
        <v>929328.8</v>
      </c>
      <c r="AI41" s="402">
        <f t="shared" si="4"/>
        <v>0</v>
      </c>
      <c r="AJ41" s="402">
        <f t="shared" si="4"/>
        <v>1995.0999999993946</v>
      </c>
      <c r="AK41" s="402">
        <f t="shared" si="4"/>
        <v>0</v>
      </c>
      <c r="AL41" s="402">
        <f t="shared" si="5"/>
        <v>1995.0999999993946</v>
      </c>
      <c r="AM41" s="403" t="str">
        <f t="shared" si="6"/>
        <v/>
      </c>
      <c r="AN41" s="403">
        <f t="shared" si="6"/>
        <v>0.99785778073557507</v>
      </c>
      <c r="AO41" s="403" t="str">
        <f t="shared" si="6"/>
        <v/>
      </c>
      <c r="AP41" s="403">
        <f t="shared" si="6"/>
        <v>0.99785778073557507</v>
      </c>
      <c r="AQ41" s="200">
        <f t="shared" si="17"/>
        <v>0</v>
      </c>
      <c r="AR41" s="200">
        <f t="shared" si="17"/>
        <v>5.8207660913467407E-10</v>
      </c>
      <c r="AS41" s="200">
        <f t="shared" si="17"/>
        <v>0</v>
      </c>
      <c r="AT41" s="200">
        <f t="shared" si="18"/>
        <v>5.8207660913467407E-10</v>
      </c>
      <c r="AU41" s="404"/>
    </row>
    <row r="42" spans="1:48" s="334" customFormat="1">
      <c r="A42" s="401" t="s">
        <v>108</v>
      </c>
      <c r="B42" s="217" t="s">
        <v>55</v>
      </c>
      <c r="C42" s="200"/>
      <c r="D42" s="200"/>
      <c r="E42" s="200"/>
      <c r="F42" s="200">
        <f t="shared" si="7"/>
        <v>0</v>
      </c>
      <c r="G42" s="200"/>
      <c r="H42" s="200"/>
      <c r="I42" s="200"/>
      <c r="J42" s="200">
        <f t="shared" si="8"/>
        <v>0</v>
      </c>
      <c r="K42" s="200">
        <f t="shared" si="9"/>
        <v>0</v>
      </c>
      <c r="L42" s="200">
        <f t="shared" si="9"/>
        <v>0</v>
      </c>
      <c r="M42" s="200">
        <f t="shared" si="9"/>
        <v>0</v>
      </c>
      <c r="N42" s="200">
        <f t="shared" si="10"/>
        <v>0</v>
      </c>
      <c r="O42" s="200"/>
      <c r="P42" s="200"/>
      <c r="Q42" s="200"/>
      <c r="R42" s="200">
        <f t="shared" si="11"/>
        <v>0</v>
      </c>
      <c r="S42" s="200"/>
      <c r="T42" s="200"/>
      <c r="U42" s="200"/>
      <c r="V42" s="200">
        <f t="shared" si="12"/>
        <v>0</v>
      </c>
      <c r="W42" s="200"/>
      <c r="X42" s="200"/>
      <c r="Y42" s="200"/>
      <c r="Z42" s="200">
        <f t="shared" si="13"/>
        <v>0</v>
      </c>
      <c r="AA42" s="200">
        <f t="shared" si="14"/>
        <v>0</v>
      </c>
      <c r="AB42" s="402">
        <f t="shared" si="14"/>
        <v>0</v>
      </c>
      <c r="AC42" s="402">
        <f t="shared" si="14"/>
        <v>0</v>
      </c>
      <c r="AD42" s="402">
        <f t="shared" si="15"/>
        <v>0</v>
      </c>
      <c r="AE42" s="402"/>
      <c r="AF42" s="402"/>
      <c r="AG42" s="402"/>
      <c r="AH42" s="402">
        <f t="shared" si="16"/>
        <v>0</v>
      </c>
      <c r="AI42" s="402">
        <f t="shared" si="4"/>
        <v>0</v>
      </c>
      <c r="AJ42" s="402">
        <f t="shared" si="4"/>
        <v>0</v>
      </c>
      <c r="AK42" s="402">
        <f t="shared" si="4"/>
        <v>0</v>
      </c>
      <c r="AL42" s="402">
        <f t="shared" si="5"/>
        <v>0</v>
      </c>
      <c r="AM42" s="403" t="str">
        <f t="shared" si="6"/>
        <v/>
      </c>
      <c r="AN42" s="403" t="str">
        <f t="shared" si="6"/>
        <v/>
      </c>
      <c r="AO42" s="403" t="str">
        <f t="shared" si="6"/>
        <v/>
      </c>
      <c r="AP42" s="403" t="str">
        <f t="shared" si="6"/>
        <v/>
      </c>
      <c r="AQ42" s="200">
        <f t="shared" si="17"/>
        <v>0</v>
      </c>
      <c r="AR42" s="200">
        <f t="shared" si="17"/>
        <v>0</v>
      </c>
      <c r="AS42" s="200">
        <f t="shared" si="17"/>
        <v>0</v>
      </c>
      <c r="AT42" s="200">
        <f t="shared" si="18"/>
        <v>0</v>
      </c>
      <c r="AU42" s="404"/>
    </row>
    <row r="43" spans="1:48" s="334" customFormat="1">
      <c r="A43" s="401" t="s">
        <v>109</v>
      </c>
      <c r="B43" s="217" t="s">
        <v>56</v>
      </c>
      <c r="C43" s="200"/>
      <c r="D43" s="200">
        <f>+[3]CHD12!D349</f>
        <v>1307778.29</v>
      </c>
      <c r="E43" s="200"/>
      <c r="F43" s="200">
        <f t="shared" si="7"/>
        <v>1307778.29</v>
      </c>
      <c r="G43" s="200"/>
      <c r="H43" s="200"/>
      <c r="I43" s="200"/>
      <c r="J43" s="200">
        <f t="shared" si="8"/>
        <v>0</v>
      </c>
      <c r="K43" s="200">
        <f t="shared" si="9"/>
        <v>0</v>
      </c>
      <c r="L43" s="200">
        <f t="shared" si="9"/>
        <v>1307778.29</v>
      </c>
      <c r="M43" s="200">
        <f t="shared" si="9"/>
        <v>0</v>
      </c>
      <c r="N43" s="200">
        <f t="shared" si="10"/>
        <v>1307778.29</v>
      </c>
      <c r="O43" s="200"/>
      <c r="P43" s="200">
        <v>1307778.29</v>
      </c>
      <c r="Q43" s="200"/>
      <c r="R43" s="200">
        <f t="shared" si="11"/>
        <v>1307778.29</v>
      </c>
      <c r="S43" s="200"/>
      <c r="T43" s="200"/>
      <c r="U43" s="200"/>
      <c r="V43" s="200">
        <f t="shared" si="12"/>
        <v>0</v>
      </c>
      <c r="W43" s="200"/>
      <c r="X43" s="200">
        <f>+[3]CHD12!J349</f>
        <v>0</v>
      </c>
      <c r="Y43" s="200"/>
      <c r="Z43" s="200">
        <f t="shared" si="13"/>
        <v>0</v>
      </c>
      <c r="AA43" s="200">
        <f t="shared" si="14"/>
        <v>0</v>
      </c>
      <c r="AB43" s="402">
        <f t="shared" si="14"/>
        <v>1307778.29</v>
      </c>
      <c r="AC43" s="402">
        <f t="shared" si="14"/>
        <v>0</v>
      </c>
      <c r="AD43" s="402">
        <f t="shared" si="15"/>
        <v>1307778.29</v>
      </c>
      <c r="AE43" s="402"/>
      <c r="AF43" s="402">
        <f>+[3]CHD12!AX349</f>
        <v>1302194.51</v>
      </c>
      <c r="AG43" s="402"/>
      <c r="AH43" s="402">
        <f t="shared" si="16"/>
        <v>1302194.51</v>
      </c>
      <c r="AI43" s="402">
        <f t="shared" si="4"/>
        <v>0</v>
      </c>
      <c r="AJ43" s="402">
        <f t="shared" si="4"/>
        <v>5583.7800000000279</v>
      </c>
      <c r="AK43" s="402">
        <f t="shared" si="4"/>
        <v>0</v>
      </c>
      <c r="AL43" s="402">
        <f t="shared" si="5"/>
        <v>5583.7800000000279</v>
      </c>
      <c r="AM43" s="403" t="str">
        <f t="shared" si="6"/>
        <v/>
      </c>
      <c r="AN43" s="403">
        <f t="shared" si="6"/>
        <v>0.99573033132397382</v>
      </c>
      <c r="AO43" s="403" t="str">
        <f t="shared" si="6"/>
        <v/>
      </c>
      <c r="AP43" s="403">
        <f t="shared" si="6"/>
        <v>0.99573033132397382</v>
      </c>
      <c r="AQ43" s="200">
        <f t="shared" si="17"/>
        <v>0</v>
      </c>
      <c r="AR43" s="200">
        <f t="shared" si="17"/>
        <v>0</v>
      </c>
      <c r="AS43" s="200">
        <f t="shared" si="17"/>
        <v>0</v>
      </c>
      <c r="AT43" s="200">
        <f t="shared" si="18"/>
        <v>0</v>
      </c>
      <c r="AU43" s="404"/>
    </row>
    <row r="44" spans="1:48" s="334" customFormat="1">
      <c r="A44" s="401" t="s">
        <v>110</v>
      </c>
      <c r="B44" s="443" t="s">
        <v>428</v>
      </c>
      <c r="C44" s="200"/>
      <c r="D44" s="200">
        <f>+[3]CHD13!D349</f>
        <v>586868.03</v>
      </c>
      <c r="E44" s="200"/>
      <c r="F44" s="200">
        <f t="shared" si="7"/>
        <v>586868.03</v>
      </c>
      <c r="G44" s="200"/>
      <c r="H44" s="200"/>
      <c r="I44" s="200"/>
      <c r="J44" s="200">
        <f t="shared" si="8"/>
        <v>0</v>
      </c>
      <c r="K44" s="200">
        <f t="shared" si="9"/>
        <v>0</v>
      </c>
      <c r="L44" s="200">
        <f t="shared" si="9"/>
        <v>586868.03</v>
      </c>
      <c r="M44" s="200">
        <f t="shared" si="9"/>
        <v>0</v>
      </c>
      <c r="N44" s="200">
        <f t="shared" si="10"/>
        <v>586868.03</v>
      </c>
      <c r="O44" s="200"/>
      <c r="P44" s="200">
        <v>586868.03</v>
      </c>
      <c r="Q44" s="200"/>
      <c r="R44" s="200">
        <f t="shared" si="11"/>
        <v>586868.03</v>
      </c>
      <c r="S44" s="200"/>
      <c r="T44" s="200"/>
      <c r="U44" s="200"/>
      <c r="V44" s="200">
        <f t="shared" si="12"/>
        <v>0</v>
      </c>
      <c r="W44" s="200"/>
      <c r="X44" s="200">
        <f>+[3]CHD13!J349</f>
        <v>0</v>
      </c>
      <c r="Y44" s="200"/>
      <c r="Z44" s="200">
        <f t="shared" si="13"/>
        <v>0</v>
      </c>
      <c r="AA44" s="200">
        <f t="shared" si="14"/>
        <v>0</v>
      </c>
      <c r="AB44" s="402">
        <f t="shared" si="14"/>
        <v>586868.03</v>
      </c>
      <c r="AC44" s="402">
        <f t="shared" si="14"/>
        <v>0</v>
      </c>
      <c r="AD44" s="402">
        <f t="shared" si="15"/>
        <v>586868.03</v>
      </c>
      <c r="AE44" s="402"/>
      <c r="AF44" s="402">
        <f>+[3]CHD13!AX349</f>
        <v>586868.03</v>
      </c>
      <c r="AG44" s="402"/>
      <c r="AH44" s="402">
        <f t="shared" si="16"/>
        <v>586868.03</v>
      </c>
      <c r="AI44" s="402">
        <f t="shared" si="4"/>
        <v>0</v>
      </c>
      <c r="AJ44" s="402">
        <f t="shared" si="4"/>
        <v>0</v>
      </c>
      <c r="AK44" s="402">
        <f t="shared" si="4"/>
        <v>0</v>
      </c>
      <c r="AL44" s="402">
        <f t="shared" si="5"/>
        <v>0</v>
      </c>
      <c r="AM44" s="403" t="str">
        <f t="shared" si="6"/>
        <v/>
      </c>
      <c r="AN44" s="403">
        <f t="shared" si="6"/>
        <v>1</v>
      </c>
      <c r="AO44" s="403" t="str">
        <f t="shared" si="6"/>
        <v/>
      </c>
      <c r="AP44" s="403">
        <f t="shared" si="6"/>
        <v>1</v>
      </c>
      <c r="AQ44" s="200">
        <f t="shared" si="17"/>
        <v>0</v>
      </c>
      <c r="AR44" s="200">
        <f t="shared" si="17"/>
        <v>0</v>
      </c>
      <c r="AS44" s="200">
        <f t="shared" si="17"/>
        <v>0</v>
      </c>
      <c r="AT44" s="200">
        <f t="shared" si="18"/>
        <v>0</v>
      </c>
      <c r="AU44" s="404"/>
    </row>
    <row r="45" spans="1:48" s="334" customFormat="1">
      <c r="A45" s="401"/>
      <c r="B45" s="261"/>
      <c r="C45" s="200"/>
      <c r="D45" s="200"/>
      <c r="E45" s="200"/>
      <c r="F45" s="200">
        <f>SUM(C45:E45)</f>
        <v>0</v>
      </c>
      <c r="G45" s="200"/>
      <c r="H45" s="200"/>
      <c r="I45" s="200"/>
      <c r="J45" s="200">
        <f>SUM(G45:I45)</f>
        <v>0</v>
      </c>
      <c r="K45" s="200">
        <f t="shared" si="9"/>
        <v>0</v>
      </c>
      <c r="L45" s="200">
        <f t="shared" si="9"/>
        <v>0</v>
      </c>
      <c r="M45" s="200">
        <f t="shared" si="9"/>
        <v>0</v>
      </c>
      <c r="N45" s="200">
        <f>SUM(K45:M45)</f>
        <v>0</v>
      </c>
      <c r="O45" s="200"/>
      <c r="P45" s="200"/>
      <c r="Q45" s="200"/>
      <c r="R45" s="200">
        <f>SUM(O45:Q45)</f>
        <v>0</v>
      </c>
      <c r="S45" s="200"/>
      <c r="T45" s="200"/>
      <c r="U45" s="200"/>
      <c r="V45" s="200">
        <f>SUM(S45:U45)</f>
        <v>0</v>
      </c>
      <c r="W45" s="200"/>
      <c r="X45" s="200"/>
      <c r="Y45" s="200"/>
      <c r="Z45" s="200">
        <f>SUM(W45:Y45)</f>
        <v>0</v>
      </c>
      <c r="AA45" s="200">
        <f t="shared" si="14"/>
        <v>0</v>
      </c>
      <c r="AB45" s="402">
        <f t="shared" si="14"/>
        <v>0</v>
      </c>
      <c r="AC45" s="402">
        <f t="shared" si="14"/>
        <v>0</v>
      </c>
      <c r="AD45" s="402">
        <f t="shared" si="15"/>
        <v>0</v>
      </c>
      <c r="AE45" s="402"/>
      <c r="AF45" s="402"/>
      <c r="AG45" s="402"/>
      <c r="AH45" s="402">
        <f t="shared" si="16"/>
        <v>0</v>
      </c>
      <c r="AI45" s="402">
        <f t="shared" si="4"/>
        <v>0</v>
      </c>
      <c r="AJ45" s="402">
        <f t="shared" si="4"/>
        <v>0</v>
      </c>
      <c r="AK45" s="402">
        <f t="shared" si="4"/>
        <v>0</v>
      </c>
      <c r="AL45" s="402">
        <f t="shared" si="5"/>
        <v>0</v>
      </c>
      <c r="AM45" s="403" t="str">
        <f t="shared" si="6"/>
        <v/>
      </c>
      <c r="AN45" s="403" t="str">
        <f t="shared" si="6"/>
        <v/>
      </c>
      <c r="AO45" s="403" t="str">
        <f t="shared" si="6"/>
        <v/>
      </c>
      <c r="AP45" s="403" t="str">
        <f t="shared" si="6"/>
        <v/>
      </c>
      <c r="AQ45" s="200">
        <f t="shared" si="17"/>
        <v>0</v>
      </c>
      <c r="AR45" s="200">
        <f t="shared" si="17"/>
        <v>0</v>
      </c>
      <c r="AS45" s="200">
        <f t="shared" si="17"/>
        <v>0</v>
      </c>
      <c r="AT45" s="200">
        <f t="shared" si="18"/>
        <v>0</v>
      </c>
      <c r="AU45" s="404"/>
    </row>
    <row r="46" spans="1:48" s="334" customFormat="1">
      <c r="A46" s="401"/>
      <c r="B46" s="217" t="s">
        <v>116</v>
      </c>
      <c r="C46" s="200"/>
      <c r="D46" s="200">
        <f>+[3]BMC!D349</f>
        <v>76090.7</v>
      </c>
      <c r="E46" s="200"/>
      <c r="F46" s="200">
        <f>SUM(C46:E46)</f>
        <v>76090.7</v>
      </c>
      <c r="G46" s="200"/>
      <c r="H46" s="200"/>
      <c r="I46" s="200"/>
      <c r="J46" s="200">
        <f>SUM(G46:I46)</f>
        <v>0</v>
      </c>
      <c r="K46" s="200">
        <f t="shared" si="9"/>
        <v>0</v>
      </c>
      <c r="L46" s="200">
        <f t="shared" si="9"/>
        <v>76090.7</v>
      </c>
      <c r="M46" s="200">
        <f t="shared" si="9"/>
        <v>0</v>
      </c>
      <c r="N46" s="200">
        <f>SUM(K46:M46)</f>
        <v>76090.7</v>
      </c>
      <c r="O46" s="200"/>
      <c r="P46" s="200">
        <v>76090.7</v>
      </c>
      <c r="Q46" s="200"/>
      <c r="R46" s="200">
        <f>SUM(O46:Q46)</f>
        <v>76090.7</v>
      </c>
      <c r="S46" s="200"/>
      <c r="T46" s="200"/>
      <c r="U46" s="200"/>
      <c r="V46" s="200">
        <f>SUM(S46:U46)</f>
        <v>0</v>
      </c>
      <c r="W46" s="200"/>
      <c r="X46" s="200">
        <f>+[3]BMC!J349</f>
        <v>0</v>
      </c>
      <c r="Y46" s="200"/>
      <c r="Z46" s="200">
        <f>SUM(W46:Y46)</f>
        <v>0</v>
      </c>
      <c r="AA46" s="200">
        <f t="shared" si="14"/>
        <v>0</v>
      </c>
      <c r="AB46" s="402">
        <f t="shared" si="14"/>
        <v>76090.7</v>
      </c>
      <c r="AC46" s="402">
        <f t="shared" si="14"/>
        <v>0</v>
      </c>
      <c r="AD46" s="402">
        <f t="shared" si="15"/>
        <v>76090.7</v>
      </c>
      <c r="AE46" s="402"/>
      <c r="AF46" s="402">
        <f>+[3]BMC!AX349</f>
        <v>76090.7</v>
      </c>
      <c r="AG46" s="402"/>
      <c r="AH46" s="402">
        <f t="shared" si="16"/>
        <v>76090.7</v>
      </c>
      <c r="AI46" s="402">
        <f t="shared" si="4"/>
        <v>0</v>
      </c>
      <c r="AJ46" s="402">
        <f t="shared" si="4"/>
        <v>0</v>
      </c>
      <c r="AK46" s="402">
        <f t="shared" si="4"/>
        <v>0</v>
      </c>
      <c r="AL46" s="402">
        <f t="shared" si="5"/>
        <v>0</v>
      </c>
      <c r="AM46" s="403" t="str">
        <f t="shared" si="6"/>
        <v/>
      </c>
      <c r="AN46" s="403">
        <f t="shared" si="6"/>
        <v>1</v>
      </c>
      <c r="AO46" s="403" t="str">
        <f t="shared" si="6"/>
        <v/>
      </c>
      <c r="AP46" s="403">
        <f t="shared" si="6"/>
        <v>1</v>
      </c>
      <c r="AQ46" s="200">
        <f t="shared" si="17"/>
        <v>0</v>
      </c>
      <c r="AR46" s="200">
        <f t="shared" si="17"/>
        <v>0</v>
      </c>
      <c r="AS46" s="200">
        <f t="shared" si="17"/>
        <v>0</v>
      </c>
      <c r="AT46" s="200">
        <f t="shared" si="18"/>
        <v>0</v>
      </c>
      <c r="AU46" s="404"/>
    </row>
    <row r="47" spans="1:48" s="334" customFormat="1">
      <c r="A47" s="401"/>
      <c r="B47" s="444"/>
      <c r="C47" s="200"/>
      <c r="D47" s="200"/>
      <c r="E47" s="200"/>
      <c r="F47" s="200">
        <f t="shared" si="7"/>
        <v>0</v>
      </c>
      <c r="G47" s="200"/>
      <c r="H47" s="200"/>
      <c r="I47" s="200"/>
      <c r="J47" s="200">
        <f t="shared" si="8"/>
        <v>0</v>
      </c>
      <c r="K47" s="200">
        <f t="shared" si="9"/>
        <v>0</v>
      </c>
      <c r="L47" s="200">
        <f t="shared" si="9"/>
        <v>0</v>
      </c>
      <c r="M47" s="200">
        <f t="shared" si="9"/>
        <v>0</v>
      </c>
      <c r="N47" s="200">
        <f t="shared" si="10"/>
        <v>0</v>
      </c>
      <c r="O47" s="200"/>
      <c r="P47" s="200"/>
      <c r="Q47" s="200"/>
      <c r="R47" s="200">
        <f t="shared" si="11"/>
        <v>0</v>
      </c>
      <c r="S47" s="200"/>
      <c r="T47" s="200"/>
      <c r="U47" s="200"/>
      <c r="V47" s="200">
        <f t="shared" si="12"/>
        <v>0</v>
      </c>
      <c r="W47" s="200"/>
      <c r="X47" s="200"/>
      <c r="Y47" s="200"/>
      <c r="Z47" s="200">
        <f t="shared" si="13"/>
        <v>0</v>
      </c>
      <c r="AA47" s="200">
        <f t="shared" si="14"/>
        <v>0</v>
      </c>
      <c r="AB47" s="402">
        <f t="shared" si="14"/>
        <v>0</v>
      </c>
      <c r="AC47" s="402">
        <f t="shared" si="14"/>
        <v>0</v>
      </c>
      <c r="AD47" s="402">
        <f t="shared" si="15"/>
        <v>0</v>
      </c>
      <c r="AE47" s="402"/>
      <c r="AF47" s="402"/>
      <c r="AG47" s="402"/>
      <c r="AH47" s="402">
        <f t="shared" si="16"/>
        <v>0</v>
      </c>
      <c r="AI47" s="402">
        <f t="shared" si="4"/>
        <v>0</v>
      </c>
      <c r="AJ47" s="402">
        <f t="shared" si="4"/>
        <v>0</v>
      </c>
      <c r="AK47" s="402">
        <f t="shared" si="4"/>
        <v>0</v>
      </c>
      <c r="AL47" s="402">
        <f t="shared" si="5"/>
        <v>0</v>
      </c>
      <c r="AM47" s="403" t="str">
        <f t="shared" si="6"/>
        <v/>
      </c>
      <c r="AN47" s="403" t="str">
        <f t="shared" si="6"/>
        <v/>
      </c>
      <c r="AO47" s="403" t="str">
        <f t="shared" si="6"/>
        <v/>
      </c>
      <c r="AP47" s="403" t="str">
        <f t="shared" si="6"/>
        <v/>
      </c>
      <c r="AQ47" s="200">
        <f t="shared" si="17"/>
        <v>0</v>
      </c>
      <c r="AR47" s="200">
        <f t="shared" si="17"/>
        <v>0</v>
      </c>
      <c r="AS47" s="200">
        <f t="shared" si="17"/>
        <v>0</v>
      </c>
      <c r="AT47" s="200">
        <f t="shared" si="18"/>
        <v>0</v>
      </c>
      <c r="AU47" s="404"/>
    </row>
    <row r="48" spans="1:48" s="447" customFormat="1" ht="24">
      <c r="A48" s="428" t="s">
        <v>124</v>
      </c>
      <c r="B48" s="429" t="s">
        <v>125</v>
      </c>
      <c r="C48" s="397">
        <f>SUM(C49:C65)</f>
        <v>0</v>
      </c>
      <c r="D48" s="397">
        <f>SUM(D49:D65)</f>
        <v>18203667.280000001</v>
      </c>
      <c r="E48" s="397">
        <f>SUM(E49:E65)</f>
        <v>0</v>
      </c>
      <c r="F48" s="397">
        <f t="shared" si="7"/>
        <v>18203667.280000001</v>
      </c>
      <c r="G48" s="397">
        <f>SUM(G49:G65)</f>
        <v>0</v>
      </c>
      <c r="H48" s="397">
        <f>SUM(H49:H65)</f>
        <v>0</v>
      </c>
      <c r="I48" s="397">
        <f>SUM(I49:I65)</f>
        <v>0</v>
      </c>
      <c r="J48" s="397">
        <f t="shared" si="8"/>
        <v>0</v>
      </c>
      <c r="K48" s="397">
        <f t="shared" si="9"/>
        <v>0</v>
      </c>
      <c r="L48" s="397">
        <f t="shared" si="9"/>
        <v>18203667.280000001</v>
      </c>
      <c r="M48" s="397">
        <f t="shared" si="9"/>
        <v>0</v>
      </c>
      <c r="N48" s="397">
        <f t="shared" si="10"/>
        <v>18203667.280000001</v>
      </c>
      <c r="O48" s="397">
        <f>SUM(O49:O65)</f>
        <v>0</v>
      </c>
      <c r="P48" s="397">
        <f>SUM(P49:P65)</f>
        <v>18203667.280000001</v>
      </c>
      <c r="Q48" s="397">
        <f>SUM(Q49:Q65)</f>
        <v>0</v>
      </c>
      <c r="R48" s="397">
        <f t="shared" si="11"/>
        <v>18203667.280000001</v>
      </c>
      <c r="S48" s="397">
        <f>SUM(S49:S65)</f>
        <v>0</v>
      </c>
      <c r="T48" s="397">
        <f>SUM(T49:T65)</f>
        <v>0</v>
      </c>
      <c r="U48" s="397">
        <f>SUM(U49:U65)</f>
        <v>0</v>
      </c>
      <c r="V48" s="397">
        <f t="shared" si="12"/>
        <v>0</v>
      </c>
      <c r="W48" s="397">
        <f>SUM(W49:W65)</f>
        <v>0</v>
      </c>
      <c r="X48" s="397">
        <f>SUM(X49:X65)</f>
        <v>0</v>
      </c>
      <c r="Y48" s="397">
        <f>SUM(Y49:Y65)</f>
        <v>0</v>
      </c>
      <c r="Z48" s="397">
        <f t="shared" si="13"/>
        <v>0</v>
      </c>
      <c r="AA48" s="397">
        <f t="shared" si="14"/>
        <v>0</v>
      </c>
      <c r="AB48" s="398">
        <f t="shared" si="14"/>
        <v>18203667.280000001</v>
      </c>
      <c r="AC48" s="398">
        <f t="shared" si="14"/>
        <v>0</v>
      </c>
      <c r="AD48" s="398">
        <f t="shared" si="15"/>
        <v>18203667.280000001</v>
      </c>
      <c r="AE48" s="398">
        <f>SUM(AE49:AE65)</f>
        <v>0</v>
      </c>
      <c r="AF48" s="398">
        <f>SUM(AF49:AF65)</f>
        <v>13016431.109999999</v>
      </c>
      <c r="AG48" s="398">
        <f>SUM(AG49:AG65)</f>
        <v>0</v>
      </c>
      <c r="AH48" s="398">
        <f t="shared" si="16"/>
        <v>13016431.109999999</v>
      </c>
      <c r="AI48" s="398">
        <f t="shared" si="4"/>
        <v>0</v>
      </c>
      <c r="AJ48" s="398">
        <f t="shared" si="4"/>
        <v>5187236.1700000018</v>
      </c>
      <c r="AK48" s="398">
        <f t="shared" si="4"/>
        <v>0</v>
      </c>
      <c r="AL48" s="398">
        <f t="shared" si="5"/>
        <v>5187236.1700000018</v>
      </c>
      <c r="AM48" s="399" t="str">
        <f t="shared" si="6"/>
        <v/>
      </c>
      <c r="AN48" s="399">
        <f t="shared" si="6"/>
        <v>0.71504444185820115</v>
      </c>
      <c r="AO48" s="399" t="str">
        <f t="shared" si="6"/>
        <v/>
      </c>
      <c r="AP48" s="399">
        <f t="shared" si="6"/>
        <v>0.71504444185820115</v>
      </c>
      <c r="AQ48" s="397">
        <f t="shared" si="17"/>
        <v>0</v>
      </c>
      <c r="AR48" s="397">
        <f t="shared" si="17"/>
        <v>0</v>
      </c>
      <c r="AS48" s="397">
        <f t="shared" si="17"/>
        <v>0</v>
      </c>
      <c r="AT48" s="397">
        <f t="shared" si="18"/>
        <v>0</v>
      </c>
      <c r="AU48" s="445"/>
      <c r="AV48" s="446">
        <f>+AL48-'[1]Summary by PAP Conap2014'!$BE$35</f>
        <v>0</v>
      </c>
    </row>
    <row r="49" spans="1:47">
      <c r="A49" s="401" t="s">
        <v>124</v>
      </c>
      <c r="B49" s="217" t="s">
        <v>51</v>
      </c>
      <c r="C49" s="200"/>
      <c r="D49" s="200">
        <f>+'[3]Central-conap'!D24</f>
        <v>84027.240000002086</v>
      </c>
      <c r="E49" s="200"/>
      <c r="F49" s="200">
        <f t="shared" si="7"/>
        <v>84027.240000002086</v>
      </c>
      <c r="G49" s="200"/>
      <c r="H49" s="200"/>
      <c r="I49" s="200"/>
      <c r="J49" s="200">
        <f t="shared" si="8"/>
        <v>0</v>
      </c>
      <c r="K49" s="200">
        <f t="shared" si="9"/>
        <v>0</v>
      </c>
      <c r="L49" s="200">
        <f t="shared" si="9"/>
        <v>84027.240000002086</v>
      </c>
      <c r="M49" s="200">
        <f t="shared" si="9"/>
        <v>0</v>
      </c>
      <c r="N49" s="200">
        <f t="shared" si="10"/>
        <v>84027.240000002086</v>
      </c>
      <c r="O49" s="200"/>
      <c r="P49" s="200">
        <v>84027.240000002086</v>
      </c>
      <c r="Q49" s="200"/>
      <c r="R49" s="200">
        <f t="shared" si="11"/>
        <v>84027.240000002086</v>
      </c>
      <c r="S49" s="200"/>
      <c r="T49" s="200"/>
      <c r="U49" s="200"/>
      <c r="V49" s="200">
        <f t="shared" si="12"/>
        <v>0</v>
      </c>
      <c r="W49" s="200"/>
      <c r="X49" s="200">
        <f>+'[3]Central-conap'!E24</f>
        <v>0</v>
      </c>
      <c r="Y49" s="200"/>
      <c r="Z49" s="200">
        <f t="shared" si="13"/>
        <v>0</v>
      </c>
      <c r="AA49" s="200">
        <f t="shared" si="14"/>
        <v>0</v>
      </c>
      <c r="AB49" s="402">
        <f t="shared" si="14"/>
        <v>84027.240000002086</v>
      </c>
      <c r="AC49" s="402">
        <f t="shared" si="14"/>
        <v>0</v>
      </c>
      <c r="AD49" s="402">
        <f t="shared" si="15"/>
        <v>84027.240000002086</v>
      </c>
      <c r="AE49" s="402"/>
      <c r="AF49" s="402">
        <f>+'[3]Central-conap'!F24</f>
        <v>0</v>
      </c>
      <c r="AG49" s="402"/>
      <c r="AH49" s="402">
        <f t="shared" si="16"/>
        <v>0</v>
      </c>
      <c r="AI49" s="402">
        <f t="shared" si="4"/>
        <v>0</v>
      </c>
      <c r="AJ49" s="402">
        <f t="shared" si="4"/>
        <v>84027.240000002086</v>
      </c>
      <c r="AK49" s="402">
        <f t="shared" si="4"/>
        <v>0</v>
      </c>
      <c r="AL49" s="402">
        <f t="shared" si="5"/>
        <v>84027.240000002086</v>
      </c>
      <c r="AM49" s="403" t="str">
        <f t="shared" si="6"/>
        <v/>
      </c>
      <c r="AN49" s="403">
        <f t="shared" si="6"/>
        <v>0</v>
      </c>
      <c r="AO49" s="403" t="str">
        <f t="shared" si="6"/>
        <v/>
      </c>
      <c r="AP49" s="403">
        <f t="shared" si="6"/>
        <v>0</v>
      </c>
      <c r="AQ49" s="200">
        <f t="shared" si="17"/>
        <v>0</v>
      </c>
      <c r="AR49" s="200">
        <f t="shared" si="17"/>
        <v>0</v>
      </c>
      <c r="AS49" s="200">
        <f t="shared" si="17"/>
        <v>0</v>
      </c>
      <c r="AT49" s="200">
        <f t="shared" si="18"/>
        <v>0</v>
      </c>
      <c r="AU49" s="425"/>
    </row>
    <row r="50" spans="1:47" ht="24">
      <c r="A50" s="401"/>
      <c r="B50" s="217" t="s">
        <v>52</v>
      </c>
      <c r="C50" s="200"/>
      <c r="D50" s="200">
        <f>+[3]CHDNCR!D354</f>
        <v>1553357</v>
      </c>
      <c r="E50" s="200"/>
      <c r="F50" s="200">
        <f t="shared" si="7"/>
        <v>1553357</v>
      </c>
      <c r="G50" s="200"/>
      <c r="H50" s="200"/>
      <c r="I50" s="200"/>
      <c r="J50" s="200">
        <f t="shared" si="8"/>
        <v>0</v>
      </c>
      <c r="K50" s="200">
        <f t="shared" si="9"/>
        <v>0</v>
      </c>
      <c r="L50" s="200">
        <f t="shared" si="9"/>
        <v>1553357</v>
      </c>
      <c r="M50" s="200">
        <f t="shared" si="9"/>
        <v>0</v>
      </c>
      <c r="N50" s="200">
        <f t="shared" si="10"/>
        <v>1553357</v>
      </c>
      <c r="O50" s="200"/>
      <c r="P50" s="200">
        <v>1553357</v>
      </c>
      <c r="Q50" s="200"/>
      <c r="R50" s="200">
        <f t="shared" si="11"/>
        <v>1553357</v>
      </c>
      <c r="S50" s="200"/>
      <c r="T50" s="200"/>
      <c r="U50" s="200"/>
      <c r="V50" s="200">
        <f t="shared" si="12"/>
        <v>0</v>
      </c>
      <c r="W50" s="200"/>
      <c r="X50" s="200">
        <f>+[3]CHDNCR!J354</f>
        <v>0</v>
      </c>
      <c r="Y50" s="200"/>
      <c r="Z50" s="200">
        <f t="shared" si="13"/>
        <v>0</v>
      </c>
      <c r="AA50" s="200">
        <f t="shared" si="14"/>
        <v>0</v>
      </c>
      <c r="AB50" s="402">
        <f t="shared" si="14"/>
        <v>1553357</v>
      </c>
      <c r="AC50" s="402">
        <f t="shared" si="14"/>
        <v>0</v>
      </c>
      <c r="AD50" s="402">
        <f t="shared" si="15"/>
        <v>1553357</v>
      </c>
      <c r="AE50" s="402"/>
      <c r="AF50" s="402">
        <f>+[3]CHDNCR!AX354</f>
        <v>1106268.2</v>
      </c>
      <c r="AG50" s="402"/>
      <c r="AH50" s="402">
        <f t="shared" si="16"/>
        <v>1106268.2</v>
      </c>
      <c r="AI50" s="402">
        <f t="shared" si="4"/>
        <v>0</v>
      </c>
      <c r="AJ50" s="402">
        <f t="shared" si="4"/>
        <v>447088.80000000005</v>
      </c>
      <c r="AK50" s="402">
        <f t="shared" si="4"/>
        <v>0</v>
      </c>
      <c r="AL50" s="402">
        <f t="shared" si="5"/>
        <v>447088.80000000005</v>
      </c>
      <c r="AM50" s="403" t="str">
        <f t="shared" si="6"/>
        <v/>
      </c>
      <c r="AN50" s="403">
        <f t="shared" si="6"/>
        <v>0.71217897753059978</v>
      </c>
      <c r="AO50" s="403" t="str">
        <f t="shared" si="6"/>
        <v/>
      </c>
      <c r="AP50" s="403">
        <f t="shared" si="6"/>
        <v>0.71217897753059978</v>
      </c>
      <c r="AQ50" s="200">
        <f t="shared" si="17"/>
        <v>0</v>
      </c>
      <c r="AR50" s="200">
        <f t="shared" si="17"/>
        <v>0</v>
      </c>
      <c r="AS50" s="200">
        <f t="shared" si="17"/>
        <v>0</v>
      </c>
      <c r="AT50" s="200">
        <f t="shared" si="18"/>
        <v>0</v>
      </c>
      <c r="AU50" s="425"/>
    </row>
    <row r="51" spans="1:47">
      <c r="A51" s="401"/>
      <c r="B51" s="217" t="s">
        <v>88</v>
      </c>
      <c r="C51" s="200"/>
      <c r="D51" s="200">
        <f>+[3]CHDCAR!D354</f>
        <v>42742</v>
      </c>
      <c r="E51" s="200"/>
      <c r="F51" s="200">
        <f>SUM(C51:E51)</f>
        <v>42742</v>
      </c>
      <c r="G51" s="200"/>
      <c r="H51" s="200"/>
      <c r="I51" s="200"/>
      <c r="J51" s="200">
        <f>SUM(G51:I51)</f>
        <v>0</v>
      </c>
      <c r="K51" s="200">
        <f>+C51+G51</f>
        <v>0</v>
      </c>
      <c r="L51" s="200">
        <f>+D51+H51</f>
        <v>42742</v>
      </c>
      <c r="M51" s="200">
        <f>+E51+I51</f>
        <v>0</v>
      </c>
      <c r="N51" s="200">
        <f>SUM(K51:M51)</f>
        <v>42742</v>
      </c>
      <c r="O51" s="200"/>
      <c r="P51" s="200">
        <v>42742</v>
      </c>
      <c r="Q51" s="200"/>
      <c r="R51" s="200">
        <f>SUM(O51:Q51)</f>
        <v>42742</v>
      </c>
      <c r="S51" s="200"/>
      <c r="T51" s="200"/>
      <c r="U51" s="200"/>
      <c r="V51" s="200">
        <f>SUM(S51:U51)</f>
        <v>0</v>
      </c>
      <c r="W51" s="200"/>
      <c r="X51" s="200">
        <f>+[3]CHDCAR!J354</f>
        <v>0</v>
      </c>
      <c r="Y51" s="200"/>
      <c r="Z51" s="200">
        <f>SUM(W51:Y51)</f>
        <v>0</v>
      </c>
      <c r="AA51" s="200">
        <f>+O51+W51+S51</f>
        <v>0</v>
      </c>
      <c r="AB51" s="402">
        <f>+P51+X51+T51</f>
        <v>42742</v>
      </c>
      <c r="AC51" s="402">
        <f>+Q51+Y51+U51</f>
        <v>0</v>
      </c>
      <c r="AD51" s="402">
        <f>SUM(AA51:AC51)</f>
        <v>42742</v>
      </c>
      <c r="AE51" s="402"/>
      <c r="AF51" s="402">
        <f>+[3]CHDCAR!AX354</f>
        <v>42742</v>
      </c>
      <c r="AG51" s="402"/>
      <c r="AH51" s="402">
        <f>SUM(AE51:AG51)</f>
        <v>42742</v>
      </c>
      <c r="AI51" s="402">
        <f>+AA51-AE51</f>
        <v>0</v>
      </c>
      <c r="AJ51" s="402">
        <f>+AB51-AF51</f>
        <v>0</v>
      </c>
      <c r="AK51" s="402">
        <f>+AC51-AG51</f>
        <v>0</v>
      </c>
      <c r="AL51" s="402">
        <f>SUM(AI51:AK51)</f>
        <v>0</v>
      </c>
      <c r="AM51" s="403" t="str">
        <f>IF(AA51=0,"",AE51/AA51)</f>
        <v/>
      </c>
      <c r="AN51" s="403">
        <f>IF(AB51=0,"",AF51/AB51)</f>
        <v>1</v>
      </c>
      <c r="AO51" s="403" t="str">
        <f>IF(AC51=0,"",AG51/AC51)</f>
        <v/>
      </c>
      <c r="AP51" s="403">
        <f>IF(AD51=0,"",AH51/AD51)</f>
        <v>1</v>
      </c>
      <c r="AQ51" s="200">
        <f>+K51-O51-S51</f>
        <v>0</v>
      </c>
      <c r="AR51" s="200">
        <f>+L51-P51-T51</f>
        <v>0</v>
      </c>
      <c r="AS51" s="200">
        <f>+M51-Q51-U51</f>
        <v>0</v>
      </c>
      <c r="AT51" s="200">
        <f>SUM(AQ51:AS51)</f>
        <v>0</v>
      </c>
      <c r="AU51" s="425"/>
    </row>
    <row r="52" spans="1:47">
      <c r="A52" s="401"/>
      <c r="B52" s="237" t="s">
        <v>80</v>
      </c>
      <c r="C52" s="200"/>
      <c r="D52" s="200">
        <f>+[3]CHD1!D354</f>
        <v>2519468</v>
      </c>
      <c r="E52" s="200"/>
      <c r="F52" s="200">
        <f t="shared" si="7"/>
        <v>2519468</v>
      </c>
      <c r="G52" s="200"/>
      <c r="H52" s="200"/>
      <c r="I52" s="200"/>
      <c r="J52" s="200">
        <f t="shared" si="8"/>
        <v>0</v>
      </c>
      <c r="K52" s="200">
        <f t="shared" si="9"/>
        <v>0</v>
      </c>
      <c r="L52" s="200">
        <f t="shared" si="9"/>
        <v>2519468</v>
      </c>
      <c r="M52" s="200">
        <f t="shared" si="9"/>
        <v>0</v>
      </c>
      <c r="N52" s="200">
        <f t="shared" si="10"/>
        <v>2519468</v>
      </c>
      <c r="O52" s="200"/>
      <c r="P52" s="200">
        <v>2519468</v>
      </c>
      <c r="Q52" s="200"/>
      <c r="R52" s="200">
        <f t="shared" si="11"/>
        <v>2519468</v>
      </c>
      <c r="S52" s="200"/>
      <c r="T52" s="200"/>
      <c r="U52" s="200"/>
      <c r="V52" s="200">
        <f t="shared" si="12"/>
        <v>0</v>
      </c>
      <c r="W52" s="200"/>
      <c r="X52" s="200">
        <f>+[3]CHD1!J354</f>
        <v>0</v>
      </c>
      <c r="Y52" s="200"/>
      <c r="Z52" s="200">
        <f t="shared" si="13"/>
        <v>0</v>
      </c>
      <c r="AA52" s="200">
        <f t="shared" si="14"/>
        <v>0</v>
      </c>
      <c r="AB52" s="402">
        <f t="shared" si="14"/>
        <v>2519468</v>
      </c>
      <c r="AC52" s="402">
        <f t="shared" si="14"/>
        <v>0</v>
      </c>
      <c r="AD52" s="402">
        <f t="shared" si="15"/>
        <v>2519468</v>
      </c>
      <c r="AE52" s="402"/>
      <c r="AF52" s="402">
        <f>+[3]CHD1!AX354</f>
        <v>2519468</v>
      </c>
      <c r="AG52" s="402"/>
      <c r="AH52" s="402">
        <f t="shared" si="16"/>
        <v>2519468</v>
      </c>
      <c r="AI52" s="402">
        <f t="shared" si="4"/>
        <v>0</v>
      </c>
      <c r="AJ52" s="402">
        <f t="shared" si="4"/>
        <v>0</v>
      </c>
      <c r="AK52" s="402">
        <f t="shared" si="4"/>
        <v>0</v>
      </c>
      <c r="AL52" s="402">
        <f t="shared" si="5"/>
        <v>0</v>
      </c>
      <c r="AM52" s="403" t="str">
        <f t="shared" si="6"/>
        <v/>
      </c>
      <c r="AN52" s="403">
        <f t="shared" si="6"/>
        <v>1</v>
      </c>
      <c r="AO52" s="403" t="str">
        <f t="shared" si="6"/>
        <v/>
      </c>
      <c r="AP52" s="403">
        <f t="shared" si="6"/>
        <v>1</v>
      </c>
      <c r="AQ52" s="200">
        <f t="shared" si="17"/>
        <v>0</v>
      </c>
      <c r="AR52" s="200">
        <f t="shared" si="17"/>
        <v>0</v>
      </c>
      <c r="AS52" s="200">
        <f t="shared" si="17"/>
        <v>0</v>
      </c>
      <c r="AT52" s="200">
        <f t="shared" si="18"/>
        <v>0</v>
      </c>
      <c r="AU52" s="425"/>
    </row>
    <row r="53" spans="1:47" ht="24">
      <c r="A53" s="401"/>
      <c r="B53" s="443" t="s">
        <v>91</v>
      </c>
      <c r="C53" s="200"/>
      <c r="D53" s="200">
        <f>+[3]CHD2!D354</f>
        <v>656690.62</v>
      </c>
      <c r="E53" s="200"/>
      <c r="F53" s="200">
        <f t="shared" si="7"/>
        <v>656690.62</v>
      </c>
      <c r="G53" s="200"/>
      <c r="H53" s="200"/>
      <c r="I53" s="200"/>
      <c r="J53" s="200">
        <f t="shared" si="8"/>
        <v>0</v>
      </c>
      <c r="K53" s="200">
        <f t="shared" si="9"/>
        <v>0</v>
      </c>
      <c r="L53" s="200">
        <f t="shared" si="9"/>
        <v>656690.62</v>
      </c>
      <c r="M53" s="200">
        <f t="shared" si="9"/>
        <v>0</v>
      </c>
      <c r="N53" s="200">
        <f t="shared" si="10"/>
        <v>656690.62</v>
      </c>
      <c r="O53" s="200"/>
      <c r="P53" s="200">
        <v>656690.62</v>
      </c>
      <c r="Q53" s="200"/>
      <c r="R53" s="200">
        <f t="shared" si="11"/>
        <v>656690.62</v>
      </c>
      <c r="S53" s="200"/>
      <c r="T53" s="200"/>
      <c r="U53" s="200"/>
      <c r="V53" s="200">
        <f t="shared" si="12"/>
        <v>0</v>
      </c>
      <c r="W53" s="200"/>
      <c r="X53" s="200">
        <f>+[3]CHD2!J354</f>
        <v>0</v>
      </c>
      <c r="Y53" s="200"/>
      <c r="Z53" s="200">
        <f t="shared" si="13"/>
        <v>0</v>
      </c>
      <c r="AA53" s="200">
        <f t="shared" si="14"/>
        <v>0</v>
      </c>
      <c r="AB53" s="402">
        <f t="shared" si="14"/>
        <v>656690.62</v>
      </c>
      <c r="AC53" s="402">
        <f t="shared" si="14"/>
        <v>0</v>
      </c>
      <c r="AD53" s="402">
        <f t="shared" si="15"/>
        <v>656690.62</v>
      </c>
      <c r="AE53" s="402"/>
      <c r="AF53" s="402">
        <f>+[3]CHD2!AX354</f>
        <v>654863.62999999989</v>
      </c>
      <c r="AG53" s="402"/>
      <c r="AH53" s="402">
        <f t="shared" si="16"/>
        <v>654863.62999999989</v>
      </c>
      <c r="AI53" s="402">
        <f t="shared" si="4"/>
        <v>0</v>
      </c>
      <c r="AJ53" s="402">
        <f t="shared" si="4"/>
        <v>1826.9900000001071</v>
      </c>
      <c r="AK53" s="402">
        <f t="shared" si="4"/>
        <v>0</v>
      </c>
      <c r="AL53" s="402">
        <f t="shared" si="5"/>
        <v>1826.9900000001071</v>
      </c>
      <c r="AM53" s="403" t="str">
        <f t="shared" si="6"/>
        <v/>
      </c>
      <c r="AN53" s="403">
        <f t="shared" si="6"/>
        <v>0.99721788320960014</v>
      </c>
      <c r="AO53" s="403" t="str">
        <f t="shared" si="6"/>
        <v/>
      </c>
      <c r="AP53" s="403">
        <f t="shared" si="6"/>
        <v>0.99721788320960014</v>
      </c>
      <c r="AQ53" s="200">
        <f t="shared" si="17"/>
        <v>0</v>
      </c>
      <c r="AR53" s="200">
        <f t="shared" si="17"/>
        <v>0</v>
      </c>
      <c r="AS53" s="200">
        <f t="shared" si="17"/>
        <v>0</v>
      </c>
      <c r="AT53" s="200">
        <f t="shared" si="18"/>
        <v>0</v>
      </c>
      <c r="AU53" s="425"/>
    </row>
    <row r="54" spans="1:47">
      <c r="A54" s="401"/>
      <c r="B54" s="217" t="s">
        <v>93</v>
      </c>
      <c r="C54" s="200"/>
      <c r="D54" s="200">
        <f>+[3]CHD3!D354</f>
        <v>264258.7</v>
      </c>
      <c r="E54" s="200"/>
      <c r="F54" s="200">
        <f t="shared" si="7"/>
        <v>264258.7</v>
      </c>
      <c r="G54" s="200"/>
      <c r="H54" s="200"/>
      <c r="I54" s="200"/>
      <c r="J54" s="200">
        <f t="shared" si="8"/>
        <v>0</v>
      </c>
      <c r="K54" s="200">
        <f t="shared" si="9"/>
        <v>0</v>
      </c>
      <c r="L54" s="200">
        <f t="shared" si="9"/>
        <v>264258.7</v>
      </c>
      <c r="M54" s="200">
        <f t="shared" si="9"/>
        <v>0</v>
      </c>
      <c r="N54" s="200">
        <f t="shared" si="10"/>
        <v>264258.7</v>
      </c>
      <c r="O54" s="200"/>
      <c r="P54" s="200">
        <v>264258.7</v>
      </c>
      <c r="Q54" s="200"/>
      <c r="R54" s="200">
        <f t="shared" si="11"/>
        <v>264258.7</v>
      </c>
      <c r="S54" s="200"/>
      <c r="T54" s="200"/>
      <c r="U54" s="200"/>
      <c r="V54" s="200">
        <f t="shared" si="12"/>
        <v>0</v>
      </c>
      <c r="W54" s="200"/>
      <c r="X54" s="200">
        <f>+[3]CHD3!J354</f>
        <v>0</v>
      </c>
      <c r="Y54" s="200"/>
      <c r="Z54" s="200">
        <f t="shared" si="13"/>
        <v>0</v>
      </c>
      <c r="AA54" s="200">
        <f t="shared" si="14"/>
        <v>0</v>
      </c>
      <c r="AB54" s="402">
        <f t="shared" si="14"/>
        <v>264258.7</v>
      </c>
      <c r="AC54" s="402">
        <f t="shared" si="14"/>
        <v>0</v>
      </c>
      <c r="AD54" s="402">
        <f t="shared" si="15"/>
        <v>264258.7</v>
      </c>
      <c r="AE54" s="402"/>
      <c r="AF54" s="402">
        <f>+[3]CHD3!AX354</f>
        <v>0</v>
      </c>
      <c r="AG54" s="402"/>
      <c r="AH54" s="402">
        <f t="shared" si="16"/>
        <v>0</v>
      </c>
      <c r="AI54" s="402">
        <f t="shared" si="4"/>
        <v>0</v>
      </c>
      <c r="AJ54" s="402">
        <f t="shared" si="4"/>
        <v>264258.7</v>
      </c>
      <c r="AK54" s="402">
        <f t="shared" si="4"/>
        <v>0</v>
      </c>
      <c r="AL54" s="402">
        <f t="shared" si="5"/>
        <v>264258.7</v>
      </c>
      <c r="AM54" s="403" t="str">
        <f t="shared" si="6"/>
        <v/>
      </c>
      <c r="AN54" s="403">
        <f t="shared" si="6"/>
        <v>0</v>
      </c>
      <c r="AO54" s="403" t="str">
        <f t="shared" si="6"/>
        <v/>
      </c>
      <c r="AP54" s="403">
        <f t="shared" si="6"/>
        <v>0</v>
      </c>
      <c r="AQ54" s="200">
        <f t="shared" si="17"/>
        <v>0</v>
      </c>
      <c r="AR54" s="200">
        <f t="shared" si="17"/>
        <v>0</v>
      </c>
      <c r="AS54" s="200">
        <f t="shared" si="17"/>
        <v>0</v>
      </c>
      <c r="AT54" s="200">
        <f t="shared" si="18"/>
        <v>0</v>
      </c>
      <c r="AU54" s="425"/>
    </row>
    <row r="55" spans="1:47">
      <c r="A55" s="401"/>
      <c r="B55" s="217" t="s">
        <v>95</v>
      </c>
      <c r="C55" s="200"/>
      <c r="D55" s="200">
        <f>+[3]CHD4A!D354</f>
        <v>2972.25</v>
      </c>
      <c r="E55" s="200"/>
      <c r="F55" s="200">
        <f t="shared" si="7"/>
        <v>2972.25</v>
      </c>
      <c r="G55" s="200"/>
      <c r="H55" s="200"/>
      <c r="I55" s="200"/>
      <c r="J55" s="200">
        <f t="shared" si="8"/>
        <v>0</v>
      </c>
      <c r="K55" s="200">
        <f t="shared" si="9"/>
        <v>0</v>
      </c>
      <c r="L55" s="200">
        <f t="shared" si="9"/>
        <v>2972.25</v>
      </c>
      <c r="M55" s="200">
        <f t="shared" si="9"/>
        <v>0</v>
      </c>
      <c r="N55" s="200">
        <f t="shared" si="10"/>
        <v>2972.25</v>
      </c>
      <c r="O55" s="200"/>
      <c r="P55" s="200">
        <v>2972.25</v>
      </c>
      <c r="Q55" s="200"/>
      <c r="R55" s="200">
        <f t="shared" si="11"/>
        <v>2972.25</v>
      </c>
      <c r="S55" s="200"/>
      <c r="T55" s="200"/>
      <c r="U55" s="200"/>
      <c r="V55" s="200">
        <f t="shared" si="12"/>
        <v>0</v>
      </c>
      <c r="W55" s="200"/>
      <c r="X55" s="200">
        <f>+[3]CHD4A!J354</f>
        <v>0</v>
      </c>
      <c r="Y55" s="200"/>
      <c r="Z55" s="200">
        <f t="shared" si="13"/>
        <v>0</v>
      </c>
      <c r="AA55" s="200">
        <f t="shared" si="14"/>
        <v>0</v>
      </c>
      <c r="AB55" s="402">
        <f t="shared" si="14"/>
        <v>2972.25</v>
      </c>
      <c r="AC55" s="402">
        <f t="shared" si="14"/>
        <v>0</v>
      </c>
      <c r="AD55" s="402">
        <f t="shared" si="15"/>
        <v>2972.25</v>
      </c>
      <c r="AE55" s="402"/>
      <c r="AF55" s="402">
        <f>+[3]CHD4A!AX354</f>
        <v>2972.25</v>
      </c>
      <c r="AG55" s="402"/>
      <c r="AH55" s="402">
        <f t="shared" si="16"/>
        <v>2972.25</v>
      </c>
      <c r="AI55" s="402">
        <f t="shared" si="4"/>
        <v>0</v>
      </c>
      <c r="AJ55" s="402">
        <f t="shared" si="4"/>
        <v>0</v>
      </c>
      <c r="AK55" s="402">
        <f t="shared" si="4"/>
        <v>0</v>
      </c>
      <c r="AL55" s="402">
        <f t="shared" si="5"/>
        <v>0</v>
      </c>
      <c r="AM55" s="403" t="str">
        <f t="shared" si="6"/>
        <v/>
      </c>
      <c r="AN55" s="403">
        <f t="shared" si="6"/>
        <v>1</v>
      </c>
      <c r="AO55" s="403" t="str">
        <f t="shared" si="6"/>
        <v/>
      </c>
      <c r="AP55" s="403">
        <f t="shared" si="6"/>
        <v>1</v>
      </c>
      <c r="AQ55" s="200">
        <f t="shared" si="17"/>
        <v>0</v>
      </c>
      <c r="AR55" s="200">
        <f t="shared" si="17"/>
        <v>0</v>
      </c>
      <c r="AS55" s="200">
        <f t="shared" si="17"/>
        <v>0</v>
      </c>
      <c r="AT55" s="200">
        <f t="shared" si="18"/>
        <v>0</v>
      </c>
      <c r="AU55" s="425"/>
    </row>
    <row r="56" spans="1:47">
      <c r="A56" s="401"/>
      <c r="B56" s="217" t="s">
        <v>97</v>
      </c>
      <c r="C56" s="200"/>
      <c r="D56" s="200"/>
      <c r="E56" s="200"/>
      <c r="F56" s="200">
        <f t="shared" si="7"/>
        <v>0</v>
      </c>
      <c r="G56" s="200"/>
      <c r="H56" s="200"/>
      <c r="I56" s="200"/>
      <c r="J56" s="200">
        <f t="shared" si="8"/>
        <v>0</v>
      </c>
      <c r="K56" s="200">
        <f t="shared" si="9"/>
        <v>0</v>
      </c>
      <c r="L56" s="200">
        <f t="shared" si="9"/>
        <v>0</v>
      </c>
      <c r="M56" s="200">
        <f t="shared" si="9"/>
        <v>0</v>
      </c>
      <c r="N56" s="200">
        <f t="shared" si="10"/>
        <v>0</v>
      </c>
      <c r="O56" s="200"/>
      <c r="P56" s="200"/>
      <c r="Q56" s="200"/>
      <c r="R56" s="200">
        <f t="shared" si="11"/>
        <v>0</v>
      </c>
      <c r="S56" s="200"/>
      <c r="T56" s="200"/>
      <c r="U56" s="200"/>
      <c r="V56" s="200">
        <f t="shared" si="12"/>
        <v>0</v>
      </c>
      <c r="W56" s="200"/>
      <c r="X56" s="200"/>
      <c r="Y56" s="200"/>
      <c r="Z56" s="200">
        <f t="shared" si="13"/>
        <v>0</v>
      </c>
      <c r="AA56" s="200">
        <f t="shared" si="14"/>
        <v>0</v>
      </c>
      <c r="AB56" s="402">
        <f t="shared" si="14"/>
        <v>0</v>
      </c>
      <c r="AC56" s="402">
        <f t="shared" si="14"/>
        <v>0</v>
      </c>
      <c r="AD56" s="402">
        <f t="shared" si="15"/>
        <v>0</v>
      </c>
      <c r="AE56" s="402"/>
      <c r="AF56" s="402"/>
      <c r="AG56" s="402"/>
      <c r="AH56" s="402">
        <f t="shared" si="16"/>
        <v>0</v>
      </c>
      <c r="AI56" s="402">
        <f t="shared" si="4"/>
        <v>0</v>
      </c>
      <c r="AJ56" s="402">
        <f t="shared" si="4"/>
        <v>0</v>
      </c>
      <c r="AK56" s="402">
        <f t="shared" si="4"/>
        <v>0</v>
      </c>
      <c r="AL56" s="402">
        <f t="shared" si="5"/>
        <v>0</v>
      </c>
      <c r="AM56" s="403" t="str">
        <f t="shared" si="6"/>
        <v/>
      </c>
      <c r="AN56" s="403" t="str">
        <f t="shared" si="6"/>
        <v/>
      </c>
      <c r="AO56" s="403" t="str">
        <f t="shared" si="6"/>
        <v/>
      </c>
      <c r="AP56" s="403" t="str">
        <f t="shared" si="6"/>
        <v/>
      </c>
      <c r="AQ56" s="200">
        <f t="shared" si="17"/>
        <v>0</v>
      </c>
      <c r="AR56" s="200">
        <f t="shared" si="17"/>
        <v>0</v>
      </c>
      <c r="AS56" s="200">
        <f t="shared" si="17"/>
        <v>0</v>
      </c>
      <c r="AT56" s="200">
        <f t="shared" si="18"/>
        <v>0</v>
      </c>
      <c r="AU56" s="425"/>
    </row>
    <row r="57" spans="1:47">
      <c r="A57" s="401"/>
      <c r="B57" s="217" t="s">
        <v>53</v>
      </c>
      <c r="C57" s="200"/>
      <c r="D57" s="200">
        <f>+[3]CHD5!D354</f>
        <v>1493841.5</v>
      </c>
      <c r="E57" s="200"/>
      <c r="F57" s="200">
        <f t="shared" si="7"/>
        <v>1493841.5</v>
      </c>
      <c r="G57" s="200"/>
      <c r="H57" s="200"/>
      <c r="I57" s="200"/>
      <c r="J57" s="200">
        <f t="shared" si="8"/>
        <v>0</v>
      </c>
      <c r="K57" s="200">
        <f t="shared" si="9"/>
        <v>0</v>
      </c>
      <c r="L57" s="200">
        <f t="shared" si="9"/>
        <v>1493841.5</v>
      </c>
      <c r="M57" s="200">
        <f t="shared" si="9"/>
        <v>0</v>
      </c>
      <c r="N57" s="200">
        <f t="shared" si="10"/>
        <v>1493841.5</v>
      </c>
      <c r="O57" s="200"/>
      <c r="P57" s="200">
        <v>1493841.5</v>
      </c>
      <c r="Q57" s="200"/>
      <c r="R57" s="200">
        <f t="shared" si="11"/>
        <v>1493841.5</v>
      </c>
      <c r="S57" s="200"/>
      <c r="T57" s="200"/>
      <c r="U57" s="200"/>
      <c r="V57" s="200">
        <f t="shared" si="12"/>
        <v>0</v>
      </c>
      <c r="W57" s="200"/>
      <c r="X57" s="200">
        <f>+[3]CHD5!J354</f>
        <v>0</v>
      </c>
      <c r="Y57" s="200"/>
      <c r="Z57" s="200">
        <f t="shared" si="13"/>
        <v>0</v>
      </c>
      <c r="AA57" s="200">
        <f t="shared" si="14"/>
        <v>0</v>
      </c>
      <c r="AB57" s="402">
        <f t="shared" si="14"/>
        <v>1493841.5</v>
      </c>
      <c r="AC57" s="402">
        <f t="shared" si="14"/>
        <v>0</v>
      </c>
      <c r="AD57" s="402">
        <f t="shared" si="15"/>
        <v>1493841.5</v>
      </c>
      <c r="AE57" s="402"/>
      <c r="AF57" s="402">
        <f>+[3]CHD5!AX354</f>
        <v>916134.5</v>
      </c>
      <c r="AG57" s="402"/>
      <c r="AH57" s="402">
        <f t="shared" si="16"/>
        <v>916134.5</v>
      </c>
      <c r="AI57" s="402">
        <f t="shared" ref="AI57:AK73" si="21">+AA57-AE57</f>
        <v>0</v>
      </c>
      <c r="AJ57" s="402">
        <f t="shared" si="21"/>
        <v>577707</v>
      </c>
      <c r="AK57" s="402">
        <f t="shared" si="21"/>
        <v>0</v>
      </c>
      <c r="AL57" s="402">
        <f t="shared" ref="AL57:AL73" si="22">SUM(AI57:AK57)</f>
        <v>577707</v>
      </c>
      <c r="AM57" s="403" t="str">
        <f t="shared" ref="AM57:AP88" si="23">IF(AA57=0,"",AE57/AA57)</f>
        <v/>
      </c>
      <c r="AN57" s="403">
        <f t="shared" si="23"/>
        <v>0.61327423290891303</v>
      </c>
      <c r="AO57" s="403" t="str">
        <f t="shared" si="23"/>
        <v/>
      </c>
      <c r="AP57" s="403">
        <f t="shared" si="23"/>
        <v>0.61327423290891303</v>
      </c>
      <c r="AQ57" s="200">
        <f t="shared" si="17"/>
        <v>0</v>
      </c>
      <c r="AR57" s="200">
        <f t="shared" si="17"/>
        <v>0</v>
      </c>
      <c r="AS57" s="200">
        <f t="shared" si="17"/>
        <v>0</v>
      </c>
      <c r="AT57" s="200">
        <f t="shared" si="18"/>
        <v>0</v>
      </c>
      <c r="AU57" s="425"/>
    </row>
    <row r="58" spans="1:47">
      <c r="A58" s="401"/>
      <c r="B58" s="217" t="s">
        <v>100</v>
      </c>
      <c r="C58" s="200"/>
      <c r="D58" s="200">
        <f>+[3]CHD6!D354</f>
        <v>2088247.33</v>
      </c>
      <c r="E58" s="200"/>
      <c r="F58" s="200">
        <f t="shared" si="7"/>
        <v>2088247.33</v>
      </c>
      <c r="G58" s="200"/>
      <c r="H58" s="200"/>
      <c r="I58" s="200"/>
      <c r="J58" s="200">
        <f t="shared" si="8"/>
        <v>0</v>
      </c>
      <c r="K58" s="200">
        <f t="shared" si="9"/>
        <v>0</v>
      </c>
      <c r="L58" s="200">
        <f t="shared" si="9"/>
        <v>2088247.33</v>
      </c>
      <c r="M58" s="200">
        <f t="shared" si="9"/>
        <v>0</v>
      </c>
      <c r="N58" s="200">
        <f t="shared" si="10"/>
        <v>2088247.33</v>
      </c>
      <c r="O58" s="200"/>
      <c r="P58" s="200">
        <v>2088247.33</v>
      </c>
      <c r="Q58" s="200"/>
      <c r="R58" s="200">
        <f t="shared" si="11"/>
        <v>2088247.33</v>
      </c>
      <c r="S58" s="200"/>
      <c r="T58" s="200"/>
      <c r="U58" s="200"/>
      <c r="V58" s="200">
        <f t="shared" si="12"/>
        <v>0</v>
      </c>
      <c r="W58" s="200"/>
      <c r="X58" s="200">
        <f>+[3]CHD6!J354</f>
        <v>0</v>
      </c>
      <c r="Y58" s="200"/>
      <c r="Z58" s="200">
        <f t="shared" si="13"/>
        <v>0</v>
      </c>
      <c r="AA58" s="200">
        <f t="shared" si="14"/>
        <v>0</v>
      </c>
      <c r="AB58" s="402">
        <f t="shared" si="14"/>
        <v>2088247.33</v>
      </c>
      <c r="AC58" s="402">
        <f t="shared" si="14"/>
        <v>0</v>
      </c>
      <c r="AD58" s="402">
        <f t="shared" si="15"/>
        <v>2088247.33</v>
      </c>
      <c r="AE58" s="402"/>
      <c r="AF58" s="402">
        <f>+[3]CHD6!AX354</f>
        <v>1589149.49</v>
      </c>
      <c r="AG58" s="402"/>
      <c r="AH58" s="402">
        <f t="shared" si="16"/>
        <v>1589149.49</v>
      </c>
      <c r="AI58" s="402">
        <f t="shared" si="21"/>
        <v>0</v>
      </c>
      <c r="AJ58" s="402">
        <f t="shared" si="21"/>
        <v>499097.84000000008</v>
      </c>
      <c r="AK58" s="402">
        <f t="shared" si="21"/>
        <v>0</v>
      </c>
      <c r="AL58" s="402">
        <f t="shared" si="22"/>
        <v>499097.84000000008</v>
      </c>
      <c r="AM58" s="403" t="str">
        <f t="shared" si="23"/>
        <v/>
      </c>
      <c r="AN58" s="403">
        <f t="shared" si="23"/>
        <v>0.76099677809716149</v>
      </c>
      <c r="AO58" s="403" t="str">
        <f t="shared" si="23"/>
        <v/>
      </c>
      <c r="AP58" s="403">
        <f t="shared" si="23"/>
        <v>0.76099677809716149</v>
      </c>
      <c r="AQ58" s="200">
        <f t="shared" si="17"/>
        <v>0</v>
      </c>
      <c r="AR58" s="200">
        <f t="shared" si="17"/>
        <v>0</v>
      </c>
      <c r="AS58" s="200">
        <f t="shared" si="17"/>
        <v>0</v>
      </c>
      <c r="AT58" s="200">
        <f t="shared" si="18"/>
        <v>0</v>
      </c>
      <c r="AU58" s="425"/>
    </row>
    <row r="59" spans="1:47">
      <c r="A59" s="401"/>
      <c r="B59" s="217" t="s">
        <v>54</v>
      </c>
      <c r="C59" s="200"/>
      <c r="D59" s="200">
        <f>+[3]CHD7!D354</f>
        <v>2947433.4</v>
      </c>
      <c r="E59" s="200"/>
      <c r="F59" s="200">
        <f t="shared" si="7"/>
        <v>2947433.4</v>
      </c>
      <c r="G59" s="200"/>
      <c r="H59" s="200"/>
      <c r="I59" s="200"/>
      <c r="J59" s="200">
        <f t="shared" si="8"/>
        <v>0</v>
      </c>
      <c r="K59" s="200">
        <f t="shared" si="9"/>
        <v>0</v>
      </c>
      <c r="L59" s="200">
        <f t="shared" si="9"/>
        <v>2947433.4</v>
      </c>
      <c r="M59" s="200">
        <f t="shared" si="9"/>
        <v>0</v>
      </c>
      <c r="N59" s="200">
        <f t="shared" si="10"/>
        <v>2947433.4</v>
      </c>
      <c r="O59" s="200"/>
      <c r="P59" s="200">
        <v>2947433.4</v>
      </c>
      <c r="Q59" s="200"/>
      <c r="R59" s="200">
        <f t="shared" si="11"/>
        <v>2947433.4</v>
      </c>
      <c r="S59" s="200"/>
      <c r="T59" s="200"/>
      <c r="U59" s="200"/>
      <c r="V59" s="200">
        <f t="shared" si="12"/>
        <v>0</v>
      </c>
      <c r="W59" s="200"/>
      <c r="X59" s="200">
        <f>+[3]CHD7!J354</f>
        <v>0</v>
      </c>
      <c r="Y59" s="200"/>
      <c r="Z59" s="200">
        <f t="shared" si="13"/>
        <v>0</v>
      </c>
      <c r="AA59" s="200">
        <f t="shared" si="14"/>
        <v>0</v>
      </c>
      <c r="AB59" s="402">
        <f t="shared" si="14"/>
        <v>2947433.4</v>
      </c>
      <c r="AC59" s="402">
        <f t="shared" si="14"/>
        <v>0</v>
      </c>
      <c r="AD59" s="402">
        <f t="shared" si="15"/>
        <v>2947433.4</v>
      </c>
      <c r="AE59" s="402"/>
      <c r="AF59" s="402">
        <f>+[3]CHD7!AX354</f>
        <v>1887330.77</v>
      </c>
      <c r="AG59" s="402"/>
      <c r="AH59" s="402">
        <f t="shared" si="16"/>
        <v>1887330.77</v>
      </c>
      <c r="AI59" s="402">
        <f t="shared" si="21"/>
        <v>0</v>
      </c>
      <c r="AJ59" s="402">
        <f t="shared" si="21"/>
        <v>1060102.6299999999</v>
      </c>
      <c r="AK59" s="402">
        <f t="shared" si="21"/>
        <v>0</v>
      </c>
      <c r="AL59" s="402">
        <f t="shared" si="22"/>
        <v>1060102.6299999999</v>
      </c>
      <c r="AM59" s="403" t="str">
        <f t="shared" si="23"/>
        <v/>
      </c>
      <c r="AN59" s="403">
        <f t="shared" si="23"/>
        <v>0.64033025139770761</v>
      </c>
      <c r="AO59" s="403" t="str">
        <f t="shared" si="23"/>
        <v/>
      </c>
      <c r="AP59" s="403">
        <f t="shared" si="23"/>
        <v>0.64033025139770761</v>
      </c>
      <c r="AQ59" s="200">
        <f t="shared" si="17"/>
        <v>0</v>
      </c>
      <c r="AR59" s="200">
        <f t="shared" si="17"/>
        <v>0</v>
      </c>
      <c r="AS59" s="200">
        <f t="shared" si="17"/>
        <v>0</v>
      </c>
      <c r="AT59" s="200">
        <f t="shared" si="18"/>
        <v>0</v>
      </c>
      <c r="AU59" s="425"/>
    </row>
    <row r="60" spans="1:47">
      <c r="A60" s="401"/>
      <c r="B60" s="217" t="s">
        <v>103</v>
      </c>
      <c r="C60" s="200"/>
      <c r="D60" s="200">
        <f>+[3]CHD8!D354</f>
        <v>745309</v>
      </c>
      <c r="E60" s="200"/>
      <c r="F60" s="200">
        <f t="shared" si="7"/>
        <v>745309</v>
      </c>
      <c r="G60" s="200"/>
      <c r="H60" s="200"/>
      <c r="I60" s="200"/>
      <c r="J60" s="200">
        <f t="shared" si="8"/>
        <v>0</v>
      </c>
      <c r="K60" s="200">
        <f t="shared" si="9"/>
        <v>0</v>
      </c>
      <c r="L60" s="200">
        <f t="shared" si="9"/>
        <v>745309</v>
      </c>
      <c r="M60" s="200">
        <f t="shared" si="9"/>
        <v>0</v>
      </c>
      <c r="N60" s="200">
        <f t="shared" si="10"/>
        <v>745309</v>
      </c>
      <c r="O60" s="200"/>
      <c r="P60" s="200">
        <v>745309</v>
      </c>
      <c r="Q60" s="200"/>
      <c r="R60" s="200">
        <f t="shared" si="11"/>
        <v>745309</v>
      </c>
      <c r="S60" s="200"/>
      <c r="T60" s="200"/>
      <c r="U60" s="200"/>
      <c r="V60" s="200">
        <f t="shared" si="12"/>
        <v>0</v>
      </c>
      <c r="W60" s="200"/>
      <c r="X60" s="200">
        <f>+[3]CHD8!J354</f>
        <v>0</v>
      </c>
      <c r="Y60" s="200"/>
      <c r="Z60" s="200">
        <f t="shared" si="13"/>
        <v>0</v>
      </c>
      <c r="AA60" s="200">
        <f t="shared" si="14"/>
        <v>0</v>
      </c>
      <c r="AB60" s="402">
        <f t="shared" si="14"/>
        <v>745309</v>
      </c>
      <c r="AC60" s="402">
        <f t="shared" si="14"/>
        <v>0</v>
      </c>
      <c r="AD60" s="402">
        <f t="shared" si="15"/>
        <v>745309</v>
      </c>
      <c r="AE60" s="402"/>
      <c r="AF60" s="402">
        <f>+[3]CHD8!AX354</f>
        <v>61615</v>
      </c>
      <c r="AG60" s="402"/>
      <c r="AH60" s="402">
        <f t="shared" si="16"/>
        <v>61615</v>
      </c>
      <c r="AI60" s="402">
        <f t="shared" si="21"/>
        <v>0</v>
      </c>
      <c r="AJ60" s="402">
        <f t="shared" si="21"/>
        <v>683694</v>
      </c>
      <c r="AK60" s="402">
        <f t="shared" si="21"/>
        <v>0</v>
      </c>
      <c r="AL60" s="402">
        <f t="shared" si="22"/>
        <v>683694</v>
      </c>
      <c r="AM60" s="403" t="str">
        <f t="shared" si="23"/>
        <v/>
      </c>
      <c r="AN60" s="403">
        <f t="shared" si="23"/>
        <v>8.2670409185988628E-2</v>
      </c>
      <c r="AO60" s="403" t="str">
        <f t="shared" si="23"/>
        <v/>
      </c>
      <c r="AP60" s="403">
        <f t="shared" si="23"/>
        <v>8.2670409185988628E-2</v>
      </c>
      <c r="AQ60" s="200">
        <f t="shared" si="17"/>
        <v>0</v>
      </c>
      <c r="AR60" s="200">
        <f t="shared" si="17"/>
        <v>0</v>
      </c>
      <c r="AS60" s="200">
        <f t="shared" si="17"/>
        <v>0</v>
      </c>
      <c r="AT60" s="200">
        <f t="shared" si="18"/>
        <v>0</v>
      </c>
      <c r="AU60" s="425"/>
    </row>
    <row r="61" spans="1:47" ht="24">
      <c r="A61" s="401"/>
      <c r="B61" s="217" t="s">
        <v>105</v>
      </c>
      <c r="C61" s="200"/>
      <c r="D61" s="200">
        <f>+[3]CHD9!D354</f>
        <v>1917974.86</v>
      </c>
      <c r="E61" s="200"/>
      <c r="F61" s="200">
        <f>SUM(C61:E61)</f>
        <v>1917974.86</v>
      </c>
      <c r="G61" s="200"/>
      <c r="H61" s="200"/>
      <c r="I61" s="200"/>
      <c r="J61" s="200">
        <f>SUM(G61:I61)</f>
        <v>0</v>
      </c>
      <c r="K61" s="200">
        <f>+C61+G61</f>
        <v>0</v>
      </c>
      <c r="L61" s="200">
        <f>+D61+H61</f>
        <v>1917974.86</v>
      </c>
      <c r="M61" s="200">
        <f>+E61+I61</f>
        <v>0</v>
      </c>
      <c r="N61" s="200">
        <f>SUM(K61:M61)</f>
        <v>1917974.86</v>
      </c>
      <c r="O61" s="200"/>
      <c r="P61" s="200">
        <v>1917974.8599999999</v>
      </c>
      <c r="Q61" s="200"/>
      <c r="R61" s="200">
        <f>SUM(O61:Q61)</f>
        <v>1917974.8599999999</v>
      </c>
      <c r="S61" s="200"/>
      <c r="T61" s="200"/>
      <c r="U61" s="200"/>
      <c r="V61" s="200">
        <f>SUM(S61:U61)</f>
        <v>0</v>
      </c>
      <c r="W61" s="200"/>
      <c r="X61" s="200">
        <f>+[3]CHD9!J354</f>
        <v>0</v>
      </c>
      <c r="Y61" s="200"/>
      <c r="Z61" s="200">
        <f>SUM(W61:Y61)</f>
        <v>0</v>
      </c>
      <c r="AA61" s="200">
        <f>+O61+W61+S61</f>
        <v>0</v>
      </c>
      <c r="AB61" s="402">
        <f>+P61+X61+T61</f>
        <v>1917974.8599999999</v>
      </c>
      <c r="AC61" s="402">
        <f>+Q61+Y61+U61</f>
        <v>0</v>
      </c>
      <c r="AD61" s="402">
        <f>SUM(AA61:AC61)</f>
        <v>1917974.8599999999</v>
      </c>
      <c r="AE61" s="402"/>
      <c r="AF61" s="402">
        <f>+[3]CHD9!AX354</f>
        <v>879668.12</v>
      </c>
      <c r="AG61" s="402"/>
      <c r="AH61" s="402">
        <f>SUM(AE61:AG61)</f>
        <v>879668.12</v>
      </c>
      <c r="AI61" s="402">
        <f t="shared" si="21"/>
        <v>0</v>
      </c>
      <c r="AJ61" s="402">
        <f t="shared" si="21"/>
        <v>1038306.7399999999</v>
      </c>
      <c r="AK61" s="402">
        <f t="shared" si="21"/>
        <v>0</v>
      </c>
      <c r="AL61" s="402">
        <f t="shared" si="22"/>
        <v>1038306.7399999999</v>
      </c>
      <c r="AM61" s="403" t="str">
        <f t="shared" si="23"/>
        <v/>
      </c>
      <c r="AN61" s="403">
        <f t="shared" si="23"/>
        <v>0.45864423895524892</v>
      </c>
      <c r="AO61" s="403" t="str">
        <f t="shared" si="23"/>
        <v/>
      </c>
      <c r="AP61" s="403">
        <f t="shared" si="23"/>
        <v>0.45864423895524892</v>
      </c>
      <c r="AQ61" s="200">
        <f>+K61-O61-S61</f>
        <v>0</v>
      </c>
      <c r="AR61" s="200">
        <f>+L61-P61-T61</f>
        <v>2.3283064365386963E-10</v>
      </c>
      <c r="AS61" s="200">
        <f>+M61-Q61-U61</f>
        <v>0</v>
      </c>
      <c r="AT61" s="200">
        <f>SUM(AQ61:AS61)</f>
        <v>2.3283064365386963E-10</v>
      </c>
      <c r="AU61" s="425"/>
    </row>
    <row r="62" spans="1:47">
      <c r="A62" s="401"/>
      <c r="B62" s="217" t="s">
        <v>107</v>
      </c>
      <c r="C62" s="200"/>
      <c r="D62" s="200">
        <f>+[3]CHD10!D354</f>
        <v>721810.85</v>
      </c>
      <c r="E62" s="200"/>
      <c r="F62" s="200">
        <f t="shared" si="7"/>
        <v>721810.85</v>
      </c>
      <c r="G62" s="200"/>
      <c r="H62" s="200"/>
      <c r="I62" s="200"/>
      <c r="J62" s="200">
        <f t="shared" si="8"/>
        <v>0</v>
      </c>
      <c r="K62" s="200">
        <f t="shared" si="9"/>
        <v>0</v>
      </c>
      <c r="L62" s="200">
        <f t="shared" si="9"/>
        <v>721810.85</v>
      </c>
      <c r="M62" s="200">
        <f t="shared" si="9"/>
        <v>0</v>
      </c>
      <c r="N62" s="200">
        <f t="shared" si="10"/>
        <v>721810.85</v>
      </c>
      <c r="O62" s="200"/>
      <c r="P62" s="200">
        <v>721810.85</v>
      </c>
      <c r="Q62" s="200"/>
      <c r="R62" s="200">
        <f t="shared" si="11"/>
        <v>721810.85</v>
      </c>
      <c r="S62" s="200"/>
      <c r="T62" s="200"/>
      <c r="U62" s="200"/>
      <c r="V62" s="200">
        <f t="shared" si="12"/>
        <v>0</v>
      </c>
      <c r="W62" s="200"/>
      <c r="X62" s="200">
        <f>+[3]CHD10!J354</f>
        <v>0</v>
      </c>
      <c r="Y62" s="200"/>
      <c r="Z62" s="200">
        <f t="shared" si="13"/>
        <v>0</v>
      </c>
      <c r="AA62" s="200">
        <f t="shared" si="14"/>
        <v>0</v>
      </c>
      <c r="AB62" s="402">
        <f t="shared" si="14"/>
        <v>721810.85</v>
      </c>
      <c r="AC62" s="402">
        <f t="shared" si="14"/>
        <v>0</v>
      </c>
      <c r="AD62" s="402">
        <f t="shared" si="15"/>
        <v>721810.85</v>
      </c>
      <c r="AE62" s="402"/>
      <c r="AF62" s="402">
        <f>+[3]CHD10!AX354</f>
        <v>287219</v>
      </c>
      <c r="AG62" s="402"/>
      <c r="AH62" s="402">
        <f t="shared" si="16"/>
        <v>287219</v>
      </c>
      <c r="AI62" s="402">
        <f t="shared" si="21"/>
        <v>0</v>
      </c>
      <c r="AJ62" s="402">
        <f t="shared" si="21"/>
        <v>434591.85</v>
      </c>
      <c r="AK62" s="402">
        <f t="shared" si="21"/>
        <v>0</v>
      </c>
      <c r="AL62" s="402">
        <f t="shared" si="22"/>
        <v>434591.85</v>
      </c>
      <c r="AM62" s="403" t="str">
        <f t="shared" si="23"/>
        <v/>
      </c>
      <c r="AN62" s="403">
        <f t="shared" si="23"/>
        <v>0.39791449518942534</v>
      </c>
      <c r="AO62" s="403" t="str">
        <f t="shared" si="23"/>
        <v/>
      </c>
      <c r="AP62" s="403">
        <f t="shared" si="23"/>
        <v>0.39791449518942534</v>
      </c>
      <c r="AQ62" s="200">
        <f t="shared" si="17"/>
        <v>0</v>
      </c>
      <c r="AR62" s="200">
        <f t="shared" si="17"/>
        <v>0</v>
      </c>
      <c r="AS62" s="200">
        <f t="shared" si="17"/>
        <v>0</v>
      </c>
      <c r="AT62" s="200">
        <f t="shared" si="18"/>
        <v>0</v>
      </c>
      <c r="AU62" s="425"/>
    </row>
    <row r="63" spans="1:47">
      <c r="A63" s="401"/>
      <c r="B63" s="217" t="s">
        <v>55</v>
      </c>
      <c r="C63" s="200"/>
      <c r="D63" s="200">
        <f>+[3]CHD11!D354</f>
        <v>277218</v>
      </c>
      <c r="E63" s="200"/>
      <c r="F63" s="200">
        <f t="shared" ref="F63:F73" si="24">SUM(C63:E63)</f>
        <v>277218</v>
      </c>
      <c r="G63" s="200"/>
      <c r="H63" s="200"/>
      <c r="I63" s="200"/>
      <c r="J63" s="200">
        <f t="shared" si="8"/>
        <v>0</v>
      </c>
      <c r="K63" s="200">
        <f t="shared" ref="K63:M73" si="25">+C63+G63</f>
        <v>0</v>
      </c>
      <c r="L63" s="200">
        <f t="shared" si="25"/>
        <v>277218</v>
      </c>
      <c r="M63" s="200">
        <f t="shared" si="25"/>
        <v>0</v>
      </c>
      <c r="N63" s="200">
        <f t="shared" si="10"/>
        <v>277218</v>
      </c>
      <c r="O63" s="200"/>
      <c r="P63" s="200">
        <v>277218</v>
      </c>
      <c r="Q63" s="200"/>
      <c r="R63" s="200">
        <f t="shared" si="11"/>
        <v>277218</v>
      </c>
      <c r="S63" s="200"/>
      <c r="T63" s="200"/>
      <c r="U63" s="200"/>
      <c r="V63" s="200">
        <f t="shared" si="12"/>
        <v>0</v>
      </c>
      <c r="W63" s="200"/>
      <c r="X63" s="200">
        <f>+[3]CHD11!J354</f>
        <v>0</v>
      </c>
      <c r="Y63" s="200"/>
      <c r="Z63" s="200">
        <f t="shared" si="13"/>
        <v>0</v>
      </c>
      <c r="AA63" s="200">
        <f t="shared" ref="AA63:AC73" si="26">+O63+W63+S63</f>
        <v>0</v>
      </c>
      <c r="AB63" s="402">
        <f t="shared" si="26"/>
        <v>277218</v>
      </c>
      <c r="AC63" s="402">
        <f t="shared" si="26"/>
        <v>0</v>
      </c>
      <c r="AD63" s="402">
        <f t="shared" si="15"/>
        <v>277218</v>
      </c>
      <c r="AE63" s="402"/>
      <c r="AF63" s="402">
        <f>+[3]CHD11!AX354</f>
        <v>277218</v>
      </c>
      <c r="AG63" s="402"/>
      <c r="AH63" s="402">
        <f t="shared" si="16"/>
        <v>277218</v>
      </c>
      <c r="AI63" s="402">
        <f t="shared" si="21"/>
        <v>0</v>
      </c>
      <c r="AJ63" s="402">
        <f t="shared" si="21"/>
        <v>0</v>
      </c>
      <c r="AK63" s="402">
        <f t="shared" si="21"/>
        <v>0</v>
      </c>
      <c r="AL63" s="402">
        <f t="shared" si="22"/>
        <v>0</v>
      </c>
      <c r="AM63" s="403" t="str">
        <f t="shared" si="23"/>
        <v/>
      </c>
      <c r="AN63" s="403">
        <f t="shared" si="23"/>
        <v>1</v>
      </c>
      <c r="AO63" s="403" t="str">
        <f t="shared" si="23"/>
        <v/>
      </c>
      <c r="AP63" s="403">
        <f t="shared" si="23"/>
        <v>1</v>
      </c>
      <c r="AQ63" s="200">
        <f t="shared" ref="AQ63:AS73" si="27">+K63-O63-S63</f>
        <v>0</v>
      </c>
      <c r="AR63" s="200">
        <f t="shared" si="27"/>
        <v>0</v>
      </c>
      <c r="AS63" s="200">
        <f t="shared" si="27"/>
        <v>0</v>
      </c>
      <c r="AT63" s="200">
        <f t="shared" si="18"/>
        <v>0</v>
      </c>
      <c r="AU63" s="425"/>
    </row>
    <row r="64" spans="1:47">
      <c r="A64" s="401"/>
      <c r="B64" s="217" t="s">
        <v>56</v>
      </c>
      <c r="C64" s="200"/>
      <c r="D64" s="200">
        <f>+[3]CHD12!D354</f>
        <v>2888316.53</v>
      </c>
      <c r="E64" s="200"/>
      <c r="F64" s="200">
        <f t="shared" si="24"/>
        <v>2888316.53</v>
      </c>
      <c r="G64" s="200"/>
      <c r="H64" s="200"/>
      <c r="I64" s="200"/>
      <c r="J64" s="200">
        <f t="shared" si="8"/>
        <v>0</v>
      </c>
      <c r="K64" s="200">
        <f t="shared" si="25"/>
        <v>0</v>
      </c>
      <c r="L64" s="200">
        <f t="shared" si="25"/>
        <v>2888316.53</v>
      </c>
      <c r="M64" s="200">
        <f t="shared" si="25"/>
        <v>0</v>
      </c>
      <c r="N64" s="200">
        <f t="shared" si="10"/>
        <v>2888316.53</v>
      </c>
      <c r="O64" s="200"/>
      <c r="P64" s="200">
        <v>2888316.53</v>
      </c>
      <c r="Q64" s="200"/>
      <c r="R64" s="200">
        <f t="shared" si="11"/>
        <v>2888316.53</v>
      </c>
      <c r="S64" s="200"/>
      <c r="T64" s="200"/>
      <c r="U64" s="200"/>
      <c r="V64" s="200">
        <f t="shared" si="12"/>
        <v>0</v>
      </c>
      <c r="W64" s="200"/>
      <c r="X64" s="200">
        <f>+[3]CHD12!J354</f>
        <v>0</v>
      </c>
      <c r="Y64" s="200"/>
      <c r="Z64" s="200">
        <f t="shared" si="13"/>
        <v>0</v>
      </c>
      <c r="AA64" s="200">
        <f t="shared" si="26"/>
        <v>0</v>
      </c>
      <c r="AB64" s="402">
        <f t="shared" si="26"/>
        <v>2888316.53</v>
      </c>
      <c r="AC64" s="402">
        <f t="shared" si="26"/>
        <v>0</v>
      </c>
      <c r="AD64" s="402">
        <f t="shared" si="15"/>
        <v>2888316.53</v>
      </c>
      <c r="AE64" s="402"/>
      <c r="AF64" s="402">
        <f>+[3]CHD12!AX354</f>
        <v>2791782.15</v>
      </c>
      <c r="AG64" s="402"/>
      <c r="AH64" s="402">
        <f t="shared" si="16"/>
        <v>2791782.15</v>
      </c>
      <c r="AI64" s="402">
        <f t="shared" si="21"/>
        <v>0</v>
      </c>
      <c r="AJ64" s="402">
        <f t="shared" si="21"/>
        <v>96534.379999999888</v>
      </c>
      <c r="AK64" s="402">
        <f t="shared" si="21"/>
        <v>0</v>
      </c>
      <c r="AL64" s="402">
        <f t="shared" si="22"/>
        <v>96534.379999999888</v>
      </c>
      <c r="AM64" s="403" t="str">
        <f t="shared" si="23"/>
        <v/>
      </c>
      <c r="AN64" s="403">
        <f t="shared" si="23"/>
        <v>0.96657763129583307</v>
      </c>
      <c r="AO64" s="403" t="str">
        <f t="shared" si="23"/>
        <v/>
      </c>
      <c r="AP64" s="403">
        <f t="shared" si="23"/>
        <v>0.96657763129583307</v>
      </c>
      <c r="AQ64" s="200">
        <f t="shared" si="27"/>
        <v>0</v>
      </c>
      <c r="AR64" s="200">
        <f t="shared" si="27"/>
        <v>0</v>
      </c>
      <c r="AS64" s="200">
        <f t="shared" si="27"/>
        <v>0</v>
      </c>
      <c r="AT64" s="200">
        <f t="shared" si="18"/>
        <v>0</v>
      </c>
      <c r="AU64" s="425"/>
    </row>
    <row r="65" spans="1:48">
      <c r="A65" s="401"/>
      <c r="B65" s="443" t="s">
        <v>428</v>
      </c>
      <c r="C65" s="200"/>
      <c r="D65" s="200">
        <f>+[3]CHD13!D354</f>
        <v>0</v>
      </c>
      <c r="E65" s="200"/>
      <c r="F65" s="200">
        <f t="shared" si="24"/>
        <v>0</v>
      </c>
      <c r="G65" s="200"/>
      <c r="H65" s="200"/>
      <c r="I65" s="200"/>
      <c r="J65" s="200">
        <f t="shared" si="8"/>
        <v>0</v>
      </c>
      <c r="K65" s="200">
        <f t="shared" si="25"/>
        <v>0</v>
      </c>
      <c r="L65" s="200">
        <f t="shared" si="25"/>
        <v>0</v>
      </c>
      <c r="M65" s="200">
        <f t="shared" si="25"/>
        <v>0</v>
      </c>
      <c r="N65" s="200">
        <f t="shared" si="10"/>
        <v>0</v>
      </c>
      <c r="O65" s="200"/>
      <c r="P65" s="200">
        <v>0</v>
      </c>
      <c r="Q65" s="200"/>
      <c r="R65" s="200">
        <f t="shared" si="11"/>
        <v>0</v>
      </c>
      <c r="S65" s="200"/>
      <c r="T65" s="200"/>
      <c r="U65" s="200"/>
      <c r="V65" s="200">
        <f t="shared" si="12"/>
        <v>0</v>
      </c>
      <c r="W65" s="200"/>
      <c r="X65" s="200">
        <f>+[3]CHD13!J354</f>
        <v>0</v>
      </c>
      <c r="Y65" s="200"/>
      <c r="Z65" s="200">
        <f t="shared" si="13"/>
        <v>0</v>
      </c>
      <c r="AA65" s="200">
        <f t="shared" si="26"/>
        <v>0</v>
      </c>
      <c r="AB65" s="402">
        <f t="shared" si="26"/>
        <v>0</v>
      </c>
      <c r="AC65" s="402">
        <f t="shared" si="26"/>
        <v>0</v>
      </c>
      <c r="AD65" s="402">
        <f t="shared" si="15"/>
        <v>0</v>
      </c>
      <c r="AE65" s="402"/>
      <c r="AF65" s="402">
        <f>+[3]CHD13!AX354</f>
        <v>0</v>
      </c>
      <c r="AG65" s="402"/>
      <c r="AH65" s="402">
        <f t="shared" si="16"/>
        <v>0</v>
      </c>
      <c r="AI65" s="402">
        <f t="shared" si="21"/>
        <v>0</v>
      </c>
      <c r="AJ65" s="402">
        <f t="shared" si="21"/>
        <v>0</v>
      </c>
      <c r="AK65" s="402">
        <f t="shared" si="21"/>
        <v>0</v>
      </c>
      <c r="AL65" s="402">
        <f t="shared" si="22"/>
        <v>0</v>
      </c>
      <c r="AM65" s="403" t="str">
        <f t="shared" si="23"/>
        <v/>
      </c>
      <c r="AN65" s="403" t="str">
        <f t="shared" si="23"/>
        <v/>
      </c>
      <c r="AO65" s="403" t="str">
        <f t="shared" si="23"/>
        <v/>
      </c>
      <c r="AP65" s="403" t="str">
        <f t="shared" si="23"/>
        <v/>
      </c>
      <c r="AQ65" s="200">
        <f t="shared" si="27"/>
        <v>0</v>
      </c>
      <c r="AR65" s="200">
        <f t="shared" si="27"/>
        <v>0</v>
      </c>
      <c r="AS65" s="200">
        <f t="shared" si="27"/>
        <v>0</v>
      </c>
      <c r="AT65" s="200">
        <f t="shared" si="18"/>
        <v>0</v>
      </c>
      <c r="AU65" s="425"/>
    </row>
    <row r="66" spans="1:48" s="452" customFormat="1">
      <c r="A66" s="448"/>
      <c r="B66" s="449" t="s">
        <v>126</v>
      </c>
      <c r="C66" s="409">
        <f>+C48+C24+C28</f>
        <v>0</v>
      </c>
      <c r="D66" s="409">
        <f>+D48+D24+D28</f>
        <v>89717579.270000011</v>
      </c>
      <c r="E66" s="409">
        <f>+E48+E24+E28</f>
        <v>0</v>
      </c>
      <c r="F66" s="409">
        <f t="shared" si="24"/>
        <v>89717579.270000011</v>
      </c>
      <c r="G66" s="409">
        <f>+G48+G24+G28</f>
        <v>0</v>
      </c>
      <c r="H66" s="409">
        <f>+H48+H24+H28</f>
        <v>0</v>
      </c>
      <c r="I66" s="409">
        <f>+I48+I24+I28</f>
        <v>0</v>
      </c>
      <c r="J66" s="409">
        <f t="shared" si="8"/>
        <v>0</v>
      </c>
      <c r="K66" s="409">
        <f t="shared" si="25"/>
        <v>0</v>
      </c>
      <c r="L66" s="409">
        <f t="shared" si="25"/>
        <v>89717579.270000011</v>
      </c>
      <c r="M66" s="409">
        <f t="shared" si="25"/>
        <v>0</v>
      </c>
      <c r="N66" s="409">
        <f t="shared" si="10"/>
        <v>89717579.270000011</v>
      </c>
      <c r="O66" s="409">
        <f>+O48+O24+O28</f>
        <v>0</v>
      </c>
      <c r="P66" s="409">
        <f>+P48+P24+P28</f>
        <v>89717579.270000011</v>
      </c>
      <c r="Q66" s="409">
        <f>+Q48+Q24+Q28</f>
        <v>0</v>
      </c>
      <c r="R66" s="409">
        <f t="shared" si="11"/>
        <v>89717579.270000011</v>
      </c>
      <c r="S66" s="409">
        <f>+S48+S24+S28</f>
        <v>0</v>
      </c>
      <c r="T66" s="409">
        <f>+T48+T24+T28</f>
        <v>0</v>
      </c>
      <c r="U66" s="409">
        <f>+U48+U24+U28</f>
        <v>0</v>
      </c>
      <c r="V66" s="409">
        <f t="shared" si="12"/>
        <v>0</v>
      </c>
      <c r="W66" s="409">
        <f>+W48+W24+W28</f>
        <v>0</v>
      </c>
      <c r="X66" s="409">
        <f>+X48+X24+X28</f>
        <v>0</v>
      </c>
      <c r="Y66" s="409">
        <f>+Y48+Y24+Y28</f>
        <v>0</v>
      </c>
      <c r="Z66" s="409">
        <f t="shared" si="13"/>
        <v>0</v>
      </c>
      <c r="AA66" s="409">
        <f t="shared" si="26"/>
        <v>0</v>
      </c>
      <c r="AB66" s="410">
        <f t="shared" si="26"/>
        <v>89717579.270000011</v>
      </c>
      <c r="AC66" s="410">
        <f t="shared" si="26"/>
        <v>0</v>
      </c>
      <c r="AD66" s="410">
        <f t="shared" si="15"/>
        <v>89717579.270000011</v>
      </c>
      <c r="AE66" s="410">
        <f>+AE48+AE24+AE28</f>
        <v>0</v>
      </c>
      <c r="AF66" s="410">
        <f>+AF48+AF24+AF28</f>
        <v>84510989.950000003</v>
      </c>
      <c r="AG66" s="410">
        <f>+AG48+AG24+AG28</f>
        <v>0</v>
      </c>
      <c r="AH66" s="410">
        <f t="shared" si="16"/>
        <v>84510989.950000003</v>
      </c>
      <c r="AI66" s="410">
        <f t="shared" si="21"/>
        <v>0</v>
      </c>
      <c r="AJ66" s="410">
        <f t="shared" si="21"/>
        <v>5206589.3200000077</v>
      </c>
      <c r="AK66" s="410">
        <f t="shared" si="21"/>
        <v>0</v>
      </c>
      <c r="AL66" s="410">
        <f t="shared" si="22"/>
        <v>5206589.3200000077</v>
      </c>
      <c r="AM66" s="450" t="str">
        <f t="shared" si="23"/>
        <v/>
      </c>
      <c r="AN66" s="450">
        <f t="shared" si="23"/>
        <v>0.94196689921457788</v>
      </c>
      <c r="AO66" s="450" t="str">
        <f t="shared" si="23"/>
        <v/>
      </c>
      <c r="AP66" s="450">
        <f t="shared" si="23"/>
        <v>0.94196689921457788</v>
      </c>
      <c r="AQ66" s="409">
        <f t="shared" si="27"/>
        <v>0</v>
      </c>
      <c r="AR66" s="409">
        <f t="shared" si="27"/>
        <v>0</v>
      </c>
      <c r="AS66" s="409">
        <f t="shared" si="27"/>
        <v>0</v>
      </c>
      <c r="AT66" s="409">
        <f t="shared" si="18"/>
        <v>0</v>
      </c>
      <c r="AU66" s="412"/>
      <c r="AV66" s="451">
        <f>+AL66-'[1]Summary by PAP Conap2014'!$BE$39</f>
        <v>1.4901161193847656E-8</v>
      </c>
    </row>
    <row r="67" spans="1:48">
      <c r="A67" s="421"/>
      <c r="B67" s="422"/>
      <c r="C67" s="423"/>
      <c r="D67" s="423"/>
      <c r="E67" s="423"/>
      <c r="F67" s="200">
        <f t="shared" si="24"/>
        <v>0</v>
      </c>
      <c r="G67" s="423"/>
      <c r="H67" s="423"/>
      <c r="I67" s="423"/>
      <c r="J67" s="200">
        <f t="shared" si="8"/>
        <v>0</v>
      </c>
      <c r="K67" s="200">
        <f t="shared" si="25"/>
        <v>0</v>
      </c>
      <c r="L67" s="200">
        <f t="shared" si="25"/>
        <v>0</v>
      </c>
      <c r="M67" s="200">
        <f t="shared" si="25"/>
        <v>0</v>
      </c>
      <c r="N67" s="200">
        <f t="shared" si="10"/>
        <v>0</v>
      </c>
      <c r="O67" s="423"/>
      <c r="P67" s="423"/>
      <c r="Q67" s="423"/>
      <c r="R67" s="200">
        <f t="shared" si="11"/>
        <v>0</v>
      </c>
      <c r="S67" s="423"/>
      <c r="T67" s="423"/>
      <c r="U67" s="423"/>
      <c r="V67" s="200">
        <f t="shared" si="12"/>
        <v>0</v>
      </c>
      <c r="W67" s="423"/>
      <c r="X67" s="423"/>
      <c r="Y67" s="423"/>
      <c r="Z67" s="200">
        <f t="shared" si="13"/>
        <v>0</v>
      </c>
      <c r="AA67" s="200">
        <f t="shared" si="26"/>
        <v>0</v>
      </c>
      <c r="AB67" s="402">
        <f t="shared" si="26"/>
        <v>0</v>
      </c>
      <c r="AC67" s="402">
        <f t="shared" si="26"/>
        <v>0</v>
      </c>
      <c r="AD67" s="402">
        <f t="shared" si="15"/>
        <v>0</v>
      </c>
      <c r="AE67" s="424"/>
      <c r="AF67" s="424"/>
      <c r="AG67" s="424"/>
      <c r="AH67" s="402">
        <f t="shared" si="16"/>
        <v>0</v>
      </c>
      <c r="AI67" s="402">
        <f t="shared" si="21"/>
        <v>0</v>
      </c>
      <c r="AJ67" s="402">
        <f t="shared" si="21"/>
        <v>0</v>
      </c>
      <c r="AK67" s="402">
        <f t="shared" si="21"/>
        <v>0</v>
      </c>
      <c r="AL67" s="402">
        <f t="shared" si="22"/>
        <v>0</v>
      </c>
      <c r="AM67" s="403" t="str">
        <f t="shared" si="23"/>
        <v/>
      </c>
      <c r="AN67" s="403" t="str">
        <f t="shared" si="23"/>
        <v/>
      </c>
      <c r="AO67" s="403" t="str">
        <f t="shared" si="23"/>
        <v/>
      </c>
      <c r="AP67" s="403" t="str">
        <f t="shared" si="23"/>
        <v/>
      </c>
      <c r="AQ67" s="200">
        <f t="shared" si="27"/>
        <v>0</v>
      </c>
      <c r="AR67" s="200">
        <f t="shared" si="27"/>
        <v>0</v>
      </c>
      <c r="AS67" s="200">
        <f t="shared" si="27"/>
        <v>0</v>
      </c>
      <c r="AT67" s="200">
        <f t="shared" si="18"/>
        <v>0</v>
      </c>
      <c r="AU67" s="425"/>
    </row>
    <row r="68" spans="1:48">
      <c r="A68" s="428">
        <v>300000000</v>
      </c>
      <c r="B68" s="396" t="s">
        <v>127</v>
      </c>
      <c r="C68" s="423"/>
      <c r="D68" s="423"/>
      <c r="E68" s="423"/>
      <c r="F68" s="200">
        <f t="shared" si="24"/>
        <v>0</v>
      </c>
      <c r="G68" s="423"/>
      <c r="H68" s="423"/>
      <c r="I68" s="423"/>
      <c r="J68" s="200">
        <f t="shared" ref="J68:J73" si="28">SUM(G68:I68)</f>
        <v>0</v>
      </c>
      <c r="K68" s="200">
        <f t="shared" si="25"/>
        <v>0</v>
      </c>
      <c r="L68" s="200">
        <f t="shared" si="25"/>
        <v>0</v>
      </c>
      <c r="M68" s="200">
        <f t="shared" si="25"/>
        <v>0</v>
      </c>
      <c r="N68" s="200">
        <f t="shared" ref="N68:N73" si="29">SUM(K68:M68)</f>
        <v>0</v>
      </c>
      <c r="O68" s="423"/>
      <c r="P68" s="423"/>
      <c r="Q68" s="423"/>
      <c r="R68" s="200">
        <f t="shared" ref="R68:R73" si="30">SUM(O68:Q68)</f>
        <v>0</v>
      </c>
      <c r="S68" s="423"/>
      <c r="T68" s="423"/>
      <c r="U68" s="423"/>
      <c r="V68" s="200">
        <f t="shared" ref="V68:V73" si="31">SUM(S68:U68)</f>
        <v>0</v>
      </c>
      <c r="W68" s="423"/>
      <c r="X68" s="423"/>
      <c r="Y68" s="423"/>
      <c r="Z68" s="200">
        <f t="shared" ref="Z68:Z73" si="32">SUM(W68:Y68)</f>
        <v>0</v>
      </c>
      <c r="AA68" s="200">
        <f t="shared" si="26"/>
        <v>0</v>
      </c>
      <c r="AB68" s="402">
        <f t="shared" si="26"/>
        <v>0</v>
      </c>
      <c r="AC68" s="402">
        <f t="shared" si="26"/>
        <v>0</v>
      </c>
      <c r="AD68" s="402">
        <f t="shared" ref="AD68:AD73" si="33">SUM(AA68:AC68)</f>
        <v>0</v>
      </c>
      <c r="AE68" s="424"/>
      <c r="AF68" s="424"/>
      <c r="AG68" s="424"/>
      <c r="AH68" s="402">
        <f t="shared" ref="AH68:AH73" si="34">SUM(AE68:AG68)</f>
        <v>0</v>
      </c>
      <c r="AI68" s="402">
        <f t="shared" si="21"/>
        <v>0</v>
      </c>
      <c r="AJ68" s="402">
        <f t="shared" si="21"/>
        <v>0</v>
      </c>
      <c r="AK68" s="402">
        <f t="shared" si="21"/>
        <v>0</v>
      </c>
      <c r="AL68" s="402">
        <f t="shared" si="22"/>
        <v>0</v>
      </c>
      <c r="AM68" s="403" t="str">
        <f t="shared" si="23"/>
        <v/>
      </c>
      <c r="AN68" s="403" t="str">
        <f t="shared" si="23"/>
        <v/>
      </c>
      <c r="AO68" s="403" t="str">
        <f t="shared" si="23"/>
        <v/>
      </c>
      <c r="AP68" s="403" t="str">
        <f t="shared" si="23"/>
        <v/>
      </c>
      <c r="AQ68" s="200">
        <f t="shared" si="27"/>
        <v>0</v>
      </c>
      <c r="AR68" s="200">
        <f t="shared" si="27"/>
        <v>0</v>
      </c>
      <c r="AS68" s="200">
        <f t="shared" si="27"/>
        <v>0</v>
      </c>
      <c r="AT68" s="200">
        <f t="shared" ref="AT68:AT73" si="35">SUM(AQ68:AS68)</f>
        <v>0</v>
      </c>
      <c r="AU68" s="425"/>
    </row>
    <row r="69" spans="1:48">
      <c r="A69" s="428">
        <v>301000000</v>
      </c>
      <c r="B69" s="453" t="s">
        <v>128</v>
      </c>
      <c r="C69" s="423"/>
      <c r="D69" s="423"/>
      <c r="E69" s="423"/>
      <c r="F69" s="200">
        <f t="shared" si="24"/>
        <v>0</v>
      </c>
      <c r="G69" s="423"/>
      <c r="H69" s="423"/>
      <c r="I69" s="423"/>
      <c r="J69" s="200">
        <f t="shared" si="28"/>
        <v>0</v>
      </c>
      <c r="K69" s="200">
        <f t="shared" si="25"/>
        <v>0</v>
      </c>
      <c r="L69" s="200">
        <f t="shared" si="25"/>
        <v>0</v>
      </c>
      <c r="M69" s="200">
        <f t="shared" si="25"/>
        <v>0</v>
      </c>
      <c r="N69" s="200">
        <f t="shared" si="29"/>
        <v>0</v>
      </c>
      <c r="O69" s="423"/>
      <c r="P69" s="423"/>
      <c r="Q69" s="423"/>
      <c r="R69" s="200">
        <f t="shared" si="30"/>
        <v>0</v>
      </c>
      <c r="S69" s="423"/>
      <c r="T69" s="423"/>
      <c r="U69" s="423"/>
      <c r="V69" s="200">
        <f t="shared" si="31"/>
        <v>0</v>
      </c>
      <c r="W69" s="423"/>
      <c r="X69" s="423"/>
      <c r="Y69" s="423"/>
      <c r="Z69" s="200">
        <f t="shared" si="32"/>
        <v>0</v>
      </c>
      <c r="AA69" s="200">
        <f t="shared" si="26"/>
        <v>0</v>
      </c>
      <c r="AB69" s="402">
        <f t="shared" si="26"/>
        <v>0</v>
      </c>
      <c r="AC69" s="402">
        <f t="shared" si="26"/>
        <v>0</v>
      </c>
      <c r="AD69" s="402">
        <f t="shared" si="33"/>
        <v>0</v>
      </c>
      <c r="AE69" s="424"/>
      <c r="AF69" s="424"/>
      <c r="AG69" s="424"/>
      <c r="AH69" s="402">
        <f t="shared" si="34"/>
        <v>0</v>
      </c>
      <c r="AI69" s="402">
        <f t="shared" si="21"/>
        <v>0</v>
      </c>
      <c r="AJ69" s="402">
        <f t="shared" si="21"/>
        <v>0</v>
      </c>
      <c r="AK69" s="402">
        <f t="shared" si="21"/>
        <v>0</v>
      </c>
      <c r="AL69" s="402">
        <f t="shared" si="22"/>
        <v>0</v>
      </c>
      <c r="AM69" s="403" t="str">
        <f t="shared" si="23"/>
        <v/>
      </c>
      <c r="AN69" s="403" t="str">
        <f t="shared" si="23"/>
        <v/>
      </c>
      <c r="AO69" s="403" t="str">
        <f t="shared" si="23"/>
        <v/>
      </c>
      <c r="AP69" s="403" t="str">
        <f t="shared" si="23"/>
        <v/>
      </c>
      <c r="AQ69" s="200">
        <f t="shared" si="27"/>
        <v>0</v>
      </c>
      <c r="AR69" s="200">
        <f t="shared" si="27"/>
        <v>0</v>
      </c>
      <c r="AS69" s="200">
        <f t="shared" si="27"/>
        <v>0</v>
      </c>
      <c r="AT69" s="200">
        <f t="shared" si="35"/>
        <v>0</v>
      </c>
      <c r="AU69" s="425"/>
    </row>
    <row r="70" spans="1:48" s="447" customFormat="1" ht="36">
      <c r="A70" s="428">
        <v>301010000</v>
      </c>
      <c r="B70" s="454" t="s">
        <v>129</v>
      </c>
      <c r="C70" s="455"/>
      <c r="D70" s="455"/>
      <c r="E70" s="455"/>
      <c r="F70" s="397">
        <f t="shared" si="24"/>
        <v>0</v>
      </c>
      <c r="G70" s="455"/>
      <c r="H70" s="455"/>
      <c r="I70" s="455"/>
      <c r="J70" s="397">
        <f t="shared" si="28"/>
        <v>0</v>
      </c>
      <c r="K70" s="397">
        <f t="shared" si="25"/>
        <v>0</v>
      </c>
      <c r="L70" s="397">
        <f t="shared" si="25"/>
        <v>0</v>
      </c>
      <c r="M70" s="397">
        <f t="shared" si="25"/>
        <v>0</v>
      </c>
      <c r="N70" s="397">
        <f t="shared" si="29"/>
        <v>0</v>
      </c>
      <c r="O70" s="455"/>
      <c r="P70" s="455"/>
      <c r="Q70" s="455"/>
      <c r="R70" s="397">
        <f t="shared" si="30"/>
        <v>0</v>
      </c>
      <c r="S70" s="455"/>
      <c r="T70" s="455"/>
      <c r="U70" s="455"/>
      <c r="V70" s="397">
        <f t="shared" si="31"/>
        <v>0</v>
      </c>
      <c r="W70" s="455"/>
      <c r="X70" s="455"/>
      <c r="Y70" s="455"/>
      <c r="Z70" s="397">
        <f t="shared" si="32"/>
        <v>0</v>
      </c>
      <c r="AA70" s="397">
        <f t="shared" si="26"/>
        <v>0</v>
      </c>
      <c r="AB70" s="398">
        <f t="shared" si="26"/>
        <v>0</v>
      </c>
      <c r="AC70" s="398">
        <f t="shared" si="26"/>
        <v>0</v>
      </c>
      <c r="AD70" s="398">
        <f t="shared" si="33"/>
        <v>0</v>
      </c>
      <c r="AE70" s="456"/>
      <c r="AF70" s="456"/>
      <c r="AG70" s="456"/>
      <c r="AH70" s="398">
        <f t="shared" si="34"/>
        <v>0</v>
      </c>
      <c r="AI70" s="398">
        <f t="shared" si="21"/>
        <v>0</v>
      </c>
      <c r="AJ70" s="398">
        <f t="shared" si="21"/>
        <v>0</v>
      </c>
      <c r="AK70" s="398">
        <f t="shared" si="21"/>
        <v>0</v>
      </c>
      <c r="AL70" s="398">
        <f t="shared" si="22"/>
        <v>0</v>
      </c>
      <c r="AM70" s="399" t="str">
        <f t="shared" si="23"/>
        <v/>
      </c>
      <c r="AN70" s="399" t="str">
        <f t="shared" si="23"/>
        <v/>
      </c>
      <c r="AO70" s="399" t="str">
        <f t="shared" si="23"/>
        <v/>
      </c>
      <c r="AP70" s="399" t="str">
        <f t="shared" si="23"/>
        <v/>
      </c>
      <c r="AQ70" s="397">
        <f t="shared" si="27"/>
        <v>0</v>
      </c>
      <c r="AR70" s="397">
        <f t="shared" si="27"/>
        <v>0</v>
      </c>
      <c r="AS70" s="397">
        <f t="shared" si="27"/>
        <v>0</v>
      </c>
      <c r="AT70" s="397">
        <f t="shared" si="35"/>
        <v>0</v>
      </c>
      <c r="AU70" s="445"/>
      <c r="AV70" s="457"/>
    </row>
    <row r="71" spans="1:48" s="420" customFormat="1" ht="24">
      <c r="A71" s="428" t="s">
        <v>130</v>
      </c>
      <c r="B71" s="458" t="s">
        <v>131</v>
      </c>
      <c r="C71" s="416">
        <f>SUM(C72:C73)</f>
        <v>0</v>
      </c>
      <c r="D71" s="416">
        <f>SUM(D72:D73)</f>
        <v>3572297.7100000028</v>
      </c>
      <c r="E71" s="416">
        <f>SUM(E72:E73)</f>
        <v>0</v>
      </c>
      <c r="F71" s="416">
        <f t="shared" si="24"/>
        <v>3572297.7100000028</v>
      </c>
      <c r="G71" s="416">
        <f>SUM(G72:G73)</f>
        <v>0</v>
      </c>
      <c r="H71" s="416">
        <f>SUM(H72:H73)</f>
        <v>0</v>
      </c>
      <c r="I71" s="416">
        <f>SUM(I72:I73)</f>
        <v>0</v>
      </c>
      <c r="J71" s="416">
        <f t="shared" si="28"/>
        <v>0</v>
      </c>
      <c r="K71" s="416">
        <f t="shared" si="25"/>
        <v>0</v>
      </c>
      <c r="L71" s="416">
        <f t="shared" si="25"/>
        <v>3572297.7100000028</v>
      </c>
      <c r="M71" s="416">
        <f t="shared" si="25"/>
        <v>0</v>
      </c>
      <c r="N71" s="416">
        <f t="shared" si="29"/>
        <v>3572297.7100000028</v>
      </c>
      <c r="O71" s="416">
        <f>SUM(O72:O73)</f>
        <v>0</v>
      </c>
      <c r="P71" s="416">
        <f>SUM(P72:P73)</f>
        <v>3572297.7100000028</v>
      </c>
      <c r="Q71" s="416">
        <f>SUM(Q72:Q73)</f>
        <v>0</v>
      </c>
      <c r="R71" s="416">
        <f t="shared" si="30"/>
        <v>3572297.7100000028</v>
      </c>
      <c r="S71" s="416">
        <f>SUM(S72:S73)</f>
        <v>0</v>
      </c>
      <c r="T71" s="416">
        <f>SUM(T72:T73)</f>
        <v>0</v>
      </c>
      <c r="U71" s="416">
        <f>SUM(U72:U73)</f>
        <v>0</v>
      </c>
      <c r="V71" s="416">
        <f t="shared" si="31"/>
        <v>0</v>
      </c>
      <c r="W71" s="416">
        <f>SUM(W72:W73)</f>
        <v>0</v>
      </c>
      <c r="X71" s="416">
        <f>SUM(X72:X73)</f>
        <v>0</v>
      </c>
      <c r="Y71" s="416">
        <f>SUM(Y72:Y73)</f>
        <v>0</v>
      </c>
      <c r="Z71" s="416">
        <f t="shared" si="32"/>
        <v>0</v>
      </c>
      <c r="AA71" s="416">
        <f t="shared" si="26"/>
        <v>0</v>
      </c>
      <c r="AB71" s="417">
        <f t="shared" si="26"/>
        <v>3572297.7100000028</v>
      </c>
      <c r="AC71" s="417">
        <f t="shared" si="26"/>
        <v>0</v>
      </c>
      <c r="AD71" s="417">
        <f t="shared" si="33"/>
        <v>3572297.7100000028</v>
      </c>
      <c r="AE71" s="417">
        <f>SUM(AE72:AE73)</f>
        <v>0</v>
      </c>
      <c r="AF71" s="417">
        <f>SUM(AF72:AF73)</f>
        <v>1616125.5999999999</v>
      </c>
      <c r="AG71" s="417">
        <f>SUM(AG72:AG73)</f>
        <v>0</v>
      </c>
      <c r="AH71" s="417">
        <f t="shared" si="34"/>
        <v>1616125.5999999999</v>
      </c>
      <c r="AI71" s="417">
        <f t="shared" si="21"/>
        <v>0</v>
      </c>
      <c r="AJ71" s="417">
        <f t="shared" si="21"/>
        <v>1956172.1100000029</v>
      </c>
      <c r="AK71" s="417">
        <f t="shared" si="21"/>
        <v>0</v>
      </c>
      <c r="AL71" s="417">
        <f t="shared" si="22"/>
        <v>1956172.1100000029</v>
      </c>
      <c r="AM71" s="418" t="str">
        <f t="shared" si="23"/>
        <v/>
      </c>
      <c r="AN71" s="418">
        <f t="shared" si="23"/>
        <v>0.4524050712447476</v>
      </c>
      <c r="AO71" s="418" t="str">
        <f t="shared" si="23"/>
        <v/>
      </c>
      <c r="AP71" s="418">
        <f t="shared" si="23"/>
        <v>0.4524050712447476</v>
      </c>
      <c r="AQ71" s="416">
        <f t="shared" si="27"/>
        <v>0</v>
      </c>
      <c r="AR71" s="416">
        <f t="shared" si="27"/>
        <v>0</v>
      </c>
      <c r="AS71" s="416">
        <f t="shared" si="27"/>
        <v>0</v>
      </c>
      <c r="AT71" s="416">
        <f t="shared" si="35"/>
        <v>0</v>
      </c>
      <c r="AU71" s="419"/>
      <c r="AV71" s="420">
        <f>+AL71-'[1]Summary by PAP Conap2014'!$BE$43</f>
        <v>0</v>
      </c>
    </row>
    <row r="72" spans="1:48" s="434" customFormat="1">
      <c r="A72" s="401" t="s">
        <v>130</v>
      </c>
      <c r="B72" s="217" t="s">
        <v>51</v>
      </c>
      <c r="C72" s="430"/>
      <c r="D72" s="430">
        <f>+'[3]Central-conap'!D36</f>
        <v>3572297.7100000028</v>
      </c>
      <c r="E72" s="430"/>
      <c r="F72" s="430">
        <f t="shared" si="24"/>
        <v>3572297.7100000028</v>
      </c>
      <c r="G72" s="430"/>
      <c r="H72" s="430"/>
      <c r="I72" s="430"/>
      <c r="J72" s="430">
        <f t="shared" si="28"/>
        <v>0</v>
      </c>
      <c r="K72" s="430">
        <f t="shared" si="25"/>
        <v>0</v>
      </c>
      <c r="L72" s="430">
        <f t="shared" si="25"/>
        <v>3572297.7100000028</v>
      </c>
      <c r="M72" s="430">
        <f t="shared" si="25"/>
        <v>0</v>
      </c>
      <c r="N72" s="430">
        <f t="shared" si="29"/>
        <v>3572297.7100000028</v>
      </c>
      <c r="O72" s="430"/>
      <c r="P72" s="430">
        <v>3572297.7100000028</v>
      </c>
      <c r="Q72" s="430"/>
      <c r="R72" s="430">
        <f t="shared" si="30"/>
        <v>3572297.7100000028</v>
      </c>
      <c r="S72" s="430"/>
      <c r="T72" s="430"/>
      <c r="U72" s="430"/>
      <c r="V72" s="430">
        <f t="shared" si="31"/>
        <v>0</v>
      </c>
      <c r="W72" s="430"/>
      <c r="X72" s="430">
        <f>+'[3]Central-conap'!E36</f>
        <v>0</v>
      </c>
      <c r="Y72" s="430"/>
      <c r="Z72" s="430">
        <f t="shared" si="32"/>
        <v>0</v>
      </c>
      <c r="AA72" s="430">
        <f t="shared" si="26"/>
        <v>0</v>
      </c>
      <c r="AB72" s="431">
        <f t="shared" si="26"/>
        <v>3572297.7100000028</v>
      </c>
      <c r="AC72" s="431">
        <f t="shared" si="26"/>
        <v>0</v>
      </c>
      <c r="AD72" s="431">
        <f t="shared" si="33"/>
        <v>3572297.7100000028</v>
      </c>
      <c r="AE72" s="431"/>
      <c r="AF72" s="431">
        <f>+'[3]Central-conap'!F36</f>
        <v>1616125.5999999999</v>
      </c>
      <c r="AG72" s="431"/>
      <c r="AH72" s="431">
        <f t="shared" si="34"/>
        <v>1616125.5999999999</v>
      </c>
      <c r="AI72" s="431">
        <f t="shared" si="21"/>
        <v>0</v>
      </c>
      <c r="AJ72" s="431">
        <f t="shared" si="21"/>
        <v>1956172.1100000029</v>
      </c>
      <c r="AK72" s="431">
        <f t="shared" si="21"/>
        <v>0</v>
      </c>
      <c r="AL72" s="431">
        <f t="shared" si="22"/>
        <v>1956172.1100000029</v>
      </c>
      <c r="AM72" s="432" t="str">
        <f t="shared" si="23"/>
        <v/>
      </c>
      <c r="AN72" s="432">
        <f t="shared" si="23"/>
        <v>0.4524050712447476</v>
      </c>
      <c r="AO72" s="432" t="str">
        <f t="shared" si="23"/>
        <v/>
      </c>
      <c r="AP72" s="432">
        <f t="shared" si="23"/>
        <v>0.4524050712447476</v>
      </c>
      <c r="AQ72" s="430">
        <f t="shared" si="27"/>
        <v>0</v>
      </c>
      <c r="AR72" s="430">
        <f t="shared" si="27"/>
        <v>0</v>
      </c>
      <c r="AS72" s="430">
        <f t="shared" si="27"/>
        <v>0</v>
      </c>
      <c r="AT72" s="200">
        <f t="shared" si="35"/>
        <v>0</v>
      </c>
      <c r="AU72" s="433"/>
    </row>
    <row r="73" spans="1:48" s="434" customFormat="1">
      <c r="A73" s="401"/>
      <c r="B73" s="217"/>
      <c r="C73" s="430"/>
      <c r="D73" s="430"/>
      <c r="E73" s="430"/>
      <c r="F73" s="430">
        <f t="shared" si="24"/>
        <v>0</v>
      </c>
      <c r="G73" s="430"/>
      <c r="H73" s="430"/>
      <c r="I73" s="430"/>
      <c r="J73" s="430">
        <f t="shared" si="28"/>
        <v>0</v>
      </c>
      <c r="K73" s="430">
        <f t="shared" si="25"/>
        <v>0</v>
      </c>
      <c r="L73" s="430">
        <f t="shared" si="25"/>
        <v>0</v>
      </c>
      <c r="M73" s="430">
        <f t="shared" si="25"/>
        <v>0</v>
      </c>
      <c r="N73" s="430">
        <f t="shared" si="29"/>
        <v>0</v>
      </c>
      <c r="O73" s="430"/>
      <c r="P73" s="430"/>
      <c r="Q73" s="430"/>
      <c r="R73" s="430">
        <f t="shared" si="30"/>
        <v>0</v>
      </c>
      <c r="S73" s="430"/>
      <c r="T73" s="430"/>
      <c r="U73" s="430"/>
      <c r="V73" s="430">
        <f t="shared" si="31"/>
        <v>0</v>
      </c>
      <c r="W73" s="430"/>
      <c r="X73" s="430"/>
      <c r="Y73" s="430"/>
      <c r="Z73" s="430">
        <f t="shared" si="32"/>
        <v>0</v>
      </c>
      <c r="AA73" s="430">
        <f t="shared" si="26"/>
        <v>0</v>
      </c>
      <c r="AB73" s="431">
        <f t="shared" si="26"/>
        <v>0</v>
      </c>
      <c r="AC73" s="431">
        <f t="shared" si="26"/>
        <v>0</v>
      </c>
      <c r="AD73" s="431">
        <f t="shared" si="33"/>
        <v>0</v>
      </c>
      <c r="AE73" s="431"/>
      <c r="AF73" s="431"/>
      <c r="AG73" s="431"/>
      <c r="AH73" s="431">
        <f t="shared" si="34"/>
        <v>0</v>
      </c>
      <c r="AI73" s="431">
        <f t="shared" si="21"/>
        <v>0</v>
      </c>
      <c r="AJ73" s="431">
        <f t="shared" si="21"/>
        <v>0</v>
      </c>
      <c r="AK73" s="431">
        <f t="shared" si="21"/>
        <v>0</v>
      </c>
      <c r="AL73" s="431">
        <f t="shared" si="22"/>
        <v>0</v>
      </c>
      <c r="AM73" s="432" t="str">
        <f t="shared" si="23"/>
        <v/>
      </c>
      <c r="AN73" s="432" t="str">
        <f t="shared" si="23"/>
        <v/>
      </c>
      <c r="AO73" s="432" t="str">
        <f t="shared" si="23"/>
        <v/>
      </c>
      <c r="AP73" s="432" t="str">
        <f t="shared" si="23"/>
        <v/>
      </c>
      <c r="AQ73" s="430">
        <f t="shared" si="27"/>
        <v>0</v>
      </c>
      <c r="AR73" s="430">
        <f t="shared" si="27"/>
        <v>0</v>
      </c>
      <c r="AS73" s="430">
        <f t="shared" si="27"/>
        <v>0</v>
      </c>
      <c r="AT73" s="200">
        <f t="shared" si="35"/>
        <v>0</v>
      </c>
      <c r="AU73" s="433"/>
    </row>
    <row r="74" spans="1:48" s="420" customFormat="1" ht="24">
      <c r="A74" s="428" t="s">
        <v>132</v>
      </c>
      <c r="B74" s="458" t="s">
        <v>133</v>
      </c>
      <c r="C74" s="416">
        <f>SUM(C75:C91)</f>
        <v>0</v>
      </c>
      <c r="D74" s="416">
        <f t="shared" ref="D74:AL74" si="36">SUM(D75:D91)</f>
        <v>5371365.3400000008</v>
      </c>
      <c r="E74" s="416">
        <f t="shared" si="36"/>
        <v>0</v>
      </c>
      <c r="F74" s="416">
        <f t="shared" si="36"/>
        <v>5371365.3400000008</v>
      </c>
      <c r="G74" s="416">
        <f t="shared" si="36"/>
        <v>0</v>
      </c>
      <c r="H74" s="416">
        <f t="shared" si="36"/>
        <v>0</v>
      </c>
      <c r="I74" s="416">
        <f t="shared" si="36"/>
        <v>0</v>
      </c>
      <c r="J74" s="416">
        <f t="shared" si="36"/>
        <v>0</v>
      </c>
      <c r="K74" s="416">
        <f t="shared" si="36"/>
        <v>0</v>
      </c>
      <c r="L74" s="416">
        <f t="shared" si="36"/>
        <v>5371365.3400000008</v>
      </c>
      <c r="M74" s="416">
        <f t="shared" si="36"/>
        <v>0</v>
      </c>
      <c r="N74" s="416">
        <f t="shared" si="36"/>
        <v>5371365.3400000008</v>
      </c>
      <c r="O74" s="416">
        <f t="shared" si="36"/>
        <v>0</v>
      </c>
      <c r="P74" s="416">
        <f t="shared" si="36"/>
        <v>5371365.3400000008</v>
      </c>
      <c r="Q74" s="416">
        <f t="shared" si="36"/>
        <v>0</v>
      </c>
      <c r="R74" s="416">
        <f t="shared" si="36"/>
        <v>5371365.3400000008</v>
      </c>
      <c r="S74" s="416">
        <f t="shared" si="36"/>
        <v>0</v>
      </c>
      <c r="T74" s="416">
        <f t="shared" si="36"/>
        <v>0</v>
      </c>
      <c r="U74" s="416">
        <f t="shared" si="36"/>
        <v>0</v>
      </c>
      <c r="V74" s="416">
        <f t="shared" si="36"/>
        <v>0</v>
      </c>
      <c r="W74" s="416">
        <f t="shared" si="36"/>
        <v>0</v>
      </c>
      <c r="X74" s="416">
        <f t="shared" si="36"/>
        <v>0</v>
      </c>
      <c r="Y74" s="416">
        <f t="shared" si="36"/>
        <v>0</v>
      </c>
      <c r="Z74" s="416">
        <f t="shared" si="36"/>
        <v>0</v>
      </c>
      <c r="AA74" s="416">
        <f t="shared" si="36"/>
        <v>0</v>
      </c>
      <c r="AB74" s="417">
        <f t="shared" si="36"/>
        <v>5371365.3400000008</v>
      </c>
      <c r="AC74" s="417">
        <f t="shared" si="36"/>
        <v>0</v>
      </c>
      <c r="AD74" s="417">
        <f t="shared" si="36"/>
        <v>5371365.3400000008</v>
      </c>
      <c r="AE74" s="417">
        <f t="shared" si="36"/>
        <v>0</v>
      </c>
      <c r="AF74" s="417">
        <f t="shared" si="36"/>
        <v>4403317.62</v>
      </c>
      <c r="AG74" s="417">
        <f t="shared" si="36"/>
        <v>0</v>
      </c>
      <c r="AH74" s="417">
        <f t="shared" si="36"/>
        <v>4403317.62</v>
      </c>
      <c r="AI74" s="417">
        <f t="shared" si="36"/>
        <v>0</v>
      </c>
      <c r="AJ74" s="417">
        <f t="shared" si="36"/>
        <v>968047.72000000044</v>
      </c>
      <c r="AK74" s="417">
        <f t="shared" si="36"/>
        <v>0</v>
      </c>
      <c r="AL74" s="417">
        <f t="shared" si="36"/>
        <v>968047.72000000044</v>
      </c>
      <c r="AM74" s="418" t="str">
        <f t="shared" si="23"/>
        <v/>
      </c>
      <c r="AN74" s="418">
        <f t="shared" si="23"/>
        <v>0.81977622844027198</v>
      </c>
      <c r="AO74" s="418" t="str">
        <f t="shared" si="23"/>
        <v/>
      </c>
      <c r="AP74" s="418">
        <f t="shared" si="23"/>
        <v>0.81977622844027198</v>
      </c>
      <c r="AQ74" s="416">
        <f>SUM(AQ75:AQ91)</f>
        <v>0</v>
      </c>
      <c r="AR74" s="416">
        <f>SUM(AR75:AR91)</f>
        <v>0</v>
      </c>
      <c r="AS74" s="416">
        <f>SUM(AS75:AS91)</f>
        <v>0</v>
      </c>
      <c r="AT74" s="416">
        <f>SUM(AT75:AT91)</f>
        <v>0</v>
      </c>
      <c r="AU74" s="419"/>
      <c r="AV74" s="420">
        <f>+AL74-'[1]Summary by PAP Conap2014'!$BE$48</f>
        <v>-1.1641532182693481E-9</v>
      </c>
    </row>
    <row r="75" spans="1:48" s="434" customFormat="1">
      <c r="A75" s="401" t="s">
        <v>132</v>
      </c>
      <c r="B75" s="217" t="s">
        <v>51</v>
      </c>
      <c r="C75" s="430"/>
      <c r="D75" s="430">
        <f>+'[3]Central-conap'!D41</f>
        <v>1833896.6400000006</v>
      </c>
      <c r="E75" s="430"/>
      <c r="F75" s="430">
        <f t="shared" ref="F75:F85" si="37">SUM(C75:E75)</f>
        <v>1833896.6400000006</v>
      </c>
      <c r="G75" s="430"/>
      <c r="H75" s="430"/>
      <c r="I75" s="430"/>
      <c r="J75" s="430">
        <f t="shared" ref="J75:J85" si="38">SUM(G75:I75)</f>
        <v>0</v>
      </c>
      <c r="K75" s="430">
        <f t="shared" ref="K75:M92" si="39">+C75+G75</f>
        <v>0</v>
      </c>
      <c r="L75" s="430">
        <f t="shared" si="39"/>
        <v>1833896.6400000006</v>
      </c>
      <c r="M75" s="430">
        <f t="shared" si="39"/>
        <v>0</v>
      </c>
      <c r="N75" s="430">
        <f t="shared" ref="N75:N85" si="40">SUM(K75:M75)</f>
        <v>1833896.6400000006</v>
      </c>
      <c r="O75" s="430"/>
      <c r="P75" s="430">
        <v>1833896.6400000006</v>
      </c>
      <c r="Q75" s="430"/>
      <c r="R75" s="430">
        <f t="shared" ref="R75:R85" si="41">SUM(O75:Q75)</f>
        <v>1833896.6400000006</v>
      </c>
      <c r="S75" s="430"/>
      <c r="T75" s="430"/>
      <c r="U75" s="430"/>
      <c r="V75" s="430">
        <f t="shared" ref="V75:V85" si="42">SUM(S75:U75)</f>
        <v>0</v>
      </c>
      <c r="W75" s="430"/>
      <c r="X75" s="430">
        <f>-+'[3]Central-conap'!E41</f>
        <v>-650000</v>
      </c>
      <c r="Y75" s="430"/>
      <c r="Z75" s="430">
        <f t="shared" ref="Z75:Z85" si="43">SUM(W75:Y75)</f>
        <v>-650000</v>
      </c>
      <c r="AA75" s="430">
        <f t="shared" ref="AA75:AC92" si="44">+O75+W75+S75</f>
        <v>0</v>
      </c>
      <c r="AB75" s="431">
        <f t="shared" si="44"/>
        <v>1183896.6400000006</v>
      </c>
      <c r="AC75" s="431">
        <f t="shared" si="44"/>
        <v>0</v>
      </c>
      <c r="AD75" s="431">
        <f t="shared" ref="AD75:AD85" si="45">SUM(AA75:AC75)</f>
        <v>1183896.6400000006</v>
      </c>
      <c r="AE75" s="431"/>
      <c r="AF75" s="431">
        <f>+'[3]Central-conap'!F41</f>
        <v>1180969.4300000002</v>
      </c>
      <c r="AG75" s="431"/>
      <c r="AH75" s="431">
        <f t="shared" ref="AH75:AH85" si="46">SUM(AE75:AG75)</f>
        <v>1180969.4300000002</v>
      </c>
      <c r="AI75" s="431">
        <f t="shared" ref="AI75:AK92" si="47">+AA75-AE75</f>
        <v>0</v>
      </c>
      <c r="AJ75" s="431">
        <f t="shared" si="47"/>
        <v>2927.2100000004284</v>
      </c>
      <c r="AK75" s="431">
        <f t="shared" si="47"/>
        <v>0</v>
      </c>
      <c r="AL75" s="431">
        <f t="shared" ref="AL75:AL85" si="48">SUM(AI75:AK75)</f>
        <v>2927.2100000004284</v>
      </c>
      <c r="AM75" s="432" t="str">
        <f t="shared" si="23"/>
        <v/>
      </c>
      <c r="AN75" s="432">
        <f t="shared" si="23"/>
        <v>0.99752747841230427</v>
      </c>
      <c r="AO75" s="432" t="str">
        <f t="shared" si="23"/>
        <v/>
      </c>
      <c r="AP75" s="432">
        <f t="shared" si="23"/>
        <v>0.99752747841230427</v>
      </c>
      <c r="AQ75" s="430">
        <f t="shared" ref="AQ75:AS92" si="49">+K75-O75-S75</f>
        <v>0</v>
      </c>
      <c r="AR75" s="430">
        <f t="shared" si="49"/>
        <v>0</v>
      </c>
      <c r="AS75" s="430">
        <f t="shared" si="49"/>
        <v>0</v>
      </c>
      <c r="AT75" s="200">
        <f t="shared" ref="AT75:AT85" si="50">SUM(AQ75:AS75)</f>
        <v>0</v>
      </c>
      <c r="AU75" s="433"/>
    </row>
    <row r="76" spans="1:48" s="434" customFormat="1" ht="24">
      <c r="A76" s="401"/>
      <c r="B76" s="217" t="s">
        <v>52</v>
      </c>
      <c r="C76" s="430"/>
      <c r="D76" s="430">
        <f>+[3]CHDNCR!D367</f>
        <v>172505</v>
      </c>
      <c r="E76" s="430"/>
      <c r="F76" s="430">
        <f t="shared" si="37"/>
        <v>172505</v>
      </c>
      <c r="G76" s="430"/>
      <c r="H76" s="430"/>
      <c r="I76" s="430"/>
      <c r="J76" s="430">
        <f t="shared" si="38"/>
        <v>0</v>
      </c>
      <c r="K76" s="430">
        <f t="shared" si="39"/>
        <v>0</v>
      </c>
      <c r="L76" s="430">
        <f t="shared" si="39"/>
        <v>172505</v>
      </c>
      <c r="M76" s="430">
        <f t="shared" si="39"/>
        <v>0</v>
      </c>
      <c r="N76" s="430">
        <f t="shared" si="40"/>
        <v>172505</v>
      </c>
      <c r="O76" s="430"/>
      <c r="P76" s="430">
        <v>172505</v>
      </c>
      <c r="Q76" s="430"/>
      <c r="R76" s="430">
        <f t="shared" si="41"/>
        <v>172505</v>
      </c>
      <c r="S76" s="430"/>
      <c r="T76" s="430"/>
      <c r="U76" s="430"/>
      <c r="V76" s="430">
        <f t="shared" si="42"/>
        <v>0</v>
      </c>
      <c r="W76" s="430"/>
      <c r="X76" s="430">
        <f>+[3]CHDNCR!J367</f>
        <v>0</v>
      </c>
      <c r="Y76" s="430"/>
      <c r="Z76" s="430">
        <f t="shared" si="43"/>
        <v>0</v>
      </c>
      <c r="AA76" s="430">
        <f t="shared" si="44"/>
        <v>0</v>
      </c>
      <c r="AB76" s="431">
        <f t="shared" si="44"/>
        <v>172505</v>
      </c>
      <c r="AC76" s="431">
        <f t="shared" si="44"/>
        <v>0</v>
      </c>
      <c r="AD76" s="431">
        <f t="shared" si="45"/>
        <v>172505</v>
      </c>
      <c r="AE76" s="431"/>
      <c r="AF76" s="431">
        <f>+[3]CHDNCR!AX367</f>
        <v>0</v>
      </c>
      <c r="AG76" s="431"/>
      <c r="AH76" s="431">
        <f t="shared" si="46"/>
        <v>0</v>
      </c>
      <c r="AI76" s="431">
        <f t="shared" si="47"/>
        <v>0</v>
      </c>
      <c r="AJ76" s="431">
        <f t="shared" si="47"/>
        <v>172505</v>
      </c>
      <c r="AK76" s="431">
        <f t="shared" si="47"/>
        <v>0</v>
      </c>
      <c r="AL76" s="431">
        <f t="shared" si="48"/>
        <v>172505</v>
      </c>
      <c r="AM76" s="432" t="str">
        <f t="shared" si="23"/>
        <v/>
      </c>
      <c r="AN76" s="432">
        <f t="shared" si="23"/>
        <v>0</v>
      </c>
      <c r="AO76" s="432" t="str">
        <f t="shared" si="23"/>
        <v/>
      </c>
      <c r="AP76" s="432">
        <f t="shared" si="23"/>
        <v>0</v>
      </c>
      <c r="AQ76" s="430">
        <f t="shared" si="49"/>
        <v>0</v>
      </c>
      <c r="AR76" s="430">
        <f t="shared" si="49"/>
        <v>0</v>
      </c>
      <c r="AS76" s="430">
        <f t="shared" si="49"/>
        <v>0</v>
      </c>
      <c r="AT76" s="200">
        <f t="shared" si="50"/>
        <v>0</v>
      </c>
      <c r="AU76" s="433"/>
    </row>
    <row r="77" spans="1:48" s="434" customFormat="1">
      <c r="A77" s="401"/>
      <c r="B77" s="217" t="s">
        <v>88</v>
      </c>
      <c r="C77" s="430"/>
      <c r="D77" s="430">
        <f>+[3]CHDCAR!D367</f>
        <v>234</v>
      </c>
      <c r="E77" s="430"/>
      <c r="F77" s="430">
        <f t="shared" si="37"/>
        <v>234</v>
      </c>
      <c r="G77" s="430"/>
      <c r="H77" s="430"/>
      <c r="I77" s="430"/>
      <c r="J77" s="430">
        <f t="shared" si="38"/>
        <v>0</v>
      </c>
      <c r="K77" s="430">
        <f t="shared" si="39"/>
        <v>0</v>
      </c>
      <c r="L77" s="430">
        <f t="shared" si="39"/>
        <v>234</v>
      </c>
      <c r="M77" s="430">
        <f t="shared" si="39"/>
        <v>0</v>
      </c>
      <c r="N77" s="430">
        <f t="shared" si="40"/>
        <v>234</v>
      </c>
      <c r="O77" s="430"/>
      <c r="P77" s="430">
        <v>234</v>
      </c>
      <c r="Q77" s="430"/>
      <c r="R77" s="430">
        <f t="shared" si="41"/>
        <v>234</v>
      </c>
      <c r="S77" s="430"/>
      <c r="T77" s="430"/>
      <c r="U77" s="430"/>
      <c r="V77" s="430">
        <f t="shared" si="42"/>
        <v>0</v>
      </c>
      <c r="W77" s="430"/>
      <c r="X77" s="430">
        <f>+[3]CHDCAR!J367</f>
        <v>0</v>
      </c>
      <c r="Y77" s="430"/>
      <c r="Z77" s="430">
        <f t="shared" si="43"/>
        <v>0</v>
      </c>
      <c r="AA77" s="430">
        <f t="shared" si="44"/>
        <v>0</v>
      </c>
      <c r="AB77" s="431">
        <f t="shared" si="44"/>
        <v>234</v>
      </c>
      <c r="AC77" s="431">
        <f t="shared" si="44"/>
        <v>0</v>
      </c>
      <c r="AD77" s="431">
        <f t="shared" si="45"/>
        <v>234</v>
      </c>
      <c r="AE77" s="431"/>
      <c r="AF77" s="431">
        <f>+[3]CHDCAR!AX367</f>
        <v>0</v>
      </c>
      <c r="AG77" s="431"/>
      <c r="AH77" s="431">
        <f t="shared" si="46"/>
        <v>0</v>
      </c>
      <c r="AI77" s="431">
        <f t="shared" si="47"/>
        <v>0</v>
      </c>
      <c r="AJ77" s="431">
        <f t="shared" si="47"/>
        <v>234</v>
      </c>
      <c r="AK77" s="431">
        <f t="shared" si="47"/>
        <v>0</v>
      </c>
      <c r="AL77" s="431">
        <f t="shared" si="48"/>
        <v>234</v>
      </c>
      <c r="AM77" s="432" t="str">
        <f t="shared" si="23"/>
        <v/>
      </c>
      <c r="AN77" s="432">
        <f t="shared" si="23"/>
        <v>0</v>
      </c>
      <c r="AO77" s="432" t="str">
        <f t="shared" si="23"/>
        <v/>
      </c>
      <c r="AP77" s="432">
        <f t="shared" si="23"/>
        <v>0</v>
      </c>
      <c r="AQ77" s="430">
        <f t="shared" si="49"/>
        <v>0</v>
      </c>
      <c r="AR77" s="430">
        <f t="shared" si="49"/>
        <v>0</v>
      </c>
      <c r="AS77" s="430">
        <f t="shared" si="49"/>
        <v>0</v>
      </c>
      <c r="AT77" s="200">
        <f t="shared" si="50"/>
        <v>0</v>
      </c>
      <c r="AU77" s="433"/>
    </row>
    <row r="78" spans="1:48" s="434" customFormat="1">
      <c r="A78" s="401"/>
      <c r="B78" s="237" t="s">
        <v>80</v>
      </c>
      <c r="C78" s="430"/>
      <c r="D78" s="430">
        <f>+[3]CHD1!D367</f>
        <v>330500</v>
      </c>
      <c r="E78" s="430"/>
      <c r="F78" s="430">
        <f t="shared" si="37"/>
        <v>330500</v>
      </c>
      <c r="G78" s="430"/>
      <c r="H78" s="430"/>
      <c r="I78" s="430"/>
      <c r="J78" s="430">
        <f t="shared" si="38"/>
        <v>0</v>
      </c>
      <c r="K78" s="430">
        <f t="shared" si="39"/>
        <v>0</v>
      </c>
      <c r="L78" s="430">
        <f t="shared" si="39"/>
        <v>330500</v>
      </c>
      <c r="M78" s="430">
        <f t="shared" si="39"/>
        <v>0</v>
      </c>
      <c r="N78" s="430">
        <f t="shared" si="40"/>
        <v>330500</v>
      </c>
      <c r="O78" s="430"/>
      <c r="P78" s="430">
        <v>330500</v>
      </c>
      <c r="Q78" s="430"/>
      <c r="R78" s="430">
        <f t="shared" si="41"/>
        <v>330500</v>
      </c>
      <c r="S78" s="430"/>
      <c r="T78" s="430"/>
      <c r="U78" s="430"/>
      <c r="V78" s="430">
        <f t="shared" si="42"/>
        <v>0</v>
      </c>
      <c r="W78" s="430"/>
      <c r="X78" s="430">
        <f>+[3]CHD1!J367</f>
        <v>400000</v>
      </c>
      <c r="Y78" s="430"/>
      <c r="Z78" s="430">
        <f t="shared" si="43"/>
        <v>400000</v>
      </c>
      <c r="AA78" s="430">
        <f t="shared" si="44"/>
        <v>0</v>
      </c>
      <c r="AB78" s="431">
        <f t="shared" si="44"/>
        <v>730500</v>
      </c>
      <c r="AC78" s="431">
        <f t="shared" si="44"/>
        <v>0</v>
      </c>
      <c r="AD78" s="431">
        <f t="shared" si="45"/>
        <v>730500</v>
      </c>
      <c r="AE78" s="431"/>
      <c r="AF78" s="431">
        <f>+[3]CHD1!AX367</f>
        <v>729781.75</v>
      </c>
      <c r="AG78" s="431"/>
      <c r="AH78" s="431">
        <f t="shared" si="46"/>
        <v>729781.75</v>
      </c>
      <c r="AI78" s="431">
        <f t="shared" si="47"/>
        <v>0</v>
      </c>
      <c r="AJ78" s="431">
        <f t="shared" si="47"/>
        <v>718.25</v>
      </c>
      <c r="AK78" s="431">
        <f t="shared" si="47"/>
        <v>0</v>
      </c>
      <c r="AL78" s="431">
        <f t="shared" si="48"/>
        <v>718.25</v>
      </c>
      <c r="AM78" s="432" t="str">
        <f t="shared" si="23"/>
        <v/>
      </c>
      <c r="AN78" s="432">
        <f t="shared" si="23"/>
        <v>0.9990167693360712</v>
      </c>
      <c r="AO78" s="432" t="str">
        <f t="shared" si="23"/>
        <v/>
      </c>
      <c r="AP78" s="432">
        <f t="shared" si="23"/>
        <v>0.9990167693360712</v>
      </c>
      <c r="AQ78" s="430">
        <f t="shared" si="49"/>
        <v>0</v>
      </c>
      <c r="AR78" s="430">
        <f t="shared" si="49"/>
        <v>0</v>
      </c>
      <c r="AS78" s="430">
        <f t="shared" si="49"/>
        <v>0</v>
      </c>
      <c r="AT78" s="200">
        <f t="shared" si="50"/>
        <v>0</v>
      </c>
      <c r="AU78" s="433"/>
    </row>
    <row r="79" spans="1:48" s="434" customFormat="1" ht="24">
      <c r="A79" s="401"/>
      <c r="B79" s="443" t="s">
        <v>91</v>
      </c>
      <c r="C79" s="430"/>
      <c r="D79" s="430">
        <f>+[3]CHD2!D367</f>
        <v>92000</v>
      </c>
      <c r="E79" s="430"/>
      <c r="F79" s="430">
        <f t="shared" si="37"/>
        <v>92000</v>
      </c>
      <c r="G79" s="430"/>
      <c r="H79" s="430"/>
      <c r="I79" s="430"/>
      <c r="J79" s="430">
        <f t="shared" si="38"/>
        <v>0</v>
      </c>
      <c r="K79" s="430">
        <f t="shared" si="39"/>
        <v>0</v>
      </c>
      <c r="L79" s="430">
        <f t="shared" si="39"/>
        <v>92000</v>
      </c>
      <c r="M79" s="430">
        <f t="shared" si="39"/>
        <v>0</v>
      </c>
      <c r="N79" s="430">
        <f t="shared" si="40"/>
        <v>92000</v>
      </c>
      <c r="O79" s="430"/>
      <c r="P79" s="430">
        <v>92000</v>
      </c>
      <c r="Q79" s="430"/>
      <c r="R79" s="430">
        <f t="shared" si="41"/>
        <v>92000</v>
      </c>
      <c r="S79" s="430"/>
      <c r="T79" s="430"/>
      <c r="U79" s="430"/>
      <c r="V79" s="430">
        <f t="shared" si="42"/>
        <v>0</v>
      </c>
      <c r="W79" s="430"/>
      <c r="X79" s="430">
        <f>+[3]CHD2!J367</f>
        <v>0</v>
      </c>
      <c r="Y79" s="430"/>
      <c r="Z79" s="430">
        <f t="shared" si="43"/>
        <v>0</v>
      </c>
      <c r="AA79" s="430">
        <f t="shared" si="44"/>
        <v>0</v>
      </c>
      <c r="AB79" s="431">
        <f t="shared" si="44"/>
        <v>92000</v>
      </c>
      <c r="AC79" s="431">
        <f t="shared" si="44"/>
        <v>0</v>
      </c>
      <c r="AD79" s="431">
        <f t="shared" si="45"/>
        <v>92000</v>
      </c>
      <c r="AE79" s="431"/>
      <c r="AF79" s="431">
        <f>+[3]CHD2!AX367</f>
        <v>90857.24</v>
      </c>
      <c r="AG79" s="431"/>
      <c r="AH79" s="431">
        <f t="shared" si="46"/>
        <v>90857.24</v>
      </c>
      <c r="AI79" s="431">
        <f t="shared" si="47"/>
        <v>0</v>
      </c>
      <c r="AJ79" s="431">
        <f t="shared" si="47"/>
        <v>1142.7599999999948</v>
      </c>
      <c r="AK79" s="431">
        <f t="shared" si="47"/>
        <v>0</v>
      </c>
      <c r="AL79" s="431">
        <f t="shared" si="48"/>
        <v>1142.7599999999948</v>
      </c>
      <c r="AM79" s="432" t="str">
        <f t="shared" si="23"/>
        <v/>
      </c>
      <c r="AN79" s="432">
        <f t="shared" si="23"/>
        <v>0.98757869565217393</v>
      </c>
      <c r="AO79" s="432" t="str">
        <f t="shared" si="23"/>
        <v/>
      </c>
      <c r="AP79" s="432">
        <f t="shared" si="23"/>
        <v>0.98757869565217393</v>
      </c>
      <c r="AQ79" s="430">
        <f t="shared" si="49"/>
        <v>0</v>
      </c>
      <c r="AR79" s="430">
        <f t="shared" si="49"/>
        <v>0</v>
      </c>
      <c r="AS79" s="430">
        <f t="shared" si="49"/>
        <v>0</v>
      </c>
      <c r="AT79" s="200">
        <f t="shared" si="50"/>
        <v>0</v>
      </c>
      <c r="AU79" s="433"/>
    </row>
    <row r="80" spans="1:48" s="434" customFormat="1">
      <c r="A80" s="401"/>
      <c r="B80" s="217" t="s">
        <v>93</v>
      </c>
      <c r="C80" s="430"/>
      <c r="D80" s="430">
        <f>+[3]CHD3!D367</f>
        <v>356500</v>
      </c>
      <c r="E80" s="430"/>
      <c r="F80" s="430">
        <f t="shared" si="37"/>
        <v>356500</v>
      </c>
      <c r="G80" s="430"/>
      <c r="H80" s="430"/>
      <c r="I80" s="430"/>
      <c r="J80" s="430">
        <f t="shared" si="38"/>
        <v>0</v>
      </c>
      <c r="K80" s="430">
        <f t="shared" si="39"/>
        <v>0</v>
      </c>
      <c r="L80" s="430">
        <f t="shared" si="39"/>
        <v>356500</v>
      </c>
      <c r="M80" s="430">
        <f t="shared" si="39"/>
        <v>0</v>
      </c>
      <c r="N80" s="430">
        <f t="shared" si="40"/>
        <v>356500</v>
      </c>
      <c r="O80" s="430"/>
      <c r="P80" s="430">
        <v>356500</v>
      </c>
      <c r="Q80" s="430"/>
      <c r="R80" s="430">
        <f t="shared" si="41"/>
        <v>356500</v>
      </c>
      <c r="S80" s="430"/>
      <c r="T80" s="430"/>
      <c r="U80" s="430"/>
      <c r="V80" s="430">
        <f t="shared" si="42"/>
        <v>0</v>
      </c>
      <c r="W80" s="430"/>
      <c r="X80" s="430">
        <f>+[3]CHD3!J367</f>
        <v>0</v>
      </c>
      <c r="Y80" s="430"/>
      <c r="Z80" s="430">
        <f t="shared" si="43"/>
        <v>0</v>
      </c>
      <c r="AA80" s="430">
        <f t="shared" si="44"/>
        <v>0</v>
      </c>
      <c r="AB80" s="431">
        <f t="shared" si="44"/>
        <v>356500</v>
      </c>
      <c r="AC80" s="431">
        <f t="shared" si="44"/>
        <v>0</v>
      </c>
      <c r="AD80" s="431">
        <f t="shared" si="45"/>
        <v>356500</v>
      </c>
      <c r="AE80" s="431"/>
      <c r="AF80" s="431">
        <f>+[3]CHD3!AX367</f>
        <v>356500</v>
      </c>
      <c r="AG80" s="431"/>
      <c r="AH80" s="431">
        <f t="shared" si="46"/>
        <v>356500</v>
      </c>
      <c r="AI80" s="431">
        <f t="shared" si="47"/>
        <v>0</v>
      </c>
      <c r="AJ80" s="431">
        <f t="shared" si="47"/>
        <v>0</v>
      </c>
      <c r="AK80" s="431">
        <f t="shared" si="47"/>
        <v>0</v>
      </c>
      <c r="AL80" s="431">
        <f t="shared" si="48"/>
        <v>0</v>
      </c>
      <c r="AM80" s="432" t="str">
        <f t="shared" si="23"/>
        <v/>
      </c>
      <c r="AN80" s="432">
        <f t="shared" si="23"/>
        <v>1</v>
      </c>
      <c r="AO80" s="432" t="str">
        <f t="shared" si="23"/>
        <v/>
      </c>
      <c r="AP80" s="432">
        <f t="shared" si="23"/>
        <v>1</v>
      </c>
      <c r="AQ80" s="430">
        <f t="shared" si="49"/>
        <v>0</v>
      </c>
      <c r="AR80" s="430">
        <f t="shared" si="49"/>
        <v>0</v>
      </c>
      <c r="AS80" s="430">
        <f t="shared" si="49"/>
        <v>0</v>
      </c>
      <c r="AT80" s="200">
        <f t="shared" si="50"/>
        <v>0</v>
      </c>
      <c r="AU80" s="433"/>
    </row>
    <row r="81" spans="1:48" s="434" customFormat="1">
      <c r="A81" s="401"/>
      <c r="B81" s="217" t="s">
        <v>95</v>
      </c>
      <c r="C81" s="430"/>
      <c r="D81" s="430">
        <f>+[3]CHD4A!D367</f>
        <v>155500</v>
      </c>
      <c r="E81" s="430"/>
      <c r="F81" s="430">
        <f t="shared" si="37"/>
        <v>155500</v>
      </c>
      <c r="G81" s="430"/>
      <c r="H81" s="430"/>
      <c r="I81" s="430"/>
      <c r="J81" s="430">
        <f t="shared" si="38"/>
        <v>0</v>
      </c>
      <c r="K81" s="430">
        <f t="shared" si="39"/>
        <v>0</v>
      </c>
      <c r="L81" s="430">
        <f t="shared" si="39"/>
        <v>155500</v>
      </c>
      <c r="M81" s="430">
        <f t="shared" si="39"/>
        <v>0</v>
      </c>
      <c r="N81" s="430">
        <f t="shared" si="40"/>
        <v>155500</v>
      </c>
      <c r="O81" s="430"/>
      <c r="P81" s="430">
        <v>155500</v>
      </c>
      <c r="Q81" s="430"/>
      <c r="R81" s="430">
        <f t="shared" si="41"/>
        <v>155500</v>
      </c>
      <c r="S81" s="430"/>
      <c r="T81" s="430"/>
      <c r="U81" s="430"/>
      <c r="V81" s="430">
        <f t="shared" si="42"/>
        <v>0</v>
      </c>
      <c r="W81" s="430"/>
      <c r="X81" s="430">
        <f>+[3]CHD4A!J367</f>
        <v>0</v>
      </c>
      <c r="Y81" s="430"/>
      <c r="Z81" s="430">
        <f t="shared" si="43"/>
        <v>0</v>
      </c>
      <c r="AA81" s="430">
        <f t="shared" si="44"/>
        <v>0</v>
      </c>
      <c r="AB81" s="431">
        <f t="shared" si="44"/>
        <v>155500</v>
      </c>
      <c r="AC81" s="431">
        <f t="shared" si="44"/>
        <v>0</v>
      </c>
      <c r="AD81" s="431">
        <f t="shared" si="45"/>
        <v>155500</v>
      </c>
      <c r="AE81" s="431"/>
      <c r="AF81" s="431">
        <f>+[3]CHD4A!AX367</f>
        <v>155500</v>
      </c>
      <c r="AG81" s="431"/>
      <c r="AH81" s="431">
        <f t="shared" si="46"/>
        <v>155500</v>
      </c>
      <c r="AI81" s="431">
        <f t="shared" si="47"/>
        <v>0</v>
      </c>
      <c r="AJ81" s="431">
        <f t="shared" si="47"/>
        <v>0</v>
      </c>
      <c r="AK81" s="431">
        <f t="shared" si="47"/>
        <v>0</v>
      </c>
      <c r="AL81" s="431">
        <f t="shared" si="48"/>
        <v>0</v>
      </c>
      <c r="AM81" s="432" t="str">
        <f t="shared" si="23"/>
        <v/>
      </c>
      <c r="AN81" s="432">
        <f t="shared" si="23"/>
        <v>1</v>
      </c>
      <c r="AO81" s="432" t="str">
        <f t="shared" si="23"/>
        <v/>
      </c>
      <c r="AP81" s="432">
        <f t="shared" si="23"/>
        <v>1</v>
      </c>
      <c r="AQ81" s="430">
        <f t="shared" si="49"/>
        <v>0</v>
      </c>
      <c r="AR81" s="430">
        <f t="shared" si="49"/>
        <v>0</v>
      </c>
      <c r="AS81" s="430">
        <f t="shared" si="49"/>
        <v>0</v>
      </c>
      <c r="AT81" s="200">
        <f t="shared" si="50"/>
        <v>0</v>
      </c>
      <c r="AU81" s="433"/>
    </row>
    <row r="82" spans="1:48" s="434" customFormat="1">
      <c r="A82" s="401"/>
      <c r="B82" s="217" t="s">
        <v>97</v>
      </c>
      <c r="C82" s="430"/>
      <c r="D82" s="430">
        <f>+[3]CHD4B!D367</f>
        <v>0</v>
      </c>
      <c r="E82" s="430"/>
      <c r="F82" s="430">
        <f t="shared" si="37"/>
        <v>0</v>
      </c>
      <c r="G82" s="430"/>
      <c r="H82" s="430"/>
      <c r="I82" s="430"/>
      <c r="J82" s="430">
        <f t="shared" si="38"/>
        <v>0</v>
      </c>
      <c r="K82" s="430">
        <f t="shared" si="39"/>
        <v>0</v>
      </c>
      <c r="L82" s="430">
        <f t="shared" si="39"/>
        <v>0</v>
      </c>
      <c r="M82" s="430">
        <f t="shared" si="39"/>
        <v>0</v>
      </c>
      <c r="N82" s="430">
        <f t="shared" si="40"/>
        <v>0</v>
      </c>
      <c r="O82" s="430"/>
      <c r="P82" s="430">
        <v>0</v>
      </c>
      <c r="Q82" s="430"/>
      <c r="R82" s="430">
        <f t="shared" si="41"/>
        <v>0</v>
      </c>
      <c r="S82" s="430"/>
      <c r="T82" s="430"/>
      <c r="U82" s="430"/>
      <c r="V82" s="430">
        <f t="shared" si="42"/>
        <v>0</v>
      </c>
      <c r="W82" s="430"/>
      <c r="X82" s="430">
        <f>+[3]CHD4B!J367</f>
        <v>0</v>
      </c>
      <c r="Y82" s="430"/>
      <c r="Z82" s="430">
        <f t="shared" si="43"/>
        <v>0</v>
      </c>
      <c r="AA82" s="430">
        <f t="shared" si="44"/>
        <v>0</v>
      </c>
      <c r="AB82" s="431">
        <f t="shared" si="44"/>
        <v>0</v>
      </c>
      <c r="AC82" s="431">
        <f t="shared" si="44"/>
        <v>0</v>
      </c>
      <c r="AD82" s="431">
        <f t="shared" si="45"/>
        <v>0</v>
      </c>
      <c r="AE82" s="431"/>
      <c r="AF82" s="431">
        <f>+[3]CHD4B!AX367</f>
        <v>0</v>
      </c>
      <c r="AG82" s="431"/>
      <c r="AH82" s="431">
        <f t="shared" si="46"/>
        <v>0</v>
      </c>
      <c r="AI82" s="431">
        <f t="shared" si="47"/>
        <v>0</v>
      </c>
      <c r="AJ82" s="431">
        <f t="shared" si="47"/>
        <v>0</v>
      </c>
      <c r="AK82" s="431">
        <f t="shared" si="47"/>
        <v>0</v>
      </c>
      <c r="AL82" s="431">
        <f t="shared" si="48"/>
        <v>0</v>
      </c>
      <c r="AM82" s="432" t="str">
        <f t="shared" si="23"/>
        <v/>
      </c>
      <c r="AN82" s="432" t="str">
        <f t="shared" si="23"/>
        <v/>
      </c>
      <c r="AO82" s="432" t="str">
        <f t="shared" si="23"/>
        <v/>
      </c>
      <c r="AP82" s="432" t="str">
        <f t="shared" si="23"/>
        <v/>
      </c>
      <c r="AQ82" s="430">
        <f t="shared" si="49"/>
        <v>0</v>
      </c>
      <c r="AR82" s="430">
        <f t="shared" si="49"/>
        <v>0</v>
      </c>
      <c r="AS82" s="430">
        <f t="shared" si="49"/>
        <v>0</v>
      </c>
      <c r="AT82" s="200">
        <f t="shared" si="50"/>
        <v>0</v>
      </c>
      <c r="AU82" s="433"/>
    </row>
    <row r="83" spans="1:48" s="434" customFormat="1">
      <c r="A83" s="401"/>
      <c r="B83" s="217" t="s">
        <v>53</v>
      </c>
      <c r="C83" s="430"/>
      <c r="D83" s="430">
        <f>+[3]CHD5!D367</f>
        <v>310750</v>
      </c>
      <c r="E83" s="430"/>
      <c r="F83" s="430">
        <f t="shared" si="37"/>
        <v>310750</v>
      </c>
      <c r="G83" s="430"/>
      <c r="H83" s="430"/>
      <c r="I83" s="430"/>
      <c r="J83" s="430">
        <f t="shared" si="38"/>
        <v>0</v>
      </c>
      <c r="K83" s="430">
        <f t="shared" si="39"/>
        <v>0</v>
      </c>
      <c r="L83" s="430">
        <f t="shared" si="39"/>
        <v>310750</v>
      </c>
      <c r="M83" s="430">
        <f t="shared" si="39"/>
        <v>0</v>
      </c>
      <c r="N83" s="430">
        <f t="shared" si="40"/>
        <v>310750</v>
      </c>
      <c r="O83" s="430"/>
      <c r="P83" s="430">
        <v>310750</v>
      </c>
      <c r="Q83" s="430"/>
      <c r="R83" s="430">
        <f t="shared" si="41"/>
        <v>310750</v>
      </c>
      <c r="S83" s="430"/>
      <c r="T83" s="430"/>
      <c r="U83" s="430"/>
      <c r="V83" s="430">
        <f t="shared" si="42"/>
        <v>0</v>
      </c>
      <c r="W83" s="430"/>
      <c r="X83" s="430">
        <f>+[3]CHD5!J367</f>
        <v>0</v>
      </c>
      <c r="Y83" s="430"/>
      <c r="Z83" s="430">
        <f t="shared" si="43"/>
        <v>0</v>
      </c>
      <c r="AA83" s="430">
        <f t="shared" si="44"/>
        <v>0</v>
      </c>
      <c r="AB83" s="431">
        <f t="shared" si="44"/>
        <v>310750</v>
      </c>
      <c r="AC83" s="431">
        <f t="shared" si="44"/>
        <v>0</v>
      </c>
      <c r="AD83" s="431">
        <f t="shared" si="45"/>
        <v>310750</v>
      </c>
      <c r="AE83" s="431"/>
      <c r="AF83" s="431">
        <f>+[3]CHD5!AX367</f>
        <v>197500</v>
      </c>
      <c r="AG83" s="431"/>
      <c r="AH83" s="431">
        <f t="shared" si="46"/>
        <v>197500</v>
      </c>
      <c r="AI83" s="431">
        <f t="shared" si="47"/>
        <v>0</v>
      </c>
      <c r="AJ83" s="431">
        <f t="shared" si="47"/>
        <v>113250</v>
      </c>
      <c r="AK83" s="431">
        <f t="shared" si="47"/>
        <v>0</v>
      </c>
      <c r="AL83" s="431">
        <f t="shared" si="48"/>
        <v>113250</v>
      </c>
      <c r="AM83" s="432" t="str">
        <f t="shared" si="23"/>
        <v/>
      </c>
      <c r="AN83" s="432">
        <f t="shared" si="23"/>
        <v>0.63555913113435236</v>
      </c>
      <c r="AO83" s="432" t="str">
        <f t="shared" si="23"/>
        <v/>
      </c>
      <c r="AP83" s="432">
        <f t="shared" si="23"/>
        <v>0.63555913113435236</v>
      </c>
      <c r="AQ83" s="430">
        <f t="shared" si="49"/>
        <v>0</v>
      </c>
      <c r="AR83" s="430">
        <f t="shared" si="49"/>
        <v>0</v>
      </c>
      <c r="AS83" s="430">
        <f t="shared" si="49"/>
        <v>0</v>
      </c>
      <c r="AT83" s="200">
        <f t="shared" si="50"/>
        <v>0</v>
      </c>
      <c r="AU83" s="433"/>
    </row>
    <row r="84" spans="1:48" s="434" customFormat="1">
      <c r="A84" s="401"/>
      <c r="B84" s="217" t="s">
        <v>100</v>
      </c>
      <c r="C84" s="430"/>
      <c r="D84" s="430">
        <f>+[3]CHD6!D367</f>
        <v>615540</v>
      </c>
      <c r="E84" s="430"/>
      <c r="F84" s="430">
        <f t="shared" si="37"/>
        <v>615540</v>
      </c>
      <c r="G84" s="430"/>
      <c r="H84" s="430"/>
      <c r="I84" s="430"/>
      <c r="J84" s="430">
        <f t="shared" si="38"/>
        <v>0</v>
      </c>
      <c r="K84" s="430">
        <f t="shared" si="39"/>
        <v>0</v>
      </c>
      <c r="L84" s="430">
        <f t="shared" si="39"/>
        <v>615540</v>
      </c>
      <c r="M84" s="430">
        <f t="shared" si="39"/>
        <v>0</v>
      </c>
      <c r="N84" s="430">
        <f t="shared" si="40"/>
        <v>615540</v>
      </c>
      <c r="O84" s="430"/>
      <c r="P84" s="430">
        <v>615540</v>
      </c>
      <c r="Q84" s="430"/>
      <c r="R84" s="430">
        <f t="shared" si="41"/>
        <v>615540</v>
      </c>
      <c r="S84" s="430"/>
      <c r="T84" s="430"/>
      <c r="U84" s="430"/>
      <c r="V84" s="430">
        <f t="shared" si="42"/>
        <v>0</v>
      </c>
      <c r="W84" s="430"/>
      <c r="X84" s="430">
        <f>+[3]CHD6!J367</f>
        <v>0</v>
      </c>
      <c r="Y84" s="430"/>
      <c r="Z84" s="430">
        <f t="shared" si="43"/>
        <v>0</v>
      </c>
      <c r="AA84" s="430">
        <f t="shared" si="44"/>
        <v>0</v>
      </c>
      <c r="AB84" s="431">
        <f t="shared" si="44"/>
        <v>615540</v>
      </c>
      <c r="AC84" s="431">
        <f t="shared" si="44"/>
        <v>0</v>
      </c>
      <c r="AD84" s="431">
        <f t="shared" si="45"/>
        <v>615540</v>
      </c>
      <c r="AE84" s="431"/>
      <c r="AF84" s="431">
        <f>+[3]CHD6!AX367</f>
        <v>318500</v>
      </c>
      <c r="AG84" s="431"/>
      <c r="AH84" s="431">
        <f t="shared" si="46"/>
        <v>318500</v>
      </c>
      <c r="AI84" s="431">
        <f t="shared" si="47"/>
        <v>0</v>
      </c>
      <c r="AJ84" s="431">
        <f t="shared" si="47"/>
        <v>297040</v>
      </c>
      <c r="AK84" s="431">
        <f t="shared" si="47"/>
        <v>0</v>
      </c>
      <c r="AL84" s="431">
        <f t="shared" si="48"/>
        <v>297040</v>
      </c>
      <c r="AM84" s="432" t="str">
        <f t="shared" si="23"/>
        <v/>
      </c>
      <c r="AN84" s="432">
        <f t="shared" si="23"/>
        <v>0.51743184845826429</v>
      </c>
      <c r="AO84" s="432" t="str">
        <f t="shared" si="23"/>
        <v/>
      </c>
      <c r="AP84" s="432">
        <f t="shared" si="23"/>
        <v>0.51743184845826429</v>
      </c>
      <c r="AQ84" s="430">
        <f t="shared" si="49"/>
        <v>0</v>
      </c>
      <c r="AR84" s="430">
        <f t="shared" si="49"/>
        <v>0</v>
      </c>
      <c r="AS84" s="430">
        <f t="shared" si="49"/>
        <v>0</v>
      </c>
      <c r="AT84" s="200">
        <f t="shared" si="50"/>
        <v>0</v>
      </c>
      <c r="AU84" s="433"/>
    </row>
    <row r="85" spans="1:48" s="434" customFormat="1">
      <c r="A85" s="401"/>
      <c r="B85" s="217" t="s">
        <v>54</v>
      </c>
      <c r="C85" s="430"/>
      <c r="D85" s="430">
        <f>+[3]CHD7!D367</f>
        <v>325807.5</v>
      </c>
      <c r="E85" s="430"/>
      <c r="F85" s="430">
        <f t="shared" si="37"/>
        <v>325807.5</v>
      </c>
      <c r="G85" s="430"/>
      <c r="H85" s="430"/>
      <c r="I85" s="430"/>
      <c r="J85" s="430">
        <f t="shared" si="38"/>
        <v>0</v>
      </c>
      <c r="K85" s="430">
        <f t="shared" si="39"/>
        <v>0</v>
      </c>
      <c r="L85" s="430">
        <f t="shared" si="39"/>
        <v>325807.5</v>
      </c>
      <c r="M85" s="430">
        <f t="shared" si="39"/>
        <v>0</v>
      </c>
      <c r="N85" s="430">
        <f t="shared" si="40"/>
        <v>325807.5</v>
      </c>
      <c r="O85" s="430"/>
      <c r="P85" s="430">
        <v>325807.5</v>
      </c>
      <c r="Q85" s="430"/>
      <c r="R85" s="430">
        <f t="shared" si="41"/>
        <v>325807.5</v>
      </c>
      <c r="S85" s="430"/>
      <c r="T85" s="430"/>
      <c r="U85" s="430"/>
      <c r="V85" s="430">
        <f t="shared" si="42"/>
        <v>0</v>
      </c>
      <c r="W85" s="430"/>
      <c r="X85" s="430">
        <f>+[3]CHD7!J367</f>
        <v>0</v>
      </c>
      <c r="Y85" s="430"/>
      <c r="Z85" s="430">
        <f t="shared" si="43"/>
        <v>0</v>
      </c>
      <c r="AA85" s="430">
        <f t="shared" si="44"/>
        <v>0</v>
      </c>
      <c r="AB85" s="431">
        <f t="shared" si="44"/>
        <v>325807.5</v>
      </c>
      <c r="AC85" s="431">
        <f t="shared" si="44"/>
        <v>0</v>
      </c>
      <c r="AD85" s="431">
        <f t="shared" si="45"/>
        <v>325807.5</v>
      </c>
      <c r="AE85" s="431"/>
      <c r="AF85" s="431">
        <f>+[3]CHD7!AX367</f>
        <v>324920</v>
      </c>
      <c r="AG85" s="431"/>
      <c r="AH85" s="431">
        <f t="shared" si="46"/>
        <v>324920</v>
      </c>
      <c r="AI85" s="431">
        <f t="shared" si="47"/>
        <v>0</v>
      </c>
      <c r="AJ85" s="431">
        <f t="shared" si="47"/>
        <v>887.5</v>
      </c>
      <c r="AK85" s="431">
        <f t="shared" si="47"/>
        <v>0</v>
      </c>
      <c r="AL85" s="431">
        <f t="shared" si="48"/>
        <v>887.5</v>
      </c>
      <c r="AM85" s="432" t="str">
        <f t="shared" si="23"/>
        <v/>
      </c>
      <c r="AN85" s="432">
        <f t="shared" si="23"/>
        <v>0.99727599886436014</v>
      </c>
      <c r="AO85" s="432" t="str">
        <f t="shared" si="23"/>
        <v/>
      </c>
      <c r="AP85" s="432">
        <f t="shared" si="23"/>
        <v>0.99727599886436014</v>
      </c>
      <c r="AQ85" s="430">
        <f t="shared" si="49"/>
        <v>0</v>
      </c>
      <c r="AR85" s="430">
        <f t="shared" si="49"/>
        <v>0</v>
      </c>
      <c r="AS85" s="430">
        <f t="shared" si="49"/>
        <v>0</v>
      </c>
      <c r="AT85" s="200">
        <f t="shared" si="50"/>
        <v>0</v>
      </c>
      <c r="AU85" s="433"/>
    </row>
    <row r="86" spans="1:48" s="434" customFormat="1">
      <c r="A86" s="401"/>
      <c r="B86" s="217" t="s">
        <v>103</v>
      </c>
      <c r="C86" s="430"/>
      <c r="D86" s="430">
        <f>+[3]CHD8!D367</f>
        <v>184968</v>
      </c>
      <c r="E86" s="430"/>
      <c r="F86" s="430">
        <f t="shared" ref="F86:F91" si="51">SUM(C86:E86)</f>
        <v>184968</v>
      </c>
      <c r="G86" s="430"/>
      <c r="H86" s="430"/>
      <c r="I86" s="430"/>
      <c r="J86" s="430">
        <f t="shared" ref="J86:J91" si="52">SUM(G86:I86)</f>
        <v>0</v>
      </c>
      <c r="K86" s="430">
        <f t="shared" si="39"/>
        <v>0</v>
      </c>
      <c r="L86" s="430">
        <f t="shared" si="39"/>
        <v>184968</v>
      </c>
      <c r="M86" s="430">
        <f t="shared" si="39"/>
        <v>0</v>
      </c>
      <c r="N86" s="430">
        <f t="shared" ref="N86:N91" si="53">SUM(K86:M86)</f>
        <v>184968</v>
      </c>
      <c r="O86" s="430"/>
      <c r="P86" s="430">
        <v>184968</v>
      </c>
      <c r="Q86" s="430"/>
      <c r="R86" s="430">
        <f t="shared" ref="R86:R91" si="54">SUM(O86:Q86)</f>
        <v>184968</v>
      </c>
      <c r="S86" s="430"/>
      <c r="T86" s="430"/>
      <c r="U86" s="430"/>
      <c r="V86" s="430">
        <f t="shared" ref="V86:V91" si="55">SUM(S86:U86)</f>
        <v>0</v>
      </c>
      <c r="W86" s="430"/>
      <c r="X86" s="430">
        <f>+[3]CHD8!J367</f>
        <v>0</v>
      </c>
      <c r="Y86" s="430"/>
      <c r="Z86" s="430">
        <f t="shared" ref="Z86:Z91" si="56">SUM(W86:Y86)</f>
        <v>0</v>
      </c>
      <c r="AA86" s="430">
        <f t="shared" si="44"/>
        <v>0</v>
      </c>
      <c r="AB86" s="431">
        <f t="shared" si="44"/>
        <v>184968</v>
      </c>
      <c r="AC86" s="431">
        <f t="shared" si="44"/>
        <v>0</v>
      </c>
      <c r="AD86" s="431">
        <f t="shared" ref="AD86:AD91" si="57">SUM(AA86:AC86)</f>
        <v>184968</v>
      </c>
      <c r="AE86" s="431"/>
      <c r="AF86" s="431">
        <f>+[3]CHD8!AX367</f>
        <v>0</v>
      </c>
      <c r="AG86" s="431"/>
      <c r="AH86" s="431">
        <f t="shared" ref="AH86:AH91" si="58">SUM(AE86:AG86)</f>
        <v>0</v>
      </c>
      <c r="AI86" s="431">
        <f t="shared" si="47"/>
        <v>0</v>
      </c>
      <c r="AJ86" s="431">
        <f t="shared" si="47"/>
        <v>184968</v>
      </c>
      <c r="AK86" s="431">
        <f t="shared" si="47"/>
        <v>0</v>
      </c>
      <c r="AL86" s="431">
        <f t="shared" ref="AL86:AL91" si="59">SUM(AI86:AK86)</f>
        <v>184968</v>
      </c>
      <c r="AM86" s="432" t="str">
        <f t="shared" si="23"/>
        <v/>
      </c>
      <c r="AN86" s="432">
        <f t="shared" si="23"/>
        <v>0</v>
      </c>
      <c r="AO86" s="432" t="str">
        <f t="shared" si="23"/>
        <v/>
      </c>
      <c r="AP86" s="432">
        <f t="shared" si="23"/>
        <v>0</v>
      </c>
      <c r="AQ86" s="430">
        <f t="shared" si="49"/>
        <v>0</v>
      </c>
      <c r="AR86" s="430">
        <f t="shared" si="49"/>
        <v>0</v>
      </c>
      <c r="AS86" s="430">
        <f t="shared" si="49"/>
        <v>0</v>
      </c>
      <c r="AT86" s="200">
        <f t="shared" ref="AT86:AT91" si="60">SUM(AQ86:AS86)</f>
        <v>0</v>
      </c>
      <c r="AU86" s="433"/>
    </row>
    <row r="87" spans="1:48" s="434" customFormat="1" ht="24">
      <c r="A87" s="401"/>
      <c r="B87" s="217" t="s">
        <v>105</v>
      </c>
      <c r="C87" s="430"/>
      <c r="D87" s="430">
        <f>+[3]CHD9!D367</f>
        <v>71250</v>
      </c>
      <c r="E87" s="430"/>
      <c r="F87" s="430">
        <f t="shared" si="51"/>
        <v>71250</v>
      </c>
      <c r="G87" s="430"/>
      <c r="H87" s="430"/>
      <c r="I87" s="430"/>
      <c r="J87" s="430">
        <f t="shared" si="52"/>
        <v>0</v>
      </c>
      <c r="K87" s="430">
        <f t="shared" si="39"/>
        <v>0</v>
      </c>
      <c r="L87" s="430">
        <f t="shared" si="39"/>
        <v>71250</v>
      </c>
      <c r="M87" s="430">
        <f t="shared" si="39"/>
        <v>0</v>
      </c>
      <c r="N87" s="430">
        <f t="shared" si="53"/>
        <v>71250</v>
      </c>
      <c r="O87" s="430"/>
      <c r="P87" s="430">
        <v>71250</v>
      </c>
      <c r="Q87" s="430"/>
      <c r="R87" s="430">
        <f t="shared" si="54"/>
        <v>71250</v>
      </c>
      <c r="S87" s="430"/>
      <c r="T87" s="430"/>
      <c r="U87" s="430"/>
      <c r="V87" s="430">
        <f t="shared" si="55"/>
        <v>0</v>
      </c>
      <c r="W87" s="430"/>
      <c r="X87" s="430">
        <f>+[3]CHD9!J367</f>
        <v>125000</v>
      </c>
      <c r="Y87" s="430"/>
      <c r="Z87" s="430">
        <f t="shared" si="56"/>
        <v>125000</v>
      </c>
      <c r="AA87" s="430">
        <f t="shared" si="44"/>
        <v>0</v>
      </c>
      <c r="AB87" s="431">
        <f t="shared" si="44"/>
        <v>196250</v>
      </c>
      <c r="AC87" s="431">
        <f t="shared" si="44"/>
        <v>0</v>
      </c>
      <c r="AD87" s="431">
        <f t="shared" si="57"/>
        <v>196250</v>
      </c>
      <c r="AE87" s="431"/>
      <c r="AF87" s="431">
        <f>+[3]CHD9!AX367</f>
        <v>125000</v>
      </c>
      <c r="AG87" s="431"/>
      <c r="AH87" s="431">
        <f t="shared" si="58"/>
        <v>125000</v>
      </c>
      <c r="AI87" s="431">
        <f t="shared" si="47"/>
        <v>0</v>
      </c>
      <c r="AJ87" s="431">
        <f t="shared" si="47"/>
        <v>71250</v>
      </c>
      <c r="AK87" s="431">
        <f t="shared" si="47"/>
        <v>0</v>
      </c>
      <c r="AL87" s="431">
        <f t="shared" si="59"/>
        <v>71250</v>
      </c>
      <c r="AM87" s="432" t="str">
        <f t="shared" si="23"/>
        <v/>
      </c>
      <c r="AN87" s="432">
        <f t="shared" si="23"/>
        <v>0.63694267515923564</v>
      </c>
      <c r="AO87" s="432" t="str">
        <f t="shared" si="23"/>
        <v/>
      </c>
      <c r="AP87" s="432">
        <f t="shared" si="23"/>
        <v>0.63694267515923564</v>
      </c>
      <c r="AQ87" s="430">
        <f t="shared" si="49"/>
        <v>0</v>
      </c>
      <c r="AR87" s="430">
        <f t="shared" si="49"/>
        <v>0</v>
      </c>
      <c r="AS87" s="430">
        <f t="shared" si="49"/>
        <v>0</v>
      </c>
      <c r="AT87" s="200">
        <f t="shared" si="60"/>
        <v>0</v>
      </c>
      <c r="AU87" s="433"/>
    </row>
    <row r="88" spans="1:48" s="434" customFormat="1">
      <c r="A88" s="401"/>
      <c r="B88" s="217" t="s">
        <v>107</v>
      </c>
      <c r="C88" s="430"/>
      <c r="D88" s="430">
        <f>+[3]CHD10!D367</f>
        <v>256250</v>
      </c>
      <c r="E88" s="430"/>
      <c r="F88" s="430">
        <f t="shared" si="51"/>
        <v>256250</v>
      </c>
      <c r="G88" s="430"/>
      <c r="H88" s="430"/>
      <c r="I88" s="430"/>
      <c r="J88" s="430">
        <f t="shared" si="52"/>
        <v>0</v>
      </c>
      <c r="K88" s="430">
        <f t="shared" si="39"/>
        <v>0</v>
      </c>
      <c r="L88" s="430">
        <f t="shared" si="39"/>
        <v>256250</v>
      </c>
      <c r="M88" s="430">
        <f t="shared" si="39"/>
        <v>0</v>
      </c>
      <c r="N88" s="430">
        <f t="shared" si="53"/>
        <v>256250</v>
      </c>
      <c r="O88" s="430"/>
      <c r="P88" s="430">
        <v>256250</v>
      </c>
      <c r="Q88" s="430"/>
      <c r="R88" s="430">
        <f t="shared" si="54"/>
        <v>256250</v>
      </c>
      <c r="S88" s="430"/>
      <c r="T88" s="430"/>
      <c r="U88" s="430"/>
      <c r="V88" s="430">
        <f t="shared" si="55"/>
        <v>0</v>
      </c>
      <c r="W88" s="430"/>
      <c r="X88" s="430">
        <f>+[3]CHD10!J367</f>
        <v>0</v>
      </c>
      <c r="Y88" s="430"/>
      <c r="Z88" s="430">
        <f t="shared" si="56"/>
        <v>0</v>
      </c>
      <c r="AA88" s="430">
        <f t="shared" si="44"/>
        <v>0</v>
      </c>
      <c r="AB88" s="431">
        <f t="shared" si="44"/>
        <v>256250</v>
      </c>
      <c r="AC88" s="431">
        <f t="shared" si="44"/>
        <v>0</v>
      </c>
      <c r="AD88" s="431">
        <f t="shared" si="57"/>
        <v>256250</v>
      </c>
      <c r="AE88" s="431"/>
      <c r="AF88" s="431">
        <f>+[3]CHD10!AX367</f>
        <v>253125</v>
      </c>
      <c r="AG88" s="431"/>
      <c r="AH88" s="431">
        <f t="shared" si="58"/>
        <v>253125</v>
      </c>
      <c r="AI88" s="431">
        <f t="shared" si="47"/>
        <v>0</v>
      </c>
      <c r="AJ88" s="431">
        <f t="shared" si="47"/>
        <v>3125</v>
      </c>
      <c r="AK88" s="431">
        <f t="shared" si="47"/>
        <v>0</v>
      </c>
      <c r="AL88" s="431">
        <f t="shared" si="59"/>
        <v>3125</v>
      </c>
      <c r="AM88" s="432" t="str">
        <f t="shared" si="23"/>
        <v/>
      </c>
      <c r="AN88" s="432">
        <f t="shared" si="23"/>
        <v>0.98780487804878048</v>
      </c>
      <c r="AO88" s="432" t="str">
        <f t="shared" si="23"/>
        <v/>
      </c>
      <c r="AP88" s="432">
        <f t="shared" si="23"/>
        <v>0.98780487804878048</v>
      </c>
      <c r="AQ88" s="430">
        <f t="shared" si="49"/>
        <v>0</v>
      </c>
      <c r="AR88" s="430">
        <f t="shared" si="49"/>
        <v>0</v>
      </c>
      <c r="AS88" s="430">
        <f t="shared" si="49"/>
        <v>0</v>
      </c>
      <c r="AT88" s="200">
        <f t="shared" si="60"/>
        <v>0</v>
      </c>
      <c r="AU88" s="433"/>
    </row>
    <row r="89" spans="1:48" s="434" customFormat="1">
      <c r="A89" s="401"/>
      <c r="B89" s="217" t="s">
        <v>55</v>
      </c>
      <c r="C89" s="430"/>
      <c r="D89" s="430">
        <f>+[3]CHD11!D367</f>
        <v>156423.20000000001</v>
      </c>
      <c r="E89" s="430"/>
      <c r="F89" s="430">
        <f t="shared" si="51"/>
        <v>156423.20000000001</v>
      </c>
      <c r="G89" s="430"/>
      <c r="H89" s="430"/>
      <c r="I89" s="430"/>
      <c r="J89" s="430">
        <f t="shared" si="52"/>
        <v>0</v>
      </c>
      <c r="K89" s="430">
        <f t="shared" si="39"/>
        <v>0</v>
      </c>
      <c r="L89" s="430">
        <f t="shared" si="39"/>
        <v>156423.20000000001</v>
      </c>
      <c r="M89" s="430">
        <f t="shared" si="39"/>
        <v>0</v>
      </c>
      <c r="N89" s="430">
        <f t="shared" si="53"/>
        <v>156423.20000000001</v>
      </c>
      <c r="O89" s="430"/>
      <c r="P89" s="430">
        <v>156423.20000000001</v>
      </c>
      <c r="Q89" s="430"/>
      <c r="R89" s="430">
        <f t="shared" si="54"/>
        <v>156423.20000000001</v>
      </c>
      <c r="S89" s="430"/>
      <c r="T89" s="430"/>
      <c r="U89" s="430"/>
      <c r="V89" s="430">
        <f t="shared" si="55"/>
        <v>0</v>
      </c>
      <c r="W89" s="430"/>
      <c r="X89" s="430">
        <f>+[3]CHD11!J367</f>
        <v>0</v>
      </c>
      <c r="Y89" s="430"/>
      <c r="Z89" s="430">
        <f t="shared" si="56"/>
        <v>0</v>
      </c>
      <c r="AA89" s="430">
        <f t="shared" si="44"/>
        <v>0</v>
      </c>
      <c r="AB89" s="431">
        <f t="shared" si="44"/>
        <v>156423.20000000001</v>
      </c>
      <c r="AC89" s="431">
        <f t="shared" si="44"/>
        <v>0</v>
      </c>
      <c r="AD89" s="431">
        <f t="shared" si="57"/>
        <v>156423.20000000001</v>
      </c>
      <c r="AE89" s="431"/>
      <c r="AF89" s="431">
        <f>+[3]CHD11!AX367</f>
        <v>156423.20000000001</v>
      </c>
      <c r="AG89" s="431"/>
      <c r="AH89" s="431">
        <f t="shared" si="58"/>
        <v>156423.20000000001</v>
      </c>
      <c r="AI89" s="431">
        <f t="shared" si="47"/>
        <v>0</v>
      </c>
      <c r="AJ89" s="431">
        <f t="shared" si="47"/>
        <v>0</v>
      </c>
      <c r="AK89" s="431">
        <f t="shared" si="47"/>
        <v>0</v>
      </c>
      <c r="AL89" s="431">
        <f t="shared" si="59"/>
        <v>0</v>
      </c>
      <c r="AM89" s="432" t="str">
        <f t="shared" ref="AM89:AP110" si="61">IF(AA89=0,"",AE89/AA89)</f>
        <v/>
      </c>
      <c r="AN89" s="432">
        <f t="shared" si="61"/>
        <v>1</v>
      </c>
      <c r="AO89" s="432" t="str">
        <f t="shared" si="61"/>
        <v/>
      </c>
      <c r="AP89" s="432">
        <f t="shared" si="61"/>
        <v>1</v>
      </c>
      <c r="AQ89" s="430">
        <f t="shared" si="49"/>
        <v>0</v>
      </c>
      <c r="AR89" s="430">
        <f t="shared" si="49"/>
        <v>0</v>
      </c>
      <c r="AS89" s="430">
        <f t="shared" si="49"/>
        <v>0</v>
      </c>
      <c r="AT89" s="200">
        <f t="shared" si="60"/>
        <v>0</v>
      </c>
      <c r="AU89" s="433"/>
    </row>
    <row r="90" spans="1:48" s="434" customFormat="1">
      <c r="A90" s="401"/>
      <c r="B90" s="217" t="s">
        <v>56</v>
      </c>
      <c r="C90" s="430"/>
      <c r="D90" s="430">
        <f>+[3]CHD12!D367</f>
        <v>48000</v>
      </c>
      <c r="E90" s="430"/>
      <c r="F90" s="430">
        <f t="shared" si="51"/>
        <v>48000</v>
      </c>
      <c r="G90" s="430"/>
      <c r="H90" s="430"/>
      <c r="I90" s="430"/>
      <c r="J90" s="430">
        <f t="shared" si="52"/>
        <v>0</v>
      </c>
      <c r="K90" s="430">
        <f t="shared" si="39"/>
        <v>0</v>
      </c>
      <c r="L90" s="430">
        <f t="shared" si="39"/>
        <v>48000</v>
      </c>
      <c r="M90" s="430">
        <f t="shared" si="39"/>
        <v>0</v>
      </c>
      <c r="N90" s="430">
        <f t="shared" si="53"/>
        <v>48000</v>
      </c>
      <c r="O90" s="430"/>
      <c r="P90" s="430">
        <v>48000</v>
      </c>
      <c r="Q90" s="430"/>
      <c r="R90" s="430">
        <f t="shared" si="54"/>
        <v>48000</v>
      </c>
      <c r="S90" s="430"/>
      <c r="T90" s="430"/>
      <c r="U90" s="430"/>
      <c r="V90" s="430">
        <f t="shared" si="55"/>
        <v>0</v>
      </c>
      <c r="W90" s="430"/>
      <c r="X90" s="430">
        <f>+[3]CHD12!J367</f>
        <v>0</v>
      </c>
      <c r="Y90" s="430"/>
      <c r="Z90" s="430">
        <f t="shared" si="56"/>
        <v>0</v>
      </c>
      <c r="AA90" s="430">
        <f t="shared" si="44"/>
        <v>0</v>
      </c>
      <c r="AB90" s="431">
        <f t="shared" si="44"/>
        <v>48000</v>
      </c>
      <c r="AC90" s="431">
        <f t="shared" si="44"/>
        <v>0</v>
      </c>
      <c r="AD90" s="431">
        <f t="shared" si="57"/>
        <v>48000</v>
      </c>
      <c r="AE90" s="431"/>
      <c r="AF90" s="431">
        <f>+[3]CHD12!AX367</f>
        <v>0</v>
      </c>
      <c r="AG90" s="431"/>
      <c r="AH90" s="431">
        <f t="shared" si="58"/>
        <v>0</v>
      </c>
      <c r="AI90" s="431">
        <f t="shared" si="47"/>
        <v>0</v>
      </c>
      <c r="AJ90" s="431">
        <f t="shared" si="47"/>
        <v>48000</v>
      </c>
      <c r="AK90" s="431">
        <f t="shared" si="47"/>
        <v>0</v>
      </c>
      <c r="AL90" s="431">
        <f t="shared" si="59"/>
        <v>48000</v>
      </c>
      <c r="AM90" s="432" t="str">
        <f t="shared" si="61"/>
        <v/>
      </c>
      <c r="AN90" s="432">
        <f t="shared" si="61"/>
        <v>0</v>
      </c>
      <c r="AO90" s="432" t="str">
        <f t="shared" si="61"/>
        <v/>
      </c>
      <c r="AP90" s="432">
        <f t="shared" si="61"/>
        <v>0</v>
      </c>
      <c r="AQ90" s="430">
        <f t="shared" si="49"/>
        <v>0</v>
      </c>
      <c r="AR90" s="430">
        <f t="shared" si="49"/>
        <v>0</v>
      </c>
      <c r="AS90" s="430">
        <f t="shared" si="49"/>
        <v>0</v>
      </c>
      <c r="AT90" s="200">
        <f t="shared" si="60"/>
        <v>0</v>
      </c>
      <c r="AU90" s="433"/>
    </row>
    <row r="91" spans="1:48" s="434" customFormat="1">
      <c r="A91" s="401"/>
      <c r="B91" s="443" t="s">
        <v>428</v>
      </c>
      <c r="C91" s="430"/>
      <c r="D91" s="430">
        <f>+[3]CHD13!D367</f>
        <v>461241</v>
      </c>
      <c r="E91" s="430"/>
      <c r="F91" s="430">
        <f t="shared" si="51"/>
        <v>461241</v>
      </c>
      <c r="G91" s="430"/>
      <c r="H91" s="430"/>
      <c r="I91" s="430"/>
      <c r="J91" s="430">
        <f t="shared" si="52"/>
        <v>0</v>
      </c>
      <c r="K91" s="430">
        <f t="shared" si="39"/>
        <v>0</v>
      </c>
      <c r="L91" s="430">
        <f t="shared" si="39"/>
        <v>461241</v>
      </c>
      <c r="M91" s="430">
        <f t="shared" si="39"/>
        <v>0</v>
      </c>
      <c r="N91" s="430">
        <f t="shared" si="53"/>
        <v>461241</v>
      </c>
      <c r="O91" s="430"/>
      <c r="P91" s="430">
        <v>461241</v>
      </c>
      <c r="Q91" s="430"/>
      <c r="R91" s="430">
        <f t="shared" si="54"/>
        <v>461241</v>
      </c>
      <c r="S91" s="430"/>
      <c r="T91" s="430"/>
      <c r="U91" s="430"/>
      <c r="V91" s="430">
        <f t="shared" si="55"/>
        <v>0</v>
      </c>
      <c r="W91" s="430"/>
      <c r="X91" s="430">
        <f>+[3]CHD13!J367</f>
        <v>125000</v>
      </c>
      <c r="Y91" s="430"/>
      <c r="Z91" s="430">
        <f t="shared" si="56"/>
        <v>125000</v>
      </c>
      <c r="AA91" s="430">
        <f t="shared" si="44"/>
        <v>0</v>
      </c>
      <c r="AB91" s="431">
        <f t="shared" si="44"/>
        <v>586241</v>
      </c>
      <c r="AC91" s="431">
        <f t="shared" si="44"/>
        <v>0</v>
      </c>
      <c r="AD91" s="431">
        <f t="shared" si="57"/>
        <v>586241</v>
      </c>
      <c r="AE91" s="431"/>
      <c r="AF91" s="431">
        <f>+[3]CHD13!AX367</f>
        <v>514241</v>
      </c>
      <c r="AG91" s="431"/>
      <c r="AH91" s="431">
        <f t="shared" si="58"/>
        <v>514241</v>
      </c>
      <c r="AI91" s="431">
        <f t="shared" si="47"/>
        <v>0</v>
      </c>
      <c r="AJ91" s="431">
        <f t="shared" si="47"/>
        <v>72000</v>
      </c>
      <c r="AK91" s="431">
        <f t="shared" si="47"/>
        <v>0</v>
      </c>
      <c r="AL91" s="431">
        <f t="shared" si="59"/>
        <v>72000</v>
      </c>
      <c r="AM91" s="432" t="str">
        <f t="shared" si="61"/>
        <v/>
      </c>
      <c r="AN91" s="432">
        <f t="shared" si="61"/>
        <v>0.87718361561200942</v>
      </c>
      <c r="AO91" s="432" t="str">
        <f t="shared" si="61"/>
        <v/>
      </c>
      <c r="AP91" s="432">
        <f t="shared" si="61"/>
        <v>0.87718361561200942</v>
      </c>
      <c r="AQ91" s="430">
        <f t="shared" si="49"/>
        <v>0</v>
      </c>
      <c r="AR91" s="430">
        <f t="shared" si="49"/>
        <v>0</v>
      </c>
      <c r="AS91" s="430">
        <f t="shared" si="49"/>
        <v>0</v>
      </c>
      <c r="AT91" s="200">
        <f t="shared" si="60"/>
        <v>0</v>
      </c>
      <c r="AU91" s="433"/>
    </row>
    <row r="92" spans="1:48" s="434" customFormat="1">
      <c r="A92" s="401"/>
      <c r="B92" s="261"/>
      <c r="C92" s="430"/>
      <c r="D92" s="430"/>
      <c r="E92" s="430"/>
      <c r="F92" s="430">
        <f>SUM(C92:E92)</f>
        <v>0</v>
      </c>
      <c r="G92" s="430"/>
      <c r="H92" s="430"/>
      <c r="I92" s="430"/>
      <c r="J92" s="430">
        <f>SUM(G92:I92)</f>
        <v>0</v>
      </c>
      <c r="K92" s="430">
        <f t="shared" si="39"/>
        <v>0</v>
      </c>
      <c r="L92" s="430">
        <f t="shared" si="39"/>
        <v>0</v>
      </c>
      <c r="M92" s="430">
        <f t="shared" si="39"/>
        <v>0</v>
      </c>
      <c r="N92" s="430">
        <f>SUM(K92:M92)</f>
        <v>0</v>
      </c>
      <c r="O92" s="430"/>
      <c r="P92" s="430"/>
      <c r="Q92" s="430"/>
      <c r="R92" s="430">
        <f>SUM(O92:Q92)</f>
        <v>0</v>
      </c>
      <c r="S92" s="430"/>
      <c r="T92" s="430"/>
      <c r="U92" s="430"/>
      <c r="V92" s="430">
        <f>SUM(S92:U92)</f>
        <v>0</v>
      </c>
      <c r="W92" s="430"/>
      <c r="X92" s="430"/>
      <c r="Y92" s="430"/>
      <c r="Z92" s="430">
        <f>SUM(W92:Y92)</f>
        <v>0</v>
      </c>
      <c r="AA92" s="430">
        <f t="shared" si="44"/>
        <v>0</v>
      </c>
      <c r="AB92" s="431">
        <f t="shared" si="44"/>
        <v>0</v>
      </c>
      <c r="AC92" s="431">
        <f t="shared" si="44"/>
        <v>0</v>
      </c>
      <c r="AD92" s="431">
        <f>SUM(AA92:AC92)</f>
        <v>0</v>
      </c>
      <c r="AE92" s="431"/>
      <c r="AF92" s="431"/>
      <c r="AG92" s="431"/>
      <c r="AH92" s="431">
        <f>SUM(AE92:AG92)</f>
        <v>0</v>
      </c>
      <c r="AI92" s="431">
        <f t="shared" si="47"/>
        <v>0</v>
      </c>
      <c r="AJ92" s="431">
        <f t="shared" si="47"/>
        <v>0</v>
      </c>
      <c r="AK92" s="431">
        <f t="shared" si="47"/>
        <v>0</v>
      </c>
      <c r="AL92" s="431">
        <f>SUM(AI92:AK92)</f>
        <v>0</v>
      </c>
      <c r="AM92" s="432" t="str">
        <f t="shared" si="61"/>
        <v/>
      </c>
      <c r="AN92" s="432" t="str">
        <f t="shared" si="61"/>
        <v/>
      </c>
      <c r="AO92" s="432" t="str">
        <f t="shared" si="61"/>
        <v/>
      </c>
      <c r="AP92" s="432" t="str">
        <f t="shared" si="61"/>
        <v/>
      </c>
      <c r="AQ92" s="430">
        <f t="shared" si="49"/>
        <v>0</v>
      </c>
      <c r="AR92" s="430">
        <f t="shared" si="49"/>
        <v>0</v>
      </c>
      <c r="AS92" s="430">
        <f t="shared" si="49"/>
        <v>0</v>
      </c>
      <c r="AT92" s="200">
        <f>SUM(AQ92:AS92)</f>
        <v>0</v>
      </c>
      <c r="AU92" s="433"/>
    </row>
    <row r="93" spans="1:48" s="420" customFormat="1" ht="24">
      <c r="A93" s="428" t="s">
        <v>134</v>
      </c>
      <c r="B93" s="458" t="s">
        <v>135</v>
      </c>
      <c r="C93" s="416">
        <f>SUM(C94:C176)</f>
        <v>0</v>
      </c>
      <c r="D93" s="416">
        <f t="shared" ref="D93:AL93" si="62">SUM(D94:D176)</f>
        <v>67037631.439999983</v>
      </c>
      <c r="E93" s="416">
        <f t="shared" si="62"/>
        <v>0</v>
      </c>
      <c r="F93" s="416">
        <f t="shared" si="62"/>
        <v>67037631.439999983</v>
      </c>
      <c r="G93" s="416">
        <f t="shared" si="62"/>
        <v>0</v>
      </c>
      <c r="H93" s="416">
        <f t="shared" si="62"/>
        <v>0</v>
      </c>
      <c r="I93" s="416">
        <f t="shared" si="62"/>
        <v>0</v>
      </c>
      <c r="J93" s="416">
        <f t="shared" si="62"/>
        <v>0</v>
      </c>
      <c r="K93" s="416">
        <f t="shared" si="62"/>
        <v>0</v>
      </c>
      <c r="L93" s="416">
        <f t="shared" si="62"/>
        <v>67037631.439999983</v>
      </c>
      <c r="M93" s="416">
        <f t="shared" si="62"/>
        <v>0</v>
      </c>
      <c r="N93" s="416">
        <f t="shared" si="62"/>
        <v>67037631.439999983</v>
      </c>
      <c r="O93" s="416">
        <f t="shared" si="62"/>
        <v>0</v>
      </c>
      <c r="P93" s="416">
        <f t="shared" si="62"/>
        <v>67037631.439999983</v>
      </c>
      <c r="Q93" s="416">
        <f t="shared" si="62"/>
        <v>0</v>
      </c>
      <c r="R93" s="416">
        <f t="shared" si="62"/>
        <v>67037631.439999983</v>
      </c>
      <c r="S93" s="416">
        <f t="shared" si="62"/>
        <v>0</v>
      </c>
      <c r="T93" s="416">
        <f t="shared" si="62"/>
        <v>0</v>
      </c>
      <c r="U93" s="416">
        <f t="shared" si="62"/>
        <v>0</v>
      </c>
      <c r="V93" s="416">
        <f t="shared" si="62"/>
        <v>0</v>
      </c>
      <c r="W93" s="416">
        <f t="shared" si="62"/>
        <v>0</v>
      </c>
      <c r="X93" s="416">
        <f t="shared" si="62"/>
        <v>3.7252902984619141E-9</v>
      </c>
      <c r="Y93" s="416">
        <f t="shared" si="62"/>
        <v>0</v>
      </c>
      <c r="Z93" s="416">
        <f t="shared" si="62"/>
        <v>3.7252902984619141E-9</v>
      </c>
      <c r="AA93" s="416">
        <f t="shared" si="62"/>
        <v>0</v>
      </c>
      <c r="AB93" s="417">
        <f t="shared" si="62"/>
        <v>67037631.440000005</v>
      </c>
      <c r="AC93" s="417">
        <f t="shared" si="62"/>
        <v>0</v>
      </c>
      <c r="AD93" s="417">
        <f t="shared" si="62"/>
        <v>67037631.440000005</v>
      </c>
      <c r="AE93" s="417">
        <f t="shared" si="62"/>
        <v>0</v>
      </c>
      <c r="AF93" s="417">
        <f t="shared" si="62"/>
        <v>61693637.329999998</v>
      </c>
      <c r="AG93" s="417">
        <f t="shared" si="62"/>
        <v>0</v>
      </c>
      <c r="AH93" s="417">
        <f t="shared" si="62"/>
        <v>61693637.329999998</v>
      </c>
      <c r="AI93" s="417">
        <f t="shared" si="62"/>
        <v>0</v>
      </c>
      <c r="AJ93" s="417">
        <f t="shared" si="62"/>
        <v>5343994.1099999985</v>
      </c>
      <c r="AK93" s="417">
        <f t="shared" si="62"/>
        <v>0</v>
      </c>
      <c r="AL93" s="417">
        <f t="shared" si="62"/>
        <v>5343994.1099999985</v>
      </c>
      <c r="AM93" s="418" t="str">
        <f t="shared" si="61"/>
        <v/>
      </c>
      <c r="AN93" s="418">
        <f t="shared" si="61"/>
        <v>0.92028366761759794</v>
      </c>
      <c r="AO93" s="418" t="str">
        <f t="shared" si="61"/>
        <v/>
      </c>
      <c r="AP93" s="418">
        <f t="shared" si="61"/>
        <v>0.92028366761759794</v>
      </c>
      <c r="AQ93" s="416">
        <f>SUM(AQ94:AQ176)</f>
        <v>0</v>
      </c>
      <c r="AR93" s="416">
        <f>SUM(AR94:AR176)</f>
        <v>0</v>
      </c>
      <c r="AS93" s="416">
        <f>SUM(AS94:AS176)</f>
        <v>0</v>
      </c>
      <c r="AT93" s="416">
        <f>SUM(AT94:AT176)</f>
        <v>0</v>
      </c>
      <c r="AU93" s="419"/>
      <c r="AV93" s="420">
        <f>+AL93-'[1]Summary by PAP Conap2014'!$BE$53</f>
        <v>1.3969838619232178E-8</v>
      </c>
    </row>
    <row r="94" spans="1:48" s="434" customFormat="1">
      <c r="A94" s="401" t="s">
        <v>134</v>
      </c>
      <c r="B94" s="217" t="s">
        <v>51</v>
      </c>
      <c r="C94" s="430"/>
      <c r="D94" s="430">
        <f>+'[3]Central-conap'!D46</f>
        <v>54766498.509999998</v>
      </c>
      <c r="E94" s="430"/>
      <c r="F94" s="430">
        <f t="shared" ref="F94:F110" si="63">SUM(C94:E94)</f>
        <v>54766498.509999998</v>
      </c>
      <c r="G94" s="430"/>
      <c r="H94" s="430"/>
      <c r="I94" s="430"/>
      <c r="J94" s="430">
        <f t="shared" ref="J94:J110" si="64">SUM(G94:I94)</f>
        <v>0</v>
      </c>
      <c r="K94" s="430">
        <f t="shared" ref="K94:M110" si="65">+C94+G94</f>
        <v>0</v>
      </c>
      <c r="L94" s="430">
        <f t="shared" si="65"/>
        <v>54766498.509999998</v>
      </c>
      <c r="M94" s="430">
        <f t="shared" si="65"/>
        <v>0</v>
      </c>
      <c r="N94" s="430">
        <f t="shared" ref="N94:N110" si="66">SUM(K94:M94)</f>
        <v>54766498.509999998</v>
      </c>
      <c r="O94" s="430"/>
      <c r="P94" s="430">
        <v>54766498.509999998</v>
      </c>
      <c r="Q94" s="430"/>
      <c r="R94" s="430">
        <f t="shared" ref="R94:R110" si="67">SUM(O94:Q94)</f>
        <v>54766498.509999998</v>
      </c>
      <c r="S94" s="430"/>
      <c r="T94" s="430"/>
      <c r="U94" s="430"/>
      <c r="V94" s="430">
        <f t="shared" ref="V94:V110" si="68">SUM(S94:U94)</f>
        <v>0</v>
      </c>
      <c r="W94" s="430"/>
      <c r="X94" s="430">
        <f>-'[3]Central-conap'!E46</f>
        <v>-43555095.939999998</v>
      </c>
      <c r="Y94" s="430"/>
      <c r="Z94" s="430">
        <f t="shared" ref="Z94:Z110" si="69">SUM(W94:Y94)</f>
        <v>-43555095.939999998</v>
      </c>
      <c r="AA94" s="430">
        <f t="shared" ref="AA94:AC110" si="70">+O94+W94+S94</f>
        <v>0</v>
      </c>
      <c r="AB94" s="431">
        <f t="shared" si="70"/>
        <v>11211402.57</v>
      </c>
      <c r="AC94" s="431">
        <f t="shared" si="70"/>
        <v>0</v>
      </c>
      <c r="AD94" s="431">
        <f t="shared" ref="AD94:AD110" si="71">SUM(AA94:AC94)</f>
        <v>11211402.57</v>
      </c>
      <c r="AE94" s="431"/>
      <c r="AF94" s="431">
        <f>+'[3]Central-conap'!F46</f>
        <v>11211402.57</v>
      </c>
      <c r="AG94" s="431"/>
      <c r="AH94" s="431">
        <f t="shared" ref="AH94:AH110" si="72">SUM(AE94:AG94)</f>
        <v>11211402.57</v>
      </c>
      <c r="AI94" s="431">
        <f t="shared" ref="AI94:AK110" si="73">+AA94-AE94</f>
        <v>0</v>
      </c>
      <c r="AJ94" s="431">
        <f t="shared" si="73"/>
        <v>0</v>
      </c>
      <c r="AK94" s="431">
        <f t="shared" si="73"/>
        <v>0</v>
      </c>
      <c r="AL94" s="431">
        <f t="shared" ref="AL94:AL110" si="74">SUM(AI94:AK94)</f>
        <v>0</v>
      </c>
      <c r="AM94" s="432" t="str">
        <f t="shared" si="61"/>
        <v/>
      </c>
      <c r="AN94" s="432">
        <f t="shared" si="61"/>
        <v>1</v>
      </c>
      <c r="AO94" s="432" t="str">
        <f t="shared" si="61"/>
        <v/>
      </c>
      <c r="AP94" s="432">
        <f t="shared" si="61"/>
        <v>1</v>
      </c>
      <c r="AQ94" s="430">
        <f t="shared" ref="AQ94:AS110" si="75">+K94-O94-S94</f>
        <v>0</v>
      </c>
      <c r="AR94" s="430">
        <f t="shared" si="75"/>
        <v>0</v>
      </c>
      <c r="AS94" s="430">
        <f t="shared" si="75"/>
        <v>0</v>
      </c>
      <c r="AT94" s="200">
        <f t="shared" ref="AT94:AT110" si="76">SUM(AQ94:AS94)</f>
        <v>0</v>
      </c>
      <c r="AU94" s="433"/>
    </row>
    <row r="95" spans="1:48" s="434" customFormat="1" ht="24">
      <c r="A95" s="401"/>
      <c r="B95" s="217" t="s">
        <v>52</v>
      </c>
      <c r="C95" s="430"/>
      <c r="D95" s="430">
        <f>+[3]CHDNCR!D372</f>
        <v>840342</v>
      </c>
      <c r="E95" s="430"/>
      <c r="F95" s="430">
        <f t="shared" si="63"/>
        <v>840342</v>
      </c>
      <c r="G95" s="430"/>
      <c r="H95" s="430"/>
      <c r="I95" s="430"/>
      <c r="J95" s="430">
        <f t="shared" si="64"/>
        <v>0</v>
      </c>
      <c r="K95" s="430">
        <f t="shared" si="65"/>
        <v>0</v>
      </c>
      <c r="L95" s="430">
        <f t="shared" si="65"/>
        <v>840342</v>
      </c>
      <c r="M95" s="430">
        <f t="shared" si="65"/>
        <v>0</v>
      </c>
      <c r="N95" s="430">
        <f t="shared" si="66"/>
        <v>840342</v>
      </c>
      <c r="O95" s="430"/>
      <c r="P95" s="430">
        <v>840342</v>
      </c>
      <c r="Q95" s="430"/>
      <c r="R95" s="430">
        <f t="shared" si="67"/>
        <v>840342</v>
      </c>
      <c r="S95" s="430"/>
      <c r="T95" s="430"/>
      <c r="U95" s="430"/>
      <c r="V95" s="430">
        <f t="shared" si="68"/>
        <v>0</v>
      </c>
      <c r="W95" s="430"/>
      <c r="X95" s="430">
        <f>+[3]CHDNCR!J372+[3]CHDNCR!I372</f>
        <v>0</v>
      </c>
      <c r="Y95" s="430"/>
      <c r="Z95" s="215">
        <f t="shared" si="69"/>
        <v>0</v>
      </c>
      <c r="AA95" s="430">
        <f t="shared" si="70"/>
        <v>0</v>
      </c>
      <c r="AB95" s="431">
        <f t="shared" si="70"/>
        <v>840342</v>
      </c>
      <c r="AC95" s="431">
        <f t="shared" si="70"/>
        <v>0</v>
      </c>
      <c r="AD95" s="431">
        <f t="shared" si="71"/>
        <v>840342</v>
      </c>
      <c r="AE95" s="431"/>
      <c r="AF95" s="431">
        <f>+[3]CHDNCR!AX372</f>
        <v>840342</v>
      </c>
      <c r="AG95" s="431"/>
      <c r="AH95" s="459">
        <f t="shared" si="72"/>
        <v>840342</v>
      </c>
      <c r="AI95" s="431">
        <f t="shared" si="73"/>
        <v>0</v>
      </c>
      <c r="AJ95" s="431">
        <f t="shared" si="73"/>
        <v>0</v>
      </c>
      <c r="AK95" s="431">
        <f t="shared" si="73"/>
        <v>0</v>
      </c>
      <c r="AL95" s="431">
        <f t="shared" si="74"/>
        <v>0</v>
      </c>
      <c r="AM95" s="432" t="str">
        <f t="shared" si="61"/>
        <v/>
      </c>
      <c r="AN95" s="432">
        <f t="shared" si="61"/>
        <v>1</v>
      </c>
      <c r="AO95" s="432" t="str">
        <f t="shared" si="61"/>
        <v/>
      </c>
      <c r="AP95" s="432">
        <f t="shared" si="61"/>
        <v>1</v>
      </c>
      <c r="AQ95" s="430">
        <f t="shared" si="75"/>
        <v>0</v>
      </c>
      <c r="AR95" s="430">
        <f t="shared" si="75"/>
        <v>0</v>
      </c>
      <c r="AS95" s="430">
        <f t="shared" si="75"/>
        <v>0</v>
      </c>
      <c r="AT95" s="200">
        <f t="shared" si="76"/>
        <v>0</v>
      </c>
      <c r="AU95" s="433"/>
    </row>
    <row r="96" spans="1:48" s="434" customFormat="1">
      <c r="A96" s="401"/>
      <c r="B96" s="217" t="s">
        <v>88</v>
      </c>
      <c r="C96" s="430"/>
      <c r="D96" s="430">
        <f>+[3]CHDCAR!D372</f>
        <v>682272.37</v>
      </c>
      <c r="E96" s="430"/>
      <c r="F96" s="430">
        <f t="shared" si="63"/>
        <v>682272.37</v>
      </c>
      <c r="G96" s="430"/>
      <c r="H96" s="430"/>
      <c r="I96" s="430"/>
      <c r="J96" s="430">
        <f t="shared" si="64"/>
        <v>0</v>
      </c>
      <c r="K96" s="430">
        <f t="shared" si="65"/>
        <v>0</v>
      </c>
      <c r="L96" s="430">
        <f t="shared" si="65"/>
        <v>682272.37</v>
      </c>
      <c r="M96" s="430">
        <f t="shared" si="65"/>
        <v>0</v>
      </c>
      <c r="N96" s="430">
        <f t="shared" si="66"/>
        <v>682272.37</v>
      </c>
      <c r="O96" s="430"/>
      <c r="P96" s="430">
        <v>682272.37</v>
      </c>
      <c r="Q96" s="430"/>
      <c r="R96" s="430">
        <f t="shared" si="67"/>
        <v>682272.37</v>
      </c>
      <c r="S96" s="430"/>
      <c r="T96" s="430"/>
      <c r="U96" s="430"/>
      <c r="V96" s="430">
        <f t="shared" si="68"/>
        <v>0</v>
      </c>
      <c r="W96" s="430"/>
      <c r="X96" s="430">
        <f>+[3]CHDCAR!J372+[3]CHDCAR!I372</f>
        <v>664524</v>
      </c>
      <c r="Y96" s="430"/>
      <c r="Z96" s="215">
        <f t="shared" si="69"/>
        <v>664524</v>
      </c>
      <c r="AA96" s="430">
        <f t="shared" si="70"/>
        <v>0</v>
      </c>
      <c r="AB96" s="431">
        <f t="shared" si="70"/>
        <v>1346796.37</v>
      </c>
      <c r="AC96" s="431">
        <f t="shared" si="70"/>
        <v>0</v>
      </c>
      <c r="AD96" s="431">
        <f t="shared" si="71"/>
        <v>1346796.37</v>
      </c>
      <c r="AE96" s="431"/>
      <c r="AF96" s="431">
        <f>+[3]CHDCAR!AX372</f>
        <v>1080113.6600000001</v>
      </c>
      <c r="AG96" s="431"/>
      <c r="AH96" s="459">
        <f t="shared" si="72"/>
        <v>1080113.6600000001</v>
      </c>
      <c r="AI96" s="431">
        <f t="shared" si="73"/>
        <v>0</v>
      </c>
      <c r="AJ96" s="431">
        <f t="shared" si="73"/>
        <v>266682.70999999996</v>
      </c>
      <c r="AK96" s="431">
        <f t="shared" si="73"/>
        <v>0</v>
      </c>
      <c r="AL96" s="431">
        <f t="shared" si="74"/>
        <v>266682.70999999996</v>
      </c>
      <c r="AM96" s="432" t="str">
        <f t="shared" si="61"/>
        <v/>
      </c>
      <c r="AN96" s="432">
        <f t="shared" si="61"/>
        <v>0.80198735611382743</v>
      </c>
      <c r="AO96" s="432" t="str">
        <f t="shared" si="61"/>
        <v/>
      </c>
      <c r="AP96" s="432">
        <f t="shared" si="61"/>
        <v>0.80198735611382743</v>
      </c>
      <c r="AQ96" s="430">
        <f t="shared" si="75"/>
        <v>0</v>
      </c>
      <c r="AR96" s="430">
        <f t="shared" si="75"/>
        <v>0</v>
      </c>
      <c r="AS96" s="430">
        <f t="shared" si="75"/>
        <v>0</v>
      </c>
      <c r="AT96" s="200">
        <f t="shared" si="76"/>
        <v>0</v>
      </c>
      <c r="AU96" s="433"/>
    </row>
    <row r="97" spans="1:47" s="434" customFormat="1">
      <c r="A97" s="401"/>
      <c r="B97" s="237" t="s">
        <v>80</v>
      </c>
      <c r="C97" s="430"/>
      <c r="D97" s="430">
        <f>+[3]CHD1!D372</f>
        <v>403170</v>
      </c>
      <c r="E97" s="430"/>
      <c r="F97" s="430">
        <f t="shared" si="63"/>
        <v>403170</v>
      </c>
      <c r="G97" s="430"/>
      <c r="H97" s="430"/>
      <c r="I97" s="430"/>
      <c r="J97" s="430">
        <f t="shared" si="64"/>
        <v>0</v>
      </c>
      <c r="K97" s="430">
        <f t="shared" si="65"/>
        <v>0</v>
      </c>
      <c r="L97" s="430">
        <f t="shared" si="65"/>
        <v>403170</v>
      </c>
      <c r="M97" s="430">
        <f t="shared" si="65"/>
        <v>0</v>
      </c>
      <c r="N97" s="430">
        <f t="shared" si="66"/>
        <v>403170</v>
      </c>
      <c r="O97" s="430"/>
      <c r="P97" s="430">
        <v>403170</v>
      </c>
      <c r="Q97" s="430"/>
      <c r="R97" s="430">
        <f t="shared" si="67"/>
        <v>403170</v>
      </c>
      <c r="S97" s="430"/>
      <c r="T97" s="430"/>
      <c r="U97" s="430"/>
      <c r="V97" s="430">
        <f t="shared" si="68"/>
        <v>0</v>
      </c>
      <c r="W97" s="430"/>
      <c r="X97" s="430">
        <f>+[3]CHD1!J372+[3]CHD1!I372</f>
        <v>443016</v>
      </c>
      <c r="Y97" s="430"/>
      <c r="Z97" s="460">
        <f t="shared" si="69"/>
        <v>443016</v>
      </c>
      <c r="AA97" s="430">
        <f t="shared" si="70"/>
        <v>0</v>
      </c>
      <c r="AB97" s="431">
        <f t="shared" si="70"/>
        <v>846186</v>
      </c>
      <c r="AC97" s="431">
        <f t="shared" si="70"/>
        <v>0</v>
      </c>
      <c r="AD97" s="431">
        <f t="shared" si="71"/>
        <v>846186</v>
      </c>
      <c r="AE97" s="431"/>
      <c r="AF97" s="431">
        <f>+[3]CHD1!AX372</f>
        <v>845987.61</v>
      </c>
      <c r="AG97" s="431"/>
      <c r="AH97" s="459">
        <f t="shared" si="72"/>
        <v>845987.61</v>
      </c>
      <c r="AI97" s="431">
        <f t="shared" si="73"/>
        <v>0</v>
      </c>
      <c r="AJ97" s="431">
        <f t="shared" si="73"/>
        <v>198.39000000001397</v>
      </c>
      <c r="AK97" s="431">
        <f t="shared" si="73"/>
        <v>0</v>
      </c>
      <c r="AL97" s="431">
        <f t="shared" si="74"/>
        <v>198.39000000001397</v>
      </c>
      <c r="AM97" s="432" t="str">
        <f t="shared" si="61"/>
        <v/>
      </c>
      <c r="AN97" s="432">
        <f t="shared" si="61"/>
        <v>0.9997655480000851</v>
      </c>
      <c r="AO97" s="432" t="str">
        <f t="shared" si="61"/>
        <v/>
      </c>
      <c r="AP97" s="432">
        <f t="shared" si="61"/>
        <v>0.9997655480000851</v>
      </c>
      <c r="AQ97" s="430">
        <f t="shared" si="75"/>
        <v>0</v>
      </c>
      <c r="AR97" s="430">
        <f t="shared" si="75"/>
        <v>0</v>
      </c>
      <c r="AS97" s="430">
        <f t="shared" si="75"/>
        <v>0</v>
      </c>
      <c r="AT97" s="200">
        <f t="shared" si="76"/>
        <v>0</v>
      </c>
      <c r="AU97" s="433"/>
    </row>
    <row r="98" spans="1:47" s="434" customFormat="1" ht="24">
      <c r="A98" s="401"/>
      <c r="B98" s="443" t="s">
        <v>91</v>
      </c>
      <c r="C98" s="430"/>
      <c r="D98" s="430">
        <f>+[3]CHD2!D372</f>
        <v>405712.96999999974</v>
      </c>
      <c r="E98" s="430"/>
      <c r="F98" s="430">
        <f t="shared" si="63"/>
        <v>405712.96999999974</v>
      </c>
      <c r="G98" s="461"/>
      <c r="H98" s="430"/>
      <c r="I98" s="430"/>
      <c r="J98" s="430">
        <f t="shared" si="64"/>
        <v>0</v>
      </c>
      <c r="K98" s="430">
        <f t="shared" si="65"/>
        <v>0</v>
      </c>
      <c r="L98" s="430">
        <f t="shared" si="65"/>
        <v>405712.96999999974</v>
      </c>
      <c r="M98" s="430">
        <f t="shared" si="65"/>
        <v>0</v>
      </c>
      <c r="N98" s="430">
        <f t="shared" si="66"/>
        <v>405712.96999999974</v>
      </c>
      <c r="O98" s="430"/>
      <c r="P98" s="430">
        <v>405712.96999999974</v>
      </c>
      <c r="Q98" s="430"/>
      <c r="R98" s="430">
        <f t="shared" si="67"/>
        <v>405712.96999999974</v>
      </c>
      <c r="S98" s="430"/>
      <c r="T98" s="430"/>
      <c r="U98" s="430"/>
      <c r="V98" s="430">
        <f t="shared" si="68"/>
        <v>0</v>
      </c>
      <c r="W98" s="430"/>
      <c r="X98" s="430">
        <f>+[3]CHD2!J372+[3]CHD2!I372</f>
        <v>553770</v>
      </c>
      <c r="Y98" s="430"/>
      <c r="Z98" s="460">
        <f t="shared" si="69"/>
        <v>553770</v>
      </c>
      <c r="AA98" s="430">
        <f t="shared" si="70"/>
        <v>0</v>
      </c>
      <c r="AB98" s="431">
        <f t="shared" si="70"/>
        <v>959482.96999999974</v>
      </c>
      <c r="AC98" s="431">
        <f t="shared" si="70"/>
        <v>0</v>
      </c>
      <c r="AD98" s="431">
        <f t="shared" si="71"/>
        <v>959482.96999999974</v>
      </c>
      <c r="AE98" s="431"/>
      <c r="AF98" s="431">
        <f>+[3]CHD2!AX372</f>
        <v>959482.97</v>
      </c>
      <c r="AG98" s="431"/>
      <c r="AH98" s="459">
        <f t="shared" si="72"/>
        <v>959482.97</v>
      </c>
      <c r="AI98" s="431">
        <f t="shared" si="73"/>
        <v>0</v>
      </c>
      <c r="AJ98" s="431">
        <f t="shared" si="73"/>
        <v>0</v>
      </c>
      <c r="AK98" s="431">
        <f t="shared" si="73"/>
        <v>0</v>
      </c>
      <c r="AL98" s="431">
        <f t="shared" si="74"/>
        <v>0</v>
      </c>
      <c r="AM98" s="432" t="str">
        <f t="shared" si="61"/>
        <v/>
      </c>
      <c r="AN98" s="432">
        <f t="shared" si="61"/>
        <v>1.0000000000000002</v>
      </c>
      <c r="AO98" s="432" t="str">
        <f t="shared" si="61"/>
        <v/>
      </c>
      <c r="AP98" s="432">
        <f t="shared" si="61"/>
        <v>1.0000000000000002</v>
      </c>
      <c r="AQ98" s="430">
        <f t="shared" si="75"/>
        <v>0</v>
      </c>
      <c r="AR98" s="430">
        <f t="shared" si="75"/>
        <v>0</v>
      </c>
      <c r="AS98" s="430">
        <f t="shared" si="75"/>
        <v>0</v>
      </c>
      <c r="AT98" s="200">
        <f t="shared" si="76"/>
        <v>0</v>
      </c>
      <c r="AU98" s="433"/>
    </row>
    <row r="99" spans="1:47" s="434" customFormat="1">
      <c r="A99" s="401"/>
      <c r="B99" s="217" t="s">
        <v>93</v>
      </c>
      <c r="C99" s="430"/>
      <c r="D99" s="430">
        <f>+[3]CHD3!D372</f>
        <v>1115918</v>
      </c>
      <c r="E99" s="430"/>
      <c r="F99" s="430">
        <f t="shared" si="63"/>
        <v>1115918</v>
      </c>
      <c r="G99" s="461"/>
      <c r="H99" s="430"/>
      <c r="I99" s="430"/>
      <c r="J99" s="430">
        <f t="shared" si="64"/>
        <v>0</v>
      </c>
      <c r="K99" s="430">
        <f t="shared" si="65"/>
        <v>0</v>
      </c>
      <c r="L99" s="430">
        <f t="shared" si="65"/>
        <v>1115918</v>
      </c>
      <c r="M99" s="430">
        <f t="shared" si="65"/>
        <v>0</v>
      </c>
      <c r="N99" s="430">
        <f t="shared" si="66"/>
        <v>1115918</v>
      </c>
      <c r="O99" s="430"/>
      <c r="P99" s="430">
        <v>1115918</v>
      </c>
      <c r="Q99" s="430"/>
      <c r="R99" s="430">
        <f t="shared" si="67"/>
        <v>1115918</v>
      </c>
      <c r="S99" s="430"/>
      <c r="T99" s="430"/>
      <c r="U99" s="430"/>
      <c r="V99" s="430">
        <f t="shared" si="68"/>
        <v>0</v>
      </c>
      <c r="W99" s="430"/>
      <c r="X99" s="430">
        <f>+[3]CHD3!J372+[3]CHD3!I372</f>
        <v>775278</v>
      </c>
      <c r="Y99" s="430"/>
      <c r="Z99" s="460">
        <f t="shared" si="69"/>
        <v>775278</v>
      </c>
      <c r="AA99" s="430">
        <f t="shared" si="70"/>
        <v>0</v>
      </c>
      <c r="AB99" s="431">
        <f t="shared" si="70"/>
        <v>1891196</v>
      </c>
      <c r="AC99" s="431">
        <f t="shared" si="70"/>
        <v>0</v>
      </c>
      <c r="AD99" s="431">
        <f t="shared" si="71"/>
        <v>1891196</v>
      </c>
      <c r="AE99" s="431"/>
      <c r="AF99" s="431">
        <f>+[3]CHD3!AX372</f>
        <v>1890220.25</v>
      </c>
      <c r="AG99" s="431"/>
      <c r="AH99" s="459">
        <f t="shared" si="72"/>
        <v>1890220.25</v>
      </c>
      <c r="AI99" s="431">
        <f t="shared" si="73"/>
        <v>0</v>
      </c>
      <c r="AJ99" s="431">
        <f t="shared" si="73"/>
        <v>975.75</v>
      </c>
      <c r="AK99" s="431">
        <f t="shared" si="73"/>
        <v>0</v>
      </c>
      <c r="AL99" s="431">
        <f t="shared" si="74"/>
        <v>975.75</v>
      </c>
      <c r="AM99" s="432" t="str">
        <f t="shared" si="61"/>
        <v/>
      </c>
      <c r="AN99" s="432">
        <f t="shared" si="61"/>
        <v>0.99948405664986606</v>
      </c>
      <c r="AO99" s="432" t="str">
        <f t="shared" si="61"/>
        <v/>
      </c>
      <c r="AP99" s="432">
        <f t="shared" si="61"/>
        <v>0.99948405664986606</v>
      </c>
      <c r="AQ99" s="430">
        <f t="shared" si="75"/>
        <v>0</v>
      </c>
      <c r="AR99" s="430">
        <f t="shared" si="75"/>
        <v>0</v>
      </c>
      <c r="AS99" s="430">
        <f t="shared" si="75"/>
        <v>0</v>
      </c>
      <c r="AT99" s="200">
        <f t="shared" si="76"/>
        <v>0</v>
      </c>
      <c r="AU99" s="433"/>
    </row>
    <row r="100" spans="1:47" s="434" customFormat="1">
      <c r="A100" s="401"/>
      <c r="B100" s="217" t="s">
        <v>95</v>
      </c>
      <c r="C100" s="430"/>
      <c r="D100" s="430">
        <f>+[3]CHD4A!D372</f>
        <v>0</v>
      </c>
      <c r="E100" s="430"/>
      <c r="F100" s="430">
        <f t="shared" si="63"/>
        <v>0</v>
      </c>
      <c r="G100" s="461"/>
      <c r="H100" s="430"/>
      <c r="I100" s="430"/>
      <c r="J100" s="430">
        <f t="shared" si="64"/>
        <v>0</v>
      </c>
      <c r="K100" s="430">
        <f t="shared" si="65"/>
        <v>0</v>
      </c>
      <c r="L100" s="430">
        <f t="shared" si="65"/>
        <v>0</v>
      </c>
      <c r="M100" s="430">
        <f t="shared" si="65"/>
        <v>0</v>
      </c>
      <c r="N100" s="430">
        <f t="shared" si="66"/>
        <v>0</v>
      </c>
      <c r="O100" s="430"/>
      <c r="P100" s="430">
        <v>0</v>
      </c>
      <c r="Q100" s="430"/>
      <c r="R100" s="430">
        <f t="shared" si="67"/>
        <v>0</v>
      </c>
      <c r="S100" s="430"/>
      <c r="T100" s="430"/>
      <c r="U100" s="430"/>
      <c r="V100" s="430">
        <f t="shared" si="68"/>
        <v>0</v>
      </c>
      <c r="W100" s="430"/>
      <c r="X100" s="430">
        <f>+[3]CHD4A!J372+[3]CHD4A!I372</f>
        <v>553770</v>
      </c>
      <c r="Y100" s="430"/>
      <c r="Z100" s="215">
        <f t="shared" si="69"/>
        <v>553770</v>
      </c>
      <c r="AA100" s="430">
        <f t="shared" si="70"/>
        <v>0</v>
      </c>
      <c r="AB100" s="431">
        <f t="shared" si="70"/>
        <v>553770</v>
      </c>
      <c r="AC100" s="431">
        <f t="shared" si="70"/>
        <v>0</v>
      </c>
      <c r="AD100" s="431">
        <f t="shared" si="71"/>
        <v>553770</v>
      </c>
      <c r="AE100" s="431"/>
      <c r="AF100" s="431">
        <f>+[3]CHD4A!AX372</f>
        <v>553770</v>
      </c>
      <c r="AG100" s="431"/>
      <c r="AH100" s="431">
        <f t="shared" si="72"/>
        <v>553770</v>
      </c>
      <c r="AI100" s="431">
        <f t="shared" si="73"/>
        <v>0</v>
      </c>
      <c r="AJ100" s="431">
        <f t="shared" si="73"/>
        <v>0</v>
      </c>
      <c r="AK100" s="431">
        <f t="shared" si="73"/>
        <v>0</v>
      </c>
      <c r="AL100" s="431">
        <f t="shared" si="74"/>
        <v>0</v>
      </c>
      <c r="AM100" s="432" t="str">
        <f t="shared" si="61"/>
        <v/>
      </c>
      <c r="AN100" s="432">
        <f t="shared" si="61"/>
        <v>1</v>
      </c>
      <c r="AO100" s="432" t="str">
        <f t="shared" si="61"/>
        <v/>
      </c>
      <c r="AP100" s="432">
        <f t="shared" si="61"/>
        <v>1</v>
      </c>
      <c r="AQ100" s="430">
        <f t="shared" si="75"/>
        <v>0</v>
      </c>
      <c r="AR100" s="430">
        <f t="shared" si="75"/>
        <v>0</v>
      </c>
      <c r="AS100" s="430">
        <f t="shared" si="75"/>
        <v>0</v>
      </c>
      <c r="AT100" s="200">
        <f t="shared" si="76"/>
        <v>0</v>
      </c>
      <c r="AU100" s="433"/>
    </row>
    <row r="101" spans="1:47" s="434" customFormat="1">
      <c r="A101" s="401"/>
      <c r="B101" s="217" t="s">
        <v>97</v>
      </c>
      <c r="C101" s="430"/>
      <c r="D101" s="430">
        <f>+[3]CHD4B!D372</f>
        <v>0</v>
      </c>
      <c r="E101" s="430"/>
      <c r="F101" s="430">
        <f t="shared" si="63"/>
        <v>0</v>
      </c>
      <c r="G101" s="461"/>
      <c r="H101" s="430"/>
      <c r="I101" s="430"/>
      <c r="J101" s="430">
        <f t="shared" si="64"/>
        <v>0</v>
      </c>
      <c r="K101" s="430">
        <f t="shared" si="65"/>
        <v>0</v>
      </c>
      <c r="L101" s="430">
        <f t="shared" si="65"/>
        <v>0</v>
      </c>
      <c r="M101" s="430">
        <f t="shared" si="65"/>
        <v>0</v>
      </c>
      <c r="N101" s="430">
        <f t="shared" si="66"/>
        <v>0</v>
      </c>
      <c r="O101" s="430"/>
      <c r="P101" s="430">
        <v>0</v>
      </c>
      <c r="Q101" s="430"/>
      <c r="R101" s="430">
        <f t="shared" si="67"/>
        <v>0</v>
      </c>
      <c r="S101" s="430"/>
      <c r="T101" s="430"/>
      <c r="U101" s="430"/>
      <c r="V101" s="430">
        <f t="shared" si="68"/>
        <v>0</v>
      </c>
      <c r="W101" s="430"/>
      <c r="X101" s="430">
        <f>+[3]CHD4B!J372+[3]CHD4B!I372</f>
        <v>0</v>
      </c>
      <c r="Y101" s="430"/>
      <c r="Z101" s="430">
        <f t="shared" si="69"/>
        <v>0</v>
      </c>
      <c r="AA101" s="430">
        <f t="shared" si="70"/>
        <v>0</v>
      </c>
      <c r="AB101" s="431">
        <f t="shared" si="70"/>
        <v>0</v>
      </c>
      <c r="AC101" s="431">
        <f t="shared" si="70"/>
        <v>0</v>
      </c>
      <c r="AD101" s="431">
        <f t="shared" si="71"/>
        <v>0</v>
      </c>
      <c r="AE101" s="431"/>
      <c r="AF101" s="431">
        <f>+[3]CHD4B!AX372</f>
        <v>0</v>
      </c>
      <c r="AG101" s="431"/>
      <c r="AH101" s="431">
        <f t="shared" si="72"/>
        <v>0</v>
      </c>
      <c r="AI101" s="431">
        <f t="shared" si="73"/>
        <v>0</v>
      </c>
      <c r="AJ101" s="431">
        <f t="shared" si="73"/>
        <v>0</v>
      </c>
      <c r="AK101" s="431">
        <f t="shared" si="73"/>
        <v>0</v>
      </c>
      <c r="AL101" s="431">
        <f t="shared" si="74"/>
        <v>0</v>
      </c>
      <c r="AM101" s="432" t="str">
        <f t="shared" si="61"/>
        <v/>
      </c>
      <c r="AN101" s="432" t="str">
        <f t="shared" si="61"/>
        <v/>
      </c>
      <c r="AO101" s="432" t="str">
        <f t="shared" si="61"/>
        <v/>
      </c>
      <c r="AP101" s="432" t="str">
        <f t="shared" si="61"/>
        <v/>
      </c>
      <c r="AQ101" s="430">
        <f t="shared" si="75"/>
        <v>0</v>
      </c>
      <c r="AR101" s="430">
        <f t="shared" si="75"/>
        <v>0</v>
      </c>
      <c r="AS101" s="430">
        <f t="shared" si="75"/>
        <v>0</v>
      </c>
      <c r="AT101" s="200">
        <f t="shared" si="76"/>
        <v>0</v>
      </c>
      <c r="AU101" s="433"/>
    </row>
    <row r="102" spans="1:47" s="434" customFormat="1">
      <c r="A102" s="401"/>
      <c r="B102" s="217" t="s">
        <v>53</v>
      </c>
      <c r="C102" s="430"/>
      <c r="D102" s="430">
        <f>+[3]CHD5!D372</f>
        <v>428683.4</v>
      </c>
      <c r="E102" s="430"/>
      <c r="F102" s="430">
        <f t="shared" si="63"/>
        <v>428683.4</v>
      </c>
      <c r="G102" s="461"/>
      <c r="H102" s="430"/>
      <c r="I102" s="430"/>
      <c r="J102" s="430">
        <f t="shared" si="64"/>
        <v>0</v>
      </c>
      <c r="K102" s="430">
        <f t="shared" si="65"/>
        <v>0</v>
      </c>
      <c r="L102" s="430">
        <f t="shared" si="65"/>
        <v>428683.4</v>
      </c>
      <c r="M102" s="430">
        <f t="shared" si="65"/>
        <v>0</v>
      </c>
      <c r="N102" s="430">
        <f t="shared" si="66"/>
        <v>428683.4</v>
      </c>
      <c r="O102" s="430"/>
      <c r="P102" s="430">
        <v>428683.4</v>
      </c>
      <c r="Q102" s="430"/>
      <c r="R102" s="430">
        <f t="shared" si="67"/>
        <v>428683.4</v>
      </c>
      <c r="S102" s="430"/>
      <c r="T102" s="430"/>
      <c r="U102" s="430"/>
      <c r="V102" s="430">
        <f t="shared" si="68"/>
        <v>0</v>
      </c>
      <c r="W102" s="430"/>
      <c r="X102" s="430">
        <f>+[3]CHD5!J372+[3]CHD5!I372</f>
        <v>0</v>
      </c>
      <c r="Y102" s="430"/>
      <c r="Z102" s="430">
        <f t="shared" si="69"/>
        <v>0</v>
      </c>
      <c r="AA102" s="430">
        <f t="shared" si="70"/>
        <v>0</v>
      </c>
      <c r="AB102" s="431">
        <f t="shared" si="70"/>
        <v>428683.4</v>
      </c>
      <c r="AC102" s="431">
        <f t="shared" si="70"/>
        <v>0</v>
      </c>
      <c r="AD102" s="431">
        <f t="shared" si="71"/>
        <v>428683.4</v>
      </c>
      <c r="AE102" s="431"/>
      <c r="AF102" s="431">
        <f>+[3]CHD5!AX372</f>
        <v>0</v>
      </c>
      <c r="AG102" s="431"/>
      <c r="AH102" s="459">
        <f t="shared" si="72"/>
        <v>0</v>
      </c>
      <c r="AI102" s="431">
        <f t="shared" si="73"/>
        <v>0</v>
      </c>
      <c r="AJ102" s="431">
        <f t="shared" si="73"/>
        <v>428683.4</v>
      </c>
      <c r="AK102" s="431">
        <f t="shared" si="73"/>
        <v>0</v>
      </c>
      <c r="AL102" s="431">
        <f t="shared" si="74"/>
        <v>428683.4</v>
      </c>
      <c r="AM102" s="432" t="str">
        <f t="shared" si="61"/>
        <v/>
      </c>
      <c r="AN102" s="432">
        <f t="shared" si="61"/>
        <v>0</v>
      </c>
      <c r="AO102" s="432" t="str">
        <f t="shared" si="61"/>
        <v/>
      </c>
      <c r="AP102" s="432">
        <f t="shared" si="61"/>
        <v>0</v>
      </c>
      <c r="AQ102" s="430">
        <f t="shared" si="75"/>
        <v>0</v>
      </c>
      <c r="AR102" s="430">
        <f t="shared" si="75"/>
        <v>0</v>
      </c>
      <c r="AS102" s="430">
        <f t="shared" si="75"/>
        <v>0</v>
      </c>
      <c r="AT102" s="200">
        <f t="shared" si="76"/>
        <v>0</v>
      </c>
      <c r="AU102" s="433"/>
    </row>
    <row r="103" spans="1:47" s="434" customFormat="1">
      <c r="A103" s="401"/>
      <c r="B103" s="217" t="s">
        <v>100</v>
      </c>
      <c r="C103" s="430"/>
      <c r="D103" s="430">
        <f>+[3]CHD6!D372</f>
        <v>703375.12</v>
      </c>
      <c r="E103" s="430"/>
      <c r="F103" s="430">
        <f t="shared" si="63"/>
        <v>703375.12</v>
      </c>
      <c r="G103" s="461"/>
      <c r="H103" s="430"/>
      <c r="I103" s="430"/>
      <c r="J103" s="430">
        <f t="shared" si="64"/>
        <v>0</v>
      </c>
      <c r="K103" s="430">
        <f t="shared" si="65"/>
        <v>0</v>
      </c>
      <c r="L103" s="430">
        <f t="shared" si="65"/>
        <v>703375.12</v>
      </c>
      <c r="M103" s="430">
        <f t="shared" si="65"/>
        <v>0</v>
      </c>
      <c r="N103" s="430">
        <f t="shared" si="66"/>
        <v>703375.12</v>
      </c>
      <c r="O103" s="430"/>
      <c r="P103" s="430">
        <v>703375.12</v>
      </c>
      <c r="Q103" s="430"/>
      <c r="R103" s="430">
        <f t="shared" si="67"/>
        <v>703375.12</v>
      </c>
      <c r="S103" s="430"/>
      <c r="T103" s="430"/>
      <c r="U103" s="430"/>
      <c r="V103" s="430">
        <f t="shared" si="68"/>
        <v>0</v>
      </c>
      <c r="W103" s="430"/>
      <c r="X103" s="215">
        <f>+[3]CHD6!J372+[3]CHD6!I372</f>
        <v>664524</v>
      </c>
      <c r="Y103" s="430"/>
      <c r="Z103" s="460">
        <f t="shared" si="69"/>
        <v>664524</v>
      </c>
      <c r="AA103" s="430">
        <f t="shared" si="70"/>
        <v>0</v>
      </c>
      <c r="AB103" s="431">
        <f t="shared" si="70"/>
        <v>1367899.12</v>
      </c>
      <c r="AC103" s="431">
        <f t="shared" si="70"/>
        <v>0</v>
      </c>
      <c r="AD103" s="431">
        <f t="shared" si="71"/>
        <v>1367899.12</v>
      </c>
      <c r="AE103" s="431"/>
      <c r="AF103" s="459">
        <f>+[3]CHD6!AX372</f>
        <v>691169.8</v>
      </c>
      <c r="AG103" s="431"/>
      <c r="AH103" s="459">
        <f t="shared" si="72"/>
        <v>691169.8</v>
      </c>
      <c r="AI103" s="431">
        <f t="shared" si="73"/>
        <v>0</v>
      </c>
      <c r="AJ103" s="431">
        <f t="shared" si="73"/>
        <v>676729.32000000007</v>
      </c>
      <c r="AK103" s="431">
        <f t="shared" si="73"/>
        <v>0</v>
      </c>
      <c r="AL103" s="431">
        <f t="shared" si="74"/>
        <v>676729.32000000007</v>
      </c>
      <c r="AM103" s="432" t="str">
        <f t="shared" si="61"/>
        <v/>
      </c>
      <c r="AN103" s="432">
        <f t="shared" si="61"/>
        <v>0.50527834245554604</v>
      </c>
      <c r="AO103" s="432" t="str">
        <f t="shared" si="61"/>
        <v/>
      </c>
      <c r="AP103" s="432">
        <f t="shared" si="61"/>
        <v>0.50527834245554604</v>
      </c>
      <c r="AQ103" s="430">
        <f t="shared" si="75"/>
        <v>0</v>
      </c>
      <c r="AR103" s="430">
        <f t="shared" si="75"/>
        <v>0</v>
      </c>
      <c r="AS103" s="430">
        <f t="shared" si="75"/>
        <v>0</v>
      </c>
      <c r="AT103" s="200">
        <f t="shared" si="76"/>
        <v>0</v>
      </c>
      <c r="AU103" s="433"/>
    </row>
    <row r="104" spans="1:47" s="434" customFormat="1">
      <c r="A104" s="401"/>
      <c r="B104" s="217" t="s">
        <v>54</v>
      </c>
      <c r="C104" s="430"/>
      <c r="D104" s="430">
        <f>+[3]CHD7!D372</f>
        <v>441984.98</v>
      </c>
      <c r="E104" s="430"/>
      <c r="F104" s="430">
        <f t="shared" si="63"/>
        <v>441984.98</v>
      </c>
      <c r="G104" s="461"/>
      <c r="H104" s="430"/>
      <c r="I104" s="430"/>
      <c r="J104" s="430">
        <f t="shared" si="64"/>
        <v>0</v>
      </c>
      <c r="K104" s="430">
        <f t="shared" si="65"/>
        <v>0</v>
      </c>
      <c r="L104" s="430">
        <f t="shared" si="65"/>
        <v>441984.98</v>
      </c>
      <c r="M104" s="430">
        <f t="shared" si="65"/>
        <v>0</v>
      </c>
      <c r="N104" s="430">
        <f t="shared" si="66"/>
        <v>441984.98</v>
      </c>
      <c r="O104" s="430"/>
      <c r="P104" s="430">
        <v>441984.98</v>
      </c>
      <c r="Q104" s="430"/>
      <c r="R104" s="430">
        <f t="shared" si="67"/>
        <v>441984.98</v>
      </c>
      <c r="S104" s="430"/>
      <c r="T104" s="430"/>
      <c r="U104" s="430"/>
      <c r="V104" s="430">
        <f t="shared" si="68"/>
        <v>0</v>
      </c>
      <c r="W104" s="430"/>
      <c r="X104" s="430">
        <f>+[3]CHD7!J372+[3]CHD7!I372</f>
        <v>0</v>
      </c>
      <c r="Y104" s="430"/>
      <c r="Z104" s="430">
        <f t="shared" si="69"/>
        <v>0</v>
      </c>
      <c r="AA104" s="430">
        <f t="shared" si="70"/>
        <v>0</v>
      </c>
      <c r="AB104" s="431">
        <f t="shared" si="70"/>
        <v>441984.98</v>
      </c>
      <c r="AC104" s="431">
        <f t="shared" si="70"/>
        <v>0</v>
      </c>
      <c r="AD104" s="431">
        <f t="shared" si="71"/>
        <v>441984.98</v>
      </c>
      <c r="AE104" s="431"/>
      <c r="AF104" s="431">
        <f>+[3]CHD7!AX372</f>
        <v>441984.98</v>
      </c>
      <c r="AG104" s="431"/>
      <c r="AH104" s="459">
        <f t="shared" si="72"/>
        <v>441984.98</v>
      </c>
      <c r="AI104" s="431">
        <f t="shared" si="73"/>
        <v>0</v>
      </c>
      <c r="AJ104" s="431">
        <f t="shared" si="73"/>
        <v>0</v>
      </c>
      <c r="AK104" s="431">
        <f t="shared" si="73"/>
        <v>0</v>
      </c>
      <c r="AL104" s="431">
        <f t="shared" si="74"/>
        <v>0</v>
      </c>
      <c r="AM104" s="432" t="str">
        <f t="shared" si="61"/>
        <v/>
      </c>
      <c r="AN104" s="432">
        <f t="shared" si="61"/>
        <v>1</v>
      </c>
      <c r="AO104" s="432" t="str">
        <f t="shared" si="61"/>
        <v/>
      </c>
      <c r="AP104" s="432">
        <f t="shared" si="61"/>
        <v>1</v>
      </c>
      <c r="AQ104" s="430">
        <f t="shared" si="75"/>
        <v>0</v>
      </c>
      <c r="AR104" s="430">
        <f t="shared" si="75"/>
        <v>0</v>
      </c>
      <c r="AS104" s="430">
        <f t="shared" si="75"/>
        <v>0</v>
      </c>
      <c r="AT104" s="200">
        <f t="shared" si="76"/>
        <v>0</v>
      </c>
      <c r="AU104" s="433"/>
    </row>
    <row r="105" spans="1:47" s="434" customFormat="1">
      <c r="A105" s="401"/>
      <c r="B105" s="217" t="s">
        <v>103</v>
      </c>
      <c r="C105" s="430"/>
      <c r="D105" s="430">
        <f>+[3]CHD8!D372</f>
        <v>675118.03</v>
      </c>
      <c r="E105" s="430"/>
      <c r="F105" s="430">
        <f t="shared" si="63"/>
        <v>675118.03</v>
      </c>
      <c r="G105" s="461"/>
      <c r="H105" s="430"/>
      <c r="I105" s="430"/>
      <c r="J105" s="430">
        <f t="shared" si="64"/>
        <v>0</v>
      </c>
      <c r="K105" s="430">
        <f t="shared" si="65"/>
        <v>0</v>
      </c>
      <c r="L105" s="430">
        <f t="shared" si="65"/>
        <v>675118.03</v>
      </c>
      <c r="M105" s="430">
        <f t="shared" si="65"/>
        <v>0</v>
      </c>
      <c r="N105" s="430">
        <f t="shared" si="66"/>
        <v>675118.03</v>
      </c>
      <c r="O105" s="430"/>
      <c r="P105" s="430">
        <v>675118.03</v>
      </c>
      <c r="Q105" s="430"/>
      <c r="R105" s="430">
        <f t="shared" si="67"/>
        <v>675118.03</v>
      </c>
      <c r="S105" s="430"/>
      <c r="T105" s="430"/>
      <c r="U105" s="430"/>
      <c r="V105" s="430">
        <f t="shared" si="68"/>
        <v>0</v>
      </c>
      <c r="W105" s="430"/>
      <c r="X105" s="430">
        <f>+[3]CHD8!J372+[3]CHD8!I372</f>
        <v>664524</v>
      </c>
      <c r="Y105" s="430"/>
      <c r="Z105" s="430">
        <f t="shared" si="69"/>
        <v>664524</v>
      </c>
      <c r="AA105" s="430">
        <f t="shared" si="70"/>
        <v>0</v>
      </c>
      <c r="AB105" s="431">
        <f t="shared" si="70"/>
        <v>1339642.03</v>
      </c>
      <c r="AC105" s="431">
        <f t="shared" si="70"/>
        <v>0</v>
      </c>
      <c r="AD105" s="431">
        <f t="shared" si="71"/>
        <v>1339642.03</v>
      </c>
      <c r="AE105" s="431"/>
      <c r="AF105" s="431">
        <f>+[3]CHD8!AX372</f>
        <v>800611.27</v>
      </c>
      <c r="AG105" s="431"/>
      <c r="AH105" s="459">
        <f t="shared" si="72"/>
        <v>800611.27</v>
      </c>
      <c r="AI105" s="431">
        <f t="shared" si="73"/>
        <v>0</v>
      </c>
      <c r="AJ105" s="431">
        <f t="shared" si="73"/>
        <v>539030.76</v>
      </c>
      <c r="AK105" s="431">
        <f t="shared" si="73"/>
        <v>0</v>
      </c>
      <c r="AL105" s="431">
        <f t="shared" si="74"/>
        <v>539030.76</v>
      </c>
      <c r="AM105" s="432" t="str">
        <f t="shared" si="61"/>
        <v/>
      </c>
      <c r="AN105" s="432">
        <f t="shared" si="61"/>
        <v>0.59763074916364034</v>
      </c>
      <c r="AO105" s="432" t="str">
        <f t="shared" si="61"/>
        <v/>
      </c>
      <c r="AP105" s="432">
        <f t="shared" si="61"/>
        <v>0.59763074916364034</v>
      </c>
      <c r="AQ105" s="430">
        <f t="shared" si="75"/>
        <v>0</v>
      </c>
      <c r="AR105" s="430">
        <f t="shared" si="75"/>
        <v>0</v>
      </c>
      <c r="AS105" s="430">
        <f t="shared" si="75"/>
        <v>0</v>
      </c>
      <c r="AT105" s="200">
        <f t="shared" si="76"/>
        <v>0</v>
      </c>
      <c r="AU105" s="433"/>
    </row>
    <row r="106" spans="1:47" s="434" customFormat="1" ht="24">
      <c r="A106" s="401"/>
      <c r="B106" s="217" t="s">
        <v>105</v>
      </c>
      <c r="C106" s="430"/>
      <c r="D106" s="430">
        <f>+[3]CHD9!D372</f>
        <v>1085300</v>
      </c>
      <c r="E106" s="430"/>
      <c r="F106" s="430">
        <f t="shared" si="63"/>
        <v>1085300</v>
      </c>
      <c r="G106" s="461"/>
      <c r="H106" s="430"/>
      <c r="I106" s="430"/>
      <c r="J106" s="430">
        <f t="shared" si="64"/>
        <v>0</v>
      </c>
      <c r="K106" s="430">
        <f t="shared" si="65"/>
        <v>0</v>
      </c>
      <c r="L106" s="430">
        <f t="shared" si="65"/>
        <v>1085300</v>
      </c>
      <c r="M106" s="430">
        <f t="shared" si="65"/>
        <v>0</v>
      </c>
      <c r="N106" s="430">
        <f t="shared" si="66"/>
        <v>1085300</v>
      </c>
      <c r="O106" s="430"/>
      <c r="P106" s="430">
        <v>1085300</v>
      </c>
      <c r="Q106" s="430"/>
      <c r="R106" s="430">
        <f t="shared" si="67"/>
        <v>1085300</v>
      </c>
      <c r="S106" s="430"/>
      <c r="T106" s="430"/>
      <c r="U106" s="430"/>
      <c r="V106" s="430">
        <f t="shared" si="68"/>
        <v>0</v>
      </c>
      <c r="W106" s="430"/>
      <c r="X106" s="430">
        <f>+[3]CHD9!J372+[3]CHD9!I372</f>
        <v>0</v>
      </c>
      <c r="Y106" s="430"/>
      <c r="Z106" s="430">
        <f t="shared" si="69"/>
        <v>0</v>
      </c>
      <c r="AA106" s="430">
        <f t="shared" si="70"/>
        <v>0</v>
      </c>
      <c r="AB106" s="431">
        <f t="shared" si="70"/>
        <v>1085300</v>
      </c>
      <c r="AC106" s="431">
        <f t="shared" si="70"/>
        <v>0</v>
      </c>
      <c r="AD106" s="431">
        <f t="shared" si="71"/>
        <v>1085300</v>
      </c>
      <c r="AE106" s="431"/>
      <c r="AF106" s="431">
        <f>+[3]CHD9!AX372</f>
        <v>1085300</v>
      </c>
      <c r="AG106" s="431"/>
      <c r="AH106" s="459">
        <f t="shared" si="72"/>
        <v>1085300</v>
      </c>
      <c r="AI106" s="431">
        <f t="shared" si="73"/>
        <v>0</v>
      </c>
      <c r="AJ106" s="431">
        <f t="shared" si="73"/>
        <v>0</v>
      </c>
      <c r="AK106" s="431">
        <f t="shared" si="73"/>
        <v>0</v>
      </c>
      <c r="AL106" s="431">
        <f t="shared" si="74"/>
        <v>0</v>
      </c>
      <c r="AM106" s="432" t="str">
        <f t="shared" si="61"/>
        <v/>
      </c>
      <c r="AN106" s="432">
        <f t="shared" si="61"/>
        <v>1</v>
      </c>
      <c r="AO106" s="432" t="str">
        <f t="shared" si="61"/>
        <v/>
      </c>
      <c r="AP106" s="432">
        <f t="shared" si="61"/>
        <v>1</v>
      </c>
      <c r="AQ106" s="430">
        <f t="shared" si="75"/>
        <v>0</v>
      </c>
      <c r="AR106" s="430">
        <f t="shared" si="75"/>
        <v>0</v>
      </c>
      <c r="AS106" s="430">
        <f t="shared" si="75"/>
        <v>0</v>
      </c>
      <c r="AT106" s="200">
        <f t="shared" si="76"/>
        <v>0</v>
      </c>
      <c r="AU106" s="433"/>
    </row>
    <row r="107" spans="1:47" s="434" customFormat="1">
      <c r="A107" s="401"/>
      <c r="B107" s="217" t="s">
        <v>107</v>
      </c>
      <c r="C107" s="430"/>
      <c r="D107" s="430">
        <f>+[3]CHD10!D372</f>
        <v>21552</v>
      </c>
      <c r="E107" s="430"/>
      <c r="F107" s="430">
        <f t="shared" si="63"/>
        <v>21552</v>
      </c>
      <c r="G107" s="461"/>
      <c r="H107" s="430"/>
      <c r="I107" s="430"/>
      <c r="J107" s="430">
        <f t="shared" si="64"/>
        <v>0</v>
      </c>
      <c r="K107" s="430">
        <f t="shared" si="65"/>
        <v>0</v>
      </c>
      <c r="L107" s="430">
        <f t="shared" si="65"/>
        <v>21552</v>
      </c>
      <c r="M107" s="430">
        <f t="shared" si="65"/>
        <v>0</v>
      </c>
      <c r="N107" s="430">
        <f t="shared" si="66"/>
        <v>21552</v>
      </c>
      <c r="O107" s="430"/>
      <c r="P107" s="430">
        <v>21552</v>
      </c>
      <c r="Q107" s="430"/>
      <c r="R107" s="430">
        <f t="shared" si="67"/>
        <v>21552</v>
      </c>
      <c r="S107" s="430"/>
      <c r="T107" s="430"/>
      <c r="U107" s="430"/>
      <c r="V107" s="430">
        <f t="shared" si="68"/>
        <v>0</v>
      </c>
      <c r="W107" s="430"/>
      <c r="X107" s="430">
        <f>+[3]CHD10!J372+[3]CHD10!I372</f>
        <v>553770</v>
      </c>
      <c r="Y107" s="430"/>
      <c r="Z107" s="430">
        <f t="shared" si="69"/>
        <v>553770</v>
      </c>
      <c r="AA107" s="430">
        <f t="shared" si="70"/>
        <v>0</v>
      </c>
      <c r="AB107" s="431">
        <f t="shared" si="70"/>
        <v>575322</v>
      </c>
      <c r="AC107" s="431">
        <f t="shared" si="70"/>
        <v>0</v>
      </c>
      <c r="AD107" s="431">
        <f t="shared" si="71"/>
        <v>575322</v>
      </c>
      <c r="AE107" s="431"/>
      <c r="AF107" s="431">
        <f>+[3]CHD10!AX372</f>
        <v>553770</v>
      </c>
      <c r="AG107" s="431"/>
      <c r="AH107" s="459">
        <f t="shared" si="72"/>
        <v>553770</v>
      </c>
      <c r="AI107" s="431">
        <f t="shared" si="73"/>
        <v>0</v>
      </c>
      <c r="AJ107" s="431">
        <f t="shared" si="73"/>
        <v>21552</v>
      </c>
      <c r="AK107" s="431">
        <f t="shared" si="73"/>
        <v>0</v>
      </c>
      <c r="AL107" s="431">
        <f t="shared" si="74"/>
        <v>21552</v>
      </c>
      <c r="AM107" s="432" t="str">
        <f t="shared" si="61"/>
        <v/>
      </c>
      <c r="AN107" s="432">
        <f t="shared" si="61"/>
        <v>0.96253923889578363</v>
      </c>
      <c r="AO107" s="432" t="str">
        <f t="shared" si="61"/>
        <v/>
      </c>
      <c r="AP107" s="432">
        <f t="shared" si="61"/>
        <v>0.96253923889578363</v>
      </c>
      <c r="AQ107" s="430">
        <f t="shared" si="75"/>
        <v>0</v>
      </c>
      <c r="AR107" s="430">
        <f t="shared" si="75"/>
        <v>0</v>
      </c>
      <c r="AS107" s="430">
        <f t="shared" si="75"/>
        <v>0</v>
      </c>
      <c r="AT107" s="200">
        <f t="shared" si="76"/>
        <v>0</v>
      </c>
      <c r="AU107" s="433"/>
    </row>
    <row r="108" spans="1:47" s="434" customFormat="1">
      <c r="A108" s="401"/>
      <c r="B108" s="217" t="s">
        <v>55</v>
      </c>
      <c r="C108" s="430"/>
      <c r="D108" s="430">
        <f>+[3]CHD11!D372</f>
        <v>448060.69</v>
      </c>
      <c r="E108" s="430"/>
      <c r="F108" s="430">
        <f t="shared" si="63"/>
        <v>448060.69</v>
      </c>
      <c r="G108" s="461"/>
      <c r="H108" s="430"/>
      <c r="I108" s="430"/>
      <c r="J108" s="430">
        <f t="shared" si="64"/>
        <v>0</v>
      </c>
      <c r="K108" s="430">
        <f t="shared" si="65"/>
        <v>0</v>
      </c>
      <c r="L108" s="430">
        <f t="shared" si="65"/>
        <v>448060.69</v>
      </c>
      <c r="M108" s="430">
        <f t="shared" si="65"/>
        <v>0</v>
      </c>
      <c r="N108" s="430">
        <f t="shared" si="66"/>
        <v>448060.69</v>
      </c>
      <c r="O108" s="430"/>
      <c r="P108" s="430">
        <v>448060.69</v>
      </c>
      <c r="Q108" s="430"/>
      <c r="R108" s="430">
        <f t="shared" si="67"/>
        <v>448060.69</v>
      </c>
      <c r="S108" s="430"/>
      <c r="T108" s="430"/>
      <c r="U108" s="430"/>
      <c r="V108" s="430">
        <f t="shared" si="68"/>
        <v>0</v>
      </c>
      <c r="W108" s="430"/>
      <c r="X108" s="430">
        <f>+[3]CHD11!J372+[3]CHD11!I372</f>
        <v>443016</v>
      </c>
      <c r="Y108" s="430"/>
      <c r="Z108" s="460">
        <f t="shared" si="69"/>
        <v>443016</v>
      </c>
      <c r="AA108" s="430">
        <f t="shared" si="70"/>
        <v>0</v>
      </c>
      <c r="AB108" s="431">
        <f t="shared" si="70"/>
        <v>891076.69</v>
      </c>
      <c r="AC108" s="431">
        <f t="shared" si="70"/>
        <v>0</v>
      </c>
      <c r="AD108" s="431">
        <f t="shared" si="71"/>
        <v>891076.69</v>
      </c>
      <c r="AE108" s="431"/>
      <c r="AF108" s="431">
        <f>+[3]CHD11!AX372</f>
        <v>582302.67000000004</v>
      </c>
      <c r="AG108" s="431"/>
      <c r="AH108" s="459">
        <f t="shared" si="72"/>
        <v>582302.67000000004</v>
      </c>
      <c r="AI108" s="431">
        <f t="shared" si="73"/>
        <v>0</v>
      </c>
      <c r="AJ108" s="431">
        <f t="shared" si="73"/>
        <v>308774.0199999999</v>
      </c>
      <c r="AK108" s="431">
        <f t="shared" si="73"/>
        <v>0</v>
      </c>
      <c r="AL108" s="431">
        <f t="shared" si="74"/>
        <v>308774.0199999999</v>
      </c>
      <c r="AM108" s="432" t="str">
        <f t="shared" si="61"/>
        <v/>
      </c>
      <c r="AN108" s="432">
        <f t="shared" si="61"/>
        <v>0.65348210376819538</v>
      </c>
      <c r="AO108" s="432" t="str">
        <f t="shared" si="61"/>
        <v/>
      </c>
      <c r="AP108" s="432">
        <f t="shared" si="61"/>
        <v>0.65348210376819538</v>
      </c>
      <c r="AQ108" s="430">
        <f t="shared" si="75"/>
        <v>0</v>
      </c>
      <c r="AR108" s="430">
        <f t="shared" si="75"/>
        <v>0</v>
      </c>
      <c r="AS108" s="430">
        <f t="shared" si="75"/>
        <v>0</v>
      </c>
      <c r="AT108" s="200">
        <f t="shared" si="76"/>
        <v>0</v>
      </c>
      <c r="AU108" s="433"/>
    </row>
    <row r="109" spans="1:47" s="434" customFormat="1">
      <c r="A109" s="401"/>
      <c r="B109" s="217" t="s">
        <v>56</v>
      </c>
      <c r="C109" s="430"/>
      <c r="D109" s="430">
        <f>+[3]CHD12!D372</f>
        <v>130514.77</v>
      </c>
      <c r="E109" s="430"/>
      <c r="F109" s="430">
        <f t="shared" si="63"/>
        <v>130514.77</v>
      </c>
      <c r="G109" s="461"/>
      <c r="H109" s="430"/>
      <c r="I109" s="430"/>
      <c r="J109" s="430">
        <f t="shared" si="64"/>
        <v>0</v>
      </c>
      <c r="K109" s="430">
        <f t="shared" si="65"/>
        <v>0</v>
      </c>
      <c r="L109" s="430">
        <f t="shared" si="65"/>
        <v>130514.77</v>
      </c>
      <c r="M109" s="430">
        <f t="shared" si="65"/>
        <v>0</v>
      </c>
      <c r="N109" s="430">
        <f t="shared" si="66"/>
        <v>130514.77</v>
      </c>
      <c r="O109" s="430"/>
      <c r="P109" s="430">
        <v>130514.77</v>
      </c>
      <c r="Q109" s="430"/>
      <c r="R109" s="430">
        <f t="shared" si="67"/>
        <v>130514.77</v>
      </c>
      <c r="S109" s="430"/>
      <c r="T109" s="430"/>
      <c r="U109" s="430"/>
      <c r="V109" s="430">
        <f t="shared" si="68"/>
        <v>0</v>
      </c>
      <c r="W109" s="430"/>
      <c r="X109" s="430">
        <f>+[3]CHD12!J372+[3]CHD12!I372</f>
        <v>443016</v>
      </c>
      <c r="Y109" s="430"/>
      <c r="Z109" s="460">
        <f t="shared" si="69"/>
        <v>443016</v>
      </c>
      <c r="AA109" s="430">
        <f t="shared" si="70"/>
        <v>0</v>
      </c>
      <c r="AB109" s="431">
        <f t="shared" si="70"/>
        <v>573530.77</v>
      </c>
      <c r="AC109" s="431">
        <f t="shared" si="70"/>
        <v>0</v>
      </c>
      <c r="AD109" s="431">
        <f t="shared" si="71"/>
        <v>573530.77</v>
      </c>
      <c r="AE109" s="431"/>
      <c r="AF109" s="431">
        <f>+[3]CHD12!AX372</f>
        <v>147672</v>
      </c>
      <c r="AG109" s="431"/>
      <c r="AH109" s="459">
        <f t="shared" si="72"/>
        <v>147672</v>
      </c>
      <c r="AI109" s="431">
        <f t="shared" si="73"/>
        <v>0</v>
      </c>
      <c r="AJ109" s="431">
        <f t="shared" si="73"/>
        <v>425858.77</v>
      </c>
      <c r="AK109" s="431">
        <f t="shared" si="73"/>
        <v>0</v>
      </c>
      <c r="AL109" s="431">
        <f t="shared" si="74"/>
        <v>425858.77</v>
      </c>
      <c r="AM109" s="432" t="str">
        <f t="shared" si="61"/>
        <v/>
      </c>
      <c r="AN109" s="432">
        <f t="shared" si="61"/>
        <v>0.25747877485282961</v>
      </c>
      <c r="AO109" s="432" t="str">
        <f t="shared" si="61"/>
        <v/>
      </c>
      <c r="AP109" s="432">
        <f t="shared" si="61"/>
        <v>0.25747877485282961</v>
      </c>
      <c r="AQ109" s="430">
        <f t="shared" si="75"/>
        <v>0</v>
      </c>
      <c r="AR109" s="430">
        <f t="shared" si="75"/>
        <v>0</v>
      </c>
      <c r="AS109" s="430">
        <f t="shared" si="75"/>
        <v>0</v>
      </c>
      <c r="AT109" s="200">
        <f t="shared" si="76"/>
        <v>0</v>
      </c>
      <c r="AU109" s="433"/>
    </row>
    <row r="110" spans="1:47" s="434" customFormat="1">
      <c r="A110" s="401"/>
      <c r="B110" s="443" t="s">
        <v>428</v>
      </c>
      <c r="C110" s="430"/>
      <c r="D110" s="430">
        <f>+[3]CHD13!D372</f>
        <v>1691622.58</v>
      </c>
      <c r="E110" s="430"/>
      <c r="F110" s="430">
        <f t="shared" si="63"/>
        <v>1691622.58</v>
      </c>
      <c r="G110" s="461"/>
      <c r="H110" s="430"/>
      <c r="I110" s="430"/>
      <c r="J110" s="430">
        <f t="shared" si="64"/>
        <v>0</v>
      </c>
      <c r="K110" s="430">
        <f t="shared" si="65"/>
        <v>0</v>
      </c>
      <c r="L110" s="430">
        <f t="shared" si="65"/>
        <v>1691622.58</v>
      </c>
      <c r="M110" s="430">
        <f t="shared" si="65"/>
        <v>0</v>
      </c>
      <c r="N110" s="430">
        <f t="shared" si="66"/>
        <v>1691622.58</v>
      </c>
      <c r="O110" s="430"/>
      <c r="P110" s="430">
        <v>1691622.58</v>
      </c>
      <c r="Q110" s="430"/>
      <c r="R110" s="430">
        <f t="shared" si="67"/>
        <v>1691622.58</v>
      </c>
      <c r="S110" s="430"/>
      <c r="T110" s="430"/>
      <c r="U110" s="430"/>
      <c r="V110" s="430">
        <f t="shared" si="68"/>
        <v>0</v>
      </c>
      <c r="W110" s="430"/>
      <c r="X110" s="462">
        <f>+[3]CHD13!J372+[3]CHD13!I372</f>
        <v>1453770</v>
      </c>
      <c r="Y110" s="430"/>
      <c r="Z110" s="460">
        <f t="shared" si="69"/>
        <v>1453770</v>
      </c>
      <c r="AA110" s="430">
        <f t="shared" si="70"/>
        <v>0</v>
      </c>
      <c r="AB110" s="431">
        <f t="shared" si="70"/>
        <v>3145392.58</v>
      </c>
      <c r="AC110" s="431">
        <f t="shared" si="70"/>
        <v>0</v>
      </c>
      <c r="AD110" s="431">
        <f t="shared" si="71"/>
        <v>3145392.58</v>
      </c>
      <c r="AE110" s="431"/>
      <c r="AF110" s="463">
        <f>+[3]CHD13!AX372</f>
        <v>2591622.58</v>
      </c>
      <c r="AG110" s="431"/>
      <c r="AH110" s="459">
        <f t="shared" si="72"/>
        <v>2591622.58</v>
      </c>
      <c r="AI110" s="431">
        <f t="shared" si="73"/>
        <v>0</v>
      </c>
      <c r="AJ110" s="431">
        <f t="shared" si="73"/>
        <v>553770</v>
      </c>
      <c r="AK110" s="431">
        <f t="shared" si="73"/>
        <v>0</v>
      </c>
      <c r="AL110" s="431">
        <f t="shared" si="74"/>
        <v>553770</v>
      </c>
      <c r="AM110" s="432" t="str">
        <f t="shared" si="61"/>
        <v/>
      </c>
      <c r="AN110" s="432">
        <f t="shared" si="61"/>
        <v>0.82394248542418824</v>
      </c>
      <c r="AO110" s="432" t="str">
        <f t="shared" si="61"/>
        <v/>
      </c>
      <c r="AP110" s="432">
        <f t="shared" si="61"/>
        <v>0.82394248542418824</v>
      </c>
      <c r="AQ110" s="430">
        <f t="shared" si="75"/>
        <v>0</v>
      </c>
      <c r="AR110" s="430">
        <f t="shared" si="75"/>
        <v>0</v>
      </c>
      <c r="AS110" s="430">
        <f t="shared" si="75"/>
        <v>0</v>
      </c>
      <c r="AT110" s="200">
        <f t="shared" si="76"/>
        <v>0</v>
      </c>
      <c r="AU110" s="433"/>
    </row>
    <row r="111" spans="1:47" s="434" customFormat="1">
      <c r="A111" s="401"/>
      <c r="B111" s="217"/>
      <c r="C111" s="430"/>
      <c r="D111" s="430"/>
      <c r="E111" s="430"/>
      <c r="F111" s="430"/>
      <c r="G111" s="461"/>
      <c r="H111" s="430"/>
      <c r="I111" s="430"/>
      <c r="J111" s="430"/>
      <c r="K111" s="430"/>
      <c r="L111" s="430"/>
      <c r="M111" s="430"/>
      <c r="N111" s="430"/>
      <c r="O111" s="430"/>
      <c r="P111" s="430"/>
      <c r="Q111" s="430"/>
      <c r="R111" s="430"/>
      <c r="S111" s="430"/>
      <c r="T111" s="430"/>
      <c r="U111" s="430"/>
      <c r="V111" s="430"/>
      <c r="W111" s="430"/>
      <c r="X111" s="430"/>
      <c r="Y111" s="430"/>
      <c r="Z111" s="430"/>
      <c r="AA111" s="430"/>
      <c r="AB111" s="431"/>
      <c r="AC111" s="431"/>
      <c r="AD111" s="431"/>
      <c r="AE111" s="431"/>
      <c r="AF111" s="431"/>
      <c r="AG111" s="431"/>
      <c r="AH111" s="431"/>
      <c r="AI111" s="431"/>
      <c r="AJ111" s="431"/>
      <c r="AK111" s="431"/>
      <c r="AL111" s="431"/>
      <c r="AM111" s="432"/>
      <c r="AN111" s="432"/>
      <c r="AO111" s="432"/>
      <c r="AP111" s="432"/>
      <c r="AQ111" s="430"/>
      <c r="AR111" s="430"/>
      <c r="AS111" s="430"/>
      <c r="AT111" s="200"/>
      <c r="AU111" s="433"/>
    </row>
    <row r="112" spans="1:47" s="434" customFormat="1">
      <c r="A112" s="401"/>
      <c r="B112" s="217" t="s">
        <v>429</v>
      </c>
      <c r="C112" s="430"/>
      <c r="D112" s="430">
        <f>+[3]AMANG!D372</f>
        <v>0</v>
      </c>
      <c r="E112" s="430"/>
      <c r="F112" s="430">
        <f t="shared" ref="F112:F123" si="77">SUM(C112:E112)</f>
        <v>0</v>
      </c>
      <c r="G112" s="430"/>
      <c r="H112" s="430"/>
      <c r="I112" s="430"/>
      <c r="J112" s="430">
        <f t="shared" ref="J112:J123" si="78">SUM(G112:I112)</f>
        <v>0</v>
      </c>
      <c r="K112" s="430">
        <f t="shared" ref="K112:M123" si="79">+C112+G112</f>
        <v>0</v>
      </c>
      <c r="L112" s="430">
        <f t="shared" si="79"/>
        <v>0</v>
      </c>
      <c r="M112" s="430">
        <f t="shared" si="79"/>
        <v>0</v>
      </c>
      <c r="N112" s="430">
        <f t="shared" ref="N112:N123" si="80">SUM(K112:M112)</f>
        <v>0</v>
      </c>
      <c r="O112" s="430"/>
      <c r="P112" s="430">
        <v>0</v>
      </c>
      <c r="Q112" s="430"/>
      <c r="R112" s="430">
        <f t="shared" ref="R112:R123" si="81">SUM(O112:Q112)</f>
        <v>0</v>
      </c>
      <c r="S112" s="430"/>
      <c r="T112" s="430"/>
      <c r="U112" s="430"/>
      <c r="V112" s="430">
        <f t="shared" ref="V112:V123" si="82">SUM(S112:U112)</f>
        <v>0</v>
      </c>
      <c r="W112" s="430"/>
      <c r="X112" s="430">
        <f>+[3]AMANG!J372</f>
        <v>1090000</v>
      </c>
      <c r="Y112" s="430"/>
      <c r="Z112" s="460">
        <f t="shared" ref="Z112:Z123" si="83">SUM(W112:Y112)</f>
        <v>1090000</v>
      </c>
      <c r="AA112" s="430">
        <f t="shared" ref="AA112:AC123" si="84">+O112+W112+S112</f>
        <v>0</v>
      </c>
      <c r="AB112" s="431">
        <f t="shared" si="84"/>
        <v>1090000</v>
      </c>
      <c r="AC112" s="431">
        <f t="shared" si="84"/>
        <v>0</v>
      </c>
      <c r="AD112" s="431">
        <f t="shared" ref="AD112:AD123" si="85">SUM(AA112:AC112)</f>
        <v>1090000</v>
      </c>
      <c r="AE112" s="431"/>
      <c r="AF112" s="431">
        <f>+[3]AMANG!AX372</f>
        <v>1090000</v>
      </c>
      <c r="AG112" s="431"/>
      <c r="AH112" s="459">
        <f t="shared" ref="AH112:AH123" si="86">SUM(AE112:AG112)</f>
        <v>1090000</v>
      </c>
      <c r="AI112" s="431">
        <f t="shared" ref="AI112:AK123" si="87">+AA112-AE112</f>
        <v>0</v>
      </c>
      <c r="AJ112" s="431">
        <f t="shared" si="87"/>
        <v>0</v>
      </c>
      <c r="AK112" s="431">
        <f t="shared" si="87"/>
        <v>0</v>
      </c>
      <c r="AL112" s="431">
        <f t="shared" ref="AL112:AL123" si="88">SUM(AI112:AK112)</f>
        <v>0</v>
      </c>
      <c r="AM112" s="432" t="str">
        <f t="shared" ref="AM112:AP123" si="89">IF(AA112=0,"",AE112/AA112)</f>
        <v/>
      </c>
      <c r="AN112" s="432">
        <f t="shared" si="89"/>
        <v>1</v>
      </c>
      <c r="AO112" s="432" t="str">
        <f t="shared" si="89"/>
        <v/>
      </c>
      <c r="AP112" s="432">
        <f t="shared" si="89"/>
        <v>1</v>
      </c>
      <c r="AQ112" s="430">
        <f t="shared" ref="AQ112:AS123" si="90">+K112-O112-S112</f>
        <v>0</v>
      </c>
      <c r="AR112" s="430">
        <f t="shared" si="90"/>
        <v>0</v>
      </c>
      <c r="AS112" s="430">
        <f t="shared" si="90"/>
        <v>0</v>
      </c>
      <c r="AT112" s="200">
        <f t="shared" ref="AT112:AT123" si="91">SUM(AQ112:AS112)</f>
        <v>0</v>
      </c>
      <c r="AU112" s="433"/>
    </row>
    <row r="113" spans="1:47" s="434" customFormat="1">
      <c r="A113" s="401"/>
      <c r="B113" s="217" t="s">
        <v>62</v>
      </c>
      <c r="C113" s="430"/>
      <c r="D113" s="430">
        <f>+[3]EAMC!D372</f>
        <v>0</v>
      </c>
      <c r="E113" s="430"/>
      <c r="F113" s="430">
        <f t="shared" si="77"/>
        <v>0</v>
      </c>
      <c r="G113" s="430"/>
      <c r="H113" s="430"/>
      <c r="I113" s="430"/>
      <c r="J113" s="430">
        <f t="shared" si="78"/>
        <v>0</v>
      </c>
      <c r="K113" s="430">
        <f t="shared" si="79"/>
        <v>0</v>
      </c>
      <c r="L113" s="430">
        <f t="shared" si="79"/>
        <v>0</v>
      </c>
      <c r="M113" s="430">
        <f t="shared" si="79"/>
        <v>0</v>
      </c>
      <c r="N113" s="430">
        <f t="shared" si="80"/>
        <v>0</v>
      </c>
      <c r="O113" s="430"/>
      <c r="P113" s="430">
        <v>0</v>
      </c>
      <c r="Q113" s="430"/>
      <c r="R113" s="430">
        <f t="shared" si="81"/>
        <v>0</v>
      </c>
      <c r="S113" s="430"/>
      <c r="T113" s="430"/>
      <c r="U113" s="430"/>
      <c r="V113" s="430">
        <f t="shared" si="82"/>
        <v>0</v>
      </c>
      <c r="W113" s="430"/>
      <c r="X113" s="430">
        <f>+[3]EAMC!J372</f>
        <v>585000</v>
      </c>
      <c r="Y113" s="430"/>
      <c r="Z113" s="460">
        <f t="shared" si="83"/>
        <v>585000</v>
      </c>
      <c r="AA113" s="430">
        <f t="shared" si="84"/>
        <v>0</v>
      </c>
      <c r="AB113" s="431">
        <f t="shared" si="84"/>
        <v>585000</v>
      </c>
      <c r="AC113" s="431">
        <f t="shared" si="84"/>
        <v>0</v>
      </c>
      <c r="AD113" s="431">
        <f t="shared" si="85"/>
        <v>585000</v>
      </c>
      <c r="AE113" s="431"/>
      <c r="AF113" s="431">
        <f>+[3]EAMC!AX372</f>
        <v>580600</v>
      </c>
      <c r="AG113" s="431"/>
      <c r="AH113" s="431">
        <f t="shared" si="86"/>
        <v>580600</v>
      </c>
      <c r="AI113" s="431">
        <f t="shared" si="87"/>
        <v>0</v>
      </c>
      <c r="AJ113" s="431">
        <f t="shared" si="87"/>
        <v>4400</v>
      </c>
      <c r="AK113" s="431">
        <f t="shared" si="87"/>
        <v>0</v>
      </c>
      <c r="AL113" s="431">
        <f t="shared" si="88"/>
        <v>4400</v>
      </c>
      <c r="AM113" s="432" t="str">
        <f t="shared" si="89"/>
        <v/>
      </c>
      <c r="AN113" s="432">
        <f t="shared" si="89"/>
        <v>0.99247863247863244</v>
      </c>
      <c r="AO113" s="432" t="str">
        <f t="shared" si="89"/>
        <v/>
      </c>
      <c r="AP113" s="432">
        <f t="shared" si="89"/>
        <v>0.99247863247863244</v>
      </c>
      <c r="AQ113" s="430">
        <f t="shared" si="90"/>
        <v>0</v>
      </c>
      <c r="AR113" s="430">
        <f t="shared" si="90"/>
        <v>0</v>
      </c>
      <c r="AS113" s="430">
        <f t="shared" si="90"/>
        <v>0</v>
      </c>
      <c r="AT113" s="200">
        <f t="shared" si="91"/>
        <v>0</v>
      </c>
      <c r="AU113" s="433"/>
    </row>
    <row r="114" spans="1:47" s="434" customFormat="1">
      <c r="A114" s="401"/>
      <c r="B114" s="217" t="s">
        <v>63</v>
      </c>
      <c r="C114" s="430"/>
      <c r="D114" s="430">
        <f>+[3]JFMH!D372</f>
        <v>0</v>
      </c>
      <c r="E114" s="430"/>
      <c r="F114" s="430">
        <f t="shared" si="77"/>
        <v>0</v>
      </c>
      <c r="G114" s="430"/>
      <c r="H114" s="430"/>
      <c r="I114" s="430"/>
      <c r="J114" s="430">
        <f t="shared" si="78"/>
        <v>0</v>
      </c>
      <c r="K114" s="430">
        <f t="shared" si="79"/>
        <v>0</v>
      </c>
      <c r="L114" s="430">
        <f t="shared" si="79"/>
        <v>0</v>
      </c>
      <c r="M114" s="430">
        <f t="shared" si="79"/>
        <v>0</v>
      </c>
      <c r="N114" s="430">
        <f t="shared" si="80"/>
        <v>0</v>
      </c>
      <c r="O114" s="430"/>
      <c r="P114" s="430">
        <v>0</v>
      </c>
      <c r="Q114" s="430"/>
      <c r="R114" s="430">
        <f t="shared" si="81"/>
        <v>0</v>
      </c>
      <c r="S114" s="430"/>
      <c r="T114" s="430"/>
      <c r="U114" s="430"/>
      <c r="V114" s="430">
        <f t="shared" si="82"/>
        <v>0</v>
      </c>
      <c r="W114" s="430"/>
      <c r="X114" s="430">
        <f>+[3]JFMH!J372</f>
        <v>335000</v>
      </c>
      <c r="Y114" s="430"/>
      <c r="Z114" s="460">
        <f t="shared" si="83"/>
        <v>335000</v>
      </c>
      <c r="AA114" s="430">
        <f t="shared" si="84"/>
        <v>0</v>
      </c>
      <c r="AB114" s="431">
        <f t="shared" si="84"/>
        <v>335000</v>
      </c>
      <c r="AC114" s="431">
        <f t="shared" si="84"/>
        <v>0</v>
      </c>
      <c r="AD114" s="431">
        <f t="shared" si="85"/>
        <v>335000</v>
      </c>
      <c r="AE114" s="431"/>
      <c r="AF114" s="431">
        <f>+[3]JFMH!AX372</f>
        <v>287901</v>
      </c>
      <c r="AG114" s="431"/>
      <c r="AH114" s="459">
        <f t="shared" si="86"/>
        <v>287901</v>
      </c>
      <c r="AI114" s="431">
        <f t="shared" si="87"/>
        <v>0</v>
      </c>
      <c r="AJ114" s="431">
        <f t="shared" si="87"/>
        <v>47099</v>
      </c>
      <c r="AK114" s="431">
        <f t="shared" si="87"/>
        <v>0</v>
      </c>
      <c r="AL114" s="431">
        <f t="shared" si="88"/>
        <v>47099</v>
      </c>
      <c r="AM114" s="432" t="str">
        <f t="shared" si="89"/>
        <v/>
      </c>
      <c r="AN114" s="432">
        <f t="shared" si="89"/>
        <v>0.85940597014925368</v>
      </c>
      <c r="AO114" s="432" t="str">
        <f t="shared" si="89"/>
        <v/>
      </c>
      <c r="AP114" s="432">
        <f t="shared" si="89"/>
        <v>0.85940597014925368</v>
      </c>
      <c r="AQ114" s="430">
        <f t="shared" si="90"/>
        <v>0</v>
      </c>
      <c r="AR114" s="430">
        <f t="shared" si="90"/>
        <v>0</v>
      </c>
      <c r="AS114" s="430">
        <f t="shared" si="90"/>
        <v>0</v>
      </c>
      <c r="AT114" s="200">
        <f t="shared" si="91"/>
        <v>0</v>
      </c>
      <c r="AU114" s="433"/>
    </row>
    <row r="115" spans="1:47" s="434" customFormat="1">
      <c r="A115" s="401"/>
      <c r="B115" s="464" t="s">
        <v>64</v>
      </c>
      <c r="C115" s="430"/>
      <c r="D115" s="430">
        <f>+[3]JRMMC!D372</f>
        <v>317506.01999999955</v>
      </c>
      <c r="E115" s="430"/>
      <c r="F115" s="430">
        <f t="shared" si="77"/>
        <v>317506.01999999955</v>
      </c>
      <c r="G115" s="430"/>
      <c r="H115" s="430"/>
      <c r="I115" s="430"/>
      <c r="J115" s="430">
        <f t="shared" si="78"/>
        <v>0</v>
      </c>
      <c r="K115" s="430">
        <f t="shared" si="79"/>
        <v>0</v>
      </c>
      <c r="L115" s="430">
        <f t="shared" si="79"/>
        <v>317506.01999999955</v>
      </c>
      <c r="M115" s="430">
        <f t="shared" si="79"/>
        <v>0</v>
      </c>
      <c r="N115" s="430">
        <f t="shared" si="80"/>
        <v>317506.01999999955</v>
      </c>
      <c r="O115" s="430"/>
      <c r="P115" s="430">
        <v>317506.01999999955</v>
      </c>
      <c r="Q115" s="430"/>
      <c r="R115" s="430">
        <f t="shared" si="81"/>
        <v>317506.01999999955</v>
      </c>
      <c r="S115" s="430"/>
      <c r="T115" s="430"/>
      <c r="U115" s="430"/>
      <c r="V115" s="430">
        <f t="shared" si="82"/>
        <v>0</v>
      </c>
      <c r="W115" s="430"/>
      <c r="X115" s="430">
        <f>+[3]JRMMC!J372</f>
        <v>335000</v>
      </c>
      <c r="Y115" s="430"/>
      <c r="Z115" s="460">
        <f t="shared" si="83"/>
        <v>335000</v>
      </c>
      <c r="AA115" s="430">
        <f t="shared" si="84"/>
        <v>0</v>
      </c>
      <c r="AB115" s="431">
        <f t="shared" si="84"/>
        <v>652506.01999999955</v>
      </c>
      <c r="AC115" s="431">
        <f t="shared" si="84"/>
        <v>0</v>
      </c>
      <c r="AD115" s="431">
        <f t="shared" si="85"/>
        <v>652506.01999999955</v>
      </c>
      <c r="AE115" s="431"/>
      <c r="AF115" s="431">
        <f>+[3]JRMMC!AX372</f>
        <v>585640.99</v>
      </c>
      <c r="AG115" s="431"/>
      <c r="AH115" s="459">
        <f t="shared" si="86"/>
        <v>585640.99</v>
      </c>
      <c r="AI115" s="431">
        <f t="shared" si="87"/>
        <v>0</v>
      </c>
      <c r="AJ115" s="431">
        <f t="shared" si="87"/>
        <v>66865.029999999562</v>
      </c>
      <c r="AK115" s="431">
        <f t="shared" si="87"/>
        <v>0</v>
      </c>
      <c r="AL115" s="431">
        <f t="shared" si="88"/>
        <v>66865.029999999562</v>
      </c>
      <c r="AM115" s="432" t="str">
        <f t="shared" si="89"/>
        <v/>
      </c>
      <c r="AN115" s="432">
        <f t="shared" si="89"/>
        <v>0.89752580366998058</v>
      </c>
      <c r="AO115" s="432" t="str">
        <f t="shared" si="89"/>
        <v/>
      </c>
      <c r="AP115" s="432">
        <f t="shared" si="89"/>
        <v>0.89752580366998058</v>
      </c>
      <c r="AQ115" s="430">
        <f t="shared" si="90"/>
        <v>0</v>
      </c>
      <c r="AR115" s="430">
        <f t="shared" si="90"/>
        <v>0</v>
      </c>
      <c r="AS115" s="430">
        <f t="shared" si="90"/>
        <v>0</v>
      </c>
      <c r="AT115" s="200">
        <f t="shared" si="91"/>
        <v>0</v>
      </c>
      <c r="AU115" s="433"/>
    </row>
    <row r="116" spans="1:47" s="434" customFormat="1">
      <c r="A116" s="401"/>
      <c r="B116" s="217" t="s">
        <v>161</v>
      </c>
      <c r="C116" s="430"/>
      <c r="D116" s="430">
        <f>+[3]NCH!D372</f>
        <v>0</v>
      </c>
      <c r="E116" s="430"/>
      <c r="F116" s="430">
        <f t="shared" si="77"/>
        <v>0</v>
      </c>
      <c r="G116" s="430"/>
      <c r="H116" s="430"/>
      <c r="I116" s="430"/>
      <c r="J116" s="430">
        <f t="shared" si="78"/>
        <v>0</v>
      </c>
      <c r="K116" s="430">
        <f t="shared" si="79"/>
        <v>0</v>
      </c>
      <c r="L116" s="430">
        <f t="shared" si="79"/>
        <v>0</v>
      </c>
      <c r="M116" s="430">
        <f t="shared" si="79"/>
        <v>0</v>
      </c>
      <c r="N116" s="430">
        <f t="shared" si="80"/>
        <v>0</v>
      </c>
      <c r="O116" s="430"/>
      <c r="P116" s="430">
        <v>0</v>
      </c>
      <c r="Q116" s="430"/>
      <c r="R116" s="430">
        <f t="shared" si="81"/>
        <v>0</v>
      </c>
      <c r="S116" s="430"/>
      <c r="T116" s="430"/>
      <c r="U116" s="430"/>
      <c r="V116" s="430">
        <f t="shared" si="82"/>
        <v>0</v>
      </c>
      <c r="W116" s="430"/>
      <c r="X116" s="430">
        <f>+[3]NCH!J372</f>
        <v>335000</v>
      </c>
      <c r="Y116" s="430"/>
      <c r="Z116" s="460">
        <f t="shared" si="83"/>
        <v>335000</v>
      </c>
      <c r="AA116" s="430">
        <f t="shared" si="84"/>
        <v>0</v>
      </c>
      <c r="AB116" s="431">
        <f t="shared" si="84"/>
        <v>335000</v>
      </c>
      <c r="AC116" s="431">
        <f t="shared" si="84"/>
        <v>0</v>
      </c>
      <c r="AD116" s="431">
        <f t="shared" si="85"/>
        <v>335000</v>
      </c>
      <c r="AE116" s="431"/>
      <c r="AF116" s="431">
        <f>+[3]NCH!AX372</f>
        <v>335000</v>
      </c>
      <c r="AG116" s="431"/>
      <c r="AH116" s="459">
        <f t="shared" si="86"/>
        <v>335000</v>
      </c>
      <c r="AI116" s="431">
        <f t="shared" si="87"/>
        <v>0</v>
      </c>
      <c r="AJ116" s="431">
        <f t="shared" si="87"/>
        <v>0</v>
      </c>
      <c r="AK116" s="431">
        <f t="shared" si="87"/>
        <v>0</v>
      </c>
      <c r="AL116" s="431">
        <f t="shared" si="88"/>
        <v>0</v>
      </c>
      <c r="AM116" s="432" t="str">
        <f t="shared" si="89"/>
        <v/>
      </c>
      <c r="AN116" s="432">
        <f t="shared" si="89"/>
        <v>1</v>
      </c>
      <c r="AO116" s="432" t="str">
        <f t="shared" si="89"/>
        <v/>
      </c>
      <c r="AP116" s="432">
        <f t="shared" si="89"/>
        <v>1</v>
      </c>
      <c r="AQ116" s="430">
        <f t="shared" si="90"/>
        <v>0</v>
      </c>
      <c r="AR116" s="430">
        <f t="shared" si="90"/>
        <v>0</v>
      </c>
      <c r="AS116" s="430">
        <f t="shared" si="90"/>
        <v>0</v>
      </c>
      <c r="AT116" s="200">
        <f t="shared" si="91"/>
        <v>0</v>
      </c>
      <c r="AU116" s="433"/>
    </row>
    <row r="117" spans="1:47" s="434" customFormat="1">
      <c r="A117" s="401"/>
      <c r="B117" s="217" t="s">
        <v>163</v>
      </c>
      <c r="C117" s="430"/>
      <c r="D117" s="430">
        <f>+[3]NCMH!D372</f>
        <v>0</v>
      </c>
      <c r="E117" s="430"/>
      <c r="F117" s="430">
        <f t="shared" si="77"/>
        <v>0</v>
      </c>
      <c r="G117" s="430"/>
      <c r="H117" s="430"/>
      <c r="I117" s="430"/>
      <c r="J117" s="430">
        <f t="shared" si="78"/>
        <v>0</v>
      </c>
      <c r="K117" s="430">
        <f t="shared" si="79"/>
        <v>0</v>
      </c>
      <c r="L117" s="430">
        <f t="shared" si="79"/>
        <v>0</v>
      </c>
      <c r="M117" s="430">
        <f t="shared" si="79"/>
        <v>0</v>
      </c>
      <c r="N117" s="430">
        <f t="shared" si="80"/>
        <v>0</v>
      </c>
      <c r="O117" s="430"/>
      <c r="P117" s="430">
        <v>0</v>
      </c>
      <c r="Q117" s="430"/>
      <c r="R117" s="430">
        <f t="shared" si="81"/>
        <v>0</v>
      </c>
      <c r="S117" s="430"/>
      <c r="T117" s="430"/>
      <c r="U117" s="430"/>
      <c r="V117" s="430">
        <f t="shared" si="82"/>
        <v>0</v>
      </c>
      <c r="W117" s="430"/>
      <c r="X117" s="430">
        <f>+[3]NCMH!J372</f>
        <v>85000</v>
      </c>
      <c r="Y117" s="430"/>
      <c r="Z117" s="460">
        <f t="shared" si="83"/>
        <v>85000</v>
      </c>
      <c r="AA117" s="430">
        <f t="shared" si="84"/>
        <v>0</v>
      </c>
      <c r="AB117" s="431">
        <f t="shared" si="84"/>
        <v>85000</v>
      </c>
      <c r="AC117" s="431">
        <f t="shared" si="84"/>
        <v>0</v>
      </c>
      <c r="AD117" s="431">
        <f t="shared" si="85"/>
        <v>85000</v>
      </c>
      <c r="AE117" s="431"/>
      <c r="AF117" s="431">
        <f>+[3]NCMH!AX372</f>
        <v>85000</v>
      </c>
      <c r="AG117" s="431"/>
      <c r="AH117" s="459">
        <f t="shared" si="86"/>
        <v>85000</v>
      </c>
      <c r="AI117" s="431">
        <f t="shared" si="87"/>
        <v>0</v>
      </c>
      <c r="AJ117" s="431">
        <f t="shared" si="87"/>
        <v>0</v>
      </c>
      <c r="AK117" s="431">
        <f t="shared" si="87"/>
        <v>0</v>
      </c>
      <c r="AL117" s="431">
        <f t="shared" si="88"/>
        <v>0</v>
      </c>
      <c r="AM117" s="432" t="str">
        <f t="shared" si="89"/>
        <v/>
      </c>
      <c r="AN117" s="432">
        <f t="shared" si="89"/>
        <v>1</v>
      </c>
      <c r="AO117" s="432" t="str">
        <f t="shared" si="89"/>
        <v/>
      </c>
      <c r="AP117" s="432">
        <f t="shared" si="89"/>
        <v>1</v>
      </c>
      <c r="AQ117" s="430">
        <f t="shared" si="90"/>
        <v>0</v>
      </c>
      <c r="AR117" s="430">
        <f t="shared" si="90"/>
        <v>0</v>
      </c>
      <c r="AS117" s="430">
        <f t="shared" si="90"/>
        <v>0</v>
      </c>
      <c r="AT117" s="200">
        <f t="shared" si="91"/>
        <v>0</v>
      </c>
      <c r="AU117" s="433"/>
    </row>
    <row r="118" spans="1:47" s="434" customFormat="1">
      <c r="A118" s="401"/>
      <c r="B118" s="217" t="s">
        <v>162</v>
      </c>
      <c r="C118" s="430"/>
      <c r="D118" s="430">
        <f>+[3]POC!D372</f>
        <v>0</v>
      </c>
      <c r="E118" s="430"/>
      <c r="F118" s="430">
        <f t="shared" si="77"/>
        <v>0</v>
      </c>
      <c r="G118" s="430"/>
      <c r="H118" s="430"/>
      <c r="I118" s="430"/>
      <c r="J118" s="430">
        <f t="shared" si="78"/>
        <v>0</v>
      </c>
      <c r="K118" s="430">
        <f t="shared" si="79"/>
        <v>0</v>
      </c>
      <c r="L118" s="430">
        <f t="shared" si="79"/>
        <v>0</v>
      </c>
      <c r="M118" s="430">
        <f t="shared" si="79"/>
        <v>0</v>
      </c>
      <c r="N118" s="430">
        <f t="shared" si="80"/>
        <v>0</v>
      </c>
      <c r="O118" s="430"/>
      <c r="P118" s="430">
        <v>0</v>
      </c>
      <c r="Q118" s="430"/>
      <c r="R118" s="430">
        <f t="shared" si="81"/>
        <v>0</v>
      </c>
      <c r="S118" s="430"/>
      <c r="T118" s="430"/>
      <c r="U118" s="430"/>
      <c r="V118" s="430">
        <f t="shared" si="82"/>
        <v>0</v>
      </c>
      <c r="W118" s="430"/>
      <c r="X118" s="430">
        <f>+[3]POC!J372</f>
        <v>85000</v>
      </c>
      <c r="Y118" s="430"/>
      <c r="Z118" s="460">
        <f t="shared" si="83"/>
        <v>85000</v>
      </c>
      <c r="AA118" s="430">
        <f t="shared" si="84"/>
        <v>0</v>
      </c>
      <c r="AB118" s="431">
        <f t="shared" si="84"/>
        <v>85000</v>
      </c>
      <c r="AC118" s="431">
        <f t="shared" si="84"/>
        <v>0</v>
      </c>
      <c r="AD118" s="431">
        <f t="shared" si="85"/>
        <v>85000</v>
      </c>
      <c r="AE118" s="431"/>
      <c r="AF118" s="431">
        <f>+[3]POC!AX372</f>
        <v>85000</v>
      </c>
      <c r="AG118" s="431"/>
      <c r="AH118" s="459">
        <f t="shared" si="86"/>
        <v>85000</v>
      </c>
      <c r="AI118" s="431">
        <f t="shared" si="87"/>
        <v>0</v>
      </c>
      <c r="AJ118" s="431">
        <f t="shared" si="87"/>
        <v>0</v>
      </c>
      <c r="AK118" s="431">
        <f t="shared" si="87"/>
        <v>0</v>
      </c>
      <c r="AL118" s="431">
        <f t="shared" si="88"/>
        <v>0</v>
      </c>
      <c r="AM118" s="432" t="str">
        <f t="shared" si="89"/>
        <v/>
      </c>
      <c r="AN118" s="432">
        <f t="shared" si="89"/>
        <v>1</v>
      </c>
      <c r="AO118" s="432" t="str">
        <f t="shared" si="89"/>
        <v/>
      </c>
      <c r="AP118" s="432">
        <f t="shared" si="89"/>
        <v>1</v>
      </c>
      <c r="AQ118" s="430">
        <f t="shared" si="90"/>
        <v>0</v>
      </c>
      <c r="AR118" s="430">
        <f t="shared" si="90"/>
        <v>0</v>
      </c>
      <c r="AS118" s="430">
        <f t="shared" si="90"/>
        <v>0</v>
      </c>
      <c r="AT118" s="200">
        <f t="shared" si="91"/>
        <v>0</v>
      </c>
      <c r="AU118" s="433"/>
    </row>
    <row r="119" spans="1:47" s="434" customFormat="1">
      <c r="A119" s="401"/>
      <c r="B119" s="217" t="s">
        <v>430</v>
      </c>
      <c r="C119" s="430"/>
      <c r="D119" s="430">
        <f>+[3]QMMC!D372</f>
        <v>0</v>
      </c>
      <c r="E119" s="430"/>
      <c r="F119" s="430">
        <f t="shared" si="77"/>
        <v>0</v>
      </c>
      <c r="G119" s="430"/>
      <c r="H119" s="430"/>
      <c r="I119" s="430"/>
      <c r="J119" s="430">
        <f t="shared" si="78"/>
        <v>0</v>
      </c>
      <c r="K119" s="430">
        <f t="shared" si="79"/>
        <v>0</v>
      </c>
      <c r="L119" s="430">
        <f t="shared" si="79"/>
        <v>0</v>
      </c>
      <c r="M119" s="430">
        <f t="shared" si="79"/>
        <v>0</v>
      </c>
      <c r="N119" s="430">
        <f t="shared" si="80"/>
        <v>0</v>
      </c>
      <c r="O119" s="430"/>
      <c r="P119" s="430">
        <v>0</v>
      </c>
      <c r="Q119" s="430"/>
      <c r="R119" s="430">
        <f t="shared" si="81"/>
        <v>0</v>
      </c>
      <c r="S119" s="430"/>
      <c r="T119" s="430"/>
      <c r="U119" s="430"/>
      <c r="V119" s="430">
        <f t="shared" si="82"/>
        <v>0</v>
      </c>
      <c r="W119" s="430"/>
      <c r="X119" s="430">
        <f>+[3]QMMC!J372</f>
        <v>85000</v>
      </c>
      <c r="Y119" s="430"/>
      <c r="Z119" s="460">
        <f t="shared" si="83"/>
        <v>85000</v>
      </c>
      <c r="AA119" s="430">
        <f t="shared" si="84"/>
        <v>0</v>
      </c>
      <c r="AB119" s="431">
        <f t="shared" si="84"/>
        <v>85000</v>
      </c>
      <c r="AC119" s="431">
        <f t="shared" si="84"/>
        <v>0</v>
      </c>
      <c r="AD119" s="431">
        <f t="shared" si="85"/>
        <v>85000</v>
      </c>
      <c r="AE119" s="431"/>
      <c r="AF119" s="431">
        <f>+[3]QMMC!AX372</f>
        <v>35889.550000000003</v>
      </c>
      <c r="AG119" s="431"/>
      <c r="AH119" s="459">
        <f t="shared" si="86"/>
        <v>35889.550000000003</v>
      </c>
      <c r="AI119" s="431">
        <f t="shared" si="87"/>
        <v>0</v>
      </c>
      <c r="AJ119" s="431">
        <f t="shared" si="87"/>
        <v>49110.45</v>
      </c>
      <c r="AK119" s="431">
        <f t="shared" si="87"/>
        <v>0</v>
      </c>
      <c r="AL119" s="431">
        <f t="shared" si="88"/>
        <v>49110.45</v>
      </c>
      <c r="AM119" s="432" t="str">
        <f t="shared" si="89"/>
        <v/>
      </c>
      <c r="AN119" s="432">
        <f t="shared" si="89"/>
        <v>0.42223000000000005</v>
      </c>
      <c r="AO119" s="432" t="str">
        <f t="shared" si="89"/>
        <v/>
      </c>
      <c r="AP119" s="432">
        <f t="shared" si="89"/>
        <v>0.42223000000000005</v>
      </c>
      <c r="AQ119" s="430">
        <f t="shared" si="90"/>
        <v>0</v>
      </c>
      <c r="AR119" s="430">
        <f t="shared" si="90"/>
        <v>0</v>
      </c>
      <c r="AS119" s="430">
        <f t="shared" si="90"/>
        <v>0</v>
      </c>
      <c r="AT119" s="200">
        <f t="shared" si="91"/>
        <v>0</v>
      </c>
      <c r="AU119" s="433"/>
    </row>
    <row r="120" spans="1:47" s="434" customFormat="1">
      <c r="A120" s="401"/>
      <c r="B120" s="217" t="s">
        <v>431</v>
      </c>
      <c r="C120" s="430"/>
      <c r="D120" s="430">
        <f>+[3]RITM!D372</f>
        <v>0</v>
      </c>
      <c r="E120" s="430"/>
      <c r="F120" s="430">
        <f t="shared" si="77"/>
        <v>0</v>
      </c>
      <c r="G120" s="430"/>
      <c r="H120" s="430"/>
      <c r="I120" s="430"/>
      <c r="J120" s="430">
        <f t="shared" si="78"/>
        <v>0</v>
      </c>
      <c r="K120" s="430">
        <f t="shared" si="79"/>
        <v>0</v>
      </c>
      <c r="L120" s="430">
        <f t="shared" si="79"/>
        <v>0</v>
      </c>
      <c r="M120" s="430">
        <f t="shared" si="79"/>
        <v>0</v>
      </c>
      <c r="N120" s="430">
        <f t="shared" si="80"/>
        <v>0</v>
      </c>
      <c r="O120" s="430"/>
      <c r="P120" s="430">
        <v>0</v>
      </c>
      <c r="Q120" s="430"/>
      <c r="R120" s="430">
        <f t="shared" si="81"/>
        <v>0</v>
      </c>
      <c r="S120" s="430"/>
      <c r="T120" s="430"/>
      <c r="U120" s="430"/>
      <c r="V120" s="430">
        <f t="shared" si="82"/>
        <v>0</v>
      </c>
      <c r="W120" s="430"/>
      <c r="X120" s="430">
        <f>+[3]RITM!J372</f>
        <v>85000</v>
      </c>
      <c r="Y120" s="430"/>
      <c r="Z120" s="460">
        <f t="shared" si="83"/>
        <v>85000</v>
      </c>
      <c r="AA120" s="430">
        <f t="shared" si="84"/>
        <v>0</v>
      </c>
      <c r="AB120" s="431">
        <f t="shared" si="84"/>
        <v>85000</v>
      </c>
      <c r="AC120" s="431">
        <f t="shared" si="84"/>
        <v>0</v>
      </c>
      <c r="AD120" s="431">
        <f t="shared" si="85"/>
        <v>85000</v>
      </c>
      <c r="AE120" s="431"/>
      <c r="AF120" s="431">
        <f>+[3]RITM!AX372</f>
        <v>13800</v>
      </c>
      <c r="AG120" s="431"/>
      <c r="AH120" s="459">
        <f t="shared" si="86"/>
        <v>13800</v>
      </c>
      <c r="AI120" s="431">
        <f t="shared" si="87"/>
        <v>0</v>
      </c>
      <c r="AJ120" s="431">
        <f t="shared" si="87"/>
        <v>71200</v>
      </c>
      <c r="AK120" s="431">
        <f t="shared" si="87"/>
        <v>0</v>
      </c>
      <c r="AL120" s="431">
        <f t="shared" si="88"/>
        <v>71200</v>
      </c>
      <c r="AM120" s="432" t="str">
        <f t="shared" si="89"/>
        <v/>
      </c>
      <c r="AN120" s="432">
        <f t="shared" si="89"/>
        <v>0.16235294117647059</v>
      </c>
      <c r="AO120" s="432" t="str">
        <f t="shared" si="89"/>
        <v/>
      </c>
      <c r="AP120" s="432">
        <f t="shared" si="89"/>
        <v>0.16235294117647059</v>
      </c>
      <c r="AQ120" s="430">
        <f t="shared" si="90"/>
        <v>0</v>
      </c>
      <c r="AR120" s="430">
        <f t="shared" si="90"/>
        <v>0</v>
      </c>
      <c r="AS120" s="430">
        <f t="shared" si="90"/>
        <v>0</v>
      </c>
      <c r="AT120" s="200">
        <f t="shared" si="91"/>
        <v>0</v>
      </c>
      <c r="AU120" s="433"/>
    </row>
    <row r="121" spans="1:47" s="434" customFormat="1">
      <c r="A121" s="401"/>
      <c r="B121" s="217" t="s">
        <v>432</v>
      </c>
      <c r="C121" s="430"/>
      <c r="D121" s="430">
        <f>+[3]RMC!D372</f>
        <v>0</v>
      </c>
      <c r="E121" s="430"/>
      <c r="F121" s="430">
        <f t="shared" si="77"/>
        <v>0</v>
      </c>
      <c r="G121" s="430"/>
      <c r="H121" s="430"/>
      <c r="I121" s="430"/>
      <c r="J121" s="430">
        <f t="shared" si="78"/>
        <v>0</v>
      </c>
      <c r="K121" s="430">
        <f t="shared" si="79"/>
        <v>0</v>
      </c>
      <c r="L121" s="430">
        <f t="shared" si="79"/>
        <v>0</v>
      </c>
      <c r="M121" s="430">
        <f t="shared" si="79"/>
        <v>0</v>
      </c>
      <c r="N121" s="430">
        <f t="shared" si="80"/>
        <v>0</v>
      </c>
      <c r="O121" s="430"/>
      <c r="P121" s="430">
        <v>0</v>
      </c>
      <c r="Q121" s="430"/>
      <c r="R121" s="430">
        <f t="shared" si="81"/>
        <v>0</v>
      </c>
      <c r="S121" s="430"/>
      <c r="T121" s="430"/>
      <c r="U121" s="430"/>
      <c r="V121" s="430">
        <f t="shared" si="82"/>
        <v>0</v>
      </c>
      <c r="W121" s="430"/>
      <c r="X121" s="430">
        <f>+[3]RMC!J372</f>
        <v>585000</v>
      </c>
      <c r="Y121" s="430"/>
      <c r="Z121" s="460">
        <f t="shared" si="83"/>
        <v>585000</v>
      </c>
      <c r="AA121" s="430">
        <f t="shared" si="84"/>
        <v>0</v>
      </c>
      <c r="AB121" s="431">
        <f t="shared" si="84"/>
        <v>585000</v>
      </c>
      <c r="AC121" s="431">
        <f t="shared" si="84"/>
        <v>0</v>
      </c>
      <c r="AD121" s="431">
        <f t="shared" si="85"/>
        <v>585000</v>
      </c>
      <c r="AE121" s="431"/>
      <c r="AF121" s="431">
        <f>+[3]RMC!AX372</f>
        <v>574645.19999999995</v>
      </c>
      <c r="AG121" s="431"/>
      <c r="AH121" s="431">
        <f t="shared" si="86"/>
        <v>574645.19999999995</v>
      </c>
      <c r="AI121" s="431">
        <f t="shared" si="87"/>
        <v>0</v>
      </c>
      <c r="AJ121" s="431">
        <f t="shared" si="87"/>
        <v>10354.800000000047</v>
      </c>
      <c r="AK121" s="431">
        <f t="shared" si="87"/>
        <v>0</v>
      </c>
      <c r="AL121" s="431">
        <f t="shared" si="88"/>
        <v>10354.800000000047</v>
      </c>
      <c r="AM121" s="432" t="str">
        <f t="shared" si="89"/>
        <v/>
      </c>
      <c r="AN121" s="432">
        <f t="shared" si="89"/>
        <v>0.98229948717948712</v>
      </c>
      <c r="AO121" s="432" t="str">
        <f t="shared" si="89"/>
        <v/>
      </c>
      <c r="AP121" s="432">
        <f t="shared" si="89"/>
        <v>0.98229948717948712</v>
      </c>
      <c r="AQ121" s="430">
        <f t="shared" si="90"/>
        <v>0</v>
      </c>
      <c r="AR121" s="430">
        <f t="shared" si="90"/>
        <v>0</v>
      </c>
      <c r="AS121" s="430">
        <f t="shared" si="90"/>
        <v>0</v>
      </c>
      <c r="AT121" s="200">
        <f t="shared" si="91"/>
        <v>0</v>
      </c>
      <c r="AU121" s="433"/>
    </row>
    <row r="122" spans="1:47" s="434" customFormat="1">
      <c r="A122" s="401"/>
      <c r="B122" s="217" t="s">
        <v>164</v>
      </c>
      <c r="C122" s="430"/>
      <c r="D122" s="430">
        <f>+[3]SLH!D372</f>
        <v>0</v>
      </c>
      <c r="E122" s="430"/>
      <c r="F122" s="430">
        <f t="shared" si="77"/>
        <v>0</v>
      </c>
      <c r="G122" s="430"/>
      <c r="H122" s="430"/>
      <c r="I122" s="430"/>
      <c r="J122" s="430">
        <f t="shared" si="78"/>
        <v>0</v>
      </c>
      <c r="K122" s="430">
        <f t="shared" si="79"/>
        <v>0</v>
      </c>
      <c r="L122" s="430">
        <f t="shared" si="79"/>
        <v>0</v>
      </c>
      <c r="M122" s="430">
        <f t="shared" si="79"/>
        <v>0</v>
      </c>
      <c r="N122" s="430">
        <f t="shared" si="80"/>
        <v>0</v>
      </c>
      <c r="O122" s="430"/>
      <c r="P122" s="430">
        <v>0</v>
      </c>
      <c r="Q122" s="430"/>
      <c r="R122" s="430">
        <f t="shared" si="81"/>
        <v>0</v>
      </c>
      <c r="S122" s="430"/>
      <c r="T122" s="430"/>
      <c r="U122" s="430"/>
      <c r="V122" s="430">
        <f t="shared" si="82"/>
        <v>0</v>
      </c>
      <c r="W122" s="430"/>
      <c r="X122" s="430">
        <f>+[3]SLH!J372</f>
        <v>335000</v>
      </c>
      <c r="Y122" s="430"/>
      <c r="Z122" s="460">
        <f t="shared" si="83"/>
        <v>335000</v>
      </c>
      <c r="AA122" s="430">
        <f t="shared" si="84"/>
        <v>0</v>
      </c>
      <c r="AB122" s="431">
        <f t="shared" si="84"/>
        <v>335000</v>
      </c>
      <c r="AC122" s="431">
        <f t="shared" si="84"/>
        <v>0</v>
      </c>
      <c r="AD122" s="431">
        <f t="shared" si="85"/>
        <v>335000</v>
      </c>
      <c r="AE122" s="431"/>
      <c r="AF122" s="431">
        <f>+[3]SLH!AX372</f>
        <v>332967.3</v>
      </c>
      <c r="AG122" s="431"/>
      <c r="AH122" s="459">
        <f t="shared" si="86"/>
        <v>332967.3</v>
      </c>
      <c r="AI122" s="431">
        <f t="shared" si="87"/>
        <v>0</v>
      </c>
      <c r="AJ122" s="431">
        <f t="shared" si="87"/>
        <v>2032.7000000000116</v>
      </c>
      <c r="AK122" s="431">
        <f t="shared" si="87"/>
        <v>0</v>
      </c>
      <c r="AL122" s="431">
        <f t="shared" si="88"/>
        <v>2032.7000000000116</v>
      </c>
      <c r="AM122" s="432" t="str">
        <f t="shared" si="89"/>
        <v/>
      </c>
      <c r="AN122" s="432">
        <f t="shared" si="89"/>
        <v>0.99393223880597015</v>
      </c>
      <c r="AO122" s="432" t="str">
        <f t="shared" si="89"/>
        <v/>
      </c>
      <c r="AP122" s="432">
        <f t="shared" si="89"/>
        <v>0.99393223880597015</v>
      </c>
      <c r="AQ122" s="430">
        <f t="shared" si="90"/>
        <v>0</v>
      </c>
      <c r="AR122" s="430">
        <f t="shared" si="90"/>
        <v>0</v>
      </c>
      <c r="AS122" s="430">
        <f t="shared" si="90"/>
        <v>0</v>
      </c>
      <c r="AT122" s="200">
        <f t="shared" si="91"/>
        <v>0</v>
      </c>
      <c r="AU122" s="433"/>
    </row>
    <row r="123" spans="1:47" s="434" customFormat="1">
      <c r="A123" s="401"/>
      <c r="B123" s="217" t="s">
        <v>70</v>
      </c>
      <c r="C123" s="430"/>
      <c r="D123" s="430">
        <f>+[3]TMC!D372</f>
        <v>0</v>
      </c>
      <c r="E123" s="430"/>
      <c r="F123" s="430">
        <f t="shared" si="77"/>
        <v>0</v>
      </c>
      <c r="G123" s="430"/>
      <c r="H123" s="430"/>
      <c r="I123" s="430"/>
      <c r="J123" s="430">
        <f t="shared" si="78"/>
        <v>0</v>
      </c>
      <c r="K123" s="430">
        <f t="shared" si="79"/>
        <v>0</v>
      </c>
      <c r="L123" s="430">
        <f t="shared" si="79"/>
        <v>0</v>
      </c>
      <c r="M123" s="430">
        <f t="shared" si="79"/>
        <v>0</v>
      </c>
      <c r="N123" s="430">
        <f t="shared" si="80"/>
        <v>0</v>
      </c>
      <c r="O123" s="430"/>
      <c r="P123" s="430">
        <v>0</v>
      </c>
      <c r="Q123" s="430"/>
      <c r="R123" s="430">
        <f t="shared" si="81"/>
        <v>0</v>
      </c>
      <c r="S123" s="430"/>
      <c r="T123" s="430"/>
      <c r="U123" s="430"/>
      <c r="V123" s="430">
        <f t="shared" si="82"/>
        <v>0</v>
      </c>
      <c r="W123" s="430"/>
      <c r="X123" s="430">
        <f>+[3]TMC!J372</f>
        <v>335000</v>
      </c>
      <c r="Y123" s="430"/>
      <c r="Z123" s="460">
        <f t="shared" si="83"/>
        <v>335000</v>
      </c>
      <c r="AA123" s="430">
        <f t="shared" si="84"/>
        <v>0</v>
      </c>
      <c r="AB123" s="431">
        <f t="shared" si="84"/>
        <v>335000</v>
      </c>
      <c r="AC123" s="431">
        <f t="shared" si="84"/>
        <v>0</v>
      </c>
      <c r="AD123" s="431">
        <f t="shared" si="85"/>
        <v>335000</v>
      </c>
      <c r="AE123" s="431"/>
      <c r="AF123" s="431">
        <f>+[3]TMC!AX372</f>
        <v>264350</v>
      </c>
      <c r="AG123" s="431"/>
      <c r="AH123" s="459">
        <f t="shared" si="86"/>
        <v>264350</v>
      </c>
      <c r="AI123" s="431">
        <f t="shared" si="87"/>
        <v>0</v>
      </c>
      <c r="AJ123" s="431">
        <f t="shared" si="87"/>
        <v>70650</v>
      </c>
      <c r="AK123" s="431">
        <f t="shared" si="87"/>
        <v>0</v>
      </c>
      <c r="AL123" s="431">
        <f t="shared" si="88"/>
        <v>70650</v>
      </c>
      <c r="AM123" s="432" t="str">
        <f t="shared" si="89"/>
        <v/>
      </c>
      <c r="AN123" s="432">
        <f t="shared" si="89"/>
        <v>0.78910447761194025</v>
      </c>
      <c r="AO123" s="432" t="str">
        <f t="shared" si="89"/>
        <v/>
      </c>
      <c r="AP123" s="432">
        <f t="shared" si="89"/>
        <v>0.78910447761194025</v>
      </c>
      <c r="AQ123" s="430">
        <f t="shared" si="90"/>
        <v>0</v>
      </c>
      <c r="AR123" s="430">
        <f t="shared" si="90"/>
        <v>0</v>
      </c>
      <c r="AS123" s="430">
        <f t="shared" si="90"/>
        <v>0</v>
      </c>
      <c r="AT123" s="200">
        <f t="shared" si="91"/>
        <v>0</v>
      </c>
      <c r="AU123" s="433"/>
    </row>
    <row r="124" spans="1:47" s="434" customFormat="1">
      <c r="A124" s="401"/>
      <c r="B124" s="217"/>
      <c r="C124" s="430"/>
      <c r="D124" s="430"/>
      <c r="E124" s="430"/>
      <c r="F124" s="430"/>
      <c r="G124" s="430"/>
      <c r="H124" s="430"/>
      <c r="I124" s="430"/>
      <c r="J124" s="430"/>
      <c r="K124" s="430"/>
      <c r="L124" s="430"/>
      <c r="M124" s="430"/>
      <c r="N124" s="430"/>
      <c r="O124" s="430"/>
      <c r="P124" s="430"/>
      <c r="Q124" s="430"/>
      <c r="R124" s="430"/>
      <c r="S124" s="430"/>
      <c r="T124" s="430"/>
      <c r="U124" s="430"/>
      <c r="V124" s="430"/>
      <c r="W124" s="430"/>
      <c r="X124" s="430"/>
      <c r="Y124" s="430"/>
      <c r="Z124" s="430"/>
      <c r="AA124" s="430"/>
      <c r="AB124" s="431"/>
      <c r="AC124" s="431"/>
      <c r="AD124" s="431"/>
      <c r="AE124" s="431"/>
      <c r="AF124" s="431"/>
      <c r="AG124" s="431"/>
      <c r="AH124" s="431"/>
      <c r="AI124" s="431"/>
      <c r="AJ124" s="431"/>
      <c r="AK124" s="431"/>
      <c r="AL124" s="431"/>
      <c r="AM124" s="432"/>
      <c r="AN124" s="432"/>
      <c r="AO124" s="432"/>
      <c r="AP124" s="432"/>
      <c r="AQ124" s="430"/>
      <c r="AR124" s="430"/>
      <c r="AS124" s="430"/>
      <c r="AT124" s="200"/>
      <c r="AU124" s="433"/>
    </row>
    <row r="125" spans="1:47" s="434" customFormat="1">
      <c r="A125" s="401"/>
      <c r="B125" s="217" t="s">
        <v>433</v>
      </c>
      <c r="C125" s="430"/>
      <c r="D125" s="430">
        <f>+[3]DJNRMH!D372</f>
        <v>0</v>
      </c>
      <c r="E125" s="430"/>
      <c r="F125" s="430">
        <f>SUM(C125:E125)</f>
        <v>0</v>
      </c>
      <c r="G125" s="430"/>
      <c r="H125" s="430"/>
      <c r="I125" s="430"/>
      <c r="J125" s="430">
        <f>SUM(G125:I125)</f>
        <v>0</v>
      </c>
      <c r="K125" s="430">
        <f t="shared" ref="K125:M128" si="92">+C125+G125</f>
        <v>0</v>
      </c>
      <c r="L125" s="430">
        <f t="shared" si="92"/>
        <v>0</v>
      </c>
      <c r="M125" s="430">
        <f t="shared" si="92"/>
        <v>0</v>
      </c>
      <c r="N125" s="430">
        <f>SUM(K125:M125)</f>
        <v>0</v>
      </c>
      <c r="O125" s="430"/>
      <c r="P125" s="430">
        <v>0</v>
      </c>
      <c r="Q125" s="430"/>
      <c r="R125" s="430">
        <f>SUM(O125:Q125)</f>
        <v>0</v>
      </c>
      <c r="S125" s="430"/>
      <c r="T125" s="430"/>
      <c r="U125" s="430"/>
      <c r="V125" s="430">
        <f>SUM(S125:U125)</f>
        <v>0</v>
      </c>
      <c r="W125" s="430"/>
      <c r="X125" s="430">
        <f>+[3]DJNRMH!J372</f>
        <v>1477117.94</v>
      </c>
      <c r="Y125" s="430"/>
      <c r="Z125" s="215">
        <f>SUM(W125:Y125)</f>
        <v>1477117.94</v>
      </c>
      <c r="AA125" s="430">
        <f t="shared" ref="AA125:AC128" si="93">+O125+W125+S125</f>
        <v>0</v>
      </c>
      <c r="AB125" s="431">
        <f t="shared" si="93"/>
        <v>1477117.94</v>
      </c>
      <c r="AC125" s="431">
        <f t="shared" si="93"/>
        <v>0</v>
      </c>
      <c r="AD125" s="431">
        <f>SUM(AA125:AC125)</f>
        <v>1477117.94</v>
      </c>
      <c r="AE125" s="431"/>
      <c r="AF125" s="431">
        <f>+[3]DJNRMH!AX372</f>
        <v>1466086.6</v>
      </c>
      <c r="AG125" s="431"/>
      <c r="AH125" s="459">
        <f>SUM(AE125:AG125)</f>
        <v>1466086.6</v>
      </c>
      <c r="AI125" s="431">
        <f t="shared" ref="AI125:AK128" si="94">+AA125-AE125</f>
        <v>0</v>
      </c>
      <c r="AJ125" s="431">
        <f t="shared" si="94"/>
        <v>11031.339999999851</v>
      </c>
      <c r="AK125" s="431">
        <f t="shared" si="94"/>
        <v>0</v>
      </c>
      <c r="AL125" s="431">
        <f>SUM(AI125:AK125)</f>
        <v>11031.339999999851</v>
      </c>
      <c r="AM125" s="432" t="str">
        <f t="shared" ref="AM125:AP128" si="95">IF(AA125=0,"",AE125/AA125)</f>
        <v/>
      </c>
      <c r="AN125" s="432">
        <f t="shared" si="95"/>
        <v>0.99253184887863466</v>
      </c>
      <c r="AO125" s="432" t="str">
        <f t="shared" si="95"/>
        <v/>
      </c>
      <c r="AP125" s="432">
        <f t="shared" si="95"/>
        <v>0.99253184887863466</v>
      </c>
      <c r="AQ125" s="430">
        <f t="shared" ref="AQ125:AS128" si="96">+K125-O125-S125</f>
        <v>0</v>
      </c>
      <c r="AR125" s="430">
        <f t="shared" si="96"/>
        <v>0</v>
      </c>
      <c r="AS125" s="430">
        <f t="shared" si="96"/>
        <v>0</v>
      </c>
      <c r="AT125" s="200">
        <f>SUM(AQ125:AS125)</f>
        <v>0</v>
      </c>
      <c r="AU125" s="433"/>
    </row>
    <row r="126" spans="1:47" s="434" customFormat="1" ht="24">
      <c r="A126" s="401"/>
      <c r="B126" s="217" t="s">
        <v>58</v>
      </c>
      <c r="C126" s="430"/>
      <c r="D126" s="430">
        <f>+[3]LPGH!D372</f>
        <v>0</v>
      </c>
      <c r="E126" s="430"/>
      <c r="F126" s="430">
        <f>SUM(C126:E126)</f>
        <v>0</v>
      </c>
      <c r="G126" s="430"/>
      <c r="H126" s="430"/>
      <c r="I126" s="430"/>
      <c r="J126" s="430">
        <f>SUM(G126:I126)</f>
        <v>0</v>
      </c>
      <c r="K126" s="430">
        <f t="shared" si="92"/>
        <v>0</v>
      </c>
      <c r="L126" s="430">
        <f t="shared" si="92"/>
        <v>0</v>
      </c>
      <c r="M126" s="430">
        <f t="shared" si="92"/>
        <v>0</v>
      </c>
      <c r="N126" s="430">
        <f>SUM(K126:M126)</f>
        <v>0</v>
      </c>
      <c r="O126" s="430"/>
      <c r="P126" s="430">
        <v>0</v>
      </c>
      <c r="Q126" s="430"/>
      <c r="R126" s="430">
        <f>SUM(O126:Q126)</f>
        <v>0</v>
      </c>
      <c r="S126" s="430"/>
      <c r="T126" s="430"/>
      <c r="U126" s="430"/>
      <c r="V126" s="430">
        <f>SUM(S126:U126)</f>
        <v>0</v>
      </c>
      <c r="W126" s="430"/>
      <c r="X126" s="430">
        <f>+[3]LPGH!J372</f>
        <v>585000</v>
      </c>
      <c r="Y126" s="430"/>
      <c r="Z126" s="215">
        <f>SUM(W126:Y126)</f>
        <v>585000</v>
      </c>
      <c r="AA126" s="430">
        <f t="shared" si="93"/>
        <v>0</v>
      </c>
      <c r="AB126" s="431">
        <f t="shared" si="93"/>
        <v>585000</v>
      </c>
      <c r="AC126" s="431">
        <f t="shared" si="93"/>
        <v>0</v>
      </c>
      <c r="AD126" s="431">
        <f>SUM(AA126:AC126)</f>
        <v>585000</v>
      </c>
      <c r="AE126" s="431"/>
      <c r="AF126" s="431">
        <f>+[3]LPGH!AX372</f>
        <v>585000</v>
      </c>
      <c r="AG126" s="431"/>
      <c r="AH126" s="459">
        <f>SUM(AE126:AG126)</f>
        <v>585000</v>
      </c>
      <c r="AI126" s="431">
        <f t="shared" si="94"/>
        <v>0</v>
      </c>
      <c r="AJ126" s="431">
        <f t="shared" si="94"/>
        <v>0</v>
      </c>
      <c r="AK126" s="431">
        <f t="shared" si="94"/>
        <v>0</v>
      </c>
      <c r="AL126" s="431">
        <f>SUM(AI126:AK126)</f>
        <v>0</v>
      </c>
      <c r="AM126" s="432" t="str">
        <f t="shared" si="95"/>
        <v/>
      </c>
      <c r="AN126" s="432">
        <f t="shared" si="95"/>
        <v>1</v>
      </c>
      <c r="AO126" s="432" t="str">
        <f t="shared" si="95"/>
        <v/>
      </c>
      <c r="AP126" s="432">
        <f t="shared" si="95"/>
        <v>1</v>
      </c>
      <c r="AQ126" s="430">
        <f t="shared" si="96"/>
        <v>0</v>
      </c>
      <c r="AR126" s="430">
        <f t="shared" si="96"/>
        <v>0</v>
      </c>
      <c r="AS126" s="430">
        <f t="shared" si="96"/>
        <v>0</v>
      </c>
      <c r="AT126" s="200">
        <f>SUM(AQ126:AS126)</f>
        <v>0</v>
      </c>
      <c r="AU126" s="433"/>
    </row>
    <row r="127" spans="1:47" s="434" customFormat="1">
      <c r="A127" s="401"/>
      <c r="B127" s="217" t="s">
        <v>434</v>
      </c>
      <c r="C127" s="430"/>
      <c r="D127" s="430">
        <f>+[3]SLRSH!D372</f>
        <v>0</v>
      </c>
      <c r="E127" s="430"/>
      <c r="F127" s="430">
        <f>SUM(C127:E127)</f>
        <v>0</v>
      </c>
      <c r="G127" s="430"/>
      <c r="H127" s="430"/>
      <c r="I127" s="430"/>
      <c r="J127" s="430">
        <f>SUM(G127:I127)</f>
        <v>0</v>
      </c>
      <c r="K127" s="430">
        <f t="shared" si="92"/>
        <v>0</v>
      </c>
      <c r="L127" s="430">
        <f t="shared" si="92"/>
        <v>0</v>
      </c>
      <c r="M127" s="430">
        <f t="shared" si="92"/>
        <v>0</v>
      </c>
      <c r="N127" s="430">
        <f>SUM(K127:M127)</f>
        <v>0</v>
      </c>
      <c r="O127" s="430"/>
      <c r="P127" s="430">
        <v>0</v>
      </c>
      <c r="Q127" s="430"/>
      <c r="R127" s="430">
        <f>SUM(O127:Q127)</f>
        <v>0</v>
      </c>
      <c r="S127" s="430"/>
      <c r="T127" s="430"/>
      <c r="U127" s="430"/>
      <c r="V127" s="430">
        <f>SUM(S127:U127)</f>
        <v>0</v>
      </c>
      <c r="W127" s="430"/>
      <c r="X127" s="430">
        <f>+[3]SLRSH!J372</f>
        <v>335000</v>
      </c>
      <c r="Y127" s="430"/>
      <c r="Z127" s="215">
        <f>SUM(W127:Y127)</f>
        <v>335000</v>
      </c>
      <c r="AA127" s="430">
        <f t="shared" si="93"/>
        <v>0</v>
      </c>
      <c r="AB127" s="431">
        <f t="shared" si="93"/>
        <v>335000</v>
      </c>
      <c r="AC127" s="431">
        <f t="shared" si="93"/>
        <v>0</v>
      </c>
      <c r="AD127" s="431">
        <f>SUM(AA127:AC127)</f>
        <v>335000</v>
      </c>
      <c r="AE127" s="431"/>
      <c r="AF127" s="431">
        <f>+[3]SLRSH!AX372</f>
        <v>225572.2</v>
      </c>
      <c r="AG127" s="431"/>
      <c r="AH127" s="459">
        <f>SUM(AE127:AG127)</f>
        <v>225572.2</v>
      </c>
      <c r="AI127" s="431">
        <f t="shared" si="94"/>
        <v>0</v>
      </c>
      <c r="AJ127" s="431">
        <f t="shared" si="94"/>
        <v>109427.79999999999</v>
      </c>
      <c r="AK127" s="431">
        <f t="shared" si="94"/>
        <v>0</v>
      </c>
      <c r="AL127" s="431">
        <f>SUM(AI127:AK127)</f>
        <v>109427.79999999999</v>
      </c>
      <c r="AM127" s="432" t="str">
        <f t="shared" si="95"/>
        <v/>
      </c>
      <c r="AN127" s="432">
        <f t="shared" si="95"/>
        <v>0.67334985074626874</v>
      </c>
      <c r="AO127" s="432" t="str">
        <f t="shared" si="95"/>
        <v/>
      </c>
      <c r="AP127" s="432">
        <f t="shared" si="95"/>
        <v>0.67334985074626874</v>
      </c>
      <c r="AQ127" s="430">
        <f t="shared" si="96"/>
        <v>0</v>
      </c>
      <c r="AR127" s="430">
        <f t="shared" si="96"/>
        <v>0</v>
      </c>
      <c r="AS127" s="430">
        <f t="shared" si="96"/>
        <v>0</v>
      </c>
      <c r="AT127" s="200">
        <f>SUM(AQ127:AS127)</f>
        <v>0</v>
      </c>
      <c r="AU127" s="433"/>
    </row>
    <row r="128" spans="1:47" s="434" customFormat="1">
      <c r="A128" s="401"/>
      <c r="B128" s="217" t="s">
        <v>197</v>
      </c>
      <c r="C128" s="430"/>
      <c r="D128" s="430">
        <f>+[3]VMC!D372</f>
        <v>0</v>
      </c>
      <c r="E128" s="430"/>
      <c r="F128" s="430">
        <f>SUM(C128:E128)</f>
        <v>0</v>
      </c>
      <c r="G128" s="430"/>
      <c r="H128" s="430"/>
      <c r="I128" s="430"/>
      <c r="J128" s="430">
        <f>SUM(G128:I128)</f>
        <v>0</v>
      </c>
      <c r="K128" s="430">
        <f t="shared" si="92"/>
        <v>0</v>
      </c>
      <c r="L128" s="430">
        <f t="shared" si="92"/>
        <v>0</v>
      </c>
      <c r="M128" s="430">
        <f t="shared" si="92"/>
        <v>0</v>
      </c>
      <c r="N128" s="430">
        <f>SUM(K128:M128)</f>
        <v>0</v>
      </c>
      <c r="O128" s="430"/>
      <c r="P128" s="430">
        <v>0</v>
      </c>
      <c r="Q128" s="430"/>
      <c r="R128" s="430">
        <f>SUM(O128:Q128)</f>
        <v>0</v>
      </c>
      <c r="S128" s="430"/>
      <c r="T128" s="430"/>
      <c r="U128" s="430"/>
      <c r="V128" s="430">
        <f>SUM(S128:U128)</f>
        <v>0</v>
      </c>
      <c r="W128" s="430"/>
      <c r="X128" s="430">
        <f>+[3]VMC!J372</f>
        <v>335000</v>
      </c>
      <c r="Y128" s="430"/>
      <c r="Z128" s="215">
        <f>SUM(W128:Y128)</f>
        <v>335000</v>
      </c>
      <c r="AA128" s="430">
        <f t="shared" si="93"/>
        <v>0</v>
      </c>
      <c r="AB128" s="431">
        <f t="shared" si="93"/>
        <v>335000</v>
      </c>
      <c r="AC128" s="431">
        <f t="shared" si="93"/>
        <v>0</v>
      </c>
      <c r="AD128" s="431">
        <f>SUM(AA128:AC128)</f>
        <v>335000</v>
      </c>
      <c r="AE128" s="431"/>
      <c r="AF128" s="431">
        <f>+[3]VMC!AX372</f>
        <v>335000</v>
      </c>
      <c r="AG128" s="431"/>
      <c r="AH128" s="459">
        <f>SUM(AE128:AG128)</f>
        <v>335000</v>
      </c>
      <c r="AI128" s="431">
        <f t="shared" si="94"/>
        <v>0</v>
      </c>
      <c r="AJ128" s="431">
        <f t="shared" si="94"/>
        <v>0</v>
      </c>
      <c r="AK128" s="431">
        <f t="shared" si="94"/>
        <v>0</v>
      </c>
      <c r="AL128" s="431">
        <f>SUM(AI128:AK128)</f>
        <v>0</v>
      </c>
      <c r="AM128" s="432" t="str">
        <f t="shared" si="95"/>
        <v/>
      </c>
      <c r="AN128" s="432">
        <f t="shared" si="95"/>
        <v>1</v>
      </c>
      <c r="AO128" s="432" t="str">
        <f t="shared" si="95"/>
        <v/>
      </c>
      <c r="AP128" s="432">
        <f t="shared" si="95"/>
        <v>1</v>
      </c>
      <c r="AQ128" s="430">
        <f t="shared" si="96"/>
        <v>0</v>
      </c>
      <c r="AR128" s="430">
        <f t="shared" si="96"/>
        <v>0</v>
      </c>
      <c r="AS128" s="430">
        <f t="shared" si="96"/>
        <v>0</v>
      </c>
      <c r="AT128" s="200">
        <f>SUM(AQ128:AS128)</f>
        <v>0</v>
      </c>
      <c r="AU128" s="433"/>
    </row>
    <row r="129" spans="1:47" s="434" customFormat="1">
      <c r="A129" s="401"/>
      <c r="B129" s="217"/>
      <c r="C129" s="430"/>
      <c r="D129" s="430"/>
      <c r="E129" s="430"/>
      <c r="F129" s="430"/>
      <c r="G129" s="430"/>
      <c r="H129" s="430"/>
      <c r="I129" s="430"/>
      <c r="J129" s="430"/>
      <c r="K129" s="430"/>
      <c r="L129" s="430"/>
      <c r="M129" s="430"/>
      <c r="N129" s="430"/>
      <c r="O129" s="430"/>
      <c r="P129" s="430"/>
      <c r="Q129" s="430"/>
      <c r="R129" s="430"/>
      <c r="S129" s="430"/>
      <c r="T129" s="430"/>
      <c r="U129" s="430"/>
      <c r="V129" s="430"/>
      <c r="W129" s="430"/>
      <c r="X129" s="430"/>
      <c r="Y129" s="430"/>
      <c r="Z129" s="430"/>
      <c r="AA129" s="430"/>
      <c r="AB129" s="431"/>
      <c r="AC129" s="431"/>
      <c r="AD129" s="431"/>
      <c r="AE129" s="431"/>
      <c r="AF129" s="431"/>
      <c r="AG129" s="431"/>
      <c r="AH129" s="431"/>
      <c r="AI129" s="431"/>
      <c r="AJ129" s="431"/>
      <c r="AK129" s="431"/>
      <c r="AL129" s="431"/>
      <c r="AM129" s="432"/>
      <c r="AN129" s="432"/>
      <c r="AO129" s="432"/>
      <c r="AP129" s="432"/>
      <c r="AQ129" s="430"/>
      <c r="AR129" s="430"/>
      <c r="AS129" s="430"/>
      <c r="AT129" s="200"/>
      <c r="AU129" s="433"/>
    </row>
    <row r="130" spans="1:47" s="434" customFormat="1">
      <c r="A130" s="401"/>
      <c r="B130" s="217" t="s">
        <v>136</v>
      </c>
      <c r="C130" s="430"/>
      <c r="D130" s="430">
        <f>+[3]BGHM!D372</f>
        <v>0</v>
      </c>
      <c r="E130" s="430"/>
      <c r="F130" s="430">
        <f>SUM(C130:E130)</f>
        <v>0</v>
      </c>
      <c r="G130" s="430"/>
      <c r="H130" s="430"/>
      <c r="I130" s="430"/>
      <c r="J130" s="430">
        <f>SUM(G130:I130)</f>
        <v>0</v>
      </c>
      <c r="K130" s="430">
        <f t="shared" ref="K130:M133" si="97">+C130+G130</f>
        <v>0</v>
      </c>
      <c r="L130" s="430">
        <f t="shared" si="97"/>
        <v>0</v>
      </c>
      <c r="M130" s="430">
        <f t="shared" si="97"/>
        <v>0</v>
      </c>
      <c r="N130" s="430">
        <f>SUM(K130:M130)</f>
        <v>0</v>
      </c>
      <c r="O130" s="430"/>
      <c r="P130" s="430">
        <v>0</v>
      </c>
      <c r="Q130" s="430"/>
      <c r="R130" s="430">
        <f>SUM(O130:Q130)</f>
        <v>0</v>
      </c>
      <c r="S130" s="430"/>
      <c r="T130" s="430"/>
      <c r="U130" s="430"/>
      <c r="V130" s="430">
        <f>SUM(S130:U130)</f>
        <v>0</v>
      </c>
      <c r="W130" s="430"/>
      <c r="X130" s="215">
        <f>+[3]BGHM!J372</f>
        <v>250000</v>
      </c>
      <c r="Y130" s="430"/>
      <c r="Z130" s="215">
        <f>SUM(W130:Y130)</f>
        <v>250000</v>
      </c>
      <c r="AA130" s="430">
        <f t="shared" ref="AA130:AC133" si="98">+O130+W130+S130</f>
        <v>0</v>
      </c>
      <c r="AB130" s="431">
        <f t="shared" si="98"/>
        <v>250000</v>
      </c>
      <c r="AC130" s="431">
        <f t="shared" si="98"/>
        <v>0</v>
      </c>
      <c r="AD130" s="431">
        <f>SUM(AA130:AC130)</f>
        <v>250000</v>
      </c>
      <c r="AE130" s="431"/>
      <c r="AF130" s="459">
        <f>+[3]BGHM!AX372</f>
        <v>250000</v>
      </c>
      <c r="AG130" s="431"/>
      <c r="AH130" s="459">
        <f>SUM(AE130:AG130)</f>
        <v>250000</v>
      </c>
      <c r="AI130" s="431">
        <f t="shared" ref="AI130:AK133" si="99">+AA130-AE130</f>
        <v>0</v>
      </c>
      <c r="AJ130" s="431">
        <f t="shared" si="99"/>
        <v>0</v>
      </c>
      <c r="AK130" s="431">
        <f t="shared" si="99"/>
        <v>0</v>
      </c>
      <c r="AL130" s="431">
        <f>SUM(AI130:AK130)</f>
        <v>0</v>
      </c>
      <c r="AM130" s="432" t="str">
        <f t="shared" ref="AM130:AP133" si="100">IF(AA130=0,"",AE130/AA130)</f>
        <v/>
      </c>
      <c r="AN130" s="432">
        <f t="shared" si="100"/>
        <v>1</v>
      </c>
      <c r="AO130" s="432" t="str">
        <f t="shared" si="100"/>
        <v/>
      </c>
      <c r="AP130" s="432">
        <f t="shared" si="100"/>
        <v>1</v>
      </c>
      <c r="AQ130" s="430">
        <f t="shared" ref="AQ130:AS133" si="101">+K130-O130-S130</f>
        <v>0</v>
      </c>
      <c r="AR130" s="430">
        <f t="shared" si="101"/>
        <v>0</v>
      </c>
      <c r="AS130" s="430">
        <f t="shared" si="101"/>
        <v>0</v>
      </c>
      <c r="AT130" s="200">
        <f>SUM(AQ130:AS130)</f>
        <v>0</v>
      </c>
      <c r="AU130" s="433"/>
    </row>
    <row r="131" spans="1:47" s="434" customFormat="1">
      <c r="A131" s="401"/>
      <c r="B131" s="217" t="s">
        <v>277</v>
      </c>
      <c r="C131" s="430"/>
      <c r="D131" s="430">
        <f>+[3]CDH!D372</f>
        <v>0</v>
      </c>
      <c r="E131" s="430"/>
      <c r="F131" s="430">
        <f>SUM(C131:E131)</f>
        <v>0</v>
      </c>
      <c r="G131" s="430"/>
      <c r="H131" s="430"/>
      <c r="I131" s="430"/>
      <c r="J131" s="430">
        <f>SUM(G131:I131)</f>
        <v>0</v>
      </c>
      <c r="K131" s="430">
        <f t="shared" si="97"/>
        <v>0</v>
      </c>
      <c r="L131" s="430">
        <f t="shared" si="97"/>
        <v>0</v>
      </c>
      <c r="M131" s="430">
        <f t="shared" si="97"/>
        <v>0</v>
      </c>
      <c r="N131" s="430">
        <f>SUM(K131:M131)</f>
        <v>0</v>
      </c>
      <c r="O131" s="430"/>
      <c r="P131" s="430">
        <v>0</v>
      </c>
      <c r="Q131" s="430"/>
      <c r="R131" s="430">
        <f>SUM(O131:Q131)</f>
        <v>0</v>
      </c>
      <c r="S131" s="430"/>
      <c r="T131" s="430"/>
      <c r="U131" s="430"/>
      <c r="V131" s="430">
        <f>SUM(S131:U131)</f>
        <v>0</v>
      </c>
      <c r="W131" s="430"/>
      <c r="X131" s="215">
        <f>+[3]CDH!J372</f>
        <v>250000</v>
      </c>
      <c r="Y131" s="430"/>
      <c r="Z131" s="215">
        <f>SUM(W131:Y131)</f>
        <v>250000</v>
      </c>
      <c r="AA131" s="430">
        <f t="shared" si="98"/>
        <v>0</v>
      </c>
      <c r="AB131" s="431">
        <f t="shared" si="98"/>
        <v>250000</v>
      </c>
      <c r="AC131" s="431">
        <f t="shared" si="98"/>
        <v>0</v>
      </c>
      <c r="AD131" s="431">
        <f>SUM(AA131:AC131)</f>
        <v>250000</v>
      </c>
      <c r="AE131" s="431"/>
      <c r="AF131" s="459">
        <f>+[3]CDH!AX372</f>
        <v>243965.65</v>
      </c>
      <c r="AG131" s="431"/>
      <c r="AH131" s="459">
        <f>SUM(AE131:AG131)</f>
        <v>243965.65</v>
      </c>
      <c r="AI131" s="431">
        <f t="shared" si="99"/>
        <v>0</v>
      </c>
      <c r="AJ131" s="431">
        <f t="shared" si="99"/>
        <v>6034.3500000000058</v>
      </c>
      <c r="AK131" s="431">
        <f t="shared" si="99"/>
        <v>0</v>
      </c>
      <c r="AL131" s="431">
        <f>SUM(AI131:AK131)</f>
        <v>6034.3500000000058</v>
      </c>
      <c r="AM131" s="432" t="str">
        <f t="shared" si="100"/>
        <v/>
      </c>
      <c r="AN131" s="432">
        <f t="shared" si="100"/>
        <v>0.97586260000000002</v>
      </c>
      <c r="AO131" s="432" t="str">
        <f t="shared" si="100"/>
        <v/>
      </c>
      <c r="AP131" s="432">
        <f t="shared" si="100"/>
        <v>0.97586260000000002</v>
      </c>
      <c r="AQ131" s="430">
        <f t="shared" si="101"/>
        <v>0</v>
      </c>
      <c r="AR131" s="430">
        <f t="shared" si="101"/>
        <v>0</v>
      </c>
      <c r="AS131" s="430">
        <f t="shared" si="101"/>
        <v>0</v>
      </c>
      <c r="AT131" s="200">
        <f>SUM(AQ131:AS131)</f>
        <v>0</v>
      </c>
      <c r="AU131" s="433"/>
    </row>
    <row r="132" spans="1:47" s="434" customFormat="1">
      <c r="A132" s="401"/>
      <c r="B132" s="217" t="s">
        <v>435</v>
      </c>
      <c r="C132" s="430"/>
      <c r="D132" s="430">
        <f>+[3]FNLG!D372</f>
        <v>0</v>
      </c>
      <c r="E132" s="430"/>
      <c r="F132" s="430">
        <f>SUM(C132:E132)</f>
        <v>0</v>
      </c>
      <c r="G132" s="430"/>
      <c r="H132" s="430"/>
      <c r="I132" s="430"/>
      <c r="J132" s="430">
        <f>SUM(G132:I132)</f>
        <v>0</v>
      </c>
      <c r="K132" s="430">
        <f t="shared" si="97"/>
        <v>0</v>
      </c>
      <c r="L132" s="430">
        <f t="shared" si="97"/>
        <v>0</v>
      </c>
      <c r="M132" s="430">
        <f t="shared" si="97"/>
        <v>0</v>
      </c>
      <c r="N132" s="430">
        <f>SUM(K132:M132)</f>
        <v>0</v>
      </c>
      <c r="O132" s="430"/>
      <c r="P132" s="430">
        <v>0</v>
      </c>
      <c r="Q132" s="430"/>
      <c r="R132" s="430">
        <f>SUM(O132:Q132)</f>
        <v>0</v>
      </c>
      <c r="S132" s="430"/>
      <c r="T132" s="430"/>
      <c r="U132" s="430"/>
      <c r="V132" s="430">
        <f>SUM(S132:U132)</f>
        <v>0</v>
      </c>
      <c r="W132" s="430"/>
      <c r="X132" s="215">
        <f>+[3]FNLG!J372</f>
        <v>250000</v>
      </c>
      <c r="Y132" s="430"/>
      <c r="Z132" s="215">
        <f>SUM(W132:Y132)</f>
        <v>250000</v>
      </c>
      <c r="AA132" s="430">
        <f t="shared" si="98"/>
        <v>0</v>
      </c>
      <c r="AB132" s="431">
        <f t="shared" si="98"/>
        <v>250000</v>
      </c>
      <c r="AC132" s="431">
        <f t="shared" si="98"/>
        <v>0</v>
      </c>
      <c r="AD132" s="431">
        <f>SUM(AA132:AC132)</f>
        <v>250000</v>
      </c>
      <c r="AE132" s="431"/>
      <c r="AF132" s="459">
        <f>+[3]FNLG!AX372</f>
        <v>250000</v>
      </c>
      <c r="AG132" s="431"/>
      <c r="AH132" s="459">
        <f>SUM(AE132:AG132)</f>
        <v>250000</v>
      </c>
      <c r="AI132" s="431">
        <f t="shared" si="99"/>
        <v>0</v>
      </c>
      <c r="AJ132" s="431">
        <f t="shared" si="99"/>
        <v>0</v>
      </c>
      <c r="AK132" s="431">
        <f t="shared" si="99"/>
        <v>0</v>
      </c>
      <c r="AL132" s="431">
        <f>SUM(AI132:AK132)</f>
        <v>0</v>
      </c>
      <c r="AM132" s="432" t="str">
        <f t="shared" si="100"/>
        <v/>
      </c>
      <c r="AN132" s="432">
        <f t="shared" si="100"/>
        <v>1</v>
      </c>
      <c r="AO132" s="432" t="str">
        <f t="shared" si="100"/>
        <v/>
      </c>
      <c r="AP132" s="432">
        <f t="shared" si="100"/>
        <v>1</v>
      </c>
      <c r="AQ132" s="430">
        <f t="shared" si="101"/>
        <v>0</v>
      </c>
      <c r="AR132" s="430">
        <f t="shared" si="101"/>
        <v>0</v>
      </c>
      <c r="AS132" s="430">
        <f t="shared" si="101"/>
        <v>0</v>
      </c>
      <c r="AT132" s="200">
        <f>SUM(AQ132:AS132)</f>
        <v>0</v>
      </c>
      <c r="AU132" s="433"/>
    </row>
    <row r="133" spans="1:47" s="434" customFormat="1">
      <c r="A133" s="401"/>
      <c r="B133" s="217" t="s">
        <v>278</v>
      </c>
      <c r="C133" s="430"/>
      <c r="D133" s="430">
        <f>+[3]LHMRH!D372</f>
        <v>0</v>
      </c>
      <c r="E133" s="430"/>
      <c r="F133" s="430">
        <f>SUM(C133:E133)</f>
        <v>0</v>
      </c>
      <c r="G133" s="430"/>
      <c r="H133" s="430"/>
      <c r="I133" s="430"/>
      <c r="J133" s="430">
        <f>SUM(G133:I133)</f>
        <v>0</v>
      </c>
      <c r="K133" s="430">
        <f t="shared" si="97"/>
        <v>0</v>
      </c>
      <c r="L133" s="430">
        <f t="shared" si="97"/>
        <v>0</v>
      </c>
      <c r="M133" s="430">
        <f t="shared" si="97"/>
        <v>0</v>
      </c>
      <c r="N133" s="430">
        <f>SUM(K133:M133)</f>
        <v>0</v>
      </c>
      <c r="O133" s="430"/>
      <c r="P133" s="430">
        <v>0</v>
      </c>
      <c r="Q133" s="430"/>
      <c r="R133" s="430">
        <f>SUM(O133:Q133)</f>
        <v>0</v>
      </c>
      <c r="S133" s="430"/>
      <c r="T133" s="430"/>
      <c r="U133" s="430"/>
      <c r="V133" s="430">
        <f>SUM(S133:U133)</f>
        <v>0</v>
      </c>
      <c r="W133" s="430"/>
      <c r="X133" s="215">
        <f>+[3]LHMRH!J372</f>
        <v>250000</v>
      </c>
      <c r="Y133" s="430"/>
      <c r="Z133" s="215">
        <f>SUM(W133:Y133)</f>
        <v>250000</v>
      </c>
      <c r="AA133" s="430">
        <f t="shared" si="98"/>
        <v>0</v>
      </c>
      <c r="AB133" s="431">
        <f t="shared" si="98"/>
        <v>250000</v>
      </c>
      <c r="AC133" s="431">
        <f t="shared" si="98"/>
        <v>0</v>
      </c>
      <c r="AD133" s="431">
        <f>SUM(AA133:AC133)</f>
        <v>250000</v>
      </c>
      <c r="AE133" s="431"/>
      <c r="AF133" s="459">
        <f>+[3]LHMRH!AX372</f>
        <v>250000</v>
      </c>
      <c r="AG133" s="431"/>
      <c r="AH133" s="459">
        <f>SUM(AE133:AG133)</f>
        <v>250000</v>
      </c>
      <c r="AI133" s="431">
        <f t="shared" si="99"/>
        <v>0</v>
      </c>
      <c r="AJ133" s="431">
        <f t="shared" si="99"/>
        <v>0</v>
      </c>
      <c r="AK133" s="431">
        <f t="shared" si="99"/>
        <v>0</v>
      </c>
      <c r="AL133" s="431">
        <f>SUM(AI133:AK133)</f>
        <v>0</v>
      </c>
      <c r="AM133" s="432" t="str">
        <f t="shared" si="100"/>
        <v/>
      </c>
      <c r="AN133" s="432">
        <f t="shared" si="100"/>
        <v>1</v>
      </c>
      <c r="AO133" s="432" t="str">
        <f t="shared" si="100"/>
        <v/>
      </c>
      <c r="AP133" s="432">
        <f t="shared" si="100"/>
        <v>1</v>
      </c>
      <c r="AQ133" s="430">
        <f t="shared" si="101"/>
        <v>0</v>
      </c>
      <c r="AR133" s="430">
        <f t="shared" si="101"/>
        <v>0</v>
      </c>
      <c r="AS133" s="430">
        <f t="shared" si="101"/>
        <v>0</v>
      </c>
      <c r="AT133" s="200">
        <f>SUM(AQ133:AS133)</f>
        <v>0</v>
      </c>
      <c r="AU133" s="433"/>
    </row>
    <row r="134" spans="1:47" s="434" customFormat="1">
      <c r="A134" s="401"/>
      <c r="B134" s="217"/>
      <c r="C134" s="430"/>
      <c r="D134" s="430"/>
      <c r="E134" s="430"/>
      <c r="F134" s="430"/>
      <c r="G134" s="430"/>
      <c r="H134" s="430"/>
      <c r="I134" s="430"/>
      <c r="J134" s="430"/>
      <c r="K134" s="430"/>
      <c r="L134" s="430"/>
      <c r="M134" s="430"/>
      <c r="N134" s="430"/>
      <c r="O134" s="430"/>
      <c r="P134" s="430"/>
      <c r="Q134" s="430"/>
      <c r="R134" s="430"/>
      <c r="S134" s="430"/>
      <c r="T134" s="430"/>
      <c r="U134" s="430"/>
      <c r="V134" s="430"/>
      <c r="W134" s="430"/>
      <c r="X134" s="430"/>
      <c r="Y134" s="430"/>
      <c r="Z134" s="430"/>
      <c r="AA134" s="430"/>
      <c r="AB134" s="431"/>
      <c r="AC134" s="431"/>
      <c r="AD134" s="431"/>
      <c r="AE134" s="431"/>
      <c r="AF134" s="431"/>
      <c r="AG134" s="431"/>
      <c r="AH134" s="431"/>
      <c r="AI134" s="431"/>
      <c r="AJ134" s="431"/>
      <c r="AK134" s="431"/>
      <c r="AL134" s="431"/>
      <c r="AM134" s="432"/>
      <c r="AN134" s="432"/>
      <c r="AO134" s="432"/>
      <c r="AP134" s="432"/>
      <c r="AQ134" s="430"/>
      <c r="AR134" s="430"/>
      <c r="AS134" s="430"/>
      <c r="AT134" s="200"/>
      <c r="AU134" s="433"/>
    </row>
    <row r="135" spans="1:47" s="434" customFormat="1">
      <c r="A135" s="401"/>
      <c r="B135" s="217" t="s">
        <v>113</v>
      </c>
      <c r="C135" s="430"/>
      <c r="D135" s="430">
        <f>+[3]ITRMC!D372</f>
        <v>0</v>
      </c>
      <c r="E135" s="430"/>
      <c r="F135" s="430">
        <f>SUM(C135:E135)</f>
        <v>0</v>
      </c>
      <c r="G135" s="430"/>
      <c r="H135" s="430"/>
      <c r="I135" s="430"/>
      <c r="J135" s="430">
        <f>SUM(G135:I135)</f>
        <v>0</v>
      </c>
      <c r="K135" s="430">
        <f t="shared" ref="K135:M137" si="102">+C135+G135</f>
        <v>0</v>
      </c>
      <c r="L135" s="430">
        <f t="shared" si="102"/>
        <v>0</v>
      </c>
      <c r="M135" s="430">
        <f t="shared" si="102"/>
        <v>0</v>
      </c>
      <c r="N135" s="430">
        <f>SUM(K135:M135)</f>
        <v>0</v>
      </c>
      <c r="O135" s="430"/>
      <c r="P135" s="430">
        <v>0</v>
      </c>
      <c r="Q135" s="430"/>
      <c r="R135" s="430">
        <f>SUM(O135:Q135)</f>
        <v>0</v>
      </c>
      <c r="S135" s="430"/>
      <c r="T135" s="430"/>
      <c r="U135" s="430"/>
      <c r="V135" s="430">
        <f>SUM(S135:U135)</f>
        <v>0</v>
      </c>
      <c r="W135" s="430"/>
      <c r="X135" s="215">
        <f>+[3]ITRMC!J372</f>
        <v>500000</v>
      </c>
      <c r="Y135" s="430"/>
      <c r="Z135" s="460">
        <f>SUM(W135:Y135)</f>
        <v>500000</v>
      </c>
      <c r="AA135" s="430">
        <f t="shared" ref="AA135:AC137" si="103">+O135+W135+S135</f>
        <v>0</v>
      </c>
      <c r="AB135" s="431">
        <f t="shared" si="103"/>
        <v>500000</v>
      </c>
      <c r="AC135" s="431">
        <f t="shared" si="103"/>
        <v>0</v>
      </c>
      <c r="AD135" s="431">
        <f>SUM(AA135:AC135)</f>
        <v>500000</v>
      </c>
      <c r="AE135" s="431"/>
      <c r="AF135" s="459">
        <f>+[3]ITRMC!AX372</f>
        <v>499680.43</v>
      </c>
      <c r="AG135" s="431"/>
      <c r="AH135" s="459">
        <f>SUM(AE135:AG135)</f>
        <v>499680.43</v>
      </c>
      <c r="AI135" s="431">
        <f t="shared" ref="AI135:AK137" si="104">+AA135-AE135</f>
        <v>0</v>
      </c>
      <c r="AJ135" s="431">
        <f t="shared" si="104"/>
        <v>319.57000000000698</v>
      </c>
      <c r="AK135" s="431">
        <f t="shared" si="104"/>
        <v>0</v>
      </c>
      <c r="AL135" s="431">
        <f>SUM(AI135:AK135)</f>
        <v>319.57000000000698</v>
      </c>
      <c r="AM135" s="432" t="str">
        <f t="shared" ref="AM135:AP137" si="105">IF(AA135=0,"",AE135/AA135)</f>
        <v/>
      </c>
      <c r="AN135" s="432">
        <f t="shared" si="105"/>
        <v>0.99936086000000002</v>
      </c>
      <c r="AO135" s="432" t="str">
        <f t="shared" si="105"/>
        <v/>
      </c>
      <c r="AP135" s="432">
        <f t="shared" si="105"/>
        <v>0.99936086000000002</v>
      </c>
      <c r="AQ135" s="430">
        <f t="shared" ref="AQ135:AS137" si="106">+K135-O135-S135</f>
        <v>0</v>
      </c>
      <c r="AR135" s="430">
        <f t="shared" si="106"/>
        <v>0</v>
      </c>
      <c r="AS135" s="430">
        <f t="shared" si="106"/>
        <v>0</v>
      </c>
      <c r="AT135" s="200">
        <f>SUM(AQ135:AS135)</f>
        <v>0</v>
      </c>
      <c r="AU135" s="433"/>
    </row>
    <row r="136" spans="1:47" s="434" customFormat="1" ht="24">
      <c r="A136" s="401"/>
      <c r="B136" s="217" t="s">
        <v>436</v>
      </c>
      <c r="C136" s="430"/>
      <c r="D136" s="430">
        <f>+[3]MMMHMC!D372</f>
        <v>0</v>
      </c>
      <c r="E136" s="430"/>
      <c r="F136" s="430">
        <f>SUM(C136:E136)</f>
        <v>0</v>
      </c>
      <c r="G136" s="430"/>
      <c r="H136" s="430"/>
      <c r="I136" s="430"/>
      <c r="J136" s="430">
        <f>SUM(G136:I136)</f>
        <v>0</v>
      </c>
      <c r="K136" s="430">
        <f t="shared" si="102"/>
        <v>0</v>
      </c>
      <c r="L136" s="430">
        <f t="shared" si="102"/>
        <v>0</v>
      </c>
      <c r="M136" s="430">
        <f t="shared" si="102"/>
        <v>0</v>
      </c>
      <c r="N136" s="430">
        <f>SUM(K136:M136)</f>
        <v>0</v>
      </c>
      <c r="O136" s="430"/>
      <c r="P136" s="430">
        <v>0</v>
      </c>
      <c r="Q136" s="430"/>
      <c r="R136" s="430">
        <f>SUM(O136:Q136)</f>
        <v>0</v>
      </c>
      <c r="S136" s="430"/>
      <c r="T136" s="430"/>
      <c r="U136" s="430"/>
      <c r="V136" s="430">
        <f>SUM(S136:U136)</f>
        <v>0</v>
      </c>
      <c r="W136" s="430"/>
      <c r="X136" s="215">
        <f>+[3]MMMHMC!J372</f>
        <v>1000000</v>
      </c>
      <c r="Y136" s="430"/>
      <c r="Z136" s="460">
        <f>SUM(W136:Y136)</f>
        <v>1000000</v>
      </c>
      <c r="AA136" s="430">
        <f t="shared" si="103"/>
        <v>0</v>
      </c>
      <c r="AB136" s="431">
        <f t="shared" si="103"/>
        <v>1000000</v>
      </c>
      <c r="AC136" s="431">
        <f t="shared" si="103"/>
        <v>0</v>
      </c>
      <c r="AD136" s="431">
        <f>SUM(AA136:AC136)</f>
        <v>1000000</v>
      </c>
      <c r="AE136" s="431"/>
      <c r="AF136" s="459">
        <f>+[3]MMMHMC!AX372</f>
        <v>1000000</v>
      </c>
      <c r="AG136" s="431"/>
      <c r="AH136" s="459">
        <f>SUM(AE136:AG136)</f>
        <v>1000000</v>
      </c>
      <c r="AI136" s="431">
        <f t="shared" si="104"/>
        <v>0</v>
      </c>
      <c r="AJ136" s="431">
        <f t="shared" si="104"/>
        <v>0</v>
      </c>
      <c r="AK136" s="431">
        <f t="shared" si="104"/>
        <v>0</v>
      </c>
      <c r="AL136" s="431">
        <f>SUM(AI136:AK136)</f>
        <v>0</v>
      </c>
      <c r="AM136" s="432" t="str">
        <f t="shared" si="105"/>
        <v/>
      </c>
      <c r="AN136" s="432">
        <f t="shared" si="105"/>
        <v>1</v>
      </c>
      <c r="AO136" s="432" t="str">
        <f t="shared" si="105"/>
        <v/>
      </c>
      <c r="AP136" s="432">
        <f t="shared" si="105"/>
        <v>1</v>
      </c>
      <c r="AQ136" s="430">
        <f t="shared" si="106"/>
        <v>0</v>
      </c>
      <c r="AR136" s="430">
        <f t="shared" si="106"/>
        <v>0</v>
      </c>
      <c r="AS136" s="430">
        <f t="shared" si="106"/>
        <v>0</v>
      </c>
      <c r="AT136" s="200">
        <f>SUM(AQ136:AS136)</f>
        <v>0</v>
      </c>
      <c r="AU136" s="433"/>
    </row>
    <row r="137" spans="1:47" s="434" customFormat="1">
      <c r="A137" s="401"/>
      <c r="B137" s="217" t="s">
        <v>112</v>
      </c>
      <c r="C137" s="430"/>
      <c r="D137" s="430">
        <f>+[3]R1!D372</f>
        <v>0</v>
      </c>
      <c r="E137" s="430"/>
      <c r="F137" s="430">
        <f>SUM(C137:E137)</f>
        <v>0</v>
      </c>
      <c r="G137" s="430"/>
      <c r="H137" s="430"/>
      <c r="I137" s="430"/>
      <c r="J137" s="430">
        <f>SUM(G137:I137)</f>
        <v>0</v>
      </c>
      <c r="K137" s="430">
        <f t="shared" si="102"/>
        <v>0</v>
      </c>
      <c r="L137" s="430">
        <f t="shared" si="102"/>
        <v>0</v>
      </c>
      <c r="M137" s="430">
        <f t="shared" si="102"/>
        <v>0</v>
      </c>
      <c r="N137" s="430">
        <f>SUM(K137:M137)</f>
        <v>0</v>
      </c>
      <c r="O137" s="430"/>
      <c r="P137" s="430">
        <v>0</v>
      </c>
      <c r="Q137" s="430"/>
      <c r="R137" s="430">
        <f>SUM(O137:Q137)</f>
        <v>0</v>
      </c>
      <c r="S137" s="430"/>
      <c r="T137" s="430"/>
      <c r="U137" s="430"/>
      <c r="V137" s="430">
        <f>SUM(S137:U137)</f>
        <v>0</v>
      </c>
      <c r="W137" s="430"/>
      <c r="X137" s="215">
        <f>+[3]R1!J372</f>
        <v>500000</v>
      </c>
      <c r="Y137" s="430"/>
      <c r="Z137" s="460">
        <f>SUM(W137:Y137)</f>
        <v>500000</v>
      </c>
      <c r="AA137" s="430">
        <f t="shared" si="103"/>
        <v>0</v>
      </c>
      <c r="AB137" s="431">
        <f t="shared" si="103"/>
        <v>500000</v>
      </c>
      <c r="AC137" s="431">
        <f t="shared" si="103"/>
        <v>0</v>
      </c>
      <c r="AD137" s="431">
        <f>SUM(AA137:AC137)</f>
        <v>500000</v>
      </c>
      <c r="AE137" s="431"/>
      <c r="AF137" s="459">
        <f>+[3]R1!AX372</f>
        <v>499550</v>
      </c>
      <c r="AG137" s="431"/>
      <c r="AH137" s="459">
        <f>SUM(AE137:AG137)</f>
        <v>499550</v>
      </c>
      <c r="AI137" s="431">
        <f t="shared" si="104"/>
        <v>0</v>
      </c>
      <c r="AJ137" s="431">
        <f t="shared" si="104"/>
        <v>450</v>
      </c>
      <c r="AK137" s="431">
        <f t="shared" si="104"/>
        <v>0</v>
      </c>
      <c r="AL137" s="431">
        <f>SUM(AI137:AK137)</f>
        <v>450</v>
      </c>
      <c r="AM137" s="432" t="str">
        <f t="shared" si="105"/>
        <v/>
      </c>
      <c r="AN137" s="432">
        <f t="shared" si="105"/>
        <v>0.99909999999999999</v>
      </c>
      <c r="AO137" s="432" t="str">
        <f t="shared" si="105"/>
        <v/>
      </c>
      <c r="AP137" s="432">
        <f t="shared" si="105"/>
        <v>0.99909999999999999</v>
      </c>
      <c r="AQ137" s="430">
        <f t="shared" si="106"/>
        <v>0</v>
      </c>
      <c r="AR137" s="430">
        <f t="shared" si="106"/>
        <v>0</v>
      </c>
      <c r="AS137" s="430">
        <f t="shared" si="106"/>
        <v>0</v>
      </c>
      <c r="AT137" s="200">
        <f>SUM(AQ137:AS137)</f>
        <v>0</v>
      </c>
      <c r="AU137" s="433"/>
    </row>
    <row r="138" spans="1:47" s="434" customFormat="1">
      <c r="A138" s="401"/>
      <c r="B138" s="217"/>
      <c r="C138" s="430"/>
      <c r="D138" s="430"/>
      <c r="E138" s="430"/>
      <c r="F138" s="430"/>
      <c r="G138" s="430"/>
      <c r="H138" s="430"/>
      <c r="I138" s="430"/>
      <c r="J138" s="430"/>
      <c r="K138" s="430"/>
      <c r="L138" s="430"/>
      <c r="M138" s="430"/>
      <c r="N138" s="430"/>
      <c r="O138" s="430"/>
      <c r="P138" s="430"/>
      <c r="Q138" s="430"/>
      <c r="R138" s="430"/>
      <c r="S138" s="430"/>
      <c r="T138" s="430"/>
      <c r="U138" s="430"/>
      <c r="V138" s="430"/>
      <c r="W138" s="430"/>
      <c r="X138" s="430"/>
      <c r="Y138" s="430"/>
      <c r="Z138" s="430"/>
      <c r="AA138" s="430"/>
      <c r="AB138" s="431"/>
      <c r="AC138" s="431"/>
      <c r="AD138" s="431"/>
      <c r="AE138" s="431"/>
      <c r="AF138" s="431"/>
      <c r="AG138" s="431"/>
      <c r="AH138" s="431"/>
      <c r="AI138" s="431"/>
      <c r="AJ138" s="431"/>
      <c r="AK138" s="431"/>
      <c r="AL138" s="431"/>
      <c r="AM138" s="432"/>
      <c r="AN138" s="432"/>
      <c r="AO138" s="432"/>
      <c r="AP138" s="432"/>
      <c r="AQ138" s="430"/>
      <c r="AR138" s="430"/>
      <c r="AS138" s="430"/>
      <c r="AT138" s="200"/>
      <c r="AU138" s="433"/>
    </row>
    <row r="139" spans="1:47" s="434" customFormat="1">
      <c r="A139" s="401"/>
      <c r="B139" s="217" t="s">
        <v>246</v>
      </c>
      <c r="C139" s="430"/>
      <c r="D139" s="430">
        <f>+[3]BATANES!D372</f>
        <v>0</v>
      </c>
      <c r="E139" s="430"/>
      <c r="F139" s="430">
        <f t="shared" ref="F139:F177" si="107">SUM(C139:E139)</f>
        <v>0</v>
      </c>
      <c r="G139" s="430"/>
      <c r="H139" s="430"/>
      <c r="I139" s="430"/>
      <c r="J139" s="430">
        <f t="shared" ref="J139:J177" si="108">SUM(G139:I139)</f>
        <v>0</v>
      </c>
      <c r="K139" s="430">
        <f t="shared" ref="K139:M177" si="109">+C139+G139</f>
        <v>0</v>
      </c>
      <c r="L139" s="430">
        <f t="shared" si="109"/>
        <v>0</v>
      </c>
      <c r="M139" s="430">
        <f t="shared" si="109"/>
        <v>0</v>
      </c>
      <c r="N139" s="430">
        <f t="shared" ref="N139:N177" si="110">SUM(K139:M139)</f>
        <v>0</v>
      </c>
      <c r="O139" s="430"/>
      <c r="P139" s="430">
        <v>0</v>
      </c>
      <c r="Q139" s="430"/>
      <c r="R139" s="430">
        <f t="shared" ref="R139:R177" si="111">SUM(O139:Q139)</f>
        <v>0</v>
      </c>
      <c r="S139" s="430"/>
      <c r="T139" s="430"/>
      <c r="U139" s="430"/>
      <c r="V139" s="430">
        <f t="shared" ref="V139:V177" si="112">SUM(S139:U139)</f>
        <v>0</v>
      </c>
      <c r="W139" s="430"/>
      <c r="X139" s="215">
        <f>+[3]BATANES!J372</f>
        <v>85000</v>
      </c>
      <c r="Y139" s="430"/>
      <c r="Z139" s="460">
        <f t="shared" ref="Z139:Z177" si="113">SUM(W139:Y139)</f>
        <v>85000</v>
      </c>
      <c r="AA139" s="430">
        <f t="shared" ref="AA139:AC177" si="114">+O139+W139+S139</f>
        <v>0</v>
      </c>
      <c r="AB139" s="431">
        <f t="shared" si="114"/>
        <v>85000</v>
      </c>
      <c r="AC139" s="431">
        <f t="shared" si="114"/>
        <v>0</v>
      </c>
      <c r="AD139" s="431">
        <f t="shared" ref="AD139:AD177" si="115">SUM(AA139:AC139)</f>
        <v>85000</v>
      </c>
      <c r="AE139" s="431"/>
      <c r="AF139" s="459">
        <f>+[3]BATANES!AX372</f>
        <v>85000</v>
      </c>
      <c r="AG139" s="431"/>
      <c r="AH139" s="431">
        <f t="shared" ref="AH139:AH177" si="116">SUM(AE139:AG139)</f>
        <v>85000</v>
      </c>
      <c r="AI139" s="431">
        <f t="shared" ref="AI139:AK177" si="117">+AA139-AE139</f>
        <v>0</v>
      </c>
      <c r="AJ139" s="431">
        <f t="shared" si="117"/>
        <v>0</v>
      </c>
      <c r="AK139" s="431">
        <f t="shared" si="117"/>
        <v>0</v>
      </c>
      <c r="AL139" s="431">
        <f t="shared" ref="AL139:AL177" si="118">SUM(AI139:AK139)</f>
        <v>0</v>
      </c>
      <c r="AM139" s="432" t="str">
        <f t="shared" ref="AM139:AP177" si="119">IF(AA139=0,"",AE139/AA139)</f>
        <v/>
      </c>
      <c r="AN139" s="432">
        <f t="shared" si="119"/>
        <v>1</v>
      </c>
      <c r="AO139" s="432" t="str">
        <f t="shared" si="119"/>
        <v/>
      </c>
      <c r="AP139" s="432">
        <f t="shared" si="119"/>
        <v>1</v>
      </c>
      <c r="AQ139" s="430">
        <f t="shared" ref="AQ139:AS177" si="120">+K139-O139-S139</f>
        <v>0</v>
      </c>
      <c r="AR139" s="430">
        <f t="shared" si="120"/>
        <v>0</v>
      </c>
      <c r="AS139" s="430">
        <f t="shared" si="120"/>
        <v>0</v>
      </c>
      <c r="AT139" s="200">
        <f t="shared" ref="AT139:AT177" si="121">SUM(AQ139:AS139)</f>
        <v>0</v>
      </c>
      <c r="AU139" s="433"/>
    </row>
    <row r="140" spans="1:47" s="434" customFormat="1">
      <c r="A140" s="401"/>
      <c r="B140" s="217" t="s">
        <v>139</v>
      </c>
      <c r="C140" s="430"/>
      <c r="D140" s="430">
        <f>+[3]CVMC!D372</f>
        <v>0</v>
      </c>
      <c r="E140" s="430"/>
      <c r="F140" s="430">
        <f t="shared" si="107"/>
        <v>0</v>
      </c>
      <c r="G140" s="430"/>
      <c r="H140" s="430"/>
      <c r="I140" s="430"/>
      <c r="J140" s="430">
        <f t="shared" si="108"/>
        <v>0</v>
      </c>
      <c r="K140" s="430">
        <f t="shared" si="109"/>
        <v>0</v>
      </c>
      <c r="L140" s="430">
        <f t="shared" si="109"/>
        <v>0</v>
      </c>
      <c r="M140" s="430">
        <f t="shared" si="109"/>
        <v>0</v>
      </c>
      <c r="N140" s="430">
        <f t="shared" si="110"/>
        <v>0</v>
      </c>
      <c r="O140" s="430"/>
      <c r="P140" s="430">
        <v>0</v>
      </c>
      <c r="Q140" s="430"/>
      <c r="R140" s="430">
        <f t="shared" si="111"/>
        <v>0</v>
      </c>
      <c r="S140" s="430"/>
      <c r="T140" s="430"/>
      <c r="U140" s="430"/>
      <c r="V140" s="430">
        <f t="shared" si="112"/>
        <v>0</v>
      </c>
      <c r="W140" s="430"/>
      <c r="X140" s="215">
        <f>+[3]CVMC!J372</f>
        <v>500000</v>
      </c>
      <c r="Y140" s="430"/>
      <c r="Z140" s="460">
        <f t="shared" si="113"/>
        <v>500000</v>
      </c>
      <c r="AA140" s="430">
        <f t="shared" si="114"/>
        <v>0</v>
      </c>
      <c r="AB140" s="431">
        <f t="shared" si="114"/>
        <v>500000</v>
      </c>
      <c r="AC140" s="431">
        <f t="shared" si="114"/>
        <v>0</v>
      </c>
      <c r="AD140" s="431">
        <f t="shared" si="115"/>
        <v>500000</v>
      </c>
      <c r="AE140" s="431"/>
      <c r="AF140" s="459">
        <f>+[3]CVMC!AX372</f>
        <v>120480</v>
      </c>
      <c r="AG140" s="431"/>
      <c r="AH140" s="459">
        <f t="shared" si="116"/>
        <v>120480</v>
      </c>
      <c r="AI140" s="431">
        <f t="shared" si="117"/>
        <v>0</v>
      </c>
      <c r="AJ140" s="431">
        <f t="shared" si="117"/>
        <v>379520</v>
      </c>
      <c r="AK140" s="431">
        <f t="shared" si="117"/>
        <v>0</v>
      </c>
      <c r="AL140" s="431">
        <f t="shared" si="118"/>
        <v>379520</v>
      </c>
      <c r="AM140" s="432" t="str">
        <f t="shared" si="119"/>
        <v/>
      </c>
      <c r="AN140" s="432">
        <f t="shared" si="119"/>
        <v>0.24096000000000001</v>
      </c>
      <c r="AO140" s="432" t="str">
        <f t="shared" si="119"/>
        <v/>
      </c>
      <c r="AP140" s="432">
        <f t="shared" si="119"/>
        <v>0.24096000000000001</v>
      </c>
      <c r="AQ140" s="430">
        <f t="shared" si="120"/>
        <v>0</v>
      </c>
      <c r="AR140" s="430">
        <f t="shared" si="120"/>
        <v>0</v>
      </c>
      <c r="AS140" s="430">
        <f t="shared" si="120"/>
        <v>0</v>
      </c>
      <c r="AT140" s="200">
        <f t="shared" si="121"/>
        <v>0</v>
      </c>
      <c r="AU140" s="433"/>
    </row>
    <row r="141" spans="1:47" s="434" customFormat="1">
      <c r="A141" s="401"/>
      <c r="B141" s="217" t="s">
        <v>437</v>
      </c>
      <c r="C141" s="430"/>
      <c r="D141" s="430">
        <f>+[3]SIGH!D372</f>
        <v>0</v>
      </c>
      <c r="E141" s="430"/>
      <c r="F141" s="430">
        <f t="shared" si="107"/>
        <v>0</v>
      </c>
      <c r="G141" s="430"/>
      <c r="H141" s="430"/>
      <c r="I141" s="430"/>
      <c r="J141" s="430">
        <f t="shared" si="108"/>
        <v>0</v>
      </c>
      <c r="K141" s="430">
        <f t="shared" si="109"/>
        <v>0</v>
      </c>
      <c r="L141" s="430">
        <f t="shared" si="109"/>
        <v>0</v>
      </c>
      <c r="M141" s="430">
        <f t="shared" si="109"/>
        <v>0</v>
      </c>
      <c r="N141" s="430">
        <f t="shared" si="110"/>
        <v>0</v>
      </c>
      <c r="O141" s="430"/>
      <c r="P141" s="430">
        <v>0</v>
      </c>
      <c r="Q141" s="430"/>
      <c r="R141" s="430">
        <f t="shared" si="111"/>
        <v>0</v>
      </c>
      <c r="S141" s="430"/>
      <c r="T141" s="430"/>
      <c r="U141" s="430"/>
      <c r="V141" s="430">
        <f t="shared" si="112"/>
        <v>0</v>
      </c>
      <c r="W141" s="430"/>
      <c r="X141" s="215">
        <f>+[3]SIGH!J372</f>
        <v>500000</v>
      </c>
      <c r="Y141" s="430"/>
      <c r="Z141" s="460">
        <f t="shared" si="113"/>
        <v>500000</v>
      </c>
      <c r="AA141" s="430">
        <f t="shared" si="114"/>
        <v>0</v>
      </c>
      <c r="AB141" s="431">
        <f t="shared" si="114"/>
        <v>500000</v>
      </c>
      <c r="AC141" s="431">
        <f t="shared" si="114"/>
        <v>0</v>
      </c>
      <c r="AD141" s="431">
        <f t="shared" si="115"/>
        <v>500000</v>
      </c>
      <c r="AE141" s="431"/>
      <c r="AF141" s="459">
        <f>+[3]SIGH!AX372</f>
        <v>499366.5</v>
      </c>
      <c r="AG141" s="431"/>
      <c r="AH141" s="459">
        <f t="shared" si="116"/>
        <v>499366.5</v>
      </c>
      <c r="AI141" s="431">
        <f t="shared" si="117"/>
        <v>0</v>
      </c>
      <c r="AJ141" s="431">
        <f t="shared" si="117"/>
        <v>633.5</v>
      </c>
      <c r="AK141" s="431">
        <f t="shared" si="117"/>
        <v>0</v>
      </c>
      <c r="AL141" s="431">
        <f t="shared" si="118"/>
        <v>633.5</v>
      </c>
      <c r="AM141" s="432" t="str">
        <f t="shared" si="119"/>
        <v/>
      </c>
      <c r="AN141" s="432">
        <f t="shared" si="119"/>
        <v>0.99873299999999998</v>
      </c>
      <c r="AO141" s="432" t="str">
        <f t="shared" si="119"/>
        <v/>
      </c>
      <c r="AP141" s="432">
        <f t="shared" si="119"/>
        <v>0.99873299999999998</v>
      </c>
      <c r="AQ141" s="430">
        <f t="shared" si="120"/>
        <v>0</v>
      </c>
      <c r="AR141" s="430">
        <f t="shared" si="120"/>
        <v>0</v>
      </c>
      <c r="AS141" s="430">
        <f t="shared" si="120"/>
        <v>0</v>
      </c>
      <c r="AT141" s="200">
        <f t="shared" si="121"/>
        <v>0</v>
      </c>
      <c r="AU141" s="433"/>
    </row>
    <row r="142" spans="1:47" s="434" customFormat="1">
      <c r="A142" s="401"/>
      <c r="B142" s="217" t="s">
        <v>59</v>
      </c>
      <c r="C142" s="430"/>
      <c r="D142" s="430">
        <f>+[3]VGH!D372</f>
        <v>0</v>
      </c>
      <c r="E142" s="430"/>
      <c r="F142" s="430">
        <f t="shared" si="107"/>
        <v>0</v>
      </c>
      <c r="G142" s="430"/>
      <c r="H142" s="430"/>
      <c r="I142" s="430"/>
      <c r="J142" s="430">
        <f t="shared" si="108"/>
        <v>0</v>
      </c>
      <c r="K142" s="430">
        <f t="shared" si="109"/>
        <v>0</v>
      </c>
      <c r="L142" s="430">
        <f t="shared" si="109"/>
        <v>0</v>
      </c>
      <c r="M142" s="430">
        <f t="shared" si="109"/>
        <v>0</v>
      </c>
      <c r="N142" s="430">
        <f t="shared" si="110"/>
        <v>0</v>
      </c>
      <c r="O142" s="430"/>
      <c r="P142" s="430">
        <v>0</v>
      </c>
      <c r="Q142" s="430"/>
      <c r="R142" s="430">
        <f t="shared" si="111"/>
        <v>0</v>
      </c>
      <c r="S142" s="430"/>
      <c r="T142" s="430"/>
      <c r="U142" s="430"/>
      <c r="V142" s="430">
        <f t="shared" si="112"/>
        <v>0</v>
      </c>
      <c r="W142" s="430"/>
      <c r="X142" s="215">
        <f>+[3]VGH!J372</f>
        <v>500000</v>
      </c>
      <c r="Y142" s="430"/>
      <c r="Z142" s="460">
        <f t="shared" si="113"/>
        <v>500000</v>
      </c>
      <c r="AA142" s="430">
        <f t="shared" si="114"/>
        <v>0</v>
      </c>
      <c r="AB142" s="431">
        <f t="shared" si="114"/>
        <v>500000</v>
      </c>
      <c r="AC142" s="431">
        <f t="shared" si="114"/>
        <v>0</v>
      </c>
      <c r="AD142" s="431">
        <f t="shared" si="115"/>
        <v>500000</v>
      </c>
      <c r="AE142" s="431"/>
      <c r="AF142" s="459">
        <f>+[3]VGH!AX372</f>
        <v>460917.91000000003</v>
      </c>
      <c r="AG142" s="431"/>
      <c r="AH142" s="459">
        <f t="shared" si="116"/>
        <v>460917.91000000003</v>
      </c>
      <c r="AI142" s="431">
        <f t="shared" si="117"/>
        <v>0</v>
      </c>
      <c r="AJ142" s="431">
        <f t="shared" si="117"/>
        <v>39082.089999999967</v>
      </c>
      <c r="AK142" s="431">
        <f t="shared" si="117"/>
        <v>0</v>
      </c>
      <c r="AL142" s="431">
        <f t="shared" si="118"/>
        <v>39082.089999999967</v>
      </c>
      <c r="AM142" s="432" t="str">
        <f t="shared" si="119"/>
        <v/>
      </c>
      <c r="AN142" s="432">
        <f t="shared" si="119"/>
        <v>0.92183582000000008</v>
      </c>
      <c r="AO142" s="432" t="str">
        <f t="shared" si="119"/>
        <v/>
      </c>
      <c r="AP142" s="432">
        <f t="shared" si="119"/>
        <v>0.92183582000000008</v>
      </c>
      <c r="AQ142" s="430">
        <f t="shared" si="120"/>
        <v>0</v>
      </c>
      <c r="AR142" s="430">
        <f t="shared" si="120"/>
        <v>0</v>
      </c>
      <c r="AS142" s="430">
        <f t="shared" si="120"/>
        <v>0</v>
      </c>
      <c r="AT142" s="200">
        <f t="shared" si="121"/>
        <v>0</v>
      </c>
      <c r="AU142" s="433"/>
    </row>
    <row r="143" spans="1:47" s="434" customFormat="1">
      <c r="A143" s="401"/>
      <c r="B143" s="217"/>
      <c r="C143" s="430"/>
      <c r="D143" s="430"/>
      <c r="E143" s="430"/>
      <c r="F143" s="430"/>
      <c r="G143" s="430"/>
      <c r="H143" s="430"/>
      <c r="I143" s="430"/>
      <c r="J143" s="430"/>
      <c r="K143" s="430"/>
      <c r="L143" s="430"/>
      <c r="M143" s="430"/>
      <c r="N143" s="430"/>
      <c r="O143" s="430"/>
      <c r="P143" s="430"/>
      <c r="Q143" s="430"/>
      <c r="R143" s="430"/>
      <c r="S143" s="430"/>
      <c r="T143" s="430"/>
      <c r="U143" s="430"/>
      <c r="V143" s="430"/>
      <c r="W143" s="430"/>
      <c r="X143" s="430"/>
      <c r="Y143" s="430"/>
      <c r="Z143" s="430"/>
      <c r="AA143" s="430"/>
      <c r="AB143" s="431"/>
      <c r="AC143" s="431"/>
      <c r="AD143" s="431"/>
      <c r="AE143" s="431"/>
      <c r="AF143" s="431"/>
      <c r="AG143" s="431"/>
      <c r="AH143" s="431"/>
      <c r="AI143" s="431"/>
      <c r="AJ143" s="431"/>
      <c r="AK143" s="431"/>
      <c r="AL143" s="431"/>
      <c r="AM143" s="432"/>
      <c r="AN143" s="432"/>
      <c r="AO143" s="432"/>
      <c r="AP143" s="432"/>
      <c r="AQ143" s="430"/>
      <c r="AR143" s="430"/>
      <c r="AS143" s="430"/>
      <c r="AT143" s="200"/>
      <c r="AU143" s="433"/>
    </row>
    <row r="144" spans="1:47" s="434" customFormat="1">
      <c r="A144" s="401"/>
      <c r="B144" s="217" t="s">
        <v>231</v>
      </c>
      <c r="C144" s="430"/>
      <c r="D144" s="430">
        <f>+[3]BGH!D372</f>
        <v>0</v>
      </c>
      <c r="E144" s="430"/>
      <c r="F144" s="430">
        <f>SUM(C144:E144)</f>
        <v>0</v>
      </c>
      <c r="G144" s="430"/>
      <c r="H144" s="430"/>
      <c r="I144" s="430"/>
      <c r="J144" s="430">
        <f>SUM(G144:I144)</f>
        <v>0</v>
      </c>
      <c r="K144" s="430">
        <f t="shared" ref="K144:M146" si="122">+C144+G144</f>
        <v>0</v>
      </c>
      <c r="L144" s="430">
        <f t="shared" si="122"/>
        <v>0</v>
      </c>
      <c r="M144" s="430">
        <f t="shared" si="122"/>
        <v>0</v>
      </c>
      <c r="N144" s="430">
        <f>SUM(K144:M144)</f>
        <v>0</v>
      </c>
      <c r="O144" s="430"/>
      <c r="P144" s="430">
        <v>0</v>
      </c>
      <c r="Q144" s="430"/>
      <c r="R144" s="430">
        <f>SUM(O144:Q144)</f>
        <v>0</v>
      </c>
      <c r="S144" s="430"/>
      <c r="T144" s="430"/>
      <c r="U144" s="430"/>
      <c r="V144" s="430">
        <f>SUM(S144:U144)</f>
        <v>0</v>
      </c>
      <c r="W144" s="430"/>
      <c r="X144" s="215">
        <f>+[3]BGH!J372</f>
        <v>500000</v>
      </c>
      <c r="Y144" s="430"/>
      <c r="Z144" s="460">
        <f>SUM(W144:Y144)</f>
        <v>500000</v>
      </c>
      <c r="AA144" s="430">
        <f t="shared" ref="AA144:AC146" si="123">+O144+W144+S144</f>
        <v>0</v>
      </c>
      <c r="AB144" s="431">
        <f t="shared" si="123"/>
        <v>500000</v>
      </c>
      <c r="AC144" s="431">
        <f t="shared" si="123"/>
        <v>0</v>
      </c>
      <c r="AD144" s="431">
        <f>SUM(AA144:AC144)</f>
        <v>500000</v>
      </c>
      <c r="AE144" s="431"/>
      <c r="AF144" s="459">
        <f>+[3]BGH!AX372</f>
        <v>998012.8</v>
      </c>
      <c r="AG144" s="431"/>
      <c r="AH144" s="459">
        <f>SUM(AE144:AG144)</f>
        <v>998012.8</v>
      </c>
      <c r="AI144" s="431">
        <f t="shared" ref="AI144:AK146" si="124">+AA144-AE144</f>
        <v>0</v>
      </c>
      <c r="AJ144" s="431">
        <f t="shared" si="124"/>
        <v>-498012.80000000005</v>
      </c>
      <c r="AK144" s="431">
        <f t="shared" si="124"/>
        <v>0</v>
      </c>
      <c r="AL144" s="431">
        <f>SUM(AI144:AK144)</f>
        <v>-498012.80000000005</v>
      </c>
      <c r="AM144" s="432" t="str">
        <f t="shared" ref="AM144:AP146" si="125">IF(AA144=0,"",AE144/AA144)</f>
        <v/>
      </c>
      <c r="AN144" s="432">
        <f t="shared" si="125"/>
        <v>1.9960256000000001</v>
      </c>
      <c r="AO144" s="432" t="str">
        <f t="shared" si="125"/>
        <v/>
      </c>
      <c r="AP144" s="432">
        <f t="shared" si="125"/>
        <v>1.9960256000000001</v>
      </c>
      <c r="AQ144" s="430">
        <f t="shared" ref="AQ144:AS146" si="126">+K144-O144-S144</f>
        <v>0</v>
      </c>
      <c r="AR144" s="430">
        <f t="shared" si="126"/>
        <v>0</v>
      </c>
      <c r="AS144" s="430">
        <f t="shared" si="126"/>
        <v>0</v>
      </c>
      <c r="AT144" s="200">
        <f>SUM(AQ144:AS144)</f>
        <v>0</v>
      </c>
      <c r="AU144" s="433"/>
    </row>
    <row r="145" spans="1:47" s="434" customFormat="1">
      <c r="A145" s="401"/>
      <c r="B145" s="217" t="s">
        <v>141</v>
      </c>
      <c r="C145" s="430"/>
      <c r="D145" s="430">
        <f>+[3]JBLMGH!D372</f>
        <v>0</v>
      </c>
      <c r="E145" s="430"/>
      <c r="F145" s="430">
        <f>SUM(C145:E145)</f>
        <v>0</v>
      </c>
      <c r="G145" s="430"/>
      <c r="H145" s="430"/>
      <c r="I145" s="430"/>
      <c r="J145" s="430">
        <f>SUM(G145:I145)</f>
        <v>0</v>
      </c>
      <c r="K145" s="430">
        <f t="shared" si="122"/>
        <v>0</v>
      </c>
      <c r="L145" s="430">
        <f t="shared" si="122"/>
        <v>0</v>
      </c>
      <c r="M145" s="430">
        <f t="shared" si="122"/>
        <v>0</v>
      </c>
      <c r="N145" s="430">
        <f>SUM(K145:M145)</f>
        <v>0</v>
      </c>
      <c r="O145" s="430"/>
      <c r="P145" s="430">
        <v>0</v>
      </c>
      <c r="Q145" s="430"/>
      <c r="R145" s="430">
        <f>SUM(O145:Q145)</f>
        <v>0</v>
      </c>
      <c r="S145" s="430"/>
      <c r="T145" s="430"/>
      <c r="U145" s="430"/>
      <c r="V145" s="430">
        <f>SUM(S145:U145)</f>
        <v>0</v>
      </c>
      <c r="W145" s="430"/>
      <c r="X145" s="215">
        <f>+[3]JBLMGH!J372</f>
        <v>500000</v>
      </c>
      <c r="Y145" s="430"/>
      <c r="Z145" s="460">
        <f>SUM(W145:Y145)</f>
        <v>500000</v>
      </c>
      <c r="AA145" s="430">
        <f t="shared" si="123"/>
        <v>0</v>
      </c>
      <c r="AB145" s="431">
        <f t="shared" si="123"/>
        <v>500000</v>
      </c>
      <c r="AC145" s="431">
        <f t="shared" si="123"/>
        <v>0</v>
      </c>
      <c r="AD145" s="431">
        <f>SUM(AA145:AC145)</f>
        <v>500000</v>
      </c>
      <c r="AE145" s="431"/>
      <c r="AF145" s="459">
        <f>+[3]JBLMGH!AX372</f>
        <v>500000</v>
      </c>
      <c r="AG145" s="431"/>
      <c r="AH145" s="459">
        <f>SUM(AE145:AG145)</f>
        <v>500000</v>
      </c>
      <c r="AI145" s="431">
        <f t="shared" si="124"/>
        <v>0</v>
      </c>
      <c r="AJ145" s="431">
        <f t="shared" si="124"/>
        <v>0</v>
      </c>
      <c r="AK145" s="431">
        <f t="shared" si="124"/>
        <v>0</v>
      </c>
      <c r="AL145" s="431">
        <f>SUM(AI145:AK145)</f>
        <v>0</v>
      </c>
      <c r="AM145" s="432" t="str">
        <f t="shared" si="125"/>
        <v/>
      </c>
      <c r="AN145" s="432">
        <f t="shared" si="125"/>
        <v>1</v>
      </c>
      <c r="AO145" s="432" t="str">
        <f t="shared" si="125"/>
        <v/>
      </c>
      <c r="AP145" s="432">
        <f t="shared" si="125"/>
        <v>1</v>
      </c>
      <c r="AQ145" s="430">
        <f t="shared" si="126"/>
        <v>0</v>
      </c>
      <c r="AR145" s="430">
        <f t="shared" si="126"/>
        <v>0</v>
      </c>
      <c r="AS145" s="430">
        <f t="shared" si="126"/>
        <v>0</v>
      </c>
      <c r="AT145" s="200">
        <f>SUM(AQ145:AS145)</f>
        <v>0</v>
      </c>
      <c r="AU145" s="433"/>
    </row>
    <row r="146" spans="1:47" s="434" customFormat="1" ht="24">
      <c r="A146" s="401"/>
      <c r="B146" s="217" t="s">
        <v>140</v>
      </c>
      <c r="C146" s="430"/>
      <c r="D146" s="430">
        <f>+[3]DPJGMRMC!D372</f>
        <v>0</v>
      </c>
      <c r="E146" s="430"/>
      <c r="F146" s="430">
        <f>SUM(C146:E146)</f>
        <v>0</v>
      </c>
      <c r="G146" s="430"/>
      <c r="H146" s="430"/>
      <c r="I146" s="430"/>
      <c r="J146" s="430">
        <f>SUM(G146:I146)</f>
        <v>0</v>
      </c>
      <c r="K146" s="430">
        <f t="shared" si="122"/>
        <v>0</v>
      </c>
      <c r="L146" s="430">
        <f t="shared" si="122"/>
        <v>0</v>
      </c>
      <c r="M146" s="430">
        <f t="shared" si="122"/>
        <v>0</v>
      </c>
      <c r="N146" s="430">
        <f>SUM(K146:M146)</f>
        <v>0</v>
      </c>
      <c r="O146" s="430"/>
      <c r="P146" s="430">
        <v>0</v>
      </c>
      <c r="Q146" s="430"/>
      <c r="R146" s="430">
        <f>SUM(O146:Q146)</f>
        <v>0</v>
      </c>
      <c r="S146" s="430"/>
      <c r="T146" s="430"/>
      <c r="U146" s="430"/>
      <c r="V146" s="430">
        <f>SUM(S146:U146)</f>
        <v>0</v>
      </c>
      <c r="W146" s="430"/>
      <c r="X146" s="215">
        <f>+[3]DPJGMRMC!J372</f>
        <v>1000000</v>
      </c>
      <c r="Y146" s="430"/>
      <c r="Z146" s="460">
        <f>SUM(W146:Y146)</f>
        <v>1000000</v>
      </c>
      <c r="AA146" s="430">
        <f t="shared" si="123"/>
        <v>0</v>
      </c>
      <c r="AB146" s="431">
        <f t="shared" si="123"/>
        <v>1000000</v>
      </c>
      <c r="AC146" s="431">
        <f t="shared" si="123"/>
        <v>0</v>
      </c>
      <c r="AD146" s="431">
        <f>SUM(AA146:AC146)</f>
        <v>1000000</v>
      </c>
      <c r="AE146" s="431"/>
      <c r="AF146" s="459">
        <f>+[3]DPJGMRMC!AX372</f>
        <v>1000000</v>
      </c>
      <c r="AG146" s="431"/>
      <c r="AH146" s="459">
        <f>SUM(AE146:AG146)</f>
        <v>1000000</v>
      </c>
      <c r="AI146" s="431">
        <f t="shared" si="124"/>
        <v>0</v>
      </c>
      <c r="AJ146" s="431">
        <f t="shared" si="124"/>
        <v>0</v>
      </c>
      <c r="AK146" s="431">
        <f t="shared" si="124"/>
        <v>0</v>
      </c>
      <c r="AL146" s="431">
        <f>SUM(AI146:AK146)</f>
        <v>0</v>
      </c>
      <c r="AM146" s="432" t="str">
        <f t="shared" si="125"/>
        <v/>
      </c>
      <c r="AN146" s="432">
        <f t="shared" si="125"/>
        <v>1</v>
      </c>
      <c r="AO146" s="432" t="str">
        <f t="shared" si="125"/>
        <v/>
      </c>
      <c r="AP146" s="432">
        <f t="shared" si="125"/>
        <v>1</v>
      </c>
      <c r="AQ146" s="430">
        <f t="shared" si="126"/>
        <v>0</v>
      </c>
      <c r="AR146" s="430">
        <f t="shared" si="126"/>
        <v>0</v>
      </c>
      <c r="AS146" s="430">
        <f t="shared" si="126"/>
        <v>0</v>
      </c>
      <c r="AT146" s="200">
        <f>SUM(AQ146:AS146)</f>
        <v>0</v>
      </c>
      <c r="AU146" s="433"/>
    </row>
    <row r="147" spans="1:47" s="434" customFormat="1">
      <c r="A147" s="401"/>
      <c r="B147" s="217"/>
      <c r="C147" s="430"/>
      <c r="D147" s="430"/>
      <c r="E147" s="430"/>
      <c r="F147" s="430"/>
      <c r="G147" s="430"/>
      <c r="H147" s="430"/>
      <c r="I147" s="430"/>
      <c r="J147" s="430"/>
      <c r="K147" s="430"/>
      <c r="L147" s="430"/>
      <c r="M147" s="430"/>
      <c r="N147" s="430"/>
      <c r="O147" s="430"/>
      <c r="P147" s="430"/>
      <c r="Q147" s="430"/>
      <c r="R147" s="430"/>
      <c r="S147" s="430"/>
      <c r="T147" s="430"/>
      <c r="U147" s="430"/>
      <c r="V147" s="430"/>
      <c r="W147" s="430"/>
      <c r="X147" s="430"/>
      <c r="Y147" s="430"/>
      <c r="Z147" s="430"/>
      <c r="AA147" s="430"/>
      <c r="AB147" s="431"/>
      <c r="AC147" s="431"/>
      <c r="AD147" s="431"/>
      <c r="AE147" s="431"/>
      <c r="AF147" s="431"/>
      <c r="AG147" s="431"/>
      <c r="AH147" s="431"/>
      <c r="AI147" s="431"/>
      <c r="AJ147" s="431"/>
      <c r="AK147" s="431"/>
      <c r="AL147" s="431"/>
      <c r="AM147" s="432"/>
      <c r="AN147" s="432"/>
      <c r="AO147" s="432"/>
      <c r="AP147" s="432"/>
      <c r="AQ147" s="430"/>
      <c r="AR147" s="430"/>
      <c r="AS147" s="430"/>
      <c r="AT147" s="200"/>
      <c r="AU147" s="433"/>
    </row>
    <row r="148" spans="1:47" s="434" customFormat="1">
      <c r="A148" s="401"/>
      <c r="B148" s="217" t="s">
        <v>115</v>
      </c>
      <c r="C148" s="430"/>
      <c r="D148" s="430">
        <f>+[3]BRH!D372</f>
        <v>0</v>
      </c>
      <c r="E148" s="430"/>
      <c r="F148" s="430">
        <f>SUM(C148:E148)</f>
        <v>0</v>
      </c>
      <c r="G148" s="430"/>
      <c r="H148" s="430"/>
      <c r="I148" s="430"/>
      <c r="J148" s="430">
        <f>SUM(G148:I148)</f>
        <v>0</v>
      </c>
      <c r="K148" s="430">
        <f>+C148+G148</f>
        <v>0</v>
      </c>
      <c r="L148" s="430">
        <f>+D148+H148</f>
        <v>0</v>
      </c>
      <c r="M148" s="430">
        <f>+E148+I148</f>
        <v>0</v>
      </c>
      <c r="N148" s="430">
        <f>SUM(K148:M148)</f>
        <v>0</v>
      </c>
      <c r="O148" s="430"/>
      <c r="P148" s="430">
        <v>0</v>
      </c>
      <c r="Q148" s="430"/>
      <c r="R148" s="430">
        <f>SUM(O148:Q148)</f>
        <v>0</v>
      </c>
      <c r="S148" s="430"/>
      <c r="T148" s="430"/>
      <c r="U148" s="430"/>
      <c r="V148" s="430">
        <f>SUM(S148:U148)</f>
        <v>0</v>
      </c>
      <c r="W148" s="430"/>
      <c r="X148" s="215">
        <f>+[3]BRH!J372</f>
        <v>500000</v>
      </c>
      <c r="Y148" s="430"/>
      <c r="Z148" s="215">
        <f>SUM(W148:Y148)</f>
        <v>500000</v>
      </c>
      <c r="AA148" s="430">
        <f>+O148+W148+S148</f>
        <v>0</v>
      </c>
      <c r="AB148" s="431">
        <f>+P148+X148+T148</f>
        <v>500000</v>
      </c>
      <c r="AC148" s="431">
        <f>+Q148+Y148+U148</f>
        <v>0</v>
      </c>
      <c r="AD148" s="431">
        <f>SUM(AA148:AC148)</f>
        <v>500000</v>
      </c>
      <c r="AE148" s="431"/>
      <c r="AF148" s="459">
        <f>+[3]BRH!AX372</f>
        <v>500000</v>
      </c>
      <c r="AG148" s="431"/>
      <c r="AH148" s="459">
        <f>SUM(AE148:AG148)</f>
        <v>500000</v>
      </c>
      <c r="AI148" s="431">
        <f>+AA148-AE148</f>
        <v>0</v>
      </c>
      <c r="AJ148" s="431">
        <f>+AB148-AF148</f>
        <v>0</v>
      </c>
      <c r="AK148" s="431">
        <f>+AC148-AG148</f>
        <v>0</v>
      </c>
      <c r="AL148" s="431">
        <f>SUM(AI148:AK148)</f>
        <v>0</v>
      </c>
      <c r="AM148" s="432" t="str">
        <f>IF(AA148=0,"",AE148/AA148)</f>
        <v/>
      </c>
      <c r="AN148" s="432">
        <f>IF(AB148=0,"",AF148/AB148)</f>
        <v>1</v>
      </c>
      <c r="AO148" s="432" t="str">
        <f>IF(AC148=0,"",AG148/AC148)</f>
        <v/>
      </c>
      <c r="AP148" s="432">
        <f>IF(AD148=0,"",AH148/AD148)</f>
        <v>1</v>
      </c>
      <c r="AQ148" s="430">
        <f>+K148-O148-S148</f>
        <v>0</v>
      </c>
      <c r="AR148" s="430">
        <f>+L148-P148-T148</f>
        <v>0</v>
      </c>
      <c r="AS148" s="430">
        <f>+M148-Q148-U148</f>
        <v>0</v>
      </c>
      <c r="AT148" s="200">
        <f>SUM(AQ148:AS148)</f>
        <v>0</v>
      </c>
      <c r="AU148" s="433"/>
    </row>
    <row r="149" spans="1:47" s="434" customFormat="1">
      <c r="A149" s="401"/>
      <c r="B149" s="217"/>
      <c r="C149" s="430"/>
      <c r="D149" s="430"/>
      <c r="E149" s="430"/>
      <c r="F149" s="430"/>
      <c r="G149" s="430"/>
      <c r="H149" s="430"/>
      <c r="I149" s="430"/>
      <c r="J149" s="430"/>
      <c r="K149" s="430"/>
      <c r="L149" s="430"/>
      <c r="M149" s="430"/>
      <c r="N149" s="430"/>
      <c r="O149" s="430"/>
      <c r="P149" s="430"/>
      <c r="Q149" s="430"/>
      <c r="R149" s="430"/>
      <c r="S149" s="430"/>
      <c r="T149" s="430"/>
      <c r="U149" s="430"/>
      <c r="V149" s="430"/>
      <c r="W149" s="430"/>
      <c r="X149" s="430"/>
      <c r="Y149" s="430"/>
      <c r="Z149" s="460"/>
      <c r="AA149" s="430"/>
      <c r="AB149" s="431"/>
      <c r="AC149" s="431"/>
      <c r="AD149" s="431"/>
      <c r="AE149" s="431"/>
      <c r="AF149" s="431"/>
      <c r="AG149" s="431"/>
      <c r="AH149" s="431"/>
      <c r="AI149" s="431"/>
      <c r="AJ149" s="431"/>
      <c r="AK149" s="431"/>
      <c r="AL149" s="431"/>
      <c r="AM149" s="432"/>
      <c r="AN149" s="432"/>
      <c r="AO149" s="432"/>
      <c r="AP149" s="432"/>
      <c r="AQ149" s="430"/>
      <c r="AR149" s="430"/>
      <c r="AS149" s="430"/>
      <c r="AT149" s="200"/>
      <c r="AU149" s="433"/>
    </row>
    <row r="150" spans="1:47" s="434" customFormat="1">
      <c r="A150" s="401"/>
      <c r="B150" s="217" t="s">
        <v>116</v>
      </c>
      <c r="C150" s="430"/>
      <c r="D150" s="430">
        <f>+[3]BMC!D372</f>
        <v>0</v>
      </c>
      <c r="E150" s="430"/>
      <c r="F150" s="430">
        <f t="shared" si="107"/>
        <v>0</v>
      </c>
      <c r="G150" s="430"/>
      <c r="H150" s="430"/>
      <c r="I150" s="430"/>
      <c r="J150" s="430">
        <f t="shared" si="108"/>
        <v>0</v>
      </c>
      <c r="K150" s="430">
        <f t="shared" si="109"/>
        <v>0</v>
      </c>
      <c r="L150" s="430">
        <f t="shared" si="109"/>
        <v>0</v>
      </c>
      <c r="M150" s="430">
        <f t="shared" si="109"/>
        <v>0</v>
      </c>
      <c r="N150" s="430">
        <f t="shared" si="110"/>
        <v>0</v>
      </c>
      <c r="O150" s="430"/>
      <c r="P150" s="430">
        <v>0</v>
      </c>
      <c r="Q150" s="430"/>
      <c r="R150" s="430">
        <f t="shared" si="111"/>
        <v>0</v>
      </c>
      <c r="S150" s="430"/>
      <c r="T150" s="430"/>
      <c r="U150" s="430"/>
      <c r="V150" s="430">
        <f t="shared" si="112"/>
        <v>0</v>
      </c>
      <c r="W150" s="430"/>
      <c r="X150" s="215">
        <f>+[3]BMC!J372</f>
        <v>500000</v>
      </c>
      <c r="Y150" s="430"/>
      <c r="Z150" s="460">
        <f t="shared" si="113"/>
        <v>500000</v>
      </c>
      <c r="AA150" s="430">
        <f t="shared" si="114"/>
        <v>0</v>
      </c>
      <c r="AB150" s="431">
        <f t="shared" si="114"/>
        <v>500000</v>
      </c>
      <c r="AC150" s="431">
        <f t="shared" si="114"/>
        <v>0</v>
      </c>
      <c r="AD150" s="431">
        <f t="shared" si="115"/>
        <v>500000</v>
      </c>
      <c r="AE150" s="431"/>
      <c r="AF150" s="459">
        <f>+[3]BMC!AX372</f>
        <v>19404.46</v>
      </c>
      <c r="AG150" s="431"/>
      <c r="AH150" s="459">
        <f t="shared" si="116"/>
        <v>19404.46</v>
      </c>
      <c r="AI150" s="431">
        <f t="shared" si="117"/>
        <v>0</v>
      </c>
      <c r="AJ150" s="431">
        <f t="shared" si="117"/>
        <v>480595.54</v>
      </c>
      <c r="AK150" s="431">
        <f t="shared" si="117"/>
        <v>0</v>
      </c>
      <c r="AL150" s="431">
        <f t="shared" si="118"/>
        <v>480595.54</v>
      </c>
      <c r="AM150" s="432" t="str">
        <f t="shared" si="119"/>
        <v/>
      </c>
      <c r="AN150" s="432">
        <f t="shared" si="119"/>
        <v>3.8808919999999997E-2</v>
      </c>
      <c r="AO150" s="432" t="str">
        <f t="shared" si="119"/>
        <v/>
      </c>
      <c r="AP150" s="432">
        <f t="shared" si="119"/>
        <v>3.8808919999999997E-2</v>
      </c>
      <c r="AQ150" s="430">
        <f t="shared" si="120"/>
        <v>0</v>
      </c>
      <c r="AR150" s="430">
        <f t="shared" si="120"/>
        <v>0</v>
      </c>
      <c r="AS150" s="430">
        <f t="shared" si="120"/>
        <v>0</v>
      </c>
      <c r="AT150" s="200">
        <f t="shared" si="121"/>
        <v>0</v>
      </c>
      <c r="AU150" s="433"/>
    </row>
    <row r="151" spans="1:47" s="434" customFormat="1" ht="24">
      <c r="A151" s="401"/>
      <c r="B151" s="217" t="s">
        <v>117</v>
      </c>
      <c r="C151" s="430"/>
      <c r="D151" s="430">
        <f>+[3]BRTTH!D372</f>
        <v>0</v>
      </c>
      <c r="E151" s="430"/>
      <c r="F151" s="430">
        <f t="shared" si="107"/>
        <v>0</v>
      </c>
      <c r="G151" s="430"/>
      <c r="H151" s="430"/>
      <c r="I151" s="430"/>
      <c r="J151" s="430">
        <f t="shared" si="108"/>
        <v>0</v>
      </c>
      <c r="K151" s="430">
        <f t="shared" si="109"/>
        <v>0</v>
      </c>
      <c r="L151" s="430">
        <f t="shared" si="109"/>
        <v>0</v>
      </c>
      <c r="M151" s="430">
        <f t="shared" si="109"/>
        <v>0</v>
      </c>
      <c r="N151" s="430">
        <f t="shared" si="110"/>
        <v>0</v>
      </c>
      <c r="O151" s="430"/>
      <c r="P151" s="430">
        <v>0</v>
      </c>
      <c r="Q151" s="430"/>
      <c r="R151" s="430">
        <f t="shared" si="111"/>
        <v>0</v>
      </c>
      <c r="S151" s="430"/>
      <c r="T151" s="430"/>
      <c r="U151" s="430"/>
      <c r="V151" s="430">
        <f t="shared" si="112"/>
        <v>0</v>
      </c>
      <c r="W151" s="430"/>
      <c r="X151" s="215">
        <f>+[3]BRTTH!J372</f>
        <v>500000</v>
      </c>
      <c r="Y151" s="430"/>
      <c r="Z151" s="460">
        <f t="shared" si="113"/>
        <v>500000</v>
      </c>
      <c r="AA151" s="430">
        <f t="shared" si="114"/>
        <v>0</v>
      </c>
      <c r="AB151" s="431">
        <f t="shared" si="114"/>
        <v>500000</v>
      </c>
      <c r="AC151" s="431">
        <f t="shared" si="114"/>
        <v>0</v>
      </c>
      <c r="AD151" s="431">
        <f t="shared" si="115"/>
        <v>500000</v>
      </c>
      <c r="AE151" s="431"/>
      <c r="AF151" s="459">
        <f>+[3]BRTTH!AX372</f>
        <v>500000</v>
      </c>
      <c r="AG151" s="431"/>
      <c r="AH151" s="459">
        <f t="shared" si="116"/>
        <v>500000</v>
      </c>
      <c r="AI151" s="431">
        <f t="shared" si="117"/>
        <v>0</v>
      </c>
      <c r="AJ151" s="431">
        <f t="shared" si="117"/>
        <v>0</v>
      </c>
      <c r="AK151" s="431">
        <f t="shared" si="117"/>
        <v>0</v>
      </c>
      <c r="AL151" s="431">
        <f t="shared" si="118"/>
        <v>0</v>
      </c>
      <c r="AM151" s="432" t="str">
        <f t="shared" si="119"/>
        <v/>
      </c>
      <c r="AN151" s="432">
        <f t="shared" si="119"/>
        <v>1</v>
      </c>
      <c r="AO151" s="432" t="str">
        <f t="shared" si="119"/>
        <v/>
      </c>
      <c r="AP151" s="432">
        <f t="shared" si="119"/>
        <v>1</v>
      </c>
      <c r="AQ151" s="430">
        <f t="shared" si="120"/>
        <v>0</v>
      </c>
      <c r="AR151" s="430">
        <f t="shared" si="120"/>
        <v>0</v>
      </c>
      <c r="AS151" s="430">
        <f t="shared" si="120"/>
        <v>0</v>
      </c>
      <c r="AT151" s="200">
        <f t="shared" si="121"/>
        <v>0</v>
      </c>
      <c r="AU151" s="433"/>
    </row>
    <row r="152" spans="1:47" s="434" customFormat="1">
      <c r="A152" s="401"/>
      <c r="B152" s="217"/>
      <c r="C152" s="430"/>
      <c r="D152" s="430"/>
      <c r="E152" s="430"/>
      <c r="F152" s="430"/>
      <c r="G152" s="430"/>
      <c r="H152" s="430"/>
      <c r="I152" s="430"/>
      <c r="J152" s="430"/>
      <c r="K152" s="430"/>
      <c r="L152" s="430"/>
      <c r="M152" s="430"/>
      <c r="N152" s="430"/>
      <c r="O152" s="430"/>
      <c r="P152" s="430"/>
      <c r="Q152" s="430"/>
      <c r="R152" s="430"/>
      <c r="S152" s="430"/>
      <c r="T152" s="430"/>
      <c r="U152" s="430"/>
      <c r="V152" s="430"/>
      <c r="W152" s="430"/>
      <c r="X152" s="430"/>
      <c r="Y152" s="430"/>
      <c r="Z152" s="430"/>
      <c r="AA152" s="430"/>
      <c r="AB152" s="431"/>
      <c r="AC152" s="431"/>
      <c r="AD152" s="431"/>
      <c r="AE152" s="431"/>
      <c r="AF152" s="431"/>
      <c r="AG152" s="431"/>
      <c r="AH152" s="431"/>
      <c r="AI152" s="431"/>
      <c r="AJ152" s="431"/>
      <c r="AK152" s="431"/>
      <c r="AL152" s="431"/>
      <c r="AM152" s="432"/>
      <c r="AN152" s="432"/>
      <c r="AO152" s="432"/>
      <c r="AP152" s="432"/>
      <c r="AQ152" s="430"/>
      <c r="AR152" s="430"/>
      <c r="AS152" s="430"/>
      <c r="AT152" s="200"/>
      <c r="AU152" s="433"/>
    </row>
    <row r="153" spans="1:47" s="434" customFormat="1" ht="24">
      <c r="A153" s="401"/>
      <c r="B153" s="217" t="s">
        <v>142</v>
      </c>
      <c r="C153" s="430"/>
      <c r="D153" s="430">
        <f>+[3]CLMMRH!D372</f>
        <v>0</v>
      </c>
      <c r="E153" s="430"/>
      <c r="F153" s="430">
        <f t="shared" si="107"/>
        <v>0</v>
      </c>
      <c r="G153" s="430"/>
      <c r="H153" s="430"/>
      <c r="I153" s="430"/>
      <c r="J153" s="430">
        <f t="shared" si="108"/>
        <v>0</v>
      </c>
      <c r="K153" s="430">
        <f t="shared" si="109"/>
        <v>0</v>
      </c>
      <c r="L153" s="430">
        <f t="shared" si="109"/>
        <v>0</v>
      </c>
      <c r="M153" s="430">
        <f t="shared" si="109"/>
        <v>0</v>
      </c>
      <c r="N153" s="430">
        <f t="shared" si="110"/>
        <v>0</v>
      </c>
      <c r="O153" s="430"/>
      <c r="P153" s="430">
        <v>0</v>
      </c>
      <c r="Q153" s="430"/>
      <c r="R153" s="430">
        <f t="shared" si="111"/>
        <v>0</v>
      </c>
      <c r="S153" s="430"/>
      <c r="T153" s="430"/>
      <c r="U153" s="430"/>
      <c r="V153" s="430">
        <f t="shared" si="112"/>
        <v>0</v>
      </c>
      <c r="W153" s="430"/>
      <c r="X153" s="215">
        <f>+[3]CLMMRH!J372</f>
        <v>500000</v>
      </c>
      <c r="Y153" s="430"/>
      <c r="Z153" s="460">
        <f t="shared" si="113"/>
        <v>500000</v>
      </c>
      <c r="AA153" s="430">
        <f t="shared" si="114"/>
        <v>0</v>
      </c>
      <c r="AB153" s="431">
        <f t="shared" si="114"/>
        <v>500000</v>
      </c>
      <c r="AC153" s="431">
        <f t="shared" si="114"/>
        <v>0</v>
      </c>
      <c r="AD153" s="431">
        <f t="shared" si="115"/>
        <v>500000</v>
      </c>
      <c r="AE153" s="431"/>
      <c r="AF153" s="459">
        <f>+[3]CLMMRH!AX372</f>
        <v>500000</v>
      </c>
      <c r="AG153" s="431"/>
      <c r="AH153" s="459">
        <f t="shared" si="116"/>
        <v>500000</v>
      </c>
      <c r="AI153" s="431">
        <f t="shared" si="117"/>
        <v>0</v>
      </c>
      <c r="AJ153" s="431">
        <f t="shared" si="117"/>
        <v>0</v>
      </c>
      <c r="AK153" s="431">
        <f t="shared" si="117"/>
        <v>0</v>
      </c>
      <c r="AL153" s="431">
        <f t="shared" si="118"/>
        <v>0</v>
      </c>
      <c r="AM153" s="432" t="str">
        <f t="shared" si="119"/>
        <v/>
      </c>
      <c r="AN153" s="432">
        <f t="shared" si="119"/>
        <v>1</v>
      </c>
      <c r="AO153" s="432" t="str">
        <f t="shared" si="119"/>
        <v/>
      </c>
      <c r="AP153" s="432">
        <f t="shared" si="119"/>
        <v>1</v>
      </c>
      <c r="AQ153" s="430">
        <f t="shared" si="120"/>
        <v>0</v>
      </c>
      <c r="AR153" s="430">
        <f t="shared" si="120"/>
        <v>0</v>
      </c>
      <c r="AS153" s="430">
        <f t="shared" si="120"/>
        <v>0</v>
      </c>
      <c r="AT153" s="200">
        <f t="shared" si="121"/>
        <v>0</v>
      </c>
      <c r="AU153" s="433"/>
    </row>
    <row r="154" spans="1:47" s="434" customFormat="1">
      <c r="A154" s="401"/>
      <c r="B154" s="217" t="s">
        <v>60</v>
      </c>
      <c r="C154" s="430"/>
      <c r="D154" s="430">
        <f>+[3]WVMC!D372</f>
        <v>2880000</v>
      </c>
      <c r="E154" s="430"/>
      <c r="F154" s="430">
        <f t="shared" si="107"/>
        <v>2880000</v>
      </c>
      <c r="G154" s="430"/>
      <c r="H154" s="430"/>
      <c r="I154" s="430"/>
      <c r="J154" s="430">
        <f t="shared" si="108"/>
        <v>0</v>
      </c>
      <c r="K154" s="430">
        <f t="shared" si="109"/>
        <v>0</v>
      </c>
      <c r="L154" s="430">
        <f t="shared" si="109"/>
        <v>2880000</v>
      </c>
      <c r="M154" s="430">
        <f t="shared" si="109"/>
        <v>0</v>
      </c>
      <c r="N154" s="430">
        <f t="shared" si="110"/>
        <v>2880000</v>
      </c>
      <c r="O154" s="430"/>
      <c r="P154" s="430">
        <v>2880000</v>
      </c>
      <c r="Q154" s="430"/>
      <c r="R154" s="430">
        <f t="shared" si="111"/>
        <v>2880000</v>
      </c>
      <c r="S154" s="430"/>
      <c r="T154" s="430"/>
      <c r="U154" s="430"/>
      <c r="V154" s="430">
        <f t="shared" si="112"/>
        <v>0</v>
      </c>
      <c r="W154" s="430"/>
      <c r="X154" s="215">
        <f>+[3]WVMC!J372</f>
        <v>1500000</v>
      </c>
      <c r="Y154" s="430"/>
      <c r="Z154" s="460">
        <f t="shared" si="113"/>
        <v>1500000</v>
      </c>
      <c r="AA154" s="430">
        <f t="shared" si="114"/>
        <v>0</v>
      </c>
      <c r="AB154" s="431">
        <f t="shared" si="114"/>
        <v>4380000</v>
      </c>
      <c r="AC154" s="431">
        <f t="shared" si="114"/>
        <v>0</v>
      </c>
      <c r="AD154" s="431">
        <f t="shared" si="115"/>
        <v>4380000</v>
      </c>
      <c r="AE154" s="431"/>
      <c r="AF154" s="459">
        <f>+[3]WVMC!AX372</f>
        <v>4192597.8400000003</v>
      </c>
      <c r="AG154" s="431"/>
      <c r="AH154" s="459">
        <f t="shared" si="116"/>
        <v>4192597.8400000003</v>
      </c>
      <c r="AI154" s="431">
        <f t="shared" si="117"/>
        <v>0</v>
      </c>
      <c r="AJ154" s="431">
        <f t="shared" si="117"/>
        <v>187402.15999999968</v>
      </c>
      <c r="AK154" s="431">
        <f t="shared" si="117"/>
        <v>0</v>
      </c>
      <c r="AL154" s="431">
        <f t="shared" si="118"/>
        <v>187402.15999999968</v>
      </c>
      <c r="AM154" s="432" t="str">
        <f t="shared" si="119"/>
        <v/>
      </c>
      <c r="AN154" s="432">
        <f t="shared" si="119"/>
        <v>0.95721411872146123</v>
      </c>
      <c r="AO154" s="432" t="str">
        <f t="shared" si="119"/>
        <v/>
      </c>
      <c r="AP154" s="432">
        <f t="shared" si="119"/>
        <v>0.95721411872146123</v>
      </c>
      <c r="AQ154" s="430">
        <f t="shared" si="120"/>
        <v>0</v>
      </c>
      <c r="AR154" s="430">
        <f t="shared" si="120"/>
        <v>0</v>
      </c>
      <c r="AS154" s="430">
        <f t="shared" si="120"/>
        <v>0</v>
      </c>
      <c r="AT154" s="200">
        <f t="shared" si="121"/>
        <v>0</v>
      </c>
      <c r="AU154" s="433"/>
    </row>
    <row r="155" spans="1:47" s="434" customFormat="1">
      <c r="A155" s="401"/>
      <c r="B155" s="217"/>
      <c r="C155" s="430"/>
      <c r="D155" s="430"/>
      <c r="E155" s="430"/>
      <c r="F155" s="430"/>
      <c r="G155" s="430"/>
      <c r="H155" s="430"/>
      <c r="I155" s="430"/>
      <c r="J155" s="430"/>
      <c r="K155" s="430"/>
      <c r="L155" s="430"/>
      <c r="M155" s="430"/>
      <c r="N155" s="430"/>
      <c r="O155" s="430"/>
      <c r="P155" s="430"/>
      <c r="Q155" s="430"/>
      <c r="R155" s="430"/>
      <c r="S155" s="430"/>
      <c r="T155" s="430"/>
      <c r="U155" s="430"/>
      <c r="V155" s="430"/>
      <c r="W155" s="430"/>
      <c r="X155" s="430"/>
      <c r="Y155" s="430"/>
      <c r="Z155" s="430"/>
      <c r="AA155" s="430"/>
      <c r="AB155" s="431"/>
      <c r="AC155" s="431"/>
      <c r="AD155" s="431"/>
      <c r="AE155" s="431"/>
      <c r="AF155" s="431"/>
      <c r="AG155" s="431"/>
      <c r="AH155" s="431"/>
      <c r="AI155" s="431"/>
      <c r="AJ155" s="431"/>
      <c r="AK155" s="431"/>
      <c r="AL155" s="431"/>
      <c r="AM155" s="432"/>
      <c r="AN155" s="432"/>
      <c r="AO155" s="432"/>
      <c r="AP155" s="432"/>
      <c r="AQ155" s="430"/>
      <c r="AR155" s="430"/>
      <c r="AS155" s="430"/>
      <c r="AT155" s="200"/>
      <c r="AU155" s="433"/>
    </row>
    <row r="156" spans="1:47" s="434" customFormat="1">
      <c r="A156" s="401"/>
      <c r="B156" s="217" t="s">
        <v>249</v>
      </c>
      <c r="C156" s="430"/>
      <c r="D156" s="430">
        <f>+[3]GCGMH!D372</f>
        <v>0</v>
      </c>
      <c r="E156" s="430"/>
      <c r="F156" s="430">
        <f t="shared" si="107"/>
        <v>0</v>
      </c>
      <c r="G156" s="430"/>
      <c r="H156" s="430"/>
      <c r="I156" s="430"/>
      <c r="J156" s="430">
        <f t="shared" si="108"/>
        <v>0</v>
      </c>
      <c r="K156" s="430">
        <f t="shared" si="109"/>
        <v>0</v>
      </c>
      <c r="L156" s="430">
        <f t="shared" si="109"/>
        <v>0</v>
      </c>
      <c r="M156" s="430">
        <f t="shared" si="109"/>
        <v>0</v>
      </c>
      <c r="N156" s="430">
        <f t="shared" si="110"/>
        <v>0</v>
      </c>
      <c r="O156" s="430"/>
      <c r="P156" s="430">
        <v>0</v>
      </c>
      <c r="Q156" s="430"/>
      <c r="R156" s="430">
        <f t="shared" si="111"/>
        <v>0</v>
      </c>
      <c r="S156" s="430"/>
      <c r="T156" s="430"/>
      <c r="U156" s="430"/>
      <c r="V156" s="430">
        <f t="shared" si="112"/>
        <v>0</v>
      </c>
      <c r="W156" s="430"/>
      <c r="X156" s="215">
        <f>+[3]GCGMH!J372</f>
        <v>500000</v>
      </c>
      <c r="Y156" s="430"/>
      <c r="Z156" s="460">
        <f t="shared" si="113"/>
        <v>500000</v>
      </c>
      <c r="AA156" s="430">
        <f t="shared" si="114"/>
        <v>0</v>
      </c>
      <c r="AB156" s="431">
        <f t="shared" si="114"/>
        <v>500000</v>
      </c>
      <c r="AC156" s="431">
        <f t="shared" si="114"/>
        <v>0</v>
      </c>
      <c r="AD156" s="431">
        <f t="shared" si="115"/>
        <v>500000</v>
      </c>
      <c r="AE156" s="431"/>
      <c r="AF156" s="459">
        <f>+[3]GCGMH!AX372</f>
        <v>499254</v>
      </c>
      <c r="AG156" s="431"/>
      <c r="AH156" s="459">
        <f t="shared" si="116"/>
        <v>499254</v>
      </c>
      <c r="AI156" s="431">
        <f t="shared" si="117"/>
        <v>0</v>
      </c>
      <c r="AJ156" s="431">
        <f t="shared" si="117"/>
        <v>746</v>
      </c>
      <c r="AK156" s="431">
        <f t="shared" si="117"/>
        <v>0</v>
      </c>
      <c r="AL156" s="431">
        <f t="shared" si="118"/>
        <v>746</v>
      </c>
      <c r="AM156" s="432" t="str">
        <f t="shared" si="119"/>
        <v/>
      </c>
      <c r="AN156" s="432">
        <f t="shared" si="119"/>
        <v>0.99850799999999995</v>
      </c>
      <c r="AO156" s="432" t="str">
        <f t="shared" si="119"/>
        <v/>
      </c>
      <c r="AP156" s="432">
        <f t="shared" si="119"/>
        <v>0.99850799999999995</v>
      </c>
      <c r="AQ156" s="430">
        <f t="shared" si="120"/>
        <v>0</v>
      </c>
      <c r="AR156" s="430">
        <f t="shared" si="120"/>
        <v>0</v>
      </c>
      <c r="AS156" s="430">
        <f t="shared" si="120"/>
        <v>0</v>
      </c>
      <c r="AT156" s="200">
        <f t="shared" si="121"/>
        <v>0</v>
      </c>
      <c r="AU156" s="433"/>
    </row>
    <row r="157" spans="1:47" s="434" customFormat="1">
      <c r="A157" s="401"/>
      <c r="B157" s="256" t="s">
        <v>153</v>
      </c>
      <c r="C157" s="430"/>
      <c r="D157" s="430">
        <f>+[3]VSMMC!D372</f>
        <v>0</v>
      </c>
      <c r="E157" s="430"/>
      <c r="F157" s="430">
        <f t="shared" si="107"/>
        <v>0</v>
      </c>
      <c r="G157" s="430"/>
      <c r="H157" s="430"/>
      <c r="I157" s="430"/>
      <c r="J157" s="430">
        <f t="shared" si="108"/>
        <v>0</v>
      </c>
      <c r="K157" s="430">
        <f t="shared" si="109"/>
        <v>0</v>
      </c>
      <c r="L157" s="430">
        <f t="shared" si="109"/>
        <v>0</v>
      </c>
      <c r="M157" s="430">
        <f t="shared" si="109"/>
        <v>0</v>
      </c>
      <c r="N157" s="430">
        <f t="shared" si="110"/>
        <v>0</v>
      </c>
      <c r="O157" s="430"/>
      <c r="P157" s="430">
        <v>0</v>
      </c>
      <c r="Q157" s="430"/>
      <c r="R157" s="430">
        <f t="shared" si="111"/>
        <v>0</v>
      </c>
      <c r="S157" s="430"/>
      <c r="T157" s="430"/>
      <c r="U157" s="430"/>
      <c r="V157" s="430">
        <f t="shared" si="112"/>
        <v>0</v>
      </c>
      <c r="W157" s="430"/>
      <c r="X157" s="215">
        <f>+[3]VSMMC!J372</f>
        <v>500000</v>
      </c>
      <c r="Y157" s="430"/>
      <c r="Z157" s="460">
        <f t="shared" si="113"/>
        <v>500000</v>
      </c>
      <c r="AA157" s="430">
        <f t="shared" si="114"/>
        <v>0</v>
      </c>
      <c r="AB157" s="431">
        <f t="shared" si="114"/>
        <v>500000</v>
      </c>
      <c r="AC157" s="431">
        <f t="shared" si="114"/>
        <v>0</v>
      </c>
      <c r="AD157" s="431">
        <f t="shared" si="115"/>
        <v>500000</v>
      </c>
      <c r="AE157" s="431"/>
      <c r="AF157" s="459">
        <f>+[3]VSMMC!AX372</f>
        <v>499723.65</v>
      </c>
      <c r="AG157" s="431"/>
      <c r="AH157" s="459">
        <f t="shared" si="116"/>
        <v>499723.65</v>
      </c>
      <c r="AI157" s="431">
        <f t="shared" si="117"/>
        <v>0</v>
      </c>
      <c r="AJ157" s="431">
        <f t="shared" si="117"/>
        <v>276.34999999997672</v>
      </c>
      <c r="AK157" s="431">
        <f t="shared" si="117"/>
        <v>0</v>
      </c>
      <c r="AL157" s="431">
        <f t="shared" si="118"/>
        <v>276.34999999997672</v>
      </c>
      <c r="AM157" s="432" t="str">
        <f t="shared" si="119"/>
        <v/>
      </c>
      <c r="AN157" s="432">
        <f t="shared" si="119"/>
        <v>0.99944730000000004</v>
      </c>
      <c r="AO157" s="432" t="str">
        <f t="shared" si="119"/>
        <v/>
      </c>
      <c r="AP157" s="432">
        <f t="shared" si="119"/>
        <v>0.99944730000000004</v>
      </c>
      <c r="AQ157" s="430">
        <f t="shared" si="120"/>
        <v>0</v>
      </c>
      <c r="AR157" s="430">
        <f t="shared" si="120"/>
        <v>0</v>
      </c>
      <c r="AS157" s="430">
        <f t="shared" si="120"/>
        <v>0</v>
      </c>
      <c r="AT157" s="200">
        <f t="shared" si="121"/>
        <v>0</v>
      </c>
      <c r="AU157" s="433"/>
    </row>
    <row r="158" spans="1:47" s="434" customFormat="1">
      <c r="A158" s="401"/>
      <c r="B158" s="217"/>
      <c r="C158" s="430"/>
      <c r="D158" s="430"/>
      <c r="E158" s="430"/>
      <c r="F158" s="430"/>
      <c r="G158" s="430"/>
      <c r="H158" s="430"/>
      <c r="I158" s="430"/>
      <c r="J158" s="430"/>
      <c r="K158" s="430"/>
      <c r="L158" s="430"/>
      <c r="M158" s="430"/>
      <c r="N158" s="430"/>
      <c r="O158" s="430"/>
      <c r="P158" s="430"/>
      <c r="Q158" s="430"/>
      <c r="R158" s="430"/>
      <c r="S158" s="430"/>
      <c r="T158" s="430"/>
      <c r="U158" s="430"/>
      <c r="V158" s="430"/>
      <c r="W158" s="430"/>
      <c r="X158" s="430"/>
      <c r="Y158" s="430"/>
      <c r="Z158" s="430"/>
      <c r="AA158" s="430"/>
      <c r="AB158" s="431"/>
      <c r="AC158" s="431"/>
      <c r="AD158" s="431"/>
      <c r="AE158" s="431"/>
      <c r="AF158" s="431"/>
      <c r="AG158" s="431"/>
      <c r="AH158" s="431"/>
      <c r="AI158" s="431"/>
      <c r="AJ158" s="431"/>
      <c r="AK158" s="431"/>
      <c r="AL158" s="431"/>
      <c r="AM158" s="432"/>
      <c r="AN158" s="432"/>
      <c r="AO158" s="432"/>
      <c r="AP158" s="432"/>
      <c r="AQ158" s="430"/>
      <c r="AR158" s="430"/>
      <c r="AS158" s="430"/>
      <c r="AT158" s="200"/>
      <c r="AU158" s="433"/>
    </row>
    <row r="159" spans="1:47" s="434" customFormat="1">
      <c r="A159" s="401"/>
      <c r="B159" s="217" t="s">
        <v>61</v>
      </c>
      <c r="C159" s="430"/>
      <c r="D159" s="430">
        <f>+[3]EVRMC!D372</f>
        <v>0</v>
      </c>
      <c r="E159" s="430"/>
      <c r="F159" s="430">
        <f t="shared" si="107"/>
        <v>0</v>
      </c>
      <c r="G159" s="430"/>
      <c r="H159" s="430"/>
      <c r="I159" s="430"/>
      <c r="J159" s="430">
        <f t="shared" si="108"/>
        <v>0</v>
      </c>
      <c r="K159" s="430">
        <f t="shared" si="109"/>
        <v>0</v>
      </c>
      <c r="L159" s="430">
        <f t="shared" si="109"/>
        <v>0</v>
      </c>
      <c r="M159" s="430">
        <f t="shared" si="109"/>
        <v>0</v>
      </c>
      <c r="N159" s="430">
        <f t="shared" si="110"/>
        <v>0</v>
      </c>
      <c r="O159" s="430"/>
      <c r="P159" s="430">
        <v>0</v>
      </c>
      <c r="Q159" s="430"/>
      <c r="R159" s="430">
        <f t="shared" si="111"/>
        <v>0</v>
      </c>
      <c r="S159" s="430"/>
      <c r="T159" s="430"/>
      <c r="U159" s="430"/>
      <c r="V159" s="430">
        <f t="shared" si="112"/>
        <v>0</v>
      </c>
      <c r="W159" s="430"/>
      <c r="X159" s="215">
        <f>+[3]EVRMC!J372</f>
        <v>750000</v>
      </c>
      <c r="Y159" s="430"/>
      <c r="Z159" s="215">
        <f t="shared" si="113"/>
        <v>750000</v>
      </c>
      <c r="AA159" s="430">
        <f t="shared" si="114"/>
        <v>0</v>
      </c>
      <c r="AB159" s="431">
        <f t="shared" si="114"/>
        <v>750000</v>
      </c>
      <c r="AC159" s="431">
        <f t="shared" si="114"/>
        <v>0</v>
      </c>
      <c r="AD159" s="431">
        <f t="shared" si="115"/>
        <v>750000</v>
      </c>
      <c r="AE159" s="431"/>
      <c r="AF159" s="459">
        <f>+[3]EVRMC!AX372</f>
        <v>749489</v>
      </c>
      <c r="AG159" s="431"/>
      <c r="AH159" s="459">
        <f t="shared" si="116"/>
        <v>749489</v>
      </c>
      <c r="AI159" s="431">
        <f t="shared" si="117"/>
        <v>0</v>
      </c>
      <c r="AJ159" s="431">
        <f t="shared" si="117"/>
        <v>511</v>
      </c>
      <c r="AK159" s="431">
        <f t="shared" si="117"/>
        <v>0</v>
      </c>
      <c r="AL159" s="431">
        <f t="shared" si="118"/>
        <v>511</v>
      </c>
      <c r="AM159" s="432" t="str">
        <f t="shared" si="119"/>
        <v/>
      </c>
      <c r="AN159" s="432">
        <f t="shared" si="119"/>
        <v>0.99931866666666669</v>
      </c>
      <c r="AO159" s="432" t="str">
        <f t="shared" si="119"/>
        <v/>
      </c>
      <c r="AP159" s="432">
        <f t="shared" si="119"/>
        <v>0.99931866666666669</v>
      </c>
      <c r="AQ159" s="430">
        <f t="shared" si="120"/>
        <v>0</v>
      </c>
      <c r="AR159" s="430">
        <f t="shared" si="120"/>
        <v>0</v>
      </c>
      <c r="AS159" s="430">
        <f t="shared" si="120"/>
        <v>0</v>
      </c>
      <c r="AT159" s="200">
        <f t="shared" si="121"/>
        <v>0</v>
      </c>
      <c r="AU159" s="433"/>
    </row>
    <row r="160" spans="1:47" s="434" customFormat="1">
      <c r="A160" s="401"/>
      <c r="B160" s="217"/>
      <c r="C160" s="430"/>
      <c r="D160" s="430"/>
      <c r="E160" s="430"/>
      <c r="F160" s="430"/>
      <c r="G160" s="430"/>
      <c r="H160" s="430"/>
      <c r="I160" s="430"/>
      <c r="J160" s="430"/>
      <c r="K160" s="430"/>
      <c r="L160" s="430"/>
      <c r="M160" s="430"/>
      <c r="N160" s="430"/>
      <c r="O160" s="430"/>
      <c r="P160" s="430"/>
      <c r="Q160" s="430"/>
      <c r="R160" s="430"/>
      <c r="S160" s="430"/>
      <c r="T160" s="430"/>
      <c r="U160" s="430"/>
      <c r="V160" s="430"/>
      <c r="W160" s="430"/>
      <c r="X160" s="430"/>
      <c r="Y160" s="430"/>
      <c r="Z160" s="430"/>
      <c r="AA160" s="430"/>
      <c r="AB160" s="431"/>
      <c r="AC160" s="431"/>
      <c r="AD160" s="431"/>
      <c r="AE160" s="431"/>
      <c r="AF160" s="431"/>
      <c r="AG160" s="431"/>
      <c r="AH160" s="431"/>
      <c r="AI160" s="431"/>
      <c r="AJ160" s="431"/>
      <c r="AK160" s="431"/>
      <c r="AL160" s="431"/>
      <c r="AM160" s="432"/>
      <c r="AN160" s="432"/>
      <c r="AO160" s="432"/>
      <c r="AP160" s="432"/>
      <c r="AQ160" s="430"/>
      <c r="AR160" s="430"/>
      <c r="AS160" s="430"/>
      <c r="AT160" s="200"/>
      <c r="AU160" s="433"/>
    </row>
    <row r="161" spans="1:47" s="434" customFormat="1">
      <c r="A161" s="401"/>
      <c r="B161" s="217" t="s">
        <v>168</v>
      </c>
      <c r="C161" s="430"/>
      <c r="D161" s="430">
        <f>+[3]DJRMH!D372</f>
        <v>0</v>
      </c>
      <c r="E161" s="430"/>
      <c r="F161" s="430">
        <f t="shared" si="107"/>
        <v>0</v>
      </c>
      <c r="G161" s="430"/>
      <c r="H161" s="430"/>
      <c r="I161" s="430"/>
      <c r="J161" s="430">
        <f t="shared" si="108"/>
        <v>0</v>
      </c>
      <c r="K161" s="430">
        <f t="shared" si="109"/>
        <v>0</v>
      </c>
      <c r="L161" s="430">
        <f t="shared" si="109"/>
        <v>0</v>
      </c>
      <c r="M161" s="430">
        <f t="shared" si="109"/>
        <v>0</v>
      </c>
      <c r="N161" s="430">
        <f t="shared" si="110"/>
        <v>0</v>
      </c>
      <c r="O161" s="430"/>
      <c r="P161" s="430">
        <v>0</v>
      </c>
      <c r="Q161" s="430"/>
      <c r="R161" s="430">
        <f t="shared" si="111"/>
        <v>0</v>
      </c>
      <c r="S161" s="430"/>
      <c r="T161" s="430"/>
      <c r="U161" s="430"/>
      <c r="V161" s="430">
        <f t="shared" si="112"/>
        <v>0</v>
      </c>
      <c r="W161" s="430"/>
      <c r="X161" s="215">
        <f>+[3]DJRMH!J372</f>
        <v>500000</v>
      </c>
      <c r="Y161" s="430"/>
      <c r="Z161" s="460">
        <f t="shared" si="113"/>
        <v>500000</v>
      </c>
      <c r="AA161" s="430">
        <f t="shared" si="114"/>
        <v>0</v>
      </c>
      <c r="AB161" s="431">
        <f t="shared" si="114"/>
        <v>500000</v>
      </c>
      <c r="AC161" s="431">
        <f t="shared" si="114"/>
        <v>0</v>
      </c>
      <c r="AD161" s="431">
        <f t="shared" si="115"/>
        <v>500000</v>
      </c>
      <c r="AE161" s="431"/>
      <c r="AF161" s="459">
        <f>+[3]DJRMH!AX372</f>
        <v>500000</v>
      </c>
      <c r="AG161" s="431"/>
      <c r="AH161" s="459">
        <f t="shared" si="116"/>
        <v>500000</v>
      </c>
      <c r="AI161" s="431">
        <f t="shared" si="117"/>
        <v>0</v>
      </c>
      <c r="AJ161" s="431">
        <f t="shared" si="117"/>
        <v>0</v>
      </c>
      <c r="AK161" s="431">
        <f t="shared" si="117"/>
        <v>0</v>
      </c>
      <c r="AL161" s="431">
        <f t="shared" si="118"/>
        <v>0</v>
      </c>
      <c r="AM161" s="432" t="str">
        <f t="shared" si="119"/>
        <v/>
      </c>
      <c r="AN161" s="432">
        <f t="shared" si="119"/>
        <v>1</v>
      </c>
      <c r="AO161" s="432" t="str">
        <f t="shared" si="119"/>
        <v/>
      </c>
      <c r="AP161" s="432">
        <f t="shared" si="119"/>
        <v>1</v>
      </c>
      <c r="AQ161" s="430">
        <f t="shared" si="120"/>
        <v>0</v>
      </c>
      <c r="AR161" s="430">
        <f t="shared" si="120"/>
        <v>0</v>
      </c>
      <c r="AS161" s="430">
        <f t="shared" si="120"/>
        <v>0</v>
      </c>
      <c r="AT161" s="200">
        <f t="shared" si="121"/>
        <v>0</v>
      </c>
      <c r="AU161" s="433"/>
    </row>
    <row r="162" spans="1:47" s="434" customFormat="1">
      <c r="A162" s="401"/>
      <c r="B162" s="217" t="s">
        <v>121</v>
      </c>
      <c r="C162" s="430"/>
      <c r="D162" s="430">
        <f>+[3]MRH!D372</f>
        <v>0</v>
      </c>
      <c r="E162" s="430"/>
      <c r="F162" s="430">
        <f t="shared" si="107"/>
        <v>0</v>
      </c>
      <c r="G162" s="430"/>
      <c r="H162" s="430"/>
      <c r="I162" s="430"/>
      <c r="J162" s="430">
        <f t="shared" si="108"/>
        <v>0</v>
      </c>
      <c r="K162" s="430">
        <f t="shared" si="109"/>
        <v>0</v>
      </c>
      <c r="L162" s="430">
        <f t="shared" si="109"/>
        <v>0</v>
      </c>
      <c r="M162" s="430">
        <f t="shared" si="109"/>
        <v>0</v>
      </c>
      <c r="N162" s="430">
        <f t="shared" si="110"/>
        <v>0</v>
      </c>
      <c r="O162" s="430"/>
      <c r="P162" s="430">
        <v>0</v>
      </c>
      <c r="Q162" s="430"/>
      <c r="R162" s="430">
        <f t="shared" si="111"/>
        <v>0</v>
      </c>
      <c r="S162" s="430"/>
      <c r="T162" s="430"/>
      <c r="U162" s="430"/>
      <c r="V162" s="430">
        <f t="shared" si="112"/>
        <v>0</v>
      </c>
      <c r="W162" s="430"/>
      <c r="X162" s="215">
        <f>+[3]MRH!J372</f>
        <v>250000</v>
      </c>
      <c r="Y162" s="430"/>
      <c r="Z162" s="460">
        <f t="shared" si="113"/>
        <v>250000</v>
      </c>
      <c r="AA162" s="430">
        <f t="shared" si="114"/>
        <v>0</v>
      </c>
      <c r="AB162" s="431">
        <f t="shared" si="114"/>
        <v>250000</v>
      </c>
      <c r="AC162" s="431">
        <f t="shared" si="114"/>
        <v>0</v>
      </c>
      <c r="AD162" s="431">
        <f t="shared" si="115"/>
        <v>250000</v>
      </c>
      <c r="AE162" s="431"/>
      <c r="AF162" s="459">
        <f>+[3]MRH!AX372</f>
        <v>176967</v>
      </c>
      <c r="AG162" s="431"/>
      <c r="AH162" s="459">
        <f t="shared" si="116"/>
        <v>176967</v>
      </c>
      <c r="AI162" s="431">
        <f t="shared" si="117"/>
        <v>0</v>
      </c>
      <c r="AJ162" s="431">
        <f t="shared" si="117"/>
        <v>73033</v>
      </c>
      <c r="AK162" s="431">
        <f t="shared" si="117"/>
        <v>0</v>
      </c>
      <c r="AL162" s="431">
        <f t="shared" si="118"/>
        <v>73033</v>
      </c>
      <c r="AM162" s="432" t="str">
        <f t="shared" si="119"/>
        <v/>
      </c>
      <c r="AN162" s="432">
        <f t="shared" si="119"/>
        <v>0.70786800000000005</v>
      </c>
      <c r="AO162" s="432" t="str">
        <f t="shared" si="119"/>
        <v/>
      </c>
      <c r="AP162" s="432">
        <f t="shared" si="119"/>
        <v>0.70786800000000005</v>
      </c>
      <c r="AQ162" s="430">
        <f t="shared" si="120"/>
        <v>0</v>
      </c>
      <c r="AR162" s="430">
        <f t="shared" si="120"/>
        <v>0</v>
      </c>
      <c r="AS162" s="430">
        <f t="shared" si="120"/>
        <v>0</v>
      </c>
      <c r="AT162" s="200">
        <f t="shared" si="121"/>
        <v>0</v>
      </c>
      <c r="AU162" s="433"/>
    </row>
    <row r="163" spans="1:47" s="434" customFormat="1">
      <c r="A163" s="401"/>
      <c r="B163" s="217" t="s">
        <v>169</v>
      </c>
      <c r="C163" s="430"/>
      <c r="D163" s="430">
        <f>+[3]SULU!D372</f>
        <v>0</v>
      </c>
      <c r="E163" s="430"/>
      <c r="F163" s="430">
        <f t="shared" si="107"/>
        <v>0</v>
      </c>
      <c r="G163" s="430"/>
      <c r="H163" s="430"/>
      <c r="I163" s="430"/>
      <c r="J163" s="430">
        <f t="shared" si="108"/>
        <v>0</v>
      </c>
      <c r="K163" s="430">
        <f t="shared" si="109"/>
        <v>0</v>
      </c>
      <c r="L163" s="430">
        <f t="shared" si="109"/>
        <v>0</v>
      </c>
      <c r="M163" s="430">
        <f t="shared" si="109"/>
        <v>0</v>
      </c>
      <c r="N163" s="430">
        <f t="shared" si="110"/>
        <v>0</v>
      </c>
      <c r="O163" s="430"/>
      <c r="P163" s="430">
        <v>0</v>
      </c>
      <c r="Q163" s="430"/>
      <c r="R163" s="430">
        <f t="shared" si="111"/>
        <v>0</v>
      </c>
      <c r="S163" s="430"/>
      <c r="T163" s="430"/>
      <c r="U163" s="430"/>
      <c r="V163" s="430">
        <f t="shared" si="112"/>
        <v>0</v>
      </c>
      <c r="W163" s="430"/>
      <c r="X163" s="215">
        <f>+[3]SULU!J372</f>
        <v>500000</v>
      </c>
      <c r="Y163" s="430"/>
      <c r="Z163" s="460">
        <f t="shared" si="113"/>
        <v>500000</v>
      </c>
      <c r="AA163" s="430">
        <f t="shared" si="114"/>
        <v>0</v>
      </c>
      <c r="AB163" s="431">
        <f t="shared" si="114"/>
        <v>500000</v>
      </c>
      <c r="AC163" s="431">
        <f t="shared" si="114"/>
        <v>0</v>
      </c>
      <c r="AD163" s="431">
        <f t="shared" si="115"/>
        <v>500000</v>
      </c>
      <c r="AE163" s="431"/>
      <c r="AF163" s="459">
        <f>+[3]SULU!AX372</f>
        <v>347343.55</v>
      </c>
      <c r="AG163" s="431"/>
      <c r="AH163" s="459">
        <f t="shared" si="116"/>
        <v>347343.55</v>
      </c>
      <c r="AI163" s="431">
        <f t="shared" si="117"/>
        <v>0</v>
      </c>
      <c r="AJ163" s="431">
        <f t="shared" si="117"/>
        <v>152656.45000000001</v>
      </c>
      <c r="AK163" s="431">
        <f t="shared" si="117"/>
        <v>0</v>
      </c>
      <c r="AL163" s="431">
        <f t="shared" si="118"/>
        <v>152656.45000000001</v>
      </c>
      <c r="AM163" s="432" t="str">
        <f t="shared" si="119"/>
        <v/>
      </c>
      <c r="AN163" s="432">
        <f t="shared" si="119"/>
        <v>0.6946871</v>
      </c>
      <c r="AO163" s="432" t="str">
        <f t="shared" si="119"/>
        <v/>
      </c>
      <c r="AP163" s="432">
        <f t="shared" si="119"/>
        <v>0.6946871</v>
      </c>
      <c r="AQ163" s="430">
        <f t="shared" si="120"/>
        <v>0</v>
      </c>
      <c r="AR163" s="430">
        <f t="shared" si="120"/>
        <v>0</v>
      </c>
      <c r="AS163" s="430">
        <f t="shared" si="120"/>
        <v>0</v>
      </c>
      <c r="AT163" s="200">
        <f t="shared" si="121"/>
        <v>0</v>
      </c>
      <c r="AU163" s="433"/>
    </row>
    <row r="164" spans="1:47" s="434" customFormat="1">
      <c r="A164" s="401"/>
      <c r="B164" s="217" t="s">
        <v>120</v>
      </c>
      <c r="C164" s="430"/>
      <c r="D164" s="430">
        <f>+[3]ZCMC!D372</f>
        <v>0</v>
      </c>
      <c r="E164" s="430"/>
      <c r="F164" s="430">
        <f t="shared" si="107"/>
        <v>0</v>
      </c>
      <c r="G164" s="430"/>
      <c r="H164" s="430"/>
      <c r="I164" s="430"/>
      <c r="J164" s="430">
        <f t="shared" si="108"/>
        <v>0</v>
      </c>
      <c r="K164" s="430">
        <f t="shared" si="109"/>
        <v>0</v>
      </c>
      <c r="L164" s="430">
        <f t="shared" si="109"/>
        <v>0</v>
      </c>
      <c r="M164" s="430">
        <f t="shared" si="109"/>
        <v>0</v>
      </c>
      <c r="N164" s="430">
        <f t="shared" si="110"/>
        <v>0</v>
      </c>
      <c r="O164" s="430"/>
      <c r="P164" s="430">
        <v>0</v>
      </c>
      <c r="Q164" s="430"/>
      <c r="R164" s="430">
        <f t="shared" si="111"/>
        <v>0</v>
      </c>
      <c r="S164" s="430"/>
      <c r="T164" s="430"/>
      <c r="U164" s="430"/>
      <c r="V164" s="430">
        <f t="shared" si="112"/>
        <v>0</v>
      </c>
      <c r="W164" s="430"/>
      <c r="X164" s="215">
        <f>+[3]ZCMC!J372</f>
        <v>500000</v>
      </c>
      <c r="Y164" s="430"/>
      <c r="Z164" s="460">
        <f t="shared" si="113"/>
        <v>500000</v>
      </c>
      <c r="AA164" s="430">
        <f t="shared" si="114"/>
        <v>0</v>
      </c>
      <c r="AB164" s="431">
        <f t="shared" si="114"/>
        <v>500000</v>
      </c>
      <c r="AC164" s="431">
        <f t="shared" si="114"/>
        <v>0</v>
      </c>
      <c r="AD164" s="431">
        <f t="shared" si="115"/>
        <v>500000</v>
      </c>
      <c r="AE164" s="431"/>
      <c r="AF164" s="459">
        <f>+[3]ZCMC!AX372</f>
        <v>500000</v>
      </c>
      <c r="AG164" s="431"/>
      <c r="AH164" s="459">
        <f t="shared" si="116"/>
        <v>500000</v>
      </c>
      <c r="AI164" s="431">
        <f t="shared" si="117"/>
        <v>0</v>
      </c>
      <c r="AJ164" s="431">
        <f t="shared" si="117"/>
        <v>0</v>
      </c>
      <c r="AK164" s="431">
        <f t="shared" si="117"/>
        <v>0</v>
      </c>
      <c r="AL164" s="431">
        <f t="shared" si="118"/>
        <v>0</v>
      </c>
      <c r="AM164" s="432" t="str">
        <f t="shared" si="119"/>
        <v/>
      </c>
      <c r="AN164" s="432">
        <f t="shared" si="119"/>
        <v>1</v>
      </c>
      <c r="AO164" s="432" t="str">
        <f t="shared" si="119"/>
        <v/>
      </c>
      <c r="AP164" s="432">
        <f t="shared" si="119"/>
        <v>1</v>
      </c>
      <c r="AQ164" s="430">
        <f t="shared" si="120"/>
        <v>0</v>
      </c>
      <c r="AR164" s="430">
        <f t="shared" si="120"/>
        <v>0</v>
      </c>
      <c r="AS164" s="430">
        <f t="shared" si="120"/>
        <v>0</v>
      </c>
      <c r="AT164" s="200">
        <f t="shared" si="121"/>
        <v>0</v>
      </c>
      <c r="AU164" s="433"/>
    </row>
    <row r="165" spans="1:47" s="434" customFormat="1">
      <c r="A165" s="401"/>
      <c r="B165" s="217"/>
      <c r="C165" s="430"/>
      <c r="D165" s="430"/>
      <c r="E165" s="430"/>
      <c r="F165" s="430"/>
      <c r="G165" s="430"/>
      <c r="H165" s="430"/>
      <c r="I165" s="430"/>
      <c r="J165" s="430"/>
      <c r="K165" s="430"/>
      <c r="L165" s="430"/>
      <c r="M165" s="430"/>
      <c r="N165" s="430"/>
      <c r="O165" s="430"/>
      <c r="P165" s="430"/>
      <c r="Q165" s="430"/>
      <c r="R165" s="430"/>
      <c r="S165" s="430"/>
      <c r="T165" s="430"/>
      <c r="U165" s="430"/>
      <c r="V165" s="430"/>
      <c r="W165" s="430"/>
      <c r="X165" s="430"/>
      <c r="Y165" s="430"/>
      <c r="Z165" s="430"/>
      <c r="AA165" s="430"/>
      <c r="AB165" s="431"/>
      <c r="AC165" s="431"/>
      <c r="AD165" s="431"/>
      <c r="AE165" s="431"/>
      <c r="AF165" s="431"/>
      <c r="AG165" s="431"/>
      <c r="AH165" s="431"/>
      <c r="AI165" s="431"/>
      <c r="AJ165" s="431"/>
      <c r="AK165" s="431"/>
      <c r="AL165" s="431"/>
      <c r="AM165" s="432"/>
      <c r="AN165" s="432"/>
      <c r="AO165" s="432"/>
      <c r="AP165" s="432"/>
      <c r="AQ165" s="430"/>
      <c r="AR165" s="430"/>
      <c r="AS165" s="430"/>
      <c r="AT165" s="200"/>
      <c r="AU165" s="433"/>
    </row>
    <row r="166" spans="1:47" s="434" customFormat="1">
      <c r="A166" s="401"/>
      <c r="B166" s="465" t="s">
        <v>438</v>
      </c>
      <c r="C166" s="430"/>
      <c r="D166" s="430">
        <f>+[3]APMC!D372</f>
        <v>0</v>
      </c>
      <c r="E166" s="430"/>
      <c r="F166" s="430">
        <f t="shared" si="107"/>
        <v>0</v>
      </c>
      <c r="G166" s="430"/>
      <c r="H166" s="430"/>
      <c r="I166" s="430"/>
      <c r="J166" s="430">
        <f t="shared" si="108"/>
        <v>0</v>
      </c>
      <c r="K166" s="430">
        <f t="shared" si="109"/>
        <v>0</v>
      </c>
      <c r="L166" s="430">
        <f t="shared" si="109"/>
        <v>0</v>
      </c>
      <c r="M166" s="430">
        <f t="shared" si="109"/>
        <v>0</v>
      </c>
      <c r="N166" s="430">
        <f t="shared" si="110"/>
        <v>0</v>
      </c>
      <c r="O166" s="430"/>
      <c r="P166" s="430">
        <v>0</v>
      </c>
      <c r="Q166" s="430"/>
      <c r="R166" s="430">
        <f t="shared" si="111"/>
        <v>0</v>
      </c>
      <c r="S166" s="430"/>
      <c r="T166" s="430"/>
      <c r="U166" s="430"/>
      <c r="V166" s="430">
        <f t="shared" si="112"/>
        <v>0</v>
      </c>
      <c r="W166" s="430"/>
      <c r="X166" s="215">
        <f>+[3]APMC!J372</f>
        <v>500000</v>
      </c>
      <c r="Y166" s="430"/>
      <c r="Z166" s="460">
        <f t="shared" si="113"/>
        <v>500000</v>
      </c>
      <c r="AA166" s="430">
        <f t="shared" si="114"/>
        <v>0</v>
      </c>
      <c r="AB166" s="431">
        <f t="shared" si="114"/>
        <v>500000</v>
      </c>
      <c r="AC166" s="431">
        <f t="shared" si="114"/>
        <v>0</v>
      </c>
      <c r="AD166" s="431">
        <f t="shared" si="115"/>
        <v>500000</v>
      </c>
      <c r="AE166" s="431"/>
      <c r="AF166" s="459">
        <f>+[3]APMC!AX372</f>
        <v>499300</v>
      </c>
      <c r="AG166" s="431"/>
      <c r="AH166" s="459">
        <f t="shared" si="116"/>
        <v>499300</v>
      </c>
      <c r="AI166" s="431">
        <f t="shared" si="117"/>
        <v>0</v>
      </c>
      <c r="AJ166" s="431">
        <f t="shared" si="117"/>
        <v>700</v>
      </c>
      <c r="AK166" s="431">
        <f t="shared" si="117"/>
        <v>0</v>
      </c>
      <c r="AL166" s="431">
        <f t="shared" si="118"/>
        <v>700</v>
      </c>
      <c r="AM166" s="432" t="str">
        <f t="shared" si="119"/>
        <v/>
      </c>
      <c r="AN166" s="432">
        <f t="shared" si="119"/>
        <v>0.99860000000000004</v>
      </c>
      <c r="AO166" s="432" t="str">
        <f t="shared" si="119"/>
        <v/>
      </c>
      <c r="AP166" s="432">
        <f t="shared" si="119"/>
        <v>0.99860000000000004</v>
      </c>
      <c r="AQ166" s="430">
        <f t="shared" si="120"/>
        <v>0</v>
      </c>
      <c r="AR166" s="430">
        <f t="shared" si="120"/>
        <v>0</v>
      </c>
      <c r="AS166" s="430">
        <f t="shared" si="120"/>
        <v>0</v>
      </c>
      <c r="AT166" s="200">
        <f t="shared" si="121"/>
        <v>0</v>
      </c>
      <c r="AU166" s="433"/>
    </row>
    <row r="167" spans="1:47" s="434" customFormat="1" ht="24">
      <c r="A167" s="401"/>
      <c r="B167" s="217" t="s">
        <v>402</v>
      </c>
      <c r="C167" s="430"/>
      <c r="D167" s="430">
        <f>+[3]HILARION!D372</f>
        <v>0</v>
      </c>
      <c r="E167" s="430"/>
      <c r="F167" s="430">
        <f t="shared" si="107"/>
        <v>0</v>
      </c>
      <c r="G167" s="430"/>
      <c r="H167" s="430"/>
      <c r="I167" s="430"/>
      <c r="J167" s="430">
        <f t="shared" si="108"/>
        <v>0</v>
      </c>
      <c r="K167" s="430">
        <f t="shared" si="109"/>
        <v>0</v>
      </c>
      <c r="L167" s="430">
        <f t="shared" si="109"/>
        <v>0</v>
      </c>
      <c r="M167" s="430">
        <f t="shared" si="109"/>
        <v>0</v>
      </c>
      <c r="N167" s="430">
        <f t="shared" si="110"/>
        <v>0</v>
      </c>
      <c r="O167" s="430"/>
      <c r="P167" s="430">
        <v>0</v>
      </c>
      <c r="Q167" s="430"/>
      <c r="R167" s="430">
        <f t="shared" si="111"/>
        <v>0</v>
      </c>
      <c r="S167" s="430"/>
      <c r="T167" s="430"/>
      <c r="U167" s="430"/>
      <c r="V167" s="430">
        <f t="shared" si="112"/>
        <v>0</v>
      </c>
      <c r="W167" s="430"/>
      <c r="X167" s="215">
        <f>+[3]HILARION!J372</f>
        <v>250000</v>
      </c>
      <c r="Y167" s="430"/>
      <c r="Z167" s="460">
        <f t="shared" si="113"/>
        <v>250000</v>
      </c>
      <c r="AA167" s="430">
        <f t="shared" si="114"/>
        <v>0</v>
      </c>
      <c r="AB167" s="431">
        <f t="shared" si="114"/>
        <v>250000</v>
      </c>
      <c r="AC167" s="431">
        <f t="shared" si="114"/>
        <v>0</v>
      </c>
      <c r="AD167" s="431">
        <f t="shared" si="115"/>
        <v>250000</v>
      </c>
      <c r="AE167" s="431"/>
      <c r="AF167" s="459">
        <f>+[3]HILARION!AX372</f>
        <v>250000</v>
      </c>
      <c r="AG167" s="431"/>
      <c r="AH167" s="459">
        <f t="shared" si="116"/>
        <v>250000</v>
      </c>
      <c r="AI167" s="431">
        <f t="shared" si="117"/>
        <v>0</v>
      </c>
      <c r="AJ167" s="431">
        <f t="shared" si="117"/>
        <v>0</v>
      </c>
      <c r="AK167" s="431">
        <f t="shared" si="117"/>
        <v>0</v>
      </c>
      <c r="AL167" s="431">
        <f t="shared" si="118"/>
        <v>0</v>
      </c>
      <c r="AM167" s="432" t="str">
        <f t="shared" si="119"/>
        <v/>
      </c>
      <c r="AN167" s="432">
        <f t="shared" si="119"/>
        <v>1</v>
      </c>
      <c r="AO167" s="432" t="str">
        <f t="shared" si="119"/>
        <v/>
      </c>
      <c r="AP167" s="432">
        <f t="shared" si="119"/>
        <v>1</v>
      </c>
      <c r="AQ167" s="430">
        <f t="shared" si="120"/>
        <v>0</v>
      </c>
      <c r="AR167" s="430">
        <f t="shared" si="120"/>
        <v>0</v>
      </c>
      <c r="AS167" s="430">
        <f t="shared" si="120"/>
        <v>0</v>
      </c>
      <c r="AT167" s="200">
        <f t="shared" si="121"/>
        <v>0</v>
      </c>
      <c r="AU167" s="433"/>
    </row>
    <row r="168" spans="1:47" s="434" customFormat="1">
      <c r="A168" s="401"/>
      <c r="B168" s="217" t="s">
        <v>145</v>
      </c>
      <c r="C168" s="430"/>
      <c r="D168" s="430">
        <f>+[3]NMMC!D372</f>
        <v>0</v>
      </c>
      <c r="E168" s="430"/>
      <c r="F168" s="430">
        <f t="shared" si="107"/>
        <v>0</v>
      </c>
      <c r="G168" s="430"/>
      <c r="H168" s="430"/>
      <c r="I168" s="430"/>
      <c r="J168" s="430">
        <f t="shared" si="108"/>
        <v>0</v>
      </c>
      <c r="K168" s="430">
        <f t="shared" si="109"/>
        <v>0</v>
      </c>
      <c r="L168" s="430">
        <f t="shared" si="109"/>
        <v>0</v>
      </c>
      <c r="M168" s="430">
        <f t="shared" si="109"/>
        <v>0</v>
      </c>
      <c r="N168" s="430">
        <f t="shared" si="110"/>
        <v>0</v>
      </c>
      <c r="O168" s="430"/>
      <c r="P168" s="430">
        <v>0</v>
      </c>
      <c r="Q168" s="430"/>
      <c r="R168" s="430">
        <f t="shared" si="111"/>
        <v>0</v>
      </c>
      <c r="S168" s="430"/>
      <c r="T168" s="430"/>
      <c r="U168" s="430"/>
      <c r="V168" s="430">
        <f t="shared" si="112"/>
        <v>0</v>
      </c>
      <c r="W168" s="430"/>
      <c r="X168" s="215">
        <f>+[3]NMMC!J372</f>
        <v>10500000</v>
      </c>
      <c r="Y168" s="430"/>
      <c r="Z168" s="460">
        <f t="shared" si="113"/>
        <v>10500000</v>
      </c>
      <c r="AA168" s="430">
        <f t="shared" si="114"/>
        <v>0</v>
      </c>
      <c r="AB168" s="431">
        <f t="shared" si="114"/>
        <v>10500000</v>
      </c>
      <c r="AC168" s="431">
        <f t="shared" si="114"/>
        <v>0</v>
      </c>
      <c r="AD168" s="431">
        <f t="shared" si="115"/>
        <v>10500000</v>
      </c>
      <c r="AE168" s="431"/>
      <c r="AF168" s="459">
        <f>+[3]NMMC!AX372</f>
        <v>10499384.75</v>
      </c>
      <c r="AG168" s="431"/>
      <c r="AH168" s="459">
        <f t="shared" si="116"/>
        <v>10499384.75</v>
      </c>
      <c r="AI168" s="431">
        <f t="shared" si="117"/>
        <v>0</v>
      </c>
      <c r="AJ168" s="431">
        <f t="shared" si="117"/>
        <v>615.25</v>
      </c>
      <c r="AK168" s="431">
        <f t="shared" si="117"/>
        <v>0</v>
      </c>
      <c r="AL168" s="431">
        <f t="shared" si="118"/>
        <v>615.25</v>
      </c>
      <c r="AM168" s="432" t="str">
        <f t="shared" si="119"/>
        <v/>
      </c>
      <c r="AN168" s="432">
        <f t="shared" si="119"/>
        <v>0.99994140476190474</v>
      </c>
      <c r="AO168" s="432" t="str">
        <f t="shared" si="119"/>
        <v/>
      </c>
      <c r="AP168" s="432">
        <f t="shared" si="119"/>
        <v>0.99994140476190474</v>
      </c>
      <c r="AQ168" s="430">
        <f t="shared" si="120"/>
        <v>0</v>
      </c>
      <c r="AR168" s="430">
        <f t="shared" si="120"/>
        <v>0</v>
      </c>
      <c r="AS168" s="430">
        <f t="shared" si="120"/>
        <v>0</v>
      </c>
      <c r="AT168" s="200">
        <f t="shared" si="121"/>
        <v>0</v>
      </c>
      <c r="AU168" s="433"/>
    </row>
    <row r="169" spans="1:47" s="434" customFormat="1">
      <c r="A169" s="401"/>
      <c r="B169" s="217"/>
      <c r="C169" s="430"/>
      <c r="D169" s="430"/>
      <c r="E169" s="430"/>
      <c r="F169" s="430"/>
      <c r="G169" s="430"/>
      <c r="H169" s="430"/>
      <c r="I169" s="430"/>
      <c r="J169" s="430"/>
      <c r="K169" s="430"/>
      <c r="L169" s="430"/>
      <c r="M169" s="430"/>
      <c r="N169" s="430"/>
      <c r="O169" s="430"/>
      <c r="P169" s="430"/>
      <c r="Q169" s="430"/>
      <c r="R169" s="430"/>
      <c r="S169" s="430"/>
      <c r="T169" s="430"/>
      <c r="U169" s="430"/>
      <c r="V169" s="430"/>
      <c r="W169" s="430"/>
      <c r="X169" s="430"/>
      <c r="Y169" s="430"/>
      <c r="Z169" s="430"/>
      <c r="AA169" s="430"/>
      <c r="AB169" s="431"/>
      <c r="AC169" s="431"/>
      <c r="AD169" s="431"/>
      <c r="AE169" s="431"/>
      <c r="AF169" s="431"/>
      <c r="AG169" s="431"/>
      <c r="AH169" s="431"/>
      <c r="AI169" s="431"/>
      <c r="AJ169" s="431"/>
      <c r="AK169" s="431"/>
      <c r="AL169" s="431"/>
      <c r="AM169" s="432"/>
      <c r="AN169" s="432"/>
      <c r="AO169" s="432"/>
      <c r="AP169" s="432"/>
      <c r="AQ169" s="430"/>
      <c r="AR169" s="430"/>
      <c r="AS169" s="430"/>
      <c r="AT169" s="200"/>
      <c r="AU169" s="433"/>
    </row>
    <row r="170" spans="1:47" s="434" customFormat="1">
      <c r="A170" s="401"/>
      <c r="B170" s="217" t="s">
        <v>170</v>
      </c>
      <c r="C170" s="430"/>
      <c r="D170" s="430">
        <f>+[3]DRH!D372</f>
        <v>0</v>
      </c>
      <c r="E170" s="430"/>
      <c r="F170" s="430">
        <f t="shared" si="107"/>
        <v>0</v>
      </c>
      <c r="G170" s="430"/>
      <c r="H170" s="430"/>
      <c r="I170" s="430"/>
      <c r="J170" s="430">
        <f t="shared" si="108"/>
        <v>0</v>
      </c>
      <c r="K170" s="430">
        <f t="shared" si="109"/>
        <v>0</v>
      </c>
      <c r="L170" s="430">
        <f t="shared" si="109"/>
        <v>0</v>
      </c>
      <c r="M170" s="430">
        <f t="shared" si="109"/>
        <v>0</v>
      </c>
      <c r="N170" s="430">
        <f t="shared" si="110"/>
        <v>0</v>
      </c>
      <c r="O170" s="430"/>
      <c r="P170" s="430">
        <v>0</v>
      </c>
      <c r="Q170" s="430"/>
      <c r="R170" s="430">
        <f t="shared" si="111"/>
        <v>0</v>
      </c>
      <c r="S170" s="430"/>
      <c r="T170" s="430"/>
      <c r="U170" s="430"/>
      <c r="V170" s="430">
        <f t="shared" si="112"/>
        <v>0</v>
      </c>
      <c r="W170" s="430"/>
      <c r="X170" s="215">
        <f>+[3]DRH!J372</f>
        <v>500000</v>
      </c>
      <c r="Y170" s="430"/>
      <c r="Z170" s="460">
        <f t="shared" si="113"/>
        <v>500000</v>
      </c>
      <c r="AA170" s="430">
        <f t="shared" si="114"/>
        <v>0</v>
      </c>
      <c r="AB170" s="431">
        <f t="shared" si="114"/>
        <v>500000</v>
      </c>
      <c r="AC170" s="431">
        <f t="shared" si="114"/>
        <v>0</v>
      </c>
      <c r="AD170" s="431">
        <f t="shared" si="115"/>
        <v>500000</v>
      </c>
      <c r="AE170" s="431"/>
      <c r="AF170" s="459">
        <f>+[3]DRH!AX372</f>
        <v>363035.17</v>
      </c>
      <c r="AG170" s="431"/>
      <c r="AH170" s="459">
        <f t="shared" si="116"/>
        <v>363035.17</v>
      </c>
      <c r="AI170" s="431">
        <f t="shared" si="117"/>
        <v>0</v>
      </c>
      <c r="AJ170" s="431">
        <f t="shared" si="117"/>
        <v>136964.83000000002</v>
      </c>
      <c r="AK170" s="431">
        <f t="shared" si="117"/>
        <v>0</v>
      </c>
      <c r="AL170" s="431">
        <f t="shared" si="118"/>
        <v>136964.83000000002</v>
      </c>
      <c r="AM170" s="432" t="str">
        <f t="shared" si="119"/>
        <v/>
      </c>
      <c r="AN170" s="432">
        <f t="shared" si="119"/>
        <v>0.72607033999999993</v>
      </c>
      <c r="AO170" s="432" t="str">
        <f t="shared" si="119"/>
        <v/>
      </c>
      <c r="AP170" s="432">
        <f t="shared" si="119"/>
        <v>0.72607033999999993</v>
      </c>
      <c r="AQ170" s="430">
        <f t="shared" si="120"/>
        <v>0</v>
      </c>
      <c r="AR170" s="430">
        <f t="shared" si="120"/>
        <v>0</v>
      </c>
      <c r="AS170" s="430">
        <f t="shared" si="120"/>
        <v>0</v>
      </c>
      <c r="AT170" s="200">
        <f t="shared" si="121"/>
        <v>0</v>
      </c>
      <c r="AU170" s="433"/>
    </row>
    <row r="171" spans="1:47" s="434" customFormat="1">
      <c r="A171" s="401"/>
      <c r="B171" s="217" t="s">
        <v>171</v>
      </c>
      <c r="C171" s="430"/>
      <c r="D171" s="430">
        <f>+[3]SPMC!D372</f>
        <v>0</v>
      </c>
      <c r="E171" s="430"/>
      <c r="F171" s="430">
        <f t="shared" si="107"/>
        <v>0</v>
      </c>
      <c r="G171" s="430"/>
      <c r="H171" s="430"/>
      <c r="I171" s="430"/>
      <c r="J171" s="430">
        <f t="shared" si="108"/>
        <v>0</v>
      </c>
      <c r="K171" s="430">
        <f t="shared" si="109"/>
        <v>0</v>
      </c>
      <c r="L171" s="430">
        <f t="shared" si="109"/>
        <v>0</v>
      </c>
      <c r="M171" s="430">
        <f t="shared" si="109"/>
        <v>0</v>
      </c>
      <c r="N171" s="430">
        <f t="shared" si="110"/>
        <v>0</v>
      </c>
      <c r="O171" s="430"/>
      <c r="P171" s="430">
        <v>0</v>
      </c>
      <c r="Q171" s="430"/>
      <c r="R171" s="430">
        <f t="shared" si="111"/>
        <v>0</v>
      </c>
      <c r="S171" s="430"/>
      <c r="T171" s="430"/>
      <c r="U171" s="430"/>
      <c r="V171" s="430">
        <f t="shared" si="112"/>
        <v>0</v>
      </c>
      <c r="W171" s="430"/>
      <c r="X171" s="215">
        <f>+[3]SPMC!J372</f>
        <v>1000000</v>
      </c>
      <c r="Y171" s="430"/>
      <c r="Z171" s="460">
        <f t="shared" si="113"/>
        <v>1000000</v>
      </c>
      <c r="AA171" s="430">
        <f t="shared" si="114"/>
        <v>0</v>
      </c>
      <c r="AB171" s="431">
        <f t="shared" si="114"/>
        <v>1000000</v>
      </c>
      <c r="AC171" s="431">
        <f t="shared" si="114"/>
        <v>0</v>
      </c>
      <c r="AD171" s="431">
        <f t="shared" si="115"/>
        <v>1000000</v>
      </c>
      <c r="AE171" s="431"/>
      <c r="AF171" s="459">
        <f>+[3]SPMC!AX372</f>
        <v>1000000</v>
      </c>
      <c r="AG171" s="431"/>
      <c r="AH171" s="459">
        <f t="shared" si="116"/>
        <v>1000000</v>
      </c>
      <c r="AI171" s="431">
        <f t="shared" si="117"/>
        <v>0</v>
      </c>
      <c r="AJ171" s="431">
        <f t="shared" si="117"/>
        <v>0</v>
      </c>
      <c r="AK171" s="431">
        <f t="shared" si="117"/>
        <v>0</v>
      </c>
      <c r="AL171" s="431">
        <f t="shared" si="118"/>
        <v>0</v>
      </c>
      <c r="AM171" s="432" t="str">
        <f t="shared" si="119"/>
        <v/>
      </c>
      <c r="AN171" s="432">
        <f t="shared" si="119"/>
        <v>1</v>
      </c>
      <c r="AO171" s="432" t="str">
        <f t="shared" si="119"/>
        <v/>
      </c>
      <c r="AP171" s="432">
        <f t="shared" si="119"/>
        <v>1</v>
      </c>
      <c r="AQ171" s="430">
        <f t="shared" si="120"/>
        <v>0</v>
      </c>
      <c r="AR171" s="430">
        <f t="shared" si="120"/>
        <v>0</v>
      </c>
      <c r="AS171" s="430">
        <f t="shared" si="120"/>
        <v>0</v>
      </c>
      <c r="AT171" s="200">
        <f t="shared" si="121"/>
        <v>0</v>
      </c>
      <c r="AU171" s="433"/>
    </row>
    <row r="172" spans="1:47" s="434" customFormat="1">
      <c r="A172" s="401"/>
      <c r="B172" s="217"/>
      <c r="C172" s="430"/>
      <c r="D172" s="430"/>
      <c r="E172" s="430"/>
      <c r="F172" s="430"/>
      <c r="G172" s="430"/>
      <c r="H172" s="430"/>
      <c r="I172" s="430"/>
      <c r="J172" s="430"/>
      <c r="K172" s="430"/>
      <c r="L172" s="430"/>
      <c r="M172" s="430"/>
      <c r="N172" s="430"/>
      <c r="O172" s="430"/>
      <c r="P172" s="430"/>
      <c r="Q172" s="430"/>
      <c r="R172" s="430"/>
      <c r="S172" s="430"/>
      <c r="T172" s="430"/>
      <c r="U172" s="430"/>
      <c r="V172" s="430"/>
      <c r="W172" s="430"/>
      <c r="X172" s="430"/>
      <c r="Y172" s="430"/>
      <c r="Z172" s="215"/>
      <c r="AA172" s="430"/>
      <c r="AB172" s="431"/>
      <c r="AC172" s="431"/>
      <c r="AD172" s="431"/>
      <c r="AE172" s="431"/>
      <c r="AF172" s="431"/>
      <c r="AG172" s="431"/>
      <c r="AH172" s="431"/>
      <c r="AI172" s="431"/>
      <c r="AJ172" s="431"/>
      <c r="AK172" s="431"/>
      <c r="AL172" s="431"/>
      <c r="AM172" s="432"/>
      <c r="AN172" s="432"/>
      <c r="AO172" s="432"/>
      <c r="AP172" s="432"/>
      <c r="AQ172" s="430"/>
      <c r="AR172" s="430"/>
      <c r="AS172" s="430"/>
      <c r="AT172" s="200"/>
      <c r="AU172" s="433"/>
    </row>
    <row r="173" spans="1:47" s="434" customFormat="1">
      <c r="A173" s="401"/>
      <c r="B173" s="217" t="s">
        <v>172</v>
      </c>
      <c r="C173" s="430"/>
      <c r="D173" s="430">
        <f>+[3]CRMC!D372</f>
        <v>0</v>
      </c>
      <c r="E173" s="430"/>
      <c r="F173" s="430">
        <f t="shared" si="107"/>
        <v>0</v>
      </c>
      <c r="G173" s="430"/>
      <c r="H173" s="430"/>
      <c r="I173" s="430"/>
      <c r="J173" s="430">
        <f t="shared" si="108"/>
        <v>0</v>
      </c>
      <c r="K173" s="430">
        <f t="shared" si="109"/>
        <v>0</v>
      </c>
      <c r="L173" s="430">
        <f t="shared" si="109"/>
        <v>0</v>
      </c>
      <c r="M173" s="430">
        <f t="shared" si="109"/>
        <v>0</v>
      </c>
      <c r="N173" s="430">
        <f t="shared" si="110"/>
        <v>0</v>
      </c>
      <c r="O173" s="430"/>
      <c r="P173" s="430">
        <v>0</v>
      </c>
      <c r="Q173" s="430"/>
      <c r="R173" s="430">
        <f t="shared" si="111"/>
        <v>0</v>
      </c>
      <c r="S173" s="430"/>
      <c r="T173" s="430"/>
      <c r="U173" s="430"/>
      <c r="V173" s="430">
        <f t="shared" si="112"/>
        <v>0</v>
      </c>
      <c r="W173" s="430"/>
      <c r="X173" s="215">
        <f>+[3]CRMC!J372</f>
        <v>1000000</v>
      </c>
      <c r="Y173" s="430"/>
      <c r="Z173" s="460">
        <f t="shared" si="113"/>
        <v>1000000</v>
      </c>
      <c r="AA173" s="430">
        <f t="shared" si="114"/>
        <v>0</v>
      </c>
      <c r="AB173" s="431">
        <f t="shared" si="114"/>
        <v>1000000</v>
      </c>
      <c r="AC173" s="431">
        <f t="shared" si="114"/>
        <v>0</v>
      </c>
      <c r="AD173" s="431">
        <f t="shared" si="115"/>
        <v>1000000</v>
      </c>
      <c r="AE173" s="431"/>
      <c r="AF173" s="459">
        <f>+[3]CRMC!AX372</f>
        <v>999937.29</v>
      </c>
      <c r="AG173" s="431"/>
      <c r="AH173" s="459">
        <f t="shared" si="116"/>
        <v>999937.29</v>
      </c>
      <c r="AI173" s="431">
        <f t="shared" si="117"/>
        <v>0</v>
      </c>
      <c r="AJ173" s="431">
        <f t="shared" si="117"/>
        <v>62.709999999962747</v>
      </c>
      <c r="AK173" s="431">
        <f t="shared" si="117"/>
        <v>0</v>
      </c>
      <c r="AL173" s="431">
        <f t="shared" si="118"/>
        <v>62.709999999962747</v>
      </c>
      <c r="AM173" s="432" t="str">
        <f t="shared" si="119"/>
        <v/>
      </c>
      <c r="AN173" s="432">
        <f t="shared" si="119"/>
        <v>0.99993729000000009</v>
      </c>
      <c r="AO173" s="432" t="str">
        <f t="shared" si="119"/>
        <v/>
      </c>
      <c r="AP173" s="432">
        <f t="shared" si="119"/>
        <v>0.99993729000000009</v>
      </c>
      <c r="AQ173" s="430">
        <f t="shared" si="120"/>
        <v>0</v>
      </c>
      <c r="AR173" s="430">
        <f t="shared" si="120"/>
        <v>0</v>
      </c>
      <c r="AS173" s="430">
        <f t="shared" si="120"/>
        <v>0</v>
      </c>
      <c r="AT173" s="200">
        <f t="shared" si="121"/>
        <v>0</v>
      </c>
      <c r="AU173" s="433"/>
    </row>
    <row r="174" spans="1:47" s="434" customFormat="1">
      <c r="A174" s="401"/>
      <c r="B174" s="217"/>
      <c r="C174" s="430"/>
      <c r="D174" s="430"/>
      <c r="E174" s="430"/>
      <c r="F174" s="430"/>
      <c r="G174" s="430"/>
      <c r="H174" s="430"/>
      <c r="I174" s="430"/>
      <c r="J174" s="430"/>
      <c r="K174" s="430"/>
      <c r="L174" s="430"/>
      <c r="M174" s="430"/>
      <c r="N174" s="430"/>
      <c r="O174" s="430"/>
      <c r="P174" s="430"/>
      <c r="Q174" s="430"/>
      <c r="R174" s="430"/>
      <c r="S174" s="430"/>
      <c r="T174" s="430"/>
      <c r="U174" s="430"/>
      <c r="V174" s="430"/>
      <c r="W174" s="430"/>
      <c r="X174" s="215"/>
      <c r="Y174" s="430"/>
      <c r="Z174" s="430"/>
      <c r="AA174" s="430"/>
      <c r="AB174" s="431"/>
      <c r="AC174" s="431"/>
      <c r="AD174" s="431"/>
      <c r="AE174" s="431"/>
      <c r="AF174" s="459"/>
      <c r="AG174" s="431"/>
      <c r="AH174" s="431"/>
      <c r="AI174" s="431"/>
      <c r="AJ174" s="431"/>
      <c r="AK174" s="431"/>
      <c r="AL174" s="431"/>
      <c r="AM174" s="432"/>
      <c r="AN174" s="432"/>
      <c r="AO174" s="432"/>
      <c r="AP174" s="432"/>
      <c r="AQ174" s="430"/>
      <c r="AR174" s="430"/>
      <c r="AS174" s="430"/>
      <c r="AT174" s="200"/>
      <c r="AU174" s="433"/>
    </row>
    <row r="175" spans="1:47" s="434" customFormat="1">
      <c r="A175" s="401"/>
      <c r="B175" s="465" t="s">
        <v>439</v>
      </c>
      <c r="C175" s="430"/>
      <c r="D175" s="430">
        <f>+[3]ASTMMC!D372</f>
        <v>0</v>
      </c>
      <c r="E175" s="430"/>
      <c r="F175" s="430">
        <f t="shared" si="107"/>
        <v>0</v>
      </c>
      <c r="G175" s="430"/>
      <c r="H175" s="430"/>
      <c r="I175" s="430"/>
      <c r="J175" s="430">
        <f t="shared" si="108"/>
        <v>0</v>
      </c>
      <c r="K175" s="430">
        <f t="shared" si="109"/>
        <v>0</v>
      </c>
      <c r="L175" s="430">
        <f t="shared" si="109"/>
        <v>0</v>
      </c>
      <c r="M175" s="430">
        <f t="shared" si="109"/>
        <v>0</v>
      </c>
      <c r="N175" s="430">
        <f t="shared" si="110"/>
        <v>0</v>
      </c>
      <c r="O175" s="430"/>
      <c r="P175" s="430">
        <v>0</v>
      </c>
      <c r="Q175" s="430"/>
      <c r="R175" s="430">
        <f t="shared" si="111"/>
        <v>0</v>
      </c>
      <c r="S175" s="430"/>
      <c r="T175" s="430"/>
      <c r="U175" s="430"/>
      <c r="V175" s="430">
        <f t="shared" si="112"/>
        <v>0</v>
      </c>
      <c r="W175" s="430"/>
      <c r="X175" s="215">
        <f>+[3]ASTMMC!J372</f>
        <v>750000</v>
      </c>
      <c r="Y175" s="430"/>
      <c r="Z175" s="460">
        <f t="shared" si="113"/>
        <v>750000</v>
      </c>
      <c r="AA175" s="430">
        <f t="shared" si="114"/>
        <v>0</v>
      </c>
      <c r="AB175" s="431">
        <f t="shared" si="114"/>
        <v>750000</v>
      </c>
      <c r="AC175" s="431">
        <f t="shared" si="114"/>
        <v>0</v>
      </c>
      <c r="AD175" s="431">
        <f t="shared" si="115"/>
        <v>750000</v>
      </c>
      <c r="AE175" s="431"/>
      <c r="AF175" s="459">
        <f>+[3]ASTMMC!AX372</f>
        <v>749732.77</v>
      </c>
      <c r="AG175" s="431"/>
      <c r="AH175" s="459">
        <f t="shared" si="116"/>
        <v>749732.77</v>
      </c>
      <c r="AI175" s="431">
        <f t="shared" si="117"/>
        <v>0</v>
      </c>
      <c r="AJ175" s="431">
        <f t="shared" si="117"/>
        <v>267.22999999998137</v>
      </c>
      <c r="AK175" s="431">
        <f t="shared" si="117"/>
        <v>0</v>
      </c>
      <c r="AL175" s="431">
        <f t="shared" si="118"/>
        <v>267.22999999998137</v>
      </c>
      <c r="AM175" s="432" t="str">
        <f t="shared" si="119"/>
        <v/>
      </c>
      <c r="AN175" s="432">
        <f t="shared" si="119"/>
        <v>0.99964369333333336</v>
      </c>
      <c r="AO175" s="432" t="str">
        <f t="shared" si="119"/>
        <v/>
      </c>
      <c r="AP175" s="432">
        <f t="shared" si="119"/>
        <v>0.99964369333333336</v>
      </c>
      <c r="AQ175" s="430">
        <f t="shared" si="120"/>
        <v>0</v>
      </c>
      <c r="AR175" s="430">
        <f t="shared" si="120"/>
        <v>0</v>
      </c>
      <c r="AS175" s="430">
        <f t="shared" si="120"/>
        <v>0</v>
      </c>
      <c r="AT175" s="200">
        <f t="shared" si="121"/>
        <v>0</v>
      </c>
      <c r="AU175" s="433"/>
    </row>
    <row r="176" spans="1:47" s="434" customFormat="1">
      <c r="A176" s="401"/>
      <c r="B176" s="217" t="s">
        <v>175</v>
      </c>
      <c r="C176" s="430"/>
      <c r="D176" s="430">
        <f>+[3]CRH!D372</f>
        <v>0</v>
      </c>
      <c r="E176" s="430"/>
      <c r="F176" s="430">
        <f t="shared" si="107"/>
        <v>0</v>
      </c>
      <c r="G176" s="430"/>
      <c r="H176" s="430"/>
      <c r="I176" s="430"/>
      <c r="J176" s="430">
        <f t="shared" si="108"/>
        <v>0</v>
      </c>
      <c r="K176" s="430">
        <f t="shared" si="109"/>
        <v>0</v>
      </c>
      <c r="L176" s="430">
        <f t="shared" si="109"/>
        <v>0</v>
      </c>
      <c r="M176" s="430">
        <f t="shared" si="109"/>
        <v>0</v>
      </c>
      <c r="N176" s="430">
        <f t="shared" si="110"/>
        <v>0</v>
      </c>
      <c r="O176" s="430"/>
      <c r="P176" s="430">
        <v>0</v>
      </c>
      <c r="Q176" s="430"/>
      <c r="R176" s="430">
        <f t="shared" si="111"/>
        <v>0</v>
      </c>
      <c r="S176" s="430"/>
      <c r="T176" s="430"/>
      <c r="U176" s="430"/>
      <c r="V176" s="430">
        <f t="shared" si="112"/>
        <v>0</v>
      </c>
      <c r="W176" s="430"/>
      <c r="X176" s="215">
        <f>+[3]CRH!J372</f>
        <v>1250000</v>
      </c>
      <c r="Y176" s="430"/>
      <c r="Z176" s="460">
        <f t="shared" si="113"/>
        <v>1250000</v>
      </c>
      <c r="AA176" s="430">
        <f t="shared" si="114"/>
        <v>0</v>
      </c>
      <c r="AB176" s="431">
        <f t="shared" si="114"/>
        <v>1250000</v>
      </c>
      <c r="AC176" s="431">
        <f t="shared" si="114"/>
        <v>0</v>
      </c>
      <c r="AD176" s="431">
        <f t="shared" si="115"/>
        <v>1250000</v>
      </c>
      <c r="AE176" s="431"/>
      <c r="AF176" s="459">
        <f>+[3]CRH!AX372</f>
        <v>532289.36</v>
      </c>
      <c r="AG176" s="431"/>
      <c r="AH176" s="459">
        <f t="shared" si="116"/>
        <v>532289.36</v>
      </c>
      <c r="AI176" s="431">
        <f t="shared" si="117"/>
        <v>0</v>
      </c>
      <c r="AJ176" s="431">
        <f t="shared" si="117"/>
        <v>717710.64</v>
      </c>
      <c r="AK176" s="431">
        <f t="shared" si="117"/>
        <v>0</v>
      </c>
      <c r="AL176" s="431">
        <f t="shared" si="118"/>
        <v>717710.64</v>
      </c>
      <c r="AM176" s="432" t="str">
        <f t="shared" si="119"/>
        <v/>
      </c>
      <c r="AN176" s="432">
        <f t="shared" si="119"/>
        <v>0.42583148799999998</v>
      </c>
      <c r="AO176" s="432" t="str">
        <f t="shared" si="119"/>
        <v/>
      </c>
      <c r="AP176" s="432">
        <f t="shared" si="119"/>
        <v>0.42583148799999998</v>
      </c>
      <c r="AQ176" s="430">
        <f t="shared" si="120"/>
        <v>0</v>
      </c>
      <c r="AR176" s="430">
        <f t="shared" si="120"/>
        <v>0</v>
      </c>
      <c r="AS176" s="430">
        <f t="shared" si="120"/>
        <v>0</v>
      </c>
      <c r="AT176" s="200">
        <f t="shared" si="121"/>
        <v>0</v>
      </c>
      <c r="AU176" s="433"/>
    </row>
    <row r="177" spans="1:48" s="434" customFormat="1">
      <c r="A177" s="401"/>
      <c r="B177" s="217"/>
      <c r="C177" s="430"/>
      <c r="D177" s="430"/>
      <c r="E177" s="430"/>
      <c r="F177" s="430">
        <f t="shared" si="107"/>
        <v>0</v>
      </c>
      <c r="G177" s="430"/>
      <c r="H177" s="430"/>
      <c r="I177" s="430"/>
      <c r="J177" s="430">
        <f t="shared" si="108"/>
        <v>0</v>
      </c>
      <c r="K177" s="430">
        <f t="shared" si="109"/>
        <v>0</v>
      </c>
      <c r="L177" s="430">
        <f t="shared" si="109"/>
        <v>0</v>
      </c>
      <c r="M177" s="430">
        <f t="shared" si="109"/>
        <v>0</v>
      </c>
      <c r="N177" s="430">
        <f t="shared" si="110"/>
        <v>0</v>
      </c>
      <c r="O177" s="430"/>
      <c r="P177" s="430"/>
      <c r="Q177" s="430"/>
      <c r="R177" s="430">
        <f t="shared" si="111"/>
        <v>0</v>
      </c>
      <c r="S177" s="430"/>
      <c r="T177" s="430"/>
      <c r="U177" s="430"/>
      <c r="V177" s="430">
        <f t="shared" si="112"/>
        <v>0</v>
      </c>
      <c r="W177" s="430"/>
      <c r="X177" s="215"/>
      <c r="Y177" s="430"/>
      <c r="Z177" s="430">
        <f t="shared" si="113"/>
        <v>0</v>
      </c>
      <c r="AA177" s="430">
        <f t="shared" si="114"/>
        <v>0</v>
      </c>
      <c r="AB177" s="431">
        <f t="shared" si="114"/>
        <v>0</v>
      </c>
      <c r="AC177" s="431">
        <f t="shared" si="114"/>
        <v>0</v>
      </c>
      <c r="AD177" s="431">
        <f t="shared" si="115"/>
        <v>0</v>
      </c>
      <c r="AE177" s="431"/>
      <c r="AF177" s="431"/>
      <c r="AG177" s="431"/>
      <c r="AH177" s="431">
        <f t="shared" si="116"/>
        <v>0</v>
      </c>
      <c r="AI177" s="431">
        <f t="shared" si="117"/>
        <v>0</v>
      </c>
      <c r="AJ177" s="431">
        <f t="shared" si="117"/>
        <v>0</v>
      </c>
      <c r="AK177" s="431">
        <f t="shared" si="117"/>
        <v>0</v>
      </c>
      <c r="AL177" s="431">
        <f t="shared" si="118"/>
        <v>0</v>
      </c>
      <c r="AM177" s="432" t="str">
        <f t="shared" si="119"/>
        <v/>
      </c>
      <c r="AN177" s="432" t="str">
        <f t="shared" si="119"/>
        <v/>
      </c>
      <c r="AO177" s="432" t="str">
        <f t="shared" si="119"/>
        <v/>
      </c>
      <c r="AP177" s="432" t="str">
        <f t="shared" si="119"/>
        <v/>
      </c>
      <c r="AQ177" s="430">
        <f t="shared" si="120"/>
        <v>0</v>
      </c>
      <c r="AR177" s="430">
        <f t="shared" si="120"/>
        <v>0</v>
      </c>
      <c r="AS177" s="430">
        <f t="shared" si="120"/>
        <v>0</v>
      </c>
      <c r="AT177" s="200">
        <f t="shared" si="121"/>
        <v>0</v>
      </c>
      <c r="AU177" s="433"/>
    </row>
    <row r="178" spans="1:48" s="420" customFormat="1" ht="48">
      <c r="A178" s="428" t="s">
        <v>149</v>
      </c>
      <c r="B178" s="458" t="s">
        <v>150</v>
      </c>
      <c r="C178" s="416">
        <f>SUM(C179:C198)</f>
        <v>0</v>
      </c>
      <c r="D178" s="416">
        <f t="shared" ref="D178:AL178" si="127">SUM(D179:D198)</f>
        <v>149994250.96000004</v>
      </c>
      <c r="E178" s="416">
        <f t="shared" si="127"/>
        <v>0</v>
      </c>
      <c r="F178" s="416">
        <f t="shared" si="127"/>
        <v>149994250.96000004</v>
      </c>
      <c r="G178" s="416">
        <f t="shared" si="127"/>
        <v>0</v>
      </c>
      <c r="H178" s="416">
        <f t="shared" si="127"/>
        <v>0</v>
      </c>
      <c r="I178" s="416">
        <f t="shared" si="127"/>
        <v>0</v>
      </c>
      <c r="J178" s="416">
        <f t="shared" si="127"/>
        <v>0</v>
      </c>
      <c r="K178" s="416">
        <f t="shared" si="127"/>
        <v>0</v>
      </c>
      <c r="L178" s="416">
        <f t="shared" si="127"/>
        <v>149994250.96000004</v>
      </c>
      <c r="M178" s="416">
        <f t="shared" si="127"/>
        <v>0</v>
      </c>
      <c r="N178" s="416">
        <f t="shared" si="127"/>
        <v>149994250.96000004</v>
      </c>
      <c r="O178" s="416">
        <f t="shared" si="127"/>
        <v>0</v>
      </c>
      <c r="P178" s="416">
        <f t="shared" si="127"/>
        <v>149994250.96000004</v>
      </c>
      <c r="Q178" s="416">
        <f t="shared" si="127"/>
        <v>0</v>
      </c>
      <c r="R178" s="416">
        <f t="shared" si="127"/>
        <v>149994250.96000004</v>
      </c>
      <c r="S178" s="416">
        <f t="shared" si="127"/>
        <v>0</v>
      </c>
      <c r="T178" s="416">
        <f t="shared" si="127"/>
        <v>0</v>
      </c>
      <c r="U178" s="416">
        <f t="shared" si="127"/>
        <v>0</v>
      </c>
      <c r="V178" s="416">
        <f t="shared" si="127"/>
        <v>0</v>
      </c>
      <c r="W178" s="416">
        <f t="shared" si="127"/>
        <v>0</v>
      </c>
      <c r="X178" s="416">
        <f t="shared" si="127"/>
        <v>0</v>
      </c>
      <c r="Y178" s="416">
        <f t="shared" si="127"/>
        <v>0</v>
      </c>
      <c r="Z178" s="416">
        <f t="shared" si="127"/>
        <v>0</v>
      </c>
      <c r="AA178" s="416">
        <f t="shared" si="127"/>
        <v>0</v>
      </c>
      <c r="AB178" s="417">
        <f t="shared" si="127"/>
        <v>149994250.96000004</v>
      </c>
      <c r="AC178" s="417">
        <f t="shared" si="127"/>
        <v>0</v>
      </c>
      <c r="AD178" s="417">
        <f t="shared" si="127"/>
        <v>149994250.96000004</v>
      </c>
      <c r="AE178" s="417">
        <f t="shared" si="127"/>
        <v>0</v>
      </c>
      <c r="AF178" s="417">
        <f t="shared" si="127"/>
        <v>147049251.88999999</v>
      </c>
      <c r="AG178" s="417">
        <f t="shared" si="127"/>
        <v>0</v>
      </c>
      <c r="AH178" s="417">
        <f t="shared" si="127"/>
        <v>147049251.88999999</v>
      </c>
      <c r="AI178" s="417">
        <f t="shared" si="127"/>
        <v>0</v>
      </c>
      <c r="AJ178" s="417">
        <f t="shared" si="127"/>
        <v>2944999.0700000748</v>
      </c>
      <c r="AK178" s="417">
        <f t="shared" si="127"/>
        <v>0</v>
      </c>
      <c r="AL178" s="417">
        <f t="shared" si="127"/>
        <v>2944999.0700000748</v>
      </c>
      <c r="AM178" s="418" t="str">
        <f t="shared" ref="AM178:AP193" si="128">IF(AA178=0,"",AE178/AA178)</f>
        <v/>
      </c>
      <c r="AN178" s="418">
        <f t="shared" si="128"/>
        <v>0.98036592035260461</v>
      </c>
      <c r="AO178" s="418" t="str">
        <f t="shared" si="128"/>
        <v/>
      </c>
      <c r="AP178" s="418">
        <f t="shared" si="128"/>
        <v>0.98036592035260461</v>
      </c>
      <c r="AQ178" s="416">
        <f>SUM(AQ179:AQ198)</f>
        <v>0</v>
      </c>
      <c r="AR178" s="416">
        <f>SUM(AR179:AR198)</f>
        <v>0</v>
      </c>
      <c r="AS178" s="416">
        <f>SUM(AS179:AS198)</f>
        <v>0</v>
      </c>
      <c r="AT178" s="416">
        <f>SUM(AT179:AT198)</f>
        <v>0</v>
      </c>
      <c r="AU178" s="419"/>
      <c r="AV178" s="466">
        <f>+AL178-'[1]Summary by PAP Conap2014'!$BE$58</f>
        <v>5.2154064178466797E-8</v>
      </c>
    </row>
    <row r="179" spans="1:48" s="334" customFormat="1">
      <c r="A179" s="401"/>
      <c r="B179" s="217" t="s">
        <v>51</v>
      </c>
      <c r="C179" s="200"/>
      <c r="D179" s="200">
        <v>123992408.80000007</v>
      </c>
      <c r="E179" s="200"/>
      <c r="F179" s="200">
        <f t="shared" ref="F179:F185" si="129">SUM(C179:E179)</f>
        <v>123992408.80000007</v>
      </c>
      <c r="G179" s="200"/>
      <c r="H179" s="200"/>
      <c r="I179" s="200"/>
      <c r="J179" s="200">
        <f t="shared" ref="J179:J185" si="130">SUM(G179:I179)</f>
        <v>0</v>
      </c>
      <c r="K179" s="200">
        <f t="shared" ref="K179:M194" si="131">+C179+G179</f>
        <v>0</v>
      </c>
      <c r="L179" s="200">
        <f t="shared" si="131"/>
        <v>123992408.80000007</v>
      </c>
      <c r="M179" s="200">
        <f t="shared" si="131"/>
        <v>0</v>
      </c>
      <c r="N179" s="200">
        <f t="shared" ref="N179:N185" si="132">SUM(K179:M179)</f>
        <v>123992408.80000007</v>
      </c>
      <c r="O179" s="200"/>
      <c r="P179" s="200">
        <v>123992408.80000007</v>
      </c>
      <c r="Q179" s="200"/>
      <c r="R179" s="200">
        <f t="shared" ref="R179:R185" si="133">SUM(O179:Q179)</f>
        <v>123992408.80000007</v>
      </c>
      <c r="S179" s="200"/>
      <c r="T179" s="200"/>
      <c r="U179" s="200"/>
      <c r="V179" s="200">
        <f t="shared" ref="V179:V185" si="134">SUM(S179:U179)</f>
        <v>0</v>
      </c>
      <c r="W179" s="200"/>
      <c r="X179" s="402"/>
      <c r="Y179" s="200"/>
      <c r="Z179" s="200">
        <f t="shared" ref="Z179:Z185" si="135">SUM(W179:Y179)</f>
        <v>0</v>
      </c>
      <c r="AA179" s="200">
        <f t="shared" ref="AA179:AC194" si="136">+O179+W179+S179</f>
        <v>0</v>
      </c>
      <c r="AB179" s="402">
        <f t="shared" si="136"/>
        <v>123992408.80000007</v>
      </c>
      <c r="AC179" s="402">
        <f t="shared" si="136"/>
        <v>0</v>
      </c>
      <c r="AD179" s="402">
        <f t="shared" ref="AD179:AD190" si="137">SUM(AA179:AC179)</f>
        <v>123992408.80000007</v>
      </c>
      <c r="AE179" s="402"/>
      <c r="AF179" s="402">
        <f>+'[3]Central-conap'!F51</f>
        <v>123992401.8</v>
      </c>
      <c r="AG179" s="402"/>
      <c r="AH179" s="402">
        <f t="shared" ref="AH179:AH190" si="138">SUM(AE179:AG179)</f>
        <v>123992401.8</v>
      </c>
      <c r="AI179" s="402">
        <f t="shared" ref="AI179:AK194" si="139">+AA179-AE179</f>
        <v>0</v>
      </c>
      <c r="AJ179" s="402">
        <f t="shared" si="139"/>
        <v>7.000000074505806</v>
      </c>
      <c r="AK179" s="402">
        <f t="shared" si="139"/>
        <v>0</v>
      </c>
      <c r="AL179" s="402">
        <f>SUM(AI179:AK179)</f>
        <v>7.000000074505806</v>
      </c>
      <c r="AM179" s="432" t="str">
        <f t="shared" si="128"/>
        <v/>
      </c>
      <c r="AN179" s="432">
        <f t="shared" si="128"/>
        <v>0.99999994354493038</v>
      </c>
      <c r="AO179" s="432" t="str">
        <f t="shared" si="128"/>
        <v/>
      </c>
      <c r="AP179" s="432">
        <f t="shared" si="128"/>
        <v>0.99999994354493038</v>
      </c>
      <c r="AQ179" s="200">
        <f t="shared" ref="AQ179:AS194" si="140">+K179-O179-S179</f>
        <v>0</v>
      </c>
      <c r="AR179" s="200">
        <f t="shared" si="140"/>
        <v>0</v>
      </c>
      <c r="AS179" s="200">
        <f t="shared" si="140"/>
        <v>0</v>
      </c>
      <c r="AT179" s="200">
        <f t="shared" ref="AT179:AT190" si="141">SUM(AQ179:AS179)</f>
        <v>0</v>
      </c>
      <c r="AU179" s="404"/>
    </row>
    <row r="180" spans="1:48" s="334" customFormat="1" ht="24">
      <c r="A180" s="401"/>
      <c r="B180" s="217" t="s">
        <v>52</v>
      </c>
      <c r="C180" s="200"/>
      <c r="D180" s="200">
        <v>3144964</v>
      </c>
      <c r="E180" s="200"/>
      <c r="F180" s="200">
        <f t="shared" si="129"/>
        <v>3144964</v>
      </c>
      <c r="G180" s="200"/>
      <c r="H180" s="200"/>
      <c r="I180" s="200"/>
      <c r="J180" s="200">
        <f t="shared" si="130"/>
        <v>0</v>
      </c>
      <c r="K180" s="200">
        <f t="shared" si="131"/>
        <v>0</v>
      </c>
      <c r="L180" s="200">
        <f t="shared" si="131"/>
        <v>3144964</v>
      </c>
      <c r="M180" s="200">
        <f t="shared" si="131"/>
        <v>0</v>
      </c>
      <c r="N180" s="200">
        <f t="shared" si="132"/>
        <v>3144964</v>
      </c>
      <c r="O180" s="200"/>
      <c r="P180" s="200">
        <v>3144964</v>
      </c>
      <c r="Q180" s="200"/>
      <c r="R180" s="200">
        <f t="shared" si="133"/>
        <v>3144964</v>
      </c>
      <c r="S180" s="200"/>
      <c r="T180" s="200"/>
      <c r="U180" s="200"/>
      <c r="V180" s="200">
        <f t="shared" si="134"/>
        <v>0</v>
      </c>
      <c r="W180" s="200"/>
      <c r="X180" s="402">
        <f>+[3]CHDNCR!J377</f>
        <v>0</v>
      </c>
      <c r="Y180" s="200"/>
      <c r="Z180" s="200">
        <f t="shared" si="135"/>
        <v>0</v>
      </c>
      <c r="AA180" s="200">
        <f t="shared" si="136"/>
        <v>0</v>
      </c>
      <c r="AB180" s="402">
        <f t="shared" si="136"/>
        <v>3144964</v>
      </c>
      <c r="AC180" s="402">
        <f t="shared" si="136"/>
        <v>0</v>
      </c>
      <c r="AD180" s="402">
        <f t="shared" si="137"/>
        <v>3144964</v>
      </c>
      <c r="AE180" s="402"/>
      <c r="AF180" s="402">
        <f>+[3]CHDNCR!AX377</f>
        <v>2977375</v>
      </c>
      <c r="AG180" s="402"/>
      <c r="AH180" s="402">
        <f t="shared" si="138"/>
        <v>2977375</v>
      </c>
      <c r="AI180" s="402">
        <f t="shared" si="139"/>
        <v>0</v>
      </c>
      <c r="AJ180" s="402">
        <f t="shared" si="139"/>
        <v>167589</v>
      </c>
      <c r="AK180" s="402">
        <f t="shared" si="139"/>
        <v>0</v>
      </c>
      <c r="AL180" s="402">
        <f>SUM(AI180:AK180)</f>
        <v>167589</v>
      </c>
      <c r="AM180" s="432" t="str">
        <f t="shared" si="128"/>
        <v/>
      </c>
      <c r="AN180" s="432">
        <f t="shared" si="128"/>
        <v>0.94671194964393868</v>
      </c>
      <c r="AO180" s="432" t="str">
        <f t="shared" si="128"/>
        <v/>
      </c>
      <c r="AP180" s="432">
        <f t="shared" si="128"/>
        <v>0.94671194964393868</v>
      </c>
      <c r="AQ180" s="200">
        <f t="shared" si="140"/>
        <v>0</v>
      </c>
      <c r="AR180" s="200">
        <f t="shared" si="140"/>
        <v>0</v>
      </c>
      <c r="AS180" s="200">
        <f t="shared" si="140"/>
        <v>0</v>
      </c>
      <c r="AT180" s="200">
        <f t="shared" si="141"/>
        <v>0</v>
      </c>
      <c r="AU180" s="404"/>
    </row>
    <row r="181" spans="1:48" s="334" customFormat="1">
      <c r="A181" s="401"/>
      <c r="B181" s="217" t="s">
        <v>88</v>
      </c>
      <c r="C181" s="200"/>
      <c r="D181" s="200"/>
      <c r="E181" s="200"/>
      <c r="F181" s="200">
        <f t="shared" si="129"/>
        <v>0</v>
      </c>
      <c r="G181" s="200"/>
      <c r="H181" s="200"/>
      <c r="I181" s="200"/>
      <c r="J181" s="200">
        <f t="shared" si="130"/>
        <v>0</v>
      </c>
      <c r="K181" s="200">
        <f t="shared" si="131"/>
        <v>0</v>
      </c>
      <c r="L181" s="200">
        <f t="shared" si="131"/>
        <v>0</v>
      </c>
      <c r="M181" s="200">
        <f t="shared" si="131"/>
        <v>0</v>
      </c>
      <c r="N181" s="200">
        <f t="shared" si="132"/>
        <v>0</v>
      </c>
      <c r="O181" s="200"/>
      <c r="P181" s="200"/>
      <c r="Q181" s="200"/>
      <c r="R181" s="200">
        <f t="shared" si="133"/>
        <v>0</v>
      </c>
      <c r="S181" s="200"/>
      <c r="T181" s="200"/>
      <c r="U181" s="200"/>
      <c r="V181" s="200">
        <f t="shared" si="134"/>
        <v>0</v>
      </c>
      <c r="W181" s="200"/>
      <c r="X181" s="402">
        <f>+[3]CHDCAR!J377</f>
        <v>0</v>
      </c>
      <c r="Y181" s="200"/>
      <c r="Z181" s="200">
        <f t="shared" si="135"/>
        <v>0</v>
      </c>
      <c r="AA181" s="200">
        <f t="shared" si="136"/>
        <v>0</v>
      </c>
      <c r="AB181" s="402">
        <f t="shared" si="136"/>
        <v>0</v>
      </c>
      <c r="AC181" s="402">
        <f t="shared" si="136"/>
        <v>0</v>
      </c>
      <c r="AD181" s="402">
        <f t="shared" si="137"/>
        <v>0</v>
      </c>
      <c r="AE181" s="402"/>
      <c r="AF181" s="402">
        <f>+[3]CHDCAR!AX377</f>
        <v>0</v>
      </c>
      <c r="AG181" s="402"/>
      <c r="AH181" s="402">
        <f t="shared" si="138"/>
        <v>0</v>
      </c>
      <c r="AI181" s="402">
        <f t="shared" si="139"/>
        <v>0</v>
      </c>
      <c r="AJ181" s="402">
        <f t="shared" si="139"/>
        <v>0</v>
      </c>
      <c r="AK181" s="402">
        <f t="shared" si="139"/>
        <v>0</v>
      </c>
      <c r="AL181" s="402">
        <f>SUM(AI181:AK181)</f>
        <v>0</v>
      </c>
      <c r="AM181" s="432" t="str">
        <f t="shared" si="128"/>
        <v/>
      </c>
      <c r="AN181" s="432" t="str">
        <f t="shared" si="128"/>
        <v/>
      </c>
      <c r="AO181" s="432" t="str">
        <f t="shared" si="128"/>
        <v/>
      </c>
      <c r="AP181" s="432" t="str">
        <f t="shared" si="128"/>
        <v/>
      </c>
      <c r="AQ181" s="200">
        <f t="shared" si="140"/>
        <v>0</v>
      </c>
      <c r="AR181" s="200">
        <f t="shared" si="140"/>
        <v>0</v>
      </c>
      <c r="AS181" s="200">
        <f t="shared" si="140"/>
        <v>0</v>
      </c>
      <c r="AT181" s="200">
        <f t="shared" si="141"/>
        <v>0</v>
      </c>
      <c r="AU181" s="404"/>
    </row>
    <row r="182" spans="1:48" s="334" customFormat="1">
      <c r="A182" s="401"/>
      <c r="B182" s="237" t="s">
        <v>80</v>
      </c>
      <c r="C182" s="200"/>
      <c r="D182" s="200">
        <v>1130853.3500000001</v>
      </c>
      <c r="E182" s="200"/>
      <c r="F182" s="200">
        <f t="shared" si="129"/>
        <v>1130853.3500000001</v>
      </c>
      <c r="G182" s="200"/>
      <c r="H182" s="200"/>
      <c r="I182" s="200"/>
      <c r="J182" s="200">
        <f t="shared" si="130"/>
        <v>0</v>
      </c>
      <c r="K182" s="200">
        <f t="shared" si="131"/>
        <v>0</v>
      </c>
      <c r="L182" s="200">
        <f t="shared" si="131"/>
        <v>1130853.3500000001</v>
      </c>
      <c r="M182" s="200">
        <f t="shared" si="131"/>
        <v>0</v>
      </c>
      <c r="N182" s="200">
        <f t="shared" si="132"/>
        <v>1130853.3500000001</v>
      </c>
      <c r="O182" s="200"/>
      <c r="P182" s="200">
        <v>1130853.3500000001</v>
      </c>
      <c r="Q182" s="200"/>
      <c r="R182" s="200">
        <f t="shared" si="133"/>
        <v>1130853.3500000001</v>
      </c>
      <c r="S182" s="200"/>
      <c r="T182" s="200"/>
      <c r="U182" s="200"/>
      <c r="V182" s="200">
        <f t="shared" si="134"/>
        <v>0</v>
      </c>
      <c r="W182" s="200"/>
      <c r="X182" s="402">
        <f>+[3]CHD1!J377</f>
        <v>0</v>
      </c>
      <c r="Y182" s="200"/>
      <c r="Z182" s="200">
        <f t="shared" si="135"/>
        <v>0</v>
      </c>
      <c r="AA182" s="200">
        <f t="shared" si="136"/>
        <v>0</v>
      </c>
      <c r="AB182" s="402">
        <f t="shared" si="136"/>
        <v>1130853.3500000001</v>
      </c>
      <c r="AC182" s="402">
        <f t="shared" si="136"/>
        <v>0</v>
      </c>
      <c r="AD182" s="402">
        <f t="shared" si="137"/>
        <v>1130853.3500000001</v>
      </c>
      <c r="AE182" s="402"/>
      <c r="AF182" s="402">
        <f>+[3]CHD1!AX377</f>
        <v>1130853.3500000001</v>
      </c>
      <c r="AG182" s="402"/>
      <c r="AH182" s="402">
        <f t="shared" si="138"/>
        <v>1130853.3500000001</v>
      </c>
      <c r="AI182" s="402">
        <f t="shared" si="139"/>
        <v>0</v>
      </c>
      <c r="AJ182" s="402">
        <f t="shared" si="139"/>
        <v>0</v>
      </c>
      <c r="AK182" s="402">
        <f t="shared" si="139"/>
        <v>0</v>
      </c>
      <c r="AL182" s="402">
        <f t="shared" ref="AL182:AL263" si="142">SUM(AI182:AK182)</f>
        <v>0</v>
      </c>
      <c r="AM182" s="432" t="str">
        <f t="shared" si="128"/>
        <v/>
      </c>
      <c r="AN182" s="432">
        <f t="shared" si="128"/>
        <v>1</v>
      </c>
      <c r="AO182" s="432" t="str">
        <f t="shared" si="128"/>
        <v/>
      </c>
      <c r="AP182" s="432">
        <f t="shared" si="128"/>
        <v>1</v>
      </c>
      <c r="AQ182" s="200">
        <f t="shared" si="140"/>
        <v>0</v>
      </c>
      <c r="AR182" s="200">
        <f t="shared" si="140"/>
        <v>0</v>
      </c>
      <c r="AS182" s="200">
        <f t="shared" si="140"/>
        <v>0</v>
      </c>
      <c r="AT182" s="200">
        <f t="shared" si="141"/>
        <v>0</v>
      </c>
      <c r="AU182" s="404"/>
    </row>
    <row r="183" spans="1:48" s="334" customFormat="1" ht="24">
      <c r="A183" s="401"/>
      <c r="B183" s="443" t="s">
        <v>91</v>
      </c>
      <c r="C183" s="200"/>
      <c r="D183" s="200">
        <v>4366.99</v>
      </c>
      <c r="E183" s="200"/>
      <c r="F183" s="200">
        <f t="shared" si="129"/>
        <v>4366.99</v>
      </c>
      <c r="G183" s="200"/>
      <c r="H183" s="200"/>
      <c r="I183" s="200"/>
      <c r="J183" s="200">
        <f t="shared" si="130"/>
        <v>0</v>
      </c>
      <c r="K183" s="200">
        <f t="shared" si="131"/>
        <v>0</v>
      </c>
      <c r="L183" s="200">
        <f t="shared" si="131"/>
        <v>4366.99</v>
      </c>
      <c r="M183" s="200">
        <f t="shared" si="131"/>
        <v>0</v>
      </c>
      <c r="N183" s="200">
        <f t="shared" si="132"/>
        <v>4366.99</v>
      </c>
      <c r="O183" s="200"/>
      <c r="P183" s="200">
        <v>4366.99</v>
      </c>
      <c r="Q183" s="200"/>
      <c r="R183" s="200">
        <f t="shared" si="133"/>
        <v>4366.99</v>
      </c>
      <c r="S183" s="200"/>
      <c r="T183" s="200"/>
      <c r="U183" s="200"/>
      <c r="V183" s="200">
        <f t="shared" si="134"/>
        <v>0</v>
      </c>
      <c r="W183" s="200"/>
      <c r="X183" s="402">
        <f>+[3]CHD2!J377</f>
        <v>0</v>
      </c>
      <c r="Y183" s="200"/>
      <c r="Z183" s="200">
        <f t="shared" si="135"/>
        <v>0</v>
      </c>
      <c r="AA183" s="200">
        <f t="shared" si="136"/>
        <v>0</v>
      </c>
      <c r="AB183" s="402">
        <f t="shared" si="136"/>
        <v>4366.99</v>
      </c>
      <c r="AC183" s="402">
        <f t="shared" si="136"/>
        <v>0</v>
      </c>
      <c r="AD183" s="402">
        <f t="shared" si="137"/>
        <v>4366.99</v>
      </c>
      <c r="AE183" s="402"/>
      <c r="AF183" s="402">
        <f>+[3]CHD2!AX377</f>
        <v>4267.3899999999994</v>
      </c>
      <c r="AG183" s="402"/>
      <c r="AH183" s="402">
        <f t="shared" si="138"/>
        <v>4267.3899999999994</v>
      </c>
      <c r="AI183" s="402">
        <f t="shared" si="139"/>
        <v>0</v>
      </c>
      <c r="AJ183" s="402">
        <f t="shared" si="139"/>
        <v>99.600000000000364</v>
      </c>
      <c r="AK183" s="402">
        <f t="shared" si="139"/>
        <v>0</v>
      </c>
      <c r="AL183" s="402">
        <f t="shared" si="142"/>
        <v>99.600000000000364</v>
      </c>
      <c r="AM183" s="432" t="str">
        <f t="shared" si="128"/>
        <v/>
      </c>
      <c r="AN183" s="432">
        <f t="shared" si="128"/>
        <v>0.97719252849216498</v>
      </c>
      <c r="AO183" s="432" t="str">
        <f t="shared" si="128"/>
        <v/>
      </c>
      <c r="AP183" s="432">
        <f t="shared" si="128"/>
        <v>0.97719252849216498</v>
      </c>
      <c r="AQ183" s="200">
        <f t="shared" si="140"/>
        <v>0</v>
      </c>
      <c r="AR183" s="200">
        <f t="shared" si="140"/>
        <v>0</v>
      </c>
      <c r="AS183" s="200">
        <f t="shared" si="140"/>
        <v>0</v>
      </c>
      <c r="AT183" s="200">
        <f t="shared" si="141"/>
        <v>0</v>
      </c>
      <c r="AU183" s="404"/>
    </row>
    <row r="184" spans="1:48" s="334" customFormat="1">
      <c r="A184" s="401"/>
      <c r="B184" s="217" t="s">
        <v>93</v>
      </c>
      <c r="C184" s="200"/>
      <c r="D184" s="200">
        <v>163954.35</v>
      </c>
      <c r="E184" s="200"/>
      <c r="F184" s="200">
        <f t="shared" si="129"/>
        <v>163954.35</v>
      </c>
      <c r="G184" s="200"/>
      <c r="H184" s="200"/>
      <c r="I184" s="200"/>
      <c r="J184" s="200">
        <f t="shared" si="130"/>
        <v>0</v>
      </c>
      <c r="K184" s="200">
        <f t="shared" si="131"/>
        <v>0</v>
      </c>
      <c r="L184" s="200">
        <f t="shared" si="131"/>
        <v>163954.35</v>
      </c>
      <c r="M184" s="200">
        <f t="shared" si="131"/>
        <v>0</v>
      </c>
      <c r="N184" s="200">
        <f t="shared" si="132"/>
        <v>163954.35</v>
      </c>
      <c r="O184" s="200"/>
      <c r="P184" s="200">
        <v>163954.35</v>
      </c>
      <c r="Q184" s="200"/>
      <c r="R184" s="200">
        <f t="shared" si="133"/>
        <v>163954.35</v>
      </c>
      <c r="S184" s="200"/>
      <c r="T184" s="200"/>
      <c r="U184" s="200"/>
      <c r="V184" s="200">
        <f t="shared" si="134"/>
        <v>0</v>
      </c>
      <c r="W184" s="200"/>
      <c r="X184" s="402">
        <f>+[3]CHD3!J377</f>
        <v>0</v>
      </c>
      <c r="Y184" s="200"/>
      <c r="Z184" s="200">
        <f t="shared" si="135"/>
        <v>0</v>
      </c>
      <c r="AA184" s="200">
        <f t="shared" si="136"/>
        <v>0</v>
      </c>
      <c r="AB184" s="402">
        <f t="shared" si="136"/>
        <v>163954.35</v>
      </c>
      <c r="AC184" s="402">
        <f t="shared" si="136"/>
        <v>0</v>
      </c>
      <c r="AD184" s="402">
        <f t="shared" si="137"/>
        <v>163954.35</v>
      </c>
      <c r="AE184" s="402"/>
      <c r="AF184" s="402">
        <f>+[3]CHD3!AX377</f>
        <v>163954.34999999998</v>
      </c>
      <c r="AG184" s="402"/>
      <c r="AH184" s="402">
        <f t="shared" si="138"/>
        <v>163954.34999999998</v>
      </c>
      <c r="AI184" s="402">
        <f t="shared" si="139"/>
        <v>0</v>
      </c>
      <c r="AJ184" s="402">
        <f t="shared" si="139"/>
        <v>0</v>
      </c>
      <c r="AK184" s="402">
        <f t="shared" si="139"/>
        <v>0</v>
      </c>
      <c r="AL184" s="402">
        <f t="shared" si="142"/>
        <v>0</v>
      </c>
      <c r="AM184" s="432" t="str">
        <f t="shared" si="128"/>
        <v/>
      </c>
      <c r="AN184" s="432">
        <f t="shared" si="128"/>
        <v>0.99999999999999978</v>
      </c>
      <c r="AO184" s="432" t="str">
        <f t="shared" si="128"/>
        <v/>
      </c>
      <c r="AP184" s="432">
        <f t="shared" si="128"/>
        <v>0.99999999999999978</v>
      </c>
      <c r="AQ184" s="200">
        <f t="shared" si="140"/>
        <v>0</v>
      </c>
      <c r="AR184" s="200">
        <f t="shared" si="140"/>
        <v>0</v>
      </c>
      <c r="AS184" s="200">
        <f t="shared" si="140"/>
        <v>0</v>
      </c>
      <c r="AT184" s="200">
        <f t="shared" si="141"/>
        <v>0</v>
      </c>
      <c r="AU184" s="404"/>
    </row>
    <row r="185" spans="1:48" s="334" customFormat="1">
      <c r="A185" s="401"/>
      <c r="B185" s="217" t="s">
        <v>95</v>
      </c>
      <c r="C185" s="200"/>
      <c r="D185" s="200">
        <v>0</v>
      </c>
      <c r="E185" s="200"/>
      <c r="F185" s="200">
        <f t="shared" si="129"/>
        <v>0</v>
      </c>
      <c r="G185" s="200"/>
      <c r="H185" s="200"/>
      <c r="I185" s="200"/>
      <c r="J185" s="200">
        <f t="shared" si="130"/>
        <v>0</v>
      </c>
      <c r="K185" s="200">
        <f t="shared" si="131"/>
        <v>0</v>
      </c>
      <c r="L185" s="200">
        <f t="shared" si="131"/>
        <v>0</v>
      </c>
      <c r="M185" s="200">
        <f t="shared" si="131"/>
        <v>0</v>
      </c>
      <c r="N185" s="200">
        <f t="shared" si="132"/>
        <v>0</v>
      </c>
      <c r="O185" s="200"/>
      <c r="P185" s="200">
        <v>0</v>
      </c>
      <c r="Q185" s="200"/>
      <c r="R185" s="200">
        <f t="shared" si="133"/>
        <v>0</v>
      </c>
      <c r="S185" s="200"/>
      <c r="T185" s="200"/>
      <c r="U185" s="200"/>
      <c r="V185" s="200">
        <f t="shared" si="134"/>
        <v>0</v>
      </c>
      <c r="W185" s="200"/>
      <c r="X185" s="402">
        <f>+[3]CHD4A!J377</f>
        <v>0</v>
      </c>
      <c r="Y185" s="200"/>
      <c r="Z185" s="200">
        <f t="shared" si="135"/>
        <v>0</v>
      </c>
      <c r="AA185" s="200">
        <f t="shared" si="136"/>
        <v>0</v>
      </c>
      <c r="AB185" s="402">
        <f t="shared" si="136"/>
        <v>0</v>
      </c>
      <c r="AC185" s="402">
        <f t="shared" si="136"/>
        <v>0</v>
      </c>
      <c r="AD185" s="402">
        <f t="shared" si="137"/>
        <v>0</v>
      </c>
      <c r="AE185" s="402"/>
      <c r="AF185" s="402">
        <f>+[3]CHD4A!AX377</f>
        <v>0</v>
      </c>
      <c r="AG185" s="402"/>
      <c r="AH185" s="402">
        <f t="shared" si="138"/>
        <v>0</v>
      </c>
      <c r="AI185" s="402">
        <f t="shared" si="139"/>
        <v>0</v>
      </c>
      <c r="AJ185" s="402">
        <f t="shared" si="139"/>
        <v>0</v>
      </c>
      <c r="AK185" s="402">
        <f t="shared" si="139"/>
        <v>0</v>
      </c>
      <c r="AL185" s="402">
        <f t="shared" si="142"/>
        <v>0</v>
      </c>
      <c r="AM185" s="432" t="str">
        <f t="shared" si="128"/>
        <v/>
      </c>
      <c r="AN185" s="432" t="str">
        <f t="shared" si="128"/>
        <v/>
      </c>
      <c r="AO185" s="432" t="str">
        <f t="shared" si="128"/>
        <v/>
      </c>
      <c r="AP185" s="432" t="str">
        <f t="shared" si="128"/>
        <v/>
      </c>
      <c r="AQ185" s="200">
        <f t="shared" si="140"/>
        <v>0</v>
      </c>
      <c r="AR185" s="200">
        <f t="shared" si="140"/>
        <v>0</v>
      </c>
      <c r="AS185" s="200">
        <f t="shared" si="140"/>
        <v>0</v>
      </c>
      <c r="AT185" s="200">
        <f t="shared" si="141"/>
        <v>0</v>
      </c>
      <c r="AU185" s="404"/>
    </row>
    <row r="186" spans="1:48" s="334" customFormat="1">
      <c r="A186" s="401"/>
      <c r="B186" s="217" t="s">
        <v>97</v>
      </c>
      <c r="C186" s="200"/>
      <c r="D186" s="200">
        <v>583.04999999999995</v>
      </c>
      <c r="E186" s="200"/>
      <c r="F186" s="200">
        <f t="shared" ref="F186:F268" si="143">SUM(C186:E186)</f>
        <v>583.04999999999995</v>
      </c>
      <c r="G186" s="200"/>
      <c r="H186" s="200"/>
      <c r="I186" s="200"/>
      <c r="J186" s="200">
        <f t="shared" ref="J186:J268" si="144">SUM(G186:I186)</f>
        <v>0</v>
      </c>
      <c r="K186" s="200">
        <f t="shared" si="131"/>
        <v>0</v>
      </c>
      <c r="L186" s="200">
        <f t="shared" si="131"/>
        <v>583.04999999999995</v>
      </c>
      <c r="M186" s="200">
        <f t="shared" si="131"/>
        <v>0</v>
      </c>
      <c r="N186" s="200">
        <f t="shared" ref="N186:N268" si="145">SUM(K186:M186)</f>
        <v>583.04999999999995</v>
      </c>
      <c r="O186" s="200"/>
      <c r="P186" s="200">
        <v>583.04999999999995</v>
      </c>
      <c r="Q186" s="200"/>
      <c r="R186" s="200">
        <f t="shared" ref="R186:R268" si="146">SUM(O186:Q186)</f>
        <v>583.04999999999995</v>
      </c>
      <c r="S186" s="200"/>
      <c r="T186" s="200"/>
      <c r="U186" s="200"/>
      <c r="V186" s="200">
        <f t="shared" ref="V186:V268" si="147">SUM(S186:U186)</f>
        <v>0</v>
      </c>
      <c r="W186" s="200"/>
      <c r="X186" s="402">
        <f>+[3]CHD4B!J377</f>
        <v>0</v>
      </c>
      <c r="Y186" s="200"/>
      <c r="Z186" s="200">
        <f t="shared" ref="Z186:Z268" si="148">SUM(W186:Y186)</f>
        <v>0</v>
      </c>
      <c r="AA186" s="200">
        <f t="shared" si="136"/>
        <v>0</v>
      </c>
      <c r="AB186" s="402">
        <f t="shared" si="136"/>
        <v>583.04999999999995</v>
      </c>
      <c r="AC186" s="402">
        <f t="shared" si="136"/>
        <v>0</v>
      </c>
      <c r="AD186" s="402">
        <f t="shared" si="137"/>
        <v>583.04999999999995</v>
      </c>
      <c r="AE186" s="402"/>
      <c r="AF186" s="402">
        <f>+[3]CHD4B!AX377</f>
        <v>583.04999999999995</v>
      </c>
      <c r="AG186" s="402"/>
      <c r="AH186" s="402">
        <f t="shared" si="138"/>
        <v>583.04999999999995</v>
      </c>
      <c r="AI186" s="402">
        <f t="shared" si="139"/>
        <v>0</v>
      </c>
      <c r="AJ186" s="402">
        <f t="shared" si="139"/>
        <v>0</v>
      </c>
      <c r="AK186" s="402">
        <f t="shared" si="139"/>
        <v>0</v>
      </c>
      <c r="AL186" s="402">
        <f t="shared" si="142"/>
        <v>0</v>
      </c>
      <c r="AM186" s="432" t="str">
        <f t="shared" si="128"/>
        <v/>
      </c>
      <c r="AN186" s="432">
        <f t="shared" si="128"/>
        <v>1</v>
      </c>
      <c r="AO186" s="432" t="str">
        <f t="shared" si="128"/>
        <v/>
      </c>
      <c r="AP186" s="432">
        <f t="shared" si="128"/>
        <v>1</v>
      </c>
      <c r="AQ186" s="200">
        <f t="shared" si="140"/>
        <v>0</v>
      </c>
      <c r="AR186" s="200">
        <f t="shared" si="140"/>
        <v>0</v>
      </c>
      <c r="AS186" s="200">
        <f t="shared" si="140"/>
        <v>0</v>
      </c>
      <c r="AT186" s="200">
        <f t="shared" si="141"/>
        <v>0</v>
      </c>
      <c r="AU186" s="404"/>
    </row>
    <row r="187" spans="1:48" s="334" customFormat="1">
      <c r="A187" s="401"/>
      <c r="B187" s="217" t="s">
        <v>53</v>
      </c>
      <c r="C187" s="200"/>
      <c r="D187" s="200">
        <v>244150.40000000002</v>
      </c>
      <c r="E187" s="200"/>
      <c r="F187" s="200">
        <f t="shared" si="143"/>
        <v>244150.40000000002</v>
      </c>
      <c r="G187" s="200"/>
      <c r="H187" s="200"/>
      <c r="I187" s="200"/>
      <c r="J187" s="200">
        <f t="shared" si="144"/>
        <v>0</v>
      </c>
      <c r="K187" s="200">
        <f t="shared" si="131"/>
        <v>0</v>
      </c>
      <c r="L187" s="200">
        <f t="shared" si="131"/>
        <v>244150.40000000002</v>
      </c>
      <c r="M187" s="200">
        <f t="shared" si="131"/>
        <v>0</v>
      </c>
      <c r="N187" s="200">
        <f t="shared" si="145"/>
        <v>244150.40000000002</v>
      </c>
      <c r="O187" s="200"/>
      <c r="P187" s="200">
        <v>244150.40000000002</v>
      </c>
      <c r="Q187" s="200"/>
      <c r="R187" s="200">
        <f t="shared" si="146"/>
        <v>244150.40000000002</v>
      </c>
      <c r="S187" s="200"/>
      <c r="T187" s="200"/>
      <c r="U187" s="200"/>
      <c r="V187" s="200">
        <f t="shared" si="147"/>
        <v>0</v>
      </c>
      <c r="W187" s="200"/>
      <c r="X187" s="402">
        <f>+[3]CHD5!J377</f>
        <v>0</v>
      </c>
      <c r="Y187" s="200"/>
      <c r="Z187" s="200">
        <f t="shared" si="148"/>
        <v>0</v>
      </c>
      <c r="AA187" s="200">
        <f t="shared" si="136"/>
        <v>0</v>
      </c>
      <c r="AB187" s="402">
        <f t="shared" si="136"/>
        <v>244150.40000000002</v>
      </c>
      <c r="AC187" s="402">
        <f t="shared" si="136"/>
        <v>0</v>
      </c>
      <c r="AD187" s="402">
        <f t="shared" si="137"/>
        <v>244150.40000000002</v>
      </c>
      <c r="AE187" s="402"/>
      <c r="AF187" s="402">
        <f>+[3]CHD5!AX377</f>
        <v>100520</v>
      </c>
      <c r="AG187" s="402"/>
      <c r="AH187" s="402">
        <f t="shared" si="138"/>
        <v>100520</v>
      </c>
      <c r="AI187" s="402">
        <f t="shared" si="139"/>
        <v>0</v>
      </c>
      <c r="AJ187" s="402">
        <f t="shared" si="139"/>
        <v>143630.40000000002</v>
      </c>
      <c r="AK187" s="402">
        <f t="shared" si="139"/>
        <v>0</v>
      </c>
      <c r="AL187" s="402">
        <f t="shared" si="142"/>
        <v>143630.40000000002</v>
      </c>
      <c r="AM187" s="432" t="str">
        <f t="shared" si="128"/>
        <v/>
      </c>
      <c r="AN187" s="432">
        <f t="shared" si="128"/>
        <v>0.4117134356527779</v>
      </c>
      <c r="AO187" s="432" t="str">
        <f t="shared" si="128"/>
        <v/>
      </c>
      <c r="AP187" s="432">
        <f t="shared" si="128"/>
        <v>0.4117134356527779</v>
      </c>
      <c r="AQ187" s="200">
        <f t="shared" si="140"/>
        <v>0</v>
      </c>
      <c r="AR187" s="200">
        <f t="shared" si="140"/>
        <v>0</v>
      </c>
      <c r="AS187" s="200">
        <f t="shared" si="140"/>
        <v>0</v>
      </c>
      <c r="AT187" s="200">
        <f t="shared" si="141"/>
        <v>0</v>
      </c>
      <c r="AU187" s="404"/>
    </row>
    <row r="188" spans="1:48" s="334" customFormat="1">
      <c r="A188" s="401"/>
      <c r="B188" s="217" t="s">
        <v>100</v>
      </c>
      <c r="C188" s="200"/>
      <c r="D188" s="200">
        <v>964740.52</v>
      </c>
      <c r="E188" s="200"/>
      <c r="F188" s="200">
        <f t="shared" si="143"/>
        <v>964740.52</v>
      </c>
      <c r="G188" s="200"/>
      <c r="H188" s="200"/>
      <c r="I188" s="200"/>
      <c r="J188" s="200">
        <f t="shared" si="144"/>
        <v>0</v>
      </c>
      <c r="K188" s="200">
        <f t="shared" si="131"/>
        <v>0</v>
      </c>
      <c r="L188" s="200">
        <f t="shared" si="131"/>
        <v>964740.52</v>
      </c>
      <c r="M188" s="200">
        <f t="shared" si="131"/>
        <v>0</v>
      </c>
      <c r="N188" s="200">
        <f t="shared" si="145"/>
        <v>964740.52</v>
      </c>
      <c r="O188" s="200"/>
      <c r="P188" s="200">
        <v>964740.52</v>
      </c>
      <c r="Q188" s="200"/>
      <c r="R188" s="200">
        <f t="shared" si="146"/>
        <v>964740.52</v>
      </c>
      <c r="S188" s="200"/>
      <c r="T188" s="200"/>
      <c r="U188" s="200"/>
      <c r="V188" s="200">
        <f t="shared" si="147"/>
        <v>0</v>
      </c>
      <c r="W188" s="200"/>
      <c r="X188" s="402">
        <f>+[3]CHD6!J377</f>
        <v>0</v>
      </c>
      <c r="Y188" s="200"/>
      <c r="Z188" s="200">
        <f t="shared" si="148"/>
        <v>0</v>
      </c>
      <c r="AA188" s="200">
        <f t="shared" si="136"/>
        <v>0</v>
      </c>
      <c r="AB188" s="402">
        <f t="shared" si="136"/>
        <v>964740.52</v>
      </c>
      <c r="AC188" s="402">
        <f t="shared" si="136"/>
        <v>0</v>
      </c>
      <c r="AD188" s="402">
        <f t="shared" si="137"/>
        <v>964740.52</v>
      </c>
      <c r="AE188" s="402"/>
      <c r="AF188" s="402">
        <f>+[3]CHD6!AX377</f>
        <v>964450.9</v>
      </c>
      <c r="AG188" s="402"/>
      <c r="AH188" s="402">
        <f t="shared" si="138"/>
        <v>964450.9</v>
      </c>
      <c r="AI188" s="402">
        <f t="shared" si="139"/>
        <v>0</v>
      </c>
      <c r="AJ188" s="402">
        <f t="shared" si="139"/>
        <v>289.61999999999534</v>
      </c>
      <c r="AK188" s="402">
        <f t="shared" si="139"/>
        <v>0</v>
      </c>
      <c r="AL188" s="402">
        <f t="shared" si="142"/>
        <v>289.61999999999534</v>
      </c>
      <c r="AM188" s="432" t="str">
        <f t="shared" si="128"/>
        <v/>
      </c>
      <c r="AN188" s="432">
        <f t="shared" si="128"/>
        <v>0.99969979492516803</v>
      </c>
      <c r="AO188" s="432" t="str">
        <f t="shared" si="128"/>
        <v/>
      </c>
      <c r="AP188" s="432">
        <f t="shared" si="128"/>
        <v>0.99969979492516803</v>
      </c>
      <c r="AQ188" s="200">
        <f t="shared" si="140"/>
        <v>0</v>
      </c>
      <c r="AR188" s="200">
        <f t="shared" si="140"/>
        <v>0</v>
      </c>
      <c r="AS188" s="200">
        <f t="shared" si="140"/>
        <v>0</v>
      </c>
      <c r="AT188" s="200">
        <f t="shared" si="141"/>
        <v>0</v>
      </c>
      <c r="AU188" s="404"/>
    </row>
    <row r="189" spans="1:48" s="334" customFormat="1">
      <c r="A189" s="401"/>
      <c r="B189" s="217" t="s">
        <v>54</v>
      </c>
      <c r="C189" s="200"/>
      <c r="D189" s="200">
        <v>400562.6</v>
      </c>
      <c r="E189" s="200"/>
      <c r="F189" s="200">
        <f t="shared" si="143"/>
        <v>400562.6</v>
      </c>
      <c r="G189" s="200"/>
      <c r="H189" s="200"/>
      <c r="I189" s="200"/>
      <c r="J189" s="200">
        <f t="shared" si="144"/>
        <v>0</v>
      </c>
      <c r="K189" s="200">
        <f t="shared" si="131"/>
        <v>0</v>
      </c>
      <c r="L189" s="200">
        <f t="shared" si="131"/>
        <v>400562.6</v>
      </c>
      <c r="M189" s="200">
        <f t="shared" si="131"/>
        <v>0</v>
      </c>
      <c r="N189" s="200">
        <f t="shared" si="145"/>
        <v>400562.6</v>
      </c>
      <c r="O189" s="200"/>
      <c r="P189" s="200">
        <v>400562.6</v>
      </c>
      <c r="Q189" s="200"/>
      <c r="R189" s="200">
        <f t="shared" si="146"/>
        <v>400562.6</v>
      </c>
      <c r="S189" s="200"/>
      <c r="T189" s="200"/>
      <c r="U189" s="200"/>
      <c r="V189" s="200">
        <f t="shared" si="147"/>
        <v>0</v>
      </c>
      <c r="W189" s="200"/>
      <c r="X189" s="402">
        <f>+[3]CHD7!J377</f>
        <v>0</v>
      </c>
      <c r="Y189" s="200"/>
      <c r="Z189" s="200">
        <f t="shared" si="148"/>
        <v>0</v>
      </c>
      <c r="AA189" s="200">
        <f t="shared" si="136"/>
        <v>0</v>
      </c>
      <c r="AB189" s="402">
        <f t="shared" si="136"/>
        <v>400562.6</v>
      </c>
      <c r="AC189" s="402">
        <f t="shared" si="136"/>
        <v>0</v>
      </c>
      <c r="AD189" s="402">
        <f t="shared" si="137"/>
        <v>400562.6</v>
      </c>
      <c r="AE189" s="402"/>
      <c r="AF189" s="402">
        <f>+[3]CHD7!AX377</f>
        <v>400562.6</v>
      </c>
      <c r="AG189" s="402"/>
      <c r="AH189" s="402">
        <f t="shared" si="138"/>
        <v>400562.6</v>
      </c>
      <c r="AI189" s="402">
        <f t="shared" si="139"/>
        <v>0</v>
      </c>
      <c r="AJ189" s="402">
        <f t="shared" si="139"/>
        <v>0</v>
      </c>
      <c r="AK189" s="402">
        <f t="shared" si="139"/>
        <v>0</v>
      </c>
      <c r="AL189" s="402">
        <f t="shared" si="142"/>
        <v>0</v>
      </c>
      <c r="AM189" s="432" t="str">
        <f t="shared" si="128"/>
        <v/>
      </c>
      <c r="AN189" s="432">
        <f t="shared" si="128"/>
        <v>1</v>
      </c>
      <c r="AO189" s="432" t="str">
        <f t="shared" si="128"/>
        <v/>
      </c>
      <c r="AP189" s="432">
        <f t="shared" si="128"/>
        <v>1</v>
      </c>
      <c r="AQ189" s="200">
        <f t="shared" si="140"/>
        <v>0</v>
      </c>
      <c r="AR189" s="200">
        <f t="shared" si="140"/>
        <v>0</v>
      </c>
      <c r="AS189" s="200">
        <f t="shared" si="140"/>
        <v>0</v>
      </c>
      <c r="AT189" s="200">
        <f t="shared" si="141"/>
        <v>0</v>
      </c>
      <c r="AU189" s="404"/>
    </row>
    <row r="190" spans="1:48" s="334" customFormat="1">
      <c r="A190" s="401"/>
      <c r="B190" s="217" t="s">
        <v>103</v>
      </c>
      <c r="C190" s="200"/>
      <c r="D190" s="200">
        <v>879287.2</v>
      </c>
      <c r="E190" s="200"/>
      <c r="F190" s="200">
        <f t="shared" si="143"/>
        <v>879287.2</v>
      </c>
      <c r="G190" s="200"/>
      <c r="H190" s="200"/>
      <c r="I190" s="200"/>
      <c r="J190" s="200">
        <f t="shared" si="144"/>
        <v>0</v>
      </c>
      <c r="K190" s="200">
        <f t="shared" si="131"/>
        <v>0</v>
      </c>
      <c r="L190" s="200">
        <f t="shared" si="131"/>
        <v>879287.2</v>
      </c>
      <c r="M190" s="200">
        <f t="shared" si="131"/>
        <v>0</v>
      </c>
      <c r="N190" s="200">
        <f t="shared" si="145"/>
        <v>879287.2</v>
      </c>
      <c r="O190" s="200"/>
      <c r="P190" s="200">
        <v>879287.2</v>
      </c>
      <c r="Q190" s="200"/>
      <c r="R190" s="200">
        <f t="shared" si="146"/>
        <v>879287.2</v>
      </c>
      <c r="S190" s="200"/>
      <c r="T190" s="200"/>
      <c r="U190" s="200"/>
      <c r="V190" s="200">
        <f t="shared" si="147"/>
        <v>0</v>
      </c>
      <c r="W190" s="200"/>
      <c r="X190" s="402">
        <f>+[3]CHD8!J377</f>
        <v>0</v>
      </c>
      <c r="Y190" s="200"/>
      <c r="Z190" s="200">
        <f t="shared" si="148"/>
        <v>0</v>
      </c>
      <c r="AA190" s="200">
        <f t="shared" si="136"/>
        <v>0</v>
      </c>
      <c r="AB190" s="402">
        <f t="shared" si="136"/>
        <v>879287.2</v>
      </c>
      <c r="AC190" s="402">
        <f t="shared" si="136"/>
        <v>0</v>
      </c>
      <c r="AD190" s="402">
        <f t="shared" si="137"/>
        <v>879287.2</v>
      </c>
      <c r="AE190" s="402"/>
      <c r="AF190" s="402">
        <f>+[3]CHD8!AX377</f>
        <v>746151.59999999986</v>
      </c>
      <c r="AG190" s="402"/>
      <c r="AH190" s="402">
        <f t="shared" si="138"/>
        <v>746151.59999999986</v>
      </c>
      <c r="AI190" s="402">
        <f t="shared" si="139"/>
        <v>0</v>
      </c>
      <c r="AJ190" s="402">
        <f t="shared" si="139"/>
        <v>133135.60000000009</v>
      </c>
      <c r="AK190" s="402">
        <f t="shared" si="139"/>
        <v>0</v>
      </c>
      <c r="AL190" s="402">
        <f t="shared" si="142"/>
        <v>133135.60000000009</v>
      </c>
      <c r="AM190" s="432" t="str">
        <f t="shared" si="128"/>
        <v/>
      </c>
      <c r="AN190" s="432">
        <f t="shared" si="128"/>
        <v>0.84858690084422916</v>
      </c>
      <c r="AO190" s="432" t="str">
        <f t="shared" si="128"/>
        <v/>
      </c>
      <c r="AP190" s="432">
        <f t="shared" si="128"/>
        <v>0.84858690084422916</v>
      </c>
      <c r="AQ190" s="200">
        <f t="shared" si="140"/>
        <v>0</v>
      </c>
      <c r="AR190" s="200">
        <f t="shared" si="140"/>
        <v>0</v>
      </c>
      <c r="AS190" s="200">
        <f t="shared" si="140"/>
        <v>0</v>
      </c>
      <c r="AT190" s="200">
        <f t="shared" si="141"/>
        <v>0</v>
      </c>
      <c r="AU190" s="404"/>
    </row>
    <row r="191" spans="1:48" s="334" customFormat="1" ht="24">
      <c r="A191" s="401"/>
      <c r="B191" s="217" t="s">
        <v>105</v>
      </c>
      <c r="C191" s="200"/>
      <c r="D191" s="200">
        <v>475681</v>
      </c>
      <c r="E191" s="200"/>
      <c r="F191" s="200">
        <f t="shared" si="143"/>
        <v>475681</v>
      </c>
      <c r="G191" s="200"/>
      <c r="H191" s="200"/>
      <c r="I191" s="200"/>
      <c r="J191" s="200">
        <f t="shared" si="144"/>
        <v>0</v>
      </c>
      <c r="K191" s="200">
        <f t="shared" si="131"/>
        <v>0</v>
      </c>
      <c r="L191" s="200">
        <f t="shared" si="131"/>
        <v>475681</v>
      </c>
      <c r="M191" s="200">
        <f t="shared" si="131"/>
        <v>0</v>
      </c>
      <c r="N191" s="200">
        <f t="shared" si="145"/>
        <v>475681</v>
      </c>
      <c r="O191" s="200"/>
      <c r="P191" s="200">
        <v>475681</v>
      </c>
      <c r="Q191" s="200"/>
      <c r="R191" s="200">
        <f t="shared" si="146"/>
        <v>475681</v>
      </c>
      <c r="S191" s="200"/>
      <c r="T191" s="200"/>
      <c r="U191" s="200"/>
      <c r="V191" s="200">
        <f t="shared" si="147"/>
        <v>0</v>
      </c>
      <c r="W191" s="200"/>
      <c r="X191" s="402">
        <f>+[3]CHD9!J377</f>
        <v>0</v>
      </c>
      <c r="Y191" s="200"/>
      <c r="Z191" s="200">
        <f t="shared" si="148"/>
        <v>0</v>
      </c>
      <c r="AA191" s="200">
        <f t="shared" si="136"/>
        <v>0</v>
      </c>
      <c r="AB191" s="402">
        <f t="shared" si="136"/>
        <v>475681</v>
      </c>
      <c r="AC191" s="402">
        <f t="shared" si="136"/>
        <v>0</v>
      </c>
      <c r="AD191" s="402">
        <f t="shared" ref="AD191:AD274" si="149">SUM(AA191:AC191)</f>
        <v>475681</v>
      </c>
      <c r="AE191" s="402"/>
      <c r="AF191" s="402">
        <f>+[3]CHD9!AX377</f>
        <v>220763.59999999998</v>
      </c>
      <c r="AG191" s="402"/>
      <c r="AH191" s="402">
        <f t="shared" ref="AH191:AH274" si="150">SUM(AE191:AG191)</f>
        <v>220763.59999999998</v>
      </c>
      <c r="AI191" s="402">
        <f t="shared" si="139"/>
        <v>0</v>
      </c>
      <c r="AJ191" s="402">
        <f t="shared" si="139"/>
        <v>254917.40000000002</v>
      </c>
      <c r="AK191" s="402">
        <f t="shared" si="139"/>
        <v>0</v>
      </c>
      <c r="AL191" s="402">
        <f t="shared" si="142"/>
        <v>254917.40000000002</v>
      </c>
      <c r="AM191" s="432" t="str">
        <f t="shared" si="128"/>
        <v/>
      </c>
      <c r="AN191" s="432">
        <f t="shared" si="128"/>
        <v>0.46410010069773644</v>
      </c>
      <c r="AO191" s="432" t="str">
        <f t="shared" si="128"/>
        <v/>
      </c>
      <c r="AP191" s="432">
        <f t="shared" si="128"/>
        <v>0.46410010069773644</v>
      </c>
      <c r="AQ191" s="200">
        <f t="shared" si="140"/>
        <v>0</v>
      </c>
      <c r="AR191" s="200">
        <f t="shared" si="140"/>
        <v>0</v>
      </c>
      <c r="AS191" s="200">
        <f t="shared" si="140"/>
        <v>0</v>
      </c>
      <c r="AT191" s="200">
        <f t="shared" ref="AT191:AT274" si="151">SUM(AQ191:AS191)</f>
        <v>0</v>
      </c>
      <c r="AU191" s="404"/>
    </row>
    <row r="192" spans="1:48" s="334" customFormat="1">
      <c r="A192" s="401"/>
      <c r="B192" s="217" t="s">
        <v>107</v>
      </c>
      <c r="C192" s="200"/>
      <c r="D192" s="200">
        <v>425726.75</v>
      </c>
      <c r="E192" s="200"/>
      <c r="F192" s="200">
        <f t="shared" si="143"/>
        <v>425726.75</v>
      </c>
      <c r="G192" s="200"/>
      <c r="H192" s="200"/>
      <c r="I192" s="200"/>
      <c r="J192" s="200">
        <f t="shared" si="144"/>
        <v>0</v>
      </c>
      <c r="K192" s="200">
        <f t="shared" si="131"/>
        <v>0</v>
      </c>
      <c r="L192" s="200">
        <f t="shared" si="131"/>
        <v>425726.75</v>
      </c>
      <c r="M192" s="200">
        <f t="shared" si="131"/>
        <v>0</v>
      </c>
      <c r="N192" s="200">
        <f t="shared" si="145"/>
        <v>425726.75</v>
      </c>
      <c r="O192" s="200"/>
      <c r="P192" s="200">
        <v>425726.75</v>
      </c>
      <c r="Q192" s="200"/>
      <c r="R192" s="200">
        <f t="shared" si="146"/>
        <v>425726.75</v>
      </c>
      <c r="S192" s="200"/>
      <c r="T192" s="200"/>
      <c r="U192" s="200"/>
      <c r="V192" s="200">
        <f t="shared" si="147"/>
        <v>0</v>
      </c>
      <c r="W192" s="200"/>
      <c r="X192" s="402">
        <f>+[3]CHD10!J377</f>
        <v>0</v>
      </c>
      <c r="Y192" s="200"/>
      <c r="Z192" s="200">
        <f t="shared" si="148"/>
        <v>0</v>
      </c>
      <c r="AA192" s="200">
        <f t="shared" si="136"/>
        <v>0</v>
      </c>
      <c r="AB192" s="402">
        <f t="shared" si="136"/>
        <v>425726.75</v>
      </c>
      <c r="AC192" s="402">
        <f t="shared" si="136"/>
        <v>0</v>
      </c>
      <c r="AD192" s="402">
        <f t="shared" si="149"/>
        <v>425726.75</v>
      </c>
      <c r="AE192" s="402"/>
      <c r="AF192" s="402">
        <f>+[3]CHD10!AX377</f>
        <v>424938.31</v>
      </c>
      <c r="AG192" s="402"/>
      <c r="AH192" s="402">
        <f t="shared" si="150"/>
        <v>424938.31</v>
      </c>
      <c r="AI192" s="402">
        <f t="shared" si="139"/>
        <v>0</v>
      </c>
      <c r="AJ192" s="402">
        <f t="shared" si="139"/>
        <v>788.44000000000233</v>
      </c>
      <c r="AK192" s="402">
        <f t="shared" si="139"/>
        <v>0</v>
      </c>
      <c r="AL192" s="402">
        <f t="shared" si="142"/>
        <v>788.44000000000233</v>
      </c>
      <c r="AM192" s="432" t="str">
        <f t="shared" si="128"/>
        <v/>
      </c>
      <c r="AN192" s="432">
        <f t="shared" si="128"/>
        <v>0.99814801395496056</v>
      </c>
      <c r="AO192" s="432" t="str">
        <f t="shared" si="128"/>
        <v/>
      </c>
      <c r="AP192" s="432">
        <f t="shared" si="128"/>
        <v>0.99814801395496056</v>
      </c>
      <c r="AQ192" s="200">
        <f t="shared" si="140"/>
        <v>0</v>
      </c>
      <c r="AR192" s="200">
        <f t="shared" si="140"/>
        <v>0</v>
      </c>
      <c r="AS192" s="200">
        <f t="shared" si="140"/>
        <v>0</v>
      </c>
      <c r="AT192" s="200">
        <f t="shared" si="151"/>
        <v>0</v>
      </c>
      <c r="AU192" s="404"/>
    </row>
    <row r="193" spans="1:48" s="334" customFormat="1">
      <c r="A193" s="401"/>
      <c r="B193" s="217" t="s">
        <v>55</v>
      </c>
      <c r="C193" s="200"/>
      <c r="D193" s="200">
        <v>180458.5</v>
      </c>
      <c r="E193" s="200"/>
      <c r="F193" s="200">
        <f t="shared" si="143"/>
        <v>180458.5</v>
      </c>
      <c r="G193" s="200"/>
      <c r="H193" s="200"/>
      <c r="I193" s="200"/>
      <c r="J193" s="200">
        <f t="shared" si="144"/>
        <v>0</v>
      </c>
      <c r="K193" s="200">
        <f t="shared" si="131"/>
        <v>0</v>
      </c>
      <c r="L193" s="200">
        <f t="shared" si="131"/>
        <v>180458.5</v>
      </c>
      <c r="M193" s="200">
        <f t="shared" si="131"/>
        <v>0</v>
      </c>
      <c r="N193" s="200">
        <f t="shared" si="145"/>
        <v>180458.5</v>
      </c>
      <c r="O193" s="200"/>
      <c r="P193" s="200">
        <v>180458.5</v>
      </c>
      <c r="Q193" s="200"/>
      <c r="R193" s="200">
        <f t="shared" si="146"/>
        <v>180458.5</v>
      </c>
      <c r="S193" s="200"/>
      <c r="T193" s="200"/>
      <c r="U193" s="200"/>
      <c r="V193" s="200">
        <f t="shared" si="147"/>
        <v>0</v>
      </c>
      <c r="W193" s="200"/>
      <c r="X193" s="402">
        <f>+[3]CHD11!J377</f>
        <v>0</v>
      </c>
      <c r="Y193" s="200"/>
      <c r="Z193" s="200">
        <f t="shared" si="148"/>
        <v>0</v>
      </c>
      <c r="AA193" s="200">
        <f t="shared" si="136"/>
        <v>0</v>
      </c>
      <c r="AB193" s="402">
        <f t="shared" si="136"/>
        <v>180458.5</v>
      </c>
      <c r="AC193" s="402">
        <f t="shared" si="136"/>
        <v>0</v>
      </c>
      <c r="AD193" s="402">
        <f t="shared" si="149"/>
        <v>180458.5</v>
      </c>
      <c r="AE193" s="402"/>
      <c r="AF193" s="402">
        <f>+[3]CHD11!AX377</f>
        <v>180458.5</v>
      </c>
      <c r="AG193" s="402"/>
      <c r="AH193" s="402">
        <f t="shared" si="150"/>
        <v>180458.5</v>
      </c>
      <c r="AI193" s="402">
        <f t="shared" si="139"/>
        <v>0</v>
      </c>
      <c r="AJ193" s="402">
        <f t="shared" si="139"/>
        <v>0</v>
      </c>
      <c r="AK193" s="402">
        <f t="shared" si="139"/>
        <v>0</v>
      </c>
      <c r="AL193" s="402">
        <f t="shared" si="142"/>
        <v>0</v>
      </c>
      <c r="AM193" s="432" t="str">
        <f t="shared" si="128"/>
        <v/>
      </c>
      <c r="AN193" s="432">
        <f t="shared" si="128"/>
        <v>1</v>
      </c>
      <c r="AO193" s="432" t="str">
        <f t="shared" si="128"/>
        <v/>
      </c>
      <c r="AP193" s="432">
        <f t="shared" si="128"/>
        <v>1</v>
      </c>
      <c r="AQ193" s="200">
        <f t="shared" si="140"/>
        <v>0</v>
      </c>
      <c r="AR193" s="200">
        <f t="shared" si="140"/>
        <v>0</v>
      </c>
      <c r="AS193" s="200">
        <f t="shared" si="140"/>
        <v>0</v>
      </c>
      <c r="AT193" s="200">
        <f t="shared" si="151"/>
        <v>0</v>
      </c>
      <c r="AU193" s="404"/>
    </row>
    <row r="194" spans="1:48" s="334" customFormat="1">
      <c r="A194" s="401"/>
      <c r="B194" s="217" t="s">
        <v>56</v>
      </c>
      <c r="C194" s="200"/>
      <c r="D194" s="200">
        <v>860198</v>
      </c>
      <c r="E194" s="200"/>
      <c r="F194" s="200">
        <f t="shared" si="143"/>
        <v>860198</v>
      </c>
      <c r="G194" s="200"/>
      <c r="H194" s="200"/>
      <c r="I194" s="200"/>
      <c r="J194" s="200">
        <f t="shared" si="144"/>
        <v>0</v>
      </c>
      <c r="K194" s="200">
        <f t="shared" si="131"/>
        <v>0</v>
      </c>
      <c r="L194" s="200">
        <f t="shared" si="131"/>
        <v>860198</v>
      </c>
      <c r="M194" s="200">
        <f t="shared" si="131"/>
        <v>0</v>
      </c>
      <c r="N194" s="200">
        <f t="shared" si="145"/>
        <v>860198</v>
      </c>
      <c r="O194" s="200"/>
      <c r="P194" s="200">
        <v>860198</v>
      </c>
      <c r="Q194" s="200"/>
      <c r="R194" s="200">
        <f t="shared" si="146"/>
        <v>860198</v>
      </c>
      <c r="S194" s="200"/>
      <c r="T194" s="200"/>
      <c r="U194" s="200"/>
      <c r="V194" s="200">
        <f t="shared" si="147"/>
        <v>0</v>
      </c>
      <c r="W194" s="200"/>
      <c r="X194" s="402">
        <f>+[3]CHD12!J377</f>
        <v>0</v>
      </c>
      <c r="Y194" s="200"/>
      <c r="Z194" s="200">
        <f t="shared" si="148"/>
        <v>0</v>
      </c>
      <c r="AA194" s="200">
        <f t="shared" si="136"/>
        <v>0</v>
      </c>
      <c r="AB194" s="402">
        <f t="shared" si="136"/>
        <v>860198</v>
      </c>
      <c r="AC194" s="402">
        <f t="shared" si="136"/>
        <v>0</v>
      </c>
      <c r="AD194" s="402">
        <f t="shared" si="149"/>
        <v>860198</v>
      </c>
      <c r="AE194" s="402"/>
      <c r="AF194" s="402">
        <f>+[3]CHD12!AX377</f>
        <v>860040</v>
      </c>
      <c r="AG194" s="402"/>
      <c r="AH194" s="402">
        <f t="shared" si="150"/>
        <v>860040</v>
      </c>
      <c r="AI194" s="402">
        <f t="shared" si="139"/>
        <v>0</v>
      </c>
      <c r="AJ194" s="402">
        <f t="shared" si="139"/>
        <v>158</v>
      </c>
      <c r="AK194" s="402">
        <f t="shared" si="139"/>
        <v>0</v>
      </c>
      <c r="AL194" s="402">
        <f t="shared" si="142"/>
        <v>158</v>
      </c>
      <c r="AM194" s="432" t="str">
        <f t="shared" ref="AM194:AP263" si="152">IF(AA194=0,"",AE194/AA194)</f>
        <v/>
      </c>
      <c r="AN194" s="432">
        <f t="shared" si="152"/>
        <v>0.9998163213585709</v>
      </c>
      <c r="AO194" s="432" t="str">
        <f t="shared" si="152"/>
        <v/>
      </c>
      <c r="AP194" s="432">
        <f t="shared" si="152"/>
        <v>0.9998163213585709</v>
      </c>
      <c r="AQ194" s="200">
        <f t="shared" si="140"/>
        <v>0</v>
      </c>
      <c r="AR194" s="200">
        <f t="shared" si="140"/>
        <v>0</v>
      </c>
      <c r="AS194" s="200">
        <f t="shared" si="140"/>
        <v>0</v>
      </c>
      <c r="AT194" s="200">
        <f t="shared" si="151"/>
        <v>0</v>
      </c>
      <c r="AU194" s="404"/>
    </row>
    <row r="195" spans="1:48" s="334" customFormat="1">
      <c r="A195" s="401"/>
      <c r="B195" s="443" t="s">
        <v>428</v>
      </c>
      <c r="C195" s="200"/>
      <c r="D195" s="200">
        <v>897528</v>
      </c>
      <c r="E195" s="200"/>
      <c r="F195" s="200">
        <f t="shared" si="143"/>
        <v>897528</v>
      </c>
      <c r="G195" s="200"/>
      <c r="H195" s="200"/>
      <c r="I195" s="200"/>
      <c r="J195" s="200">
        <f t="shared" si="144"/>
        <v>0</v>
      </c>
      <c r="K195" s="200">
        <f t="shared" ref="K195:M277" si="153">+C195+G195</f>
        <v>0</v>
      </c>
      <c r="L195" s="200">
        <f t="shared" si="153"/>
        <v>897528</v>
      </c>
      <c r="M195" s="200">
        <f t="shared" si="153"/>
        <v>0</v>
      </c>
      <c r="N195" s="200">
        <f t="shared" si="145"/>
        <v>897528</v>
      </c>
      <c r="O195" s="200"/>
      <c r="P195" s="200">
        <v>897528</v>
      </c>
      <c r="Q195" s="200"/>
      <c r="R195" s="200">
        <f t="shared" si="146"/>
        <v>897528</v>
      </c>
      <c r="S195" s="200"/>
      <c r="T195" s="200"/>
      <c r="U195" s="200"/>
      <c r="V195" s="200">
        <f t="shared" si="147"/>
        <v>0</v>
      </c>
      <c r="W195" s="200"/>
      <c r="X195" s="402">
        <f>+[3]CHD13!J377</f>
        <v>0</v>
      </c>
      <c r="Y195" s="200"/>
      <c r="Z195" s="200">
        <f t="shared" si="148"/>
        <v>0</v>
      </c>
      <c r="AA195" s="200">
        <f t="shared" ref="AA195:AC277" si="154">+O195+W195+S195</f>
        <v>0</v>
      </c>
      <c r="AB195" s="402">
        <f t="shared" si="154"/>
        <v>897528</v>
      </c>
      <c r="AC195" s="402">
        <f t="shared" si="154"/>
        <v>0</v>
      </c>
      <c r="AD195" s="402">
        <f t="shared" si="149"/>
        <v>897528</v>
      </c>
      <c r="AE195" s="402"/>
      <c r="AF195" s="402">
        <f>+[3]CHD13!AX377</f>
        <v>897528</v>
      </c>
      <c r="AG195" s="402"/>
      <c r="AH195" s="402">
        <f t="shared" si="150"/>
        <v>897528</v>
      </c>
      <c r="AI195" s="402">
        <f t="shared" ref="AI195:AK276" si="155">+AA195-AE195</f>
        <v>0</v>
      </c>
      <c r="AJ195" s="402">
        <f t="shared" si="155"/>
        <v>0</v>
      </c>
      <c r="AK195" s="402">
        <f t="shared" si="155"/>
        <v>0</v>
      </c>
      <c r="AL195" s="402">
        <f t="shared" si="142"/>
        <v>0</v>
      </c>
      <c r="AM195" s="432" t="str">
        <f t="shared" si="152"/>
        <v/>
      </c>
      <c r="AN195" s="432">
        <f t="shared" si="152"/>
        <v>1</v>
      </c>
      <c r="AO195" s="432" t="str">
        <f t="shared" si="152"/>
        <v/>
      </c>
      <c r="AP195" s="432">
        <f t="shared" si="152"/>
        <v>1</v>
      </c>
      <c r="AQ195" s="200">
        <f t="shared" ref="AQ195:AS277" si="156">+K195-O195-S195</f>
        <v>0</v>
      </c>
      <c r="AR195" s="200">
        <f t="shared" si="156"/>
        <v>0</v>
      </c>
      <c r="AS195" s="200">
        <f t="shared" si="156"/>
        <v>0</v>
      </c>
      <c r="AT195" s="200">
        <f t="shared" si="151"/>
        <v>0</v>
      </c>
      <c r="AU195" s="404"/>
    </row>
    <row r="196" spans="1:48" s="334" customFormat="1">
      <c r="A196" s="401"/>
      <c r="B196" s="443"/>
      <c r="C196" s="200"/>
      <c r="D196" s="200"/>
      <c r="E196" s="200"/>
      <c r="F196" s="200"/>
      <c r="G196" s="200"/>
      <c r="H196" s="200"/>
      <c r="I196" s="200"/>
      <c r="J196" s="200"/>
      <c r="K196" s="200"/>
      <c r="L196" s="200"/>
      <c r="M196" s="200"/>
      <c r="N196" s="200"/>
      <c r="O196" s="200"/>
      <c r="P196" s="200"/>
      <c r="Q196" s="200"/>
      <c r="R196" s="200"/>
      <c r="S196" s="200"/>
      <c r="T196" s="200"/>
      <c r="U196" s="200"/>
      <c r="V196" s="200"/>
      <c r="W196" s="200"/>
      <c r="X196" s="402" t="s">
        <v>227</v>
      </c>
      <c r="Y196" s="200"/>
      <c r="Z196" s="200"/>
      <c r="AA196" s="200"/>
      <c r="AB196" s="402"/>
      <c r="AC196" s="402"/>
      <c r="AD196" s="402"/>
      <c r="AE196" s="402"/>
      <c r="AF196" s="402" t="s">
        <v>227</v>
      </c>
      <c r="AG196" s="402"/>
      <c r="AH196" s="402"/>
      <c r="AI196" s="402"/>
      <c r="AJ196" s="402"/>
      <c r="AK196" s="402"/>
      <c r="AL196" s="402"/>
      <c r="AM196" s="432"/>
      <c r="AN196" s="432"/>
      <c r="AO196" s="432"/>
      <c r="AP196" s="432"/>
      <c r="AQ196" s="200"/>
      <c r="AR196" s="200"/>
      <c r="AS196" s="200"/>
      <c r="AT196" s="200"/>
      <c r="AU196" s="404"/>
    </row>
    <row r="197" spans="1:48" s="334" customFormat="1">
      <c r="A197" s="401"/>
      <c r="B197" s="217" t="s">
        <v>431</v>
      </c>
      <c r="C197" s="200"/>
      <c r="D197" s="200">
        <v>66048.05</v>
      </c>
      <c r="E197" s="200"/>
      <c r="F197" s="200">
        <f t="shared" si="143"/>
        <v>66048.05</v>
      </c>
      <c r="G197" s="200"/>
      <c r="H197" s="200"/>
      <c r="I197" s="200"/>
      <c r="J197" s="200">
        <f t="shared" si="144"/>
        <v>0</v>
      </c>
      <c r="K197" s="200">
        <f t="shared" si="153"/>
        <v>0</v>
      </c>
      <c r="L197" s="200">
        <f t="shared" si="153"/>
        <v>66048.05</v>
      </c>
      <c r="M197" s="200">
        <f t="shared" si="153"/>
        <v>0</v>
      </c>
      <c r="N197" s="200">
        <f t="shared" si="145"/>
        <v>66048.05</v>
      </c>
      <c r="O197" s="200"/>
      <c r="P197" s="200">
        <v>66048.05</v>
      </c>
      <c r="Q197" s="200"/>
      <c r="R197" s="200">
        <f t="shared" si="146"/>
        <v>66048.05</v>
      </c>
      <c r="S197" s="200"/>
      <c r="T197" s="200"/>
      <c r="U197" s="200"/>
      <c r="V197" s="200">
        <f t="shared" si="147"/>
        <v>0</v>
      </c>
      <c r="W197" s="200"/>
      <c r="X197" s="402">
        <f>+[3]RITM!J377</f>
        <v>0</v>
      </c>
      <c r="Y197" s="200"/>
      <c r="Z197" s="200">
        <f t="shared" si="148"/>
        <v>0</v>
      </c>
      <c r="AA197" s="200">
        <f t="shared" si="154"/>
        <v>0</v>
      </c>
      <c r="AB197" s="402">
        <f t="shared" si="154"/>
        <v>66048.05</v>
      </c>
      <c r="AC197" s="402">
        <f t="shared" si="154"/>
        <v>0</v>
      </c>
      <c r="AD197" s="402">
        <f t="shared" si="149"/>
        <v>66048.05</v>
      </c>
      <c r="AE197" s="402"/>
      <c r="AF197" s="402">
        <f>+[3]RITM!AX377</f>
        <v>65749.539999999994</v>
      </c>
      <c r="AG197" s="402"/>
      <c r="AH197" s="402">
        <f t="shared" si="150"/>
        <v>65749.539999999994</v>
      </c>
      <c r="AI197" s="402">
        <f t="shared" si="155"/>
        <v>0</v>
      </c>
      <c r="AJ197" s="402">
        <f t="shared" si="155"/>
        <v>298.51000000000931</v>
      </c>
      <c r="AK197" s="402">
        <f t="shared" si="155"/>
        <v>0</v>
      </c>
      <c r="AL197" s="402">
        <f t="shared" si="142"/>
        <v>298.51000000000931</v>
      </c>
      <c r="AM197" s="403" t="str">
        <f t="shared" si="152"/>
        <v/>
      </c>
      <c r="AN197" s="403">
        <f t="shared" si="152"/>
        <v>0.99548041160942669</v>
      </c>
      <c r="AO197" s="403" t="str">
        <f t="shared" si="152"/>
        <v/>
      </c>
      <c r="AP197" s="403">
        <f t="shared" si="152"/>
        <v>0.99548041160942669</v>
      </c>
      <c r="AQ197" s="200">
        <f t="shared" si="156"/>
        <v>0</v>
      </c>
      <c r="AR197" s="200">
        <f t="shared" si="156"/>
        <v>0</v>
      </c>
      <c r="AS197" s="200">
        <f t="shared" si="156"/>
        <v>0</v>
      </c>
      <c r="AT197" s="200">
        <f t="shared" si="151"/>
        <v>0</v>
      </c>
      <c r="AU197" s="404"/>
    </row>
    <row r="198" spans="1:48" s="334" customFormat="1">
      <c r="A198" s="401"/>
      <c r="B198" s="217" t="s">
        <v>163</v>
      </c>
      <c r="C198" s="200"/>
      <c r="D198" s="200">
        <v>16162739.399999999</v>
      </c>
      <c r="E198" s="200"/>
      <c r="F198" s="200">
        <f t="shared" si="143"/>
        <v>16162739.399999999</v>
      </c>
      <c r="G198" s="200"/>
      <c r="H198" s="200"/>
      <c r="I198" s="200"/>
      <c r="J198" s="200">
        <f t="shared" si="144"/>
        <v>0</v>
      </c>
      <c r="K198" s="200">
        <f t="shared" si="153"/>
        <v>0</v>
      </c>
      <c r="L198" s="200">
        <f t="shared" si="153"/>
        <v>16162739.399999999</v>
      </c>
      <c r="M198" s="200">
        <f t="shared" si="153"/>
        <v>0</v>
      </c>
      <c r="N198" s="200">
        <f t="shared" si="145"/>
        <v>16162739.399999999</v>
      </c>
      <c r="O198" s="200"/>
      <c r="P198" s="200">
        <v>16162739.399999999</v>
      </c>
      <c r="Q198" s="200"/>
      <c r="R198" s="200">
        <f t="shared" si="146"/>
        <v>16162739.399999999</v>
      </c>
      <c r="S198" s="200"/>
      <c r="T198" s="200"/>
      <c r="U198" s="200"/>
      <c r="V198" s="200">
        <f t="shared" si="147"/>
        <v>0</v>
      </c>
      <c r="W198" s="200"/>
      <c r="X198" s="402">
        <f>+[3]NCMH!J377</f>
        <v>0</v>
      </c>
      <c r="Y198" s="200"/>
      <c r="Z198" s="200">
        <f t="shared" si="148"/>
        <v>0</v>
      </c>
      <c r="AA198" s="200">
        <f t="shared" si="154"/>
        <v>0</v>
      </c>
      <c r="AB198" s="402">
        <f t="shared" si="154"/>
        <v>16162739.399999999</v>
      </c>
      <c r="AC198" s="402">
        <f t="shared" si="154"/>
        <v>0</v>
      </c>
      <c r="AD198" s="402">
        <f t="shared" si="149"/>
        <v>16162739.399999999</v>
      </c>
      <c r="AE198" s="402"/>
      <c r="AF198" s="402">
        <f>+[3]NCMH!AX377</f>
        <v>13918653.899999999</v>
      </c>
      <c r="AG198" s="402"/>
      <c r="AH198" s="402">
        <f t="shared" si="150"/>
        <v>13918653.899999999</v>
      </c>
      <c r="AI198" s="402">
        <f t="shared" si="155"/>
        <v>0</v>
      </c>
      <c r="AJ198" s="402">
        <f t="shared" si="155"/>
        <v>2244085.5</v>
      </c>
      <c r="AK198" s="402">
        <f t="shared" si="155"/>
        <v>0</v>
      </c>
      <c r="AL198" s="402">
        <f>SUM(AI198:AK198)</f>
        <v>2244085.5</v>
      </c>
      <c r="AM198" s="432" t="str">
        <f t="shared" si="152"/>
        <v/>
      </c>
      <c r="AN198" s="432">
        <f t="shared" si="152"/>
        <v>0.86115685933784214</v>
      </c>
      <c r="AO198" s="432" t="str">
        <f t="shared" si="152"/>
        <v/>
      </c>
      <c r="AP198" s="432">
        <f t="shared" si="152"/>
        <v>0.86115685933784214</v>
      </c>
      <c r="AQ198" s="200">
        <f t="shared" si="156"/>
        <v>0</v>
      </c>
      <c r="AR198" s="200">
        <f t="shared" si="156"/>
        <v>0</v>
      </c>
      <c r="AS198" s="200">
        <f t="shared" si="156"/>
        <v>0</v>
      </c>
      <c r="AT198" s="200">
        <f>SUM(AQ198:AS198)</f>
        <v>0</v>
      </c>
      <c r="AU198" s="404"/>
    </row>
    <row r="199" spans="1:48" s="334" customFormat="1">
      <c r="A199" s="401"/>
      <c r="B199" s="217"/>
      <c r="C199" s="200"/>
      <c r="D199" s="200"/>
      <c r="E199" s="200"/>
      <c r="F199" s="200">
        <f t="shared" si="143"/>
        <v>0</v>
      </c>
      <c r="G199" s="200"/>
      <c r="H199" s="200"/>
      <c r="I199" s="200"/>
      <c r="J199" s="200">
        <f t="shared" si="144"/>
        <v>0</v>
      </c>
      <c r="K199" s="200">
        <f t="shared" si="153"/>
        <v>0</v>
      </c>
      <c r="L199" s="200">
        <f t="shared" si="153"/>
        <v>0</v>
      </c>
      <c r="M199" s="200">
        <f t="shared" si="153"/>
        <v>0</v>
      </c>
      <c r="N199" s="200">
        <f t="shared" si="145"/>
        <v>0</v>
      </c>
      <c r="O199" s="200"/>
      <c r="P199" s="200"/>
      <c r="Q199" s="200"/>
      <c r="R199" s="200">
        <f t="shared" si="146"/>
        <v>0</v>
      </c>
      <c r="S199" s="200"/>
      <c r="T199" s="200"/>
      <c r="U199" s="200"/>
      <c r="V199" s="200">
        <f t="shared" si="147"/>
        <v>0</v>
      </c>
      <c r="W199" s="200"/>
      <c r="X199" s="200"/>
      <c r="Y199" s="200"/>
      <c r="Z199" s="200">
        <f t="shared" si="148"/>
        <v>0</v>
      </c>
      <c r="AA199" s="200">
        <f t="shared" si="154"/>
        <v>0</v>
      </c>
      <c r="AB199" s="402">
        <f t="shared" si="154"/>
        <v>0</v>
      </c>
      <c r="AC199" s="402">
        <f t="shared" si="154"/>
        <v>0</v>
      </c>
      <c r="AD199" s="402">
        <f t="shared" si="149"/>
        <v>0</v>
      </c>
      <c r="AE199" s="402"/>
      <c r="AF199" s="402"/>
      <c r="AG199" s="402"/>
      <c r="AH199" s="402">
        <f t="shared" si="150"/>
        <v>0</v>
      </c>
      <c r="AI199" s="402">
        <f t="shared" si="155"/>
        <v>0</v>
      </c>
      <c r="AJ199" s="402">
        <f t="shared" si="155"/>
        <v>0</v>
      </c>
      <c r="AK199" s="402">
        <f t="shared" si="155"/>
        <v>0</v>
      </c>
      <c r="AL199" s="402">
        <f t="shared" si="142"/>
        <v>0</v>
      </c>
      <c r="AM199" s="432" t="str">
        <f t="shared" si="152"/>
        <v/>
      </c>
      <c r="AN199" s="432" t="str">
        <f t="shared" si="152"/>
        <v/>
      </c>
      <c r="AO199" s="432" t="str">
        <f t="shared" si="152"/>
        <v/>
      </c>
      <c r="AP199" s="432" t="str">
        <f t="shared" si="152"/>
        <v/>
      </c>
      <c r="AQ199" s="200">
        <f t="shared" si="156"/>
        <v>0</v>
      </c>
      <c r="AR199" s="200">
        <f t="shared" si="156"/>
        <v>0</v>
      </c>
      <c r="AS199" s="200">
        <f t="shared" si="156"/>
        <v>0</v>
      </c>
      <c r="AT199" s="200">
        <f t="shared" si="151"/>
        <v>0</v>
      </c>
      <c r="AU199" s="404"/>
    </row>
    <row r="200" spans="1:48" s="420" customFormat="1" ht="36">
      <c r="A200" s="428" t="s">
        <v>151</v>
      </c>
      <c r="B200" s="458" t="s">
        <v>440</v>
      </c>
      <c r="C200" s="416">
        <f>SUM(C201:C221)</f>
        <v>0</v>
      </c>
      <c r="D200" s="416">
        <f t="shared" ref="D200:AL200" si="157">SUM(D201:D221)</f>
        <v>14648965.880000005</v>
      </c>
      <c r="E200" s="416">
        <f t="shared" si="157"/>
        <v>0</v>
      </c>
      <c r="F200" s="416">
        <f t="shared" si="157"/>
        <v>14648965.880000005</v>
      </c>
      <c r="G200" s="416">
        <f t="shared" si="157"/>
        <v>0</v>
      </c>
      <c r="H200" s="416">
        <f t="shared" si="157"/>
        <v>0</v>
      </c>
      <c r="I200" s="416">
        <f t="shared" si="157"/>
        <v>0</v>
      </c>
      <c r="J200" s="416">
        <f t="shared" si="157"/>
        <v>0</v>
      </c>
      <c r="K200" s="416">
        <f t="shared" si="157"/>
        <v>0</v>
      </c>
      <c r="L200" s="416">
        <f t="shared" si="157"/>
        <v>14648965.880000005</v>
      </c>
      <c r="M200" s="416">
        <f t="shared" si="157"/>
        <v>0</v>
      </c>
      <c r="N200" s="416">
        <f t="shared" si="157"/>
        <v>14648965.880000005</v>
      </c>
      <c r="O200" s="416">
        <f t="shared" si="157"/>
        <v>0</v>
      </c>
      <c r="P200" s="416">
        <f t="shared" si="157"/>
        <v>14648965.880000005</v>
      </c>
      <c r="Q200" s="416">
        <f t="shared" si="157"/>
        <v>0</v>
      </c>
      <c r="R200" s="416">
        <f t="shared" si="157"/>
        <v>14648965.880000005</v>
      </c>
      <c r="S200" s="416">
        <f t="shared" si="157"/>
        <v>0</v>
      </c>
      <c r="T200" s="416">
        <f t="shared" si="157"/>
        <v>0</v>
      </c>
      <c r="U200" s="416">
        <f t="shared" si="157"/>
        <v>0</v>
      </c>
      <c r="V200" s="416">
        <f t="shared" si="157"/>
        <v>0</v>
      </c>
      <c r="W200" s="416">
        <f t="shared" si="157"/>
        <v>0</v>
      </c>
      <c r="X200" s="416">
        <f t="shared" si="157"/>
        <v>0</v>
      </c>
      <c r="Y200" s="416">
        <f t="shared" si="157"/>
        <v>0</v>
      </c>
      <c r="Z200" s="416">
        <f t="shared" si="157"/>
        <v>0</v>
      </c>
      <c r="AA200" s="416">
        <f t="shared" si="157"/>
        <v>0</v>
      </c>
      <c r="AB200" s="417">
        <f t="shared" si="157"/>
        <v>14648965.880000005</v>
      </c>
      <c r="AC200" s="417">
        <f t="shared" si="157"/>
        <v>0</v>
      </c>
      <c r="AD200" s="417">
        <f t="shared" si="157"/>
        <v>14648965.880000005</v>
      </c>
      <c r="AE200" s="417">
        <f t="shared" si="157"/>
        <v>0</v>
      </c>
      <c r="AF200" s="417">
        <f t="shared" si="157"/>
        <v>10310737.970000001</v>
      </c>
      <c r="AG200" s="417">
        <f t="shared" si="157"/>
        <v>0</v>
      </c>
      <c r="AH200" s="417">
        <f t="shared" si="157"/>
        <v>10310737.970000001</v>
      </c>
      <c r="AI200" s="417">
        <f t="shared" si="157"/>
        <v>0</v>
      </c>
      <c r="AJ200" s="417">
        <f t="shared" si="157"/>
        <v>4338227.9100000048</v>
      </c>
      <c r="AK200" s="417">
        <f t="shared" si="157"/>
        <v>0</v>
      </c>
      <c r="AL200" s="417">
        <f t="shared" si="157"/>
        <v>4338227.9100000048</v>
      </c>
      <c r="AM200" s="418" t="str">
        <f t="shared" si="152"/>
        <v/>
      </c>
      <c r="AN200" s="418">
        <f t="shared" si="152"/>
        <v>0.70385432353809252</v>
      </c>
      <c r="AO200" s="418" t="str">
        <f t="shared" si="152"/>
        <v/>
      </c>
      <c r="AP200" s="418">
        <f t="shared" si="152"/>
        <v>0.70385432353809252</v>
      </c>
      <c r="AQ200" s="416">
        <f>SUM(AQ201:AQ221)</f>
        <v>0</v>
      </c>
      <c r="AR200" s="416">
        <f>SUM(AR201:AR221)</f>
        <v>0</v>
      </c>
      <c r="AS200" s="416">
        <f>SUM(AS201:AS221)</f>
        <v>0</v>
      </c>
      <c r="AT200" s="416">
        <f>SUM(AT201:AT221)</f>
        <v>0</v>
      </c>
      <c r="AU200" s="419"/>
      <c r="AV200" s="420">
        <f>+AL200-'[1]Summary by PAP Conap2014'!$BE$63</f>
        <v>0</v>
      </c>
    </row>
    <row r="201" spans="1:48" s="434" customFormat="1">
      <c r="A201" s="401" t="s">
        <v>151</v>
      </c>
      <c r="B201" s="217" t="s">
        <v>51</v>
      </c>
      <c r="C201" s="430"/>
      <c r="D201" s="430">
        <f>+'[3]Central-conap'!D56</f>
        <v>10584833.050000004</v>
      </c>
      <c r="E201" s="430"/>
      <c r="F201" s="430">
        <f t="shared" si="143"/>
        <v>10584833.050000004</v>
      </c>
      <c r="G201" s="430"/>
      <c r="H201" s="430"/>
      <c r="I201" s="430"/>
      <c r="J201" s="430">
        <f t="shared" si="144"/>
        <v>0</v>
      </c>
      <c r="K201" s="430">
        <f t="shared" si="153"/>
        <v>0</v>
      </c>
      <c r="L201" s="430">
        <f t="shared" si="153"/>
        <v>10584833.050000004</v>
      </c>
      <c r="M201" s="430">
        <f t="shared" si="153"/>
        <v>0</v>
      </c>
      <c r="N201" s="430">
        <f t="shared" si="145"/>
        <v>10584833.050000004</v>
      </c>
      <c r="O201" s="430"/>
      <c r="P201" s="430">
        <v>10584833.050000004</v>
      </c>
      <c r="Q201" s="430"/>
      <c r="R201" s="430">
        <f t="shared" si="146"/>
        <v>10584833.050000004</v>
      </c>
      <c r="S201" s="430"/>
      <c r="T201" s="430"/>
      <c r="U201" s="430"/>
      <c r="V201" s="430">
        <f t="shared" si="147"/>
        <v>0</v>
      </c>
      <c r="W201" s="430"/>
      <c r="X201" s="430">
        <f>-+'[3]Central-conap'!E56</f>
        <v>-3000000</v>
      </c>
      <c r="Y201" s="430"/>
      <c r="Z201" s="430">
        <f t="shared" si="148"/>
        <v>-3000000</v>
      </c>
      <c r="AA201" s="430">
        <f t="shared" si="154"/>
        <v>0</v>
      </c>
      <c r="AB201" s="431">
        <f t="shared" si="154"/>
        <v>7584833.0500000045</v>
      </c>
      <c r="AC201" s="431">
        <f t="shared" si="154"/>
        <v>0</v>
      </c>
      <c r="AD201" s="431">
        <f t="shared" si="149"/>
        <v>7584833.0500000045</v>
      </c>
      <c r="AE201" s="431"/>
      <c r="AF201" s="431">
        <f>+'[3]Central-conap'!F56</f>
        <v>4658683.9899999993</v>
      </c>
      <c r="AG201" s="431"/>
      <c r="AH201" s="431">
        <f t="shared" si="150"/>
        <v>4658683.9899999993</v>
      </c>
      <c r="AI201" s="431">
        <f t="shared" si="155"/>
        <v>0</v>
      </c>
      <c r="AJ201" s="431">
        <f t="shared" si="155"/>
        <v>2926149.0600000052</v>
      </c>
      <c r="AK201" s="431">
        <f t="shared" si="155"/>
        <v>0</v>
      </c>
      <c r="AL201" s="402">
        <f t="shared" si="142"/>
        <v>2926149.0600000052</v>
      </c>
      <c r="AM201" s="432" t="str">
        <f t="shared" si="152"/>
        <v/>
      </c>
      <c r="AN201" s="432">
        <f t="shared" si="152"/>
        <v>0.61421048548985491</v>
      </c>
      <c r="AO201" s="432" t="str">
        <f t="shared" si="152"/>
        <v/>
      </c>
      <c r="AP201" s="432">
        <f t="shared" si="152"/>
        <v>0.61421048548985491</v>
      </c>
      <c r="AQ201" s="430">
        <f t="shared" si="156"/>
        <v>0</v>
      </c>
      <c r="AR201" s="430">
        <f t="shared" si="156"/>
        <v>0</v>
      </c>
      <c r="AS201" s="430">
        <f t="shared" si="156"/>
        <v>0</v>
      </c>
      <c r="AT201" s="200">
        <f t="shared" si="151"/>
        <v>0</v>
      </c>
      <c r="AU201" s="433"/>
    </row>
    <row r="202" spans="1:48" s="434" customFormat="1" ht="24">
      <c r="A202" s="401"/>
      <c r="B202" s="217" t="s">
        <v>52</v>
      </c>
      <c r="C202" s="430"/>
      <c r="D202" s="430">
        <f>+[3]CHDNCR!D382</f>
        <v>0</v>
      </c>
      <c r="E202" s="430"/>
      <c r="F202" s="430">
        <f t="shared" si="143"/>
        <v>0</v>
      </c>
      <c r="G202" s="430"/>
      <c r="H202" s="430"/>
      <c r="I202" s="430"/>
      <c r="J202" s="430">
        <f t="shared" si="144"/>
        <v>0</v>
      </c>
      <c r="K202" s="430">
        <f t="shared" si="153"/>
        <v>0</v>
      </c>
      <c r="L202" s="430">
        <f t="shared" si="153"/>
        <v>0</v>
      </c>
      <c r="M202" s="430">
        <f t="shared" si="153"/>
        <v>0</v>
      </c>
      <c r="N202" s="430">
        <f t="shared" si="145"/>
        <v>0</v>
      </c>
      <c r="O202" s="430"/>
      <c r="P202" s="430">
        <v>0</v>
      </c>
      <c r="Q202" s="430"/>
      <c r="R202" s="430">
        <f t="shared" si="146"/>
        <v>0</v>
      </c>
      <c r="S202" s="430"/>
      <c r="T202" s="430"/>
      <c r="U202" s="430"/>
      <c r="V202" s="430">
        <f t="shared" si="147"/>
        <v>0</v>
      </c>
      <c r="W202" s="430"/>
      <c r="X202" s="430">
        <f>+[3]CHDNCR!J382</f>
        <v>0</v>
      </c>
      <c r="Y202" s="430"/>
      <c r="Z202" s="430">
        <f t="shared" si="148"/>
        <v>0</v>
      </c>
      <c r="AA202" s="430">
        <f t="shared" si="154"/>
        <v>0</v>
      </c>
      <c r="AB202" s="431">
        <f t="shared" si="154"/>
        <v>0</v>
      </c>
      <c r="AC202" s="431">
        <f t="shared" si="154"/>
        <v>0</v>
      </c>
      <c r="AD202" s="431">
        <f t="shared" si="149"/>
        <v>0</v>
      </c>
      <c r="AE202" s="431"/>
      <c r="AF202" s="431">
        <f>+[3]CHDNCR!AX382</f>
        <v>0</v>
      </c>
      <c r="AG202" s="431"/>
      <c r="AH202" s="431">
        <f t="shared" si="150"/>
        <v>0</v>
      </c>
      <c r="AI202" s="431">
        <f t="shared" si="155"/>
        <v>0</v>
      </c>
      <c r="AJ202" s="431">
        <f t="shared" si="155"/>
        <v>0</v>
      </c>
      <c r="AK202" s="431">
        <f t="shared" si="155"/>
        <v>0</v>
      </c>
      <c r="AL202" s="402">
        <f t="shared" si="142"/>
        <v>0</v>
      </c>
      <c r="AM202" s="432" t="str">
        <f t="shared" si="152"/>
        <v/>
      </c>
      <c r="AN202" s="432" t="str">
        <f t="shared" si="152"/>
        <v/>
      </c>
      <c r="AO202" s="432" t="str">
        <f t="shared" si="152"/>
        <v/>
      </c>
      <c r="AP202" s="432" t="str">
        <f t="shared" si="152"/>
        <v/>
      </c>
      <c r="AQ202" s="430">
        <f t="shared" si="156"/>
        <v>0</v>
      </c>
      <c r="AR202" s="430">
        <f t="shared" si="156"/>
        <v>0</v>
      </c>
      <c r="AS202" s="430">
        <f t="shared" si="156"/>
        <v>0</v>
      </c>
      <c r="AT202" s="200">
        <f t="shared" si="151"/>
        <v>0</v>
      </c>
      <c r="AU202" s="433"/>
    </row>
    <row r="203" spans="1:48" s="434" customFormat="1">
      <c r="A203" s="401"/>
      <c r="B203" s="217" t="s">
        <v>88</v>
      </c>
      <c r="C203" s="430"/>
      <c r="D203" s="430">
        <f>+[3]CHDCAR!D382</f>
        <v>246750</v>
      </c>
      <c r="E203" s="430"/>
      <c r="F203" s="430">
        <f>SUM(C203:E203)</f>
        <v>246750</v>
      </c>
      <c r="G203" s="430"/>
      <c r="H203" s="430"/>
      <c r="I203" s="430"/>
      <c r="J203" s="430">
        <f>SUM(G203:I203)</f>
        <v>0</v>
      </c>
      <c r="K203" s="430">
        <f>+C203+G203</f>
        <v>0</v>
      </c>
      <c r="L203" s="430">
        <f>+D203+H203</f>
        <v>246750</v>
      </c>
      <c r="M203" s="430">
        <f>+E203+I203</f>
        <v>0</v>
      </c>
      <c r="N203" s="430">
        <f>SUM(K203:M203)</f>
        <v>246750</v>
      </c>
      <c r="O203" s="430"/>
      <c r="P203" s="430">
        <v>246750</v>
      </c>
      <c r="Q203" s="430"/>
      <c r="R203" s="430">
        <f>SUM(O203:Q203)</f>
        <v>246750</v>
      </c>
      <c r="S203" s="430"/>
      <c r="T203" s="430"/>
      <c r="U203" s="430"/>
      <c r="V203" s="430">
        <f>SUM(S203:U203)</f>
        <v>0</v>
      </c>
      <c r="W203" s="430"/>
      <c r="X203" s="430">
        <f>+[3]CHDCAR!J382</f>
        <v>0</v>
      </c>
      <c r="Y203" s="430"/>
      <c r="Z203" s="430">
        <f>SUM(W203:Y203)</f>
        <v>0</v>
      </c>
      <c r="AA203" s="430">
        <f>+O203+W203+S203</f>
        <v>0</v>
      </c>
      <c r="AB203" s="431">
        <f>+P203+X203+T203</f>
        <v>246750</v>
      </c>
      <c r="AC203" s="431">
        <f>+Q203+Y203+U203</f>
        <v>0</v>
      </c>
      <c r="AD203" s="431">
        <f>SUM(AA203:AC203)</f>
        <v>246750</v>
      </c>
      <c r="AE203" s="431"/>
      <c r="AF203" s="431">
        <f>+[3]CHDCAR!AX382</f>
        <v>246750</v>
      </c>
      <c r="AG203" s="431"/>
      <c r="AH203" s="431">
        <f>SUM(AE203:AG203)</f>
        <v>246750</v>
      </c>
      <c r="AI203" s="431">
        <f>+AA203-AE203</f>
        <v>0</v>
      </c>
      <c r="AJ203" s="431">
        <f>+AB203-AF203</f>
        <v>0</v>
      </c>
      <c r="AK203" s="431">
        <f>+AC203-AG203</f>
        <v>0</v>
      </c>
      <c r="AL203" s="402">
        <f>SUM(AI203:AK203)</f>
        <v>0</v>
      </c>
      <c r="AM203" s="432" t="str">
        <f>IF(AA203=0,"",AE203/AA203)</f>
        <v/>
      </c>
      <c r="AN203" s="432">
        <f>IF(AB203=0,"",AF203/AB203)</f>
        <v>1</v>
      </c>
      <c r="AO203" s="432" t="str">
        <f>IF(AC203=0,"",AG203/AC203)</f>
        <v/>
      </c>
      <c r="AP203" s="432">
        <f>IF(AD203=0,"",AH203/AD203)</f>
        <v>1</v>
      </c>
      <c r="AQ203" s="430">
        <f>+K203-O203-S203</f>
        <v>0</v>
      </c>
      <c r="AR203" s="430">
        <f>+L203-P203-T203</f>
        <v>0</v>
      </c>
      <c r="AS203" s="430">
        <f>+M203-Q203-U203</f>
        <v>0</v>
      </c>
      <c r="AT203" s="200">
        <f>SUM(AQ203:AS203)</f>
        <v>0</v>
      </c>
      <c r="AU203" s="433"/>
    </row>
    <row r="204" spans="1:48" s="434" customFormat="1">
      <c r="A204" s="401"/>
      <c r="B204" s="237" t="s">
        <v>80</v>
      </c>
      <c r="C204" s="430"/>
      <c r="D204" s="430">
        <f>+[3]CHD1!D382</f>
        <v>63166.75</v>
      </c>
      <c r="E204" s="430"/>
      <c r="F204" s="430">
        <f t="shared" si="143"/>
        <v>63166.75</v>
      </c>
      <c r="G204" s="430"/>
      <c r="H204" s="430"/>
      <c r="I204" s="430"/>
      <c r="J204" s="430">
        <f t="shared" si="144"/>
        <v>0</v>
      </c>
      <c r="K204" s="430">
        <f t="shared" si="153"/>
        <v>0</v>
      </c>
      <c r="L204" s="430">
        <f t="shared" si="153"/>
        <v>63166.75</v>
      </c>
      <c r="M204" s="430">
        <f t="shared" si="153"/>
        <v>0</v>
      </c>
      <c r="N204" s="430">
        <f t="shared" si="145"/>
        <v>63166.75</v>
      </c>
      <c r="O204" s="430"/>
      <c r="P204" s="430">
        <v>63166.75</v>
      </c>
      <c r="Q204" s="430"/>
      <c r="R204" s="430">
        <f t="shared" si="146"/>
        <v>63166.75</v>
      </c>
      <c r="S204" s="430"/>
      <c r="T204" s="430"/>
      <c r="U204" s="430"/>
      <c r="V204" s="430">
        <f t="shared" si="147"/>
        <v>0</v>
      </c>
      <c r="W204" s="430"/>
      <c r="X204" s="430">
        <f>+[3]CHD1!J382</f>
        <v>0</v>
      </c>
      <c r="Y204" s="430"/>
      <c r="Z204" s="430">
        <f t="shared" si="148"/>
        <v>0</v>
      </c>
      <c r="AA204" s="430">
        <f t="shared" si="154"/>
        <v>0</v>
      </c>
      <c r="AB204" s="431">
        <f t="shared" si="154"/>
        <v>63166.75</v>
      </c>
      <c r="AC204" s="431">
        <f t="shared" si="154"/>
        <v>0</v>
      </c>
      <c r="AD204" s="431">
        <f t="shared" si="149"/>
        <v>63166.75</v>
      </c>
      <c r="AE204" s="431"/>
      <c r="AF204" s="431">
        <f>+[3]CHD1!AX382</f>
        <v>63166.75</v>
      </c>
      <c r="AG204" s="431"/>
      <c r="AH204" s="431">
        <f t="shared" si="150"/>
        <v>63166.75</v>
      </c>
      <c r="AI204" s="431">
        <f t="shared" si="155"/>
        <v>0</v>
      </c>
      <c r="AJ204" s="431">
        <f t="shared" si="155"/>
        <v>0</v>
      </c>
      <c r="AK204" s="431">
        <f t="shared" si="155"/>
        <v>0</v>
      </c>
      <c r="AL204" s="402">
        <f t="shared" si="142"/>
        <v>0</v>
      </c>
      <c r="AM204" s="432" t="str">
        <f t="shared" si="152"/>
        <v/>
      </c>
      <c r="AN204" s="432">
        <f t="shared" si="152"/>
        <v>1</v>
      </c>
      <c r="AO204" s="432" t="str">
        <f t="shared" si="152"/>
        <v/>
      </c>
      <c r="AP204" s="432">
        <f t="shared" si="152"/>
        <v>1</v>
      </c>
      <c r="AQ204" s="430">
        <f t="shared" si="156"/>
        <v>0</v>
      </c>
      <c r="AR204" s="430">
        <f t="shared" si="156"/>
        <v>0</v>
      </c>
      <c r="AS204" s="430">
        <f t="shared" si="156"/>
        <v>0</v>
      </c>
      <c r="AT204" s="200">
        <f t="shared" si="151"/>
        <v>0</v>
      </c>
      <c r="AU204" s="433"/>
    </row>
    <row r="205" spans="1:48" s="434" customFormat="1" ht="24">
      <c r="A205" s="401"/>
      <c r="B205" s="443" t="s">
        <v>91</v>
      </c>
      <c r="C205" s="430"/>
      <c r="D205" s="430">
        <f>+[3]CHD2!D382</f>
        <v>282101.08</v>
      </c>
      <c r="E205" s="430"/>
      <c r="F205" s="430">
        <f t="shared" si="143"/>
        <v>282101.08</v>
      </c>
      <c r="G205" s="430"/>
      <c r="H205" s="430"/>
      <c r="I205" s="430"/>
      <c r="J205" s="430">
        <f t="shared" si="144"/>
        <v>0</v>
      </c>
      <c r="K205" s="430">
        <f t="shared" si="153"/>
        <v>0</v>
      </c>
      <c r="L205" s="430">
        <f t="shared" si="153"/>
        <v>282101.08</v>
      </c>
      <c r="M205" s="430">
        <f t="shared" si="153"/>
        <v>0</v>
      </c>
      <c r="N205" s="430">
        <f t="shared" si="145"/>
        <v>282101.08</v>
      </c>
      <c r="O205" s="430"/>
      <c r="P205" s="430">
        <v>282101.08</v>
      </c>
      <c r="Q205" s="430"/>
      <c r="R205" s="430">
        <f t="shared" si="146"/>
        <v>282101.08</v>
      </c>
      <c r="S205" s="430"/>
      <c r="T205" s="430"/>
      <c r="U205" s="430"/>
      <c r="V205" s="430">
        <f t="shared" si="147"/>
        <v>0</v>
      </c>
      <c r="W205" s="430"/>
      <c r="X205" s="430">
        <f>+[3]CHD2!J382</f>
        <v>0</v>
      </c>
      <c r="Y205" s="430"/>
      <c r="Z205" s="430">
        <f t="shared" si="148"/>
        <v>0</v>
      </c>
      <c r="AA205" s="430">
        <f t="shared" si="154"/>
        <v>0</v>
      </c>
      <c r="AB205" s="431">
        <f t="shared" si="154"/>
        <v>282101.08</v>
      </c>
      <c r="AC205" s="431">
        <f t="shared" si="154"/>
        <v>0</v>
      </c>
      <c r="AD205" s="431">
        <f t="shared" si="149"/>
        <v>282101.08</v>
      </c>
      <c r="AE205" s="431"/>
      <c r="AF205" s="431">
        <f>+[3]CHD2!AX382</f>
        <v>282101.08</v>
      </c>
      <c r="AG205" s="431"/>
      <c r="AH205" s="431">
        <f t="shared" si="150"/>
        <v>282101.08</v>
      </c>
      <c r="AI205" s="431">
        <f t="shared" si="155"/>
        <v>0</v>
      </c>
      <c r="AJ205" s="431">
        <f t="shared" si="155"/>
        <v>0</v>
      </c>
      <c r="AK205" s="431">
        <f t="shared" si="155"/>
        <v>0</v>
      </c>
      <c r="AL205" s="402">
        <f t="shared" si="142"/>
        <v>0</v>
      </c>
      <c r="AM205" s="432" t="str">
        <f t="shared" si="152"/>
        <v/>
      </c>
      <c r="AN205" s="432">
        <f t="shared" si="152"/>
        <v>1</v>
      </c>
      <c r="AO205" s="432" t="str">
        <f t="shared" si="152"/>
        <v/>
      </c>
      <c r="AP205" s="432">
        <f t="shared" si="152"/>
        <v>1</v>
      </c>
      <c r="AQ205" s="430">
        <f t="shared" si="156"/>
        <v>0</v>
      </c>
      <c r="AR205" s="430">
        <f t="shared" si="156"/>
        <v>0</v>
      </c>
      <c r="AS205" s="430">
        <f t="shared" si="156"/>
        <v>0</v>
      </c>
      <c r="AT205" s="200">
        <f t="shared" si="151"/>
        <v>0</v>
      </c>
      <c r="AU205" s="433"/>
    </row>
    <row r="206" spans="1:48" s="434" customFormat="1">
      <c r="A206" s="401"/>
      <c r="B206" s="217" t="s">
        <v>93</v>
      </c>
      <c r="C206" s="430"/>
      <c r="D206" s="430">
        <f>+[3]CHD3!D382</f>
        <v>11562.5</v>
      </c>
      <c r="E206" s="430"/>
      <c r="F206" s="430">
        <f t="shared" si="143"/>
        <v>11562.5</v>
      </c>
      <c r="G206" s="430"/>
      <c r="H206" s="430"/>
      <c r="I206" s="430"/>
      <c r="J206" s="430">
        <f t="shared" si="144"/>
        <v>0</v>
      </c>
      <c r="K206" s="430">
        <f t="shared" si="153"/>
        <v>0</v>
      </c>
      <c r="L206" s="430">
        <f t="shared" si="153"/>
        <v>11562.5</v>
      </c>
      <c r="M206" s="430">
        <f t="shared" si="153"/>
        <v>0</v>
      </c>
      <c r="N206" s="430">
        <f t="shared" si="145"/>
        <v>11562.5</v>
      </c>
      <c r="O206" s="430"/>
      <c r="P206" s="430">
        <v>11562.5</v>
      </c>
      <c r="Q206" s="430"/>
      <c r="R206" s="430">
        <f t="shared" si="146"/>
        <v>11562.5</v>
      </c>
      <c r="S206" s="430"/>
      <c r="T206" s="430"/>
      <c r="U206" s="430"/>
      <c r="V206" s="430">
        <f t="shared" si="147"/>
        <v>0</v>
      </c>
      <c r="W206" s="430"/>
      <c r="X206" s="430">
        <f>+[3]CHD3!J382</f>
        <v>0</v>
      </c>
      <c r="Y206" s="430"/>
      <c r="Z206" s="430">
        <f t="shared" si="148"/>
        <v>0</v>
      </c>
      <c r="AA206" s="430">
        <f t="shared" si="154"/>
        <v>0</v>
      </c>
      <c r="AB206" s="431">
        <f t="shared" si="154"/>
        <v>11562.5</v>
      </c>
      <c r="AC206" s="431">
        <f t="shared" si="154"/>
        <v>0</v>
      </c>
      <c r="AD206" s="431">
        <f t="shared" si="149"/>
        <v>11562.5</v>
      </c>
      <c r="AE206" s="431"/>
      <c r="AF206" s="431">
        <f>+[3]CHD3!AX382</f>
        <v>0</v>
      </c>
      <c r="AG206" s="431"/>
      <c r="AH206" s="431">
        <f t="shared" si="150"/>
        <v>0</v>
      </c>
      <c r="AI206" s="431">
        <f t="shared" si="155"/>
        <v>0</v>
      </c>
      <c r="AJ206" s="431">
        <f t="shared" si="155"/>
        <v>11562.5</v>
      </c>
      <c r="AK206" s="431">
        <f t="shared" si="155"/>
        <v>0</v>
      </c>
      <c r="AL206" s="402">
        <f t="shared" si="142"/>
        <v>11562.5</v>
      </c>
      <c r="AM206" s="432" t="str">
        <f t="shared" si="152"/>
        <v/>
      </c>
      <c r="AN206" s="432">
        <f t="shared" si="152"/>
        <v>0</v>
      </c>
      <c r="AO206" s="432" t="str">
        <f t="shared" si="152"/>
        <v/>
      </c>
      <c r="AP206" s="432">
        <f t="shared" si="152"/>
        <v>0</v>
      </c>
      <c r="AQ206" s="430">
        <f t="shared" si="156"/>
        <v>0</v>
      </c>
      <c r="AR206" s="430">
        <f t="shared" si="156"/>
        <v>0</v>
      </c>
      <c r="AS206" s="430">
        <f t="shared" si="156"/>
        <v>0</v>
      </c>
      <c r="AT206" s="200">
        <f t="shared" si="151"/>
        <v>0</v>
      </c>
      <c r="AU206" s="433"/>
    </row>
    <row r="207" spans="1:48" s="434" customFormat="1">
      <c r="A207" s="401"/>
      <c r="B207" s="217" t="s">
        <v>95</v>
      </c>
      <c r="C207" s="430"/>
      <c r="D207" s="430">
        <f>+[3]CHD4A!D382</f>
        <v>300000</v>
      </c>
      <c r="E207" s="430"/>
      <c r="F207" s="430">
        <f t="shared" si="143"/>
        <v>300000</v>
      </c>
      <c r="G207" s="430"/>
      <c r="H207" s="430"/>
      <c r="I207" s="430"/>
      <c r="J207" s="430">
        <f t="shared" si="144"/>
        <v>0</v>
      </c>
      <c r="K207" s="430">
        <f t="shared" si="153"/>
        <v>0</v>
      </c>
      <c r="L207" s="430">
        <f t="shared" si="153"/>
        <v>300000</v>
      </c>
      <c r="M207" s="430">
        <f t="shared" si="153"/>
        <v>0</v>
      </c>
      <c r="N207" s="430">
        <f t="shared" si="145"/>
        <v>300000</v>
      </c>
      <c r="O207" s="430"/>
      <c r="P207" s="430">
        <v>300000</v>
      </c>
      <c r="Q207" s="430"/>
      <c r="R207" s="430">
        <f t="shared" si="146"/>
        <v>300000</v>
      </c>
      <c r="S207" s="430"/>
      <c r="T207" s="430"/>
      <c r="U207" s="430"/>
      <c r="V207" s="430">
        <f t="shared" si="147"/>
        <v>0</v>
      </c>
      <c r="W207" s="430"/>
      <c r="X207" s="430">
        <f>+[3]CHD4A!J382</f>
        <v>0</v>
      </c>
      <c r="Y207" s="430"/>
      <c r="Z207" s="430">
        <f t="shared" si="148"/>
        <v>0</v>
      </c>
      <c r="AA207" s="430">
        <f t="shared" si="154"/>
        <v>0</v>
      </c>
      <c r="AB207" s="431">
        <f t="shared" si="154"/>
        <v>300000</v>
      </c>
      <c r="AC207" s="431">
        <f t="shared" si="154"/>
        <v>0</v>
      </c>
      <c r="AD207" s="431">
        <f t="shared" si="149"/>
        <v>300000</v>
      </c>
      <c r="AE207" s="431"/>
      <c r="AF207" s="431">
        <f>+[3]CHD4A!AX382</f>
        <v>300000</v>
      </c>
      <c r="AG207" s="431"/>
      <c r="AH207" s="431">
        <f t="shared" si="150"/>
        <v>300000</v>
      </c>
      <c r="AI207" s="431">
        <f t="shared" si="155"/>
        <v>0</v>
      </c>
      <c r="AJ207" s="431">
        <f t="shared" si="155"/>
        <v>0</v>
      </c>
      <c r="AK207" s="431">
        <f t="shared" si="155"/>
        <v>0</v>
      </c>
      <c r="AL207" s="402">
        <f t="shared" si="142"/>
        <v>0</v>
      </c>
      <c r="AM207" s="432" t="str">
        <f t="shared" si="152"/>
        <v/>
      </c>
      <c r="AN207" s="432">
        <f t="shared" si="152"/>
        <v>1</v>
      </c>
      <c r="AO207" s="432" t="str">
        <f t="shared" si="152"/>
        <v/>
      </c>
      <c r="AP207" s="432">
        <f t="shared" si="152"/>
        <v>1</v>
      </c>
      <c r="AQ207" s="430">
        <f t="shared" si="156"/>
        <v>0</v>
      </c>
      <c r="AR207" s="430">
        <f t="shared" si="156"/>
        <v>0</v>
      </c>
      <c r="AS207" s="430">
        <f t="shared" si="156"/>
        <v>0</v>
      </c>
      <c r="AT207" s="200">
        <f t="shared" si="151"/>
        <v>0</v>
      </c>
      <c r="AU207" s="433"/>
    </row>
    <row r="208" spans="1:48" s="434" customFormat="1">
      <c r="A208" s="401"/>
      <c r="B208" s="217" t="s">
        <v>97</v>
      </c>
      <c r="C208" s="430"/>
      <c r="D208" s="430">
        <f>+[3]CHD4B!D382</f>
        <v>0</v>
      </c>
      <c r="E208" s="430"/>
      <c r="F208" s="430">
        <f t="shared" si="143"/>
        <v>0</v>
      </c>
      <c r="G208" s="430"/>
      <c r="H208" s="430"/>
      <c r="I208" s="430"/>
      <c r="J208" s="430">
        <f t="shared" si="144"/>
        <v>0</v>
      </c>
      <c r="K208" s="430">
        <f t="shared" si="153"/>
        <v>0</v>
      </c>
      <c r="L208" s="430">
        <f t="shared" si="153"/>
        <v>0</v>
      </c>
      <c r="M208" s="430">
        <f t="shared" si="153"/>
        <v>0</v>
      </c>
      <c r="N208" s="430">
        <f t="shared" si="145"/>
        <v>0</v>
      </c>
      <c r="O208" s="430"/>
      <c r="P208" s="430">
        <v>0</v>
      </c>
      <c r="Q208" s="430"/>
      <c r="R208" s="430">
        <f t="shared" si="146"/>
        <v>0</v>
      </c>
      <c r="S208" s="430"/>
      <c r="T208" s="430"/>
      <c r="U208" s="430"/>
      <c r="V208" s="430">
        <f t="shared" si="147"/>
        <v>0</v>
      </c>
      <c r="W208" s="430"/>
      <c r="X208" s="430">
        <f>+[3]CHD4B!J382</f>
        <v>0</v>
      </c>
      <c r="Y208" s="430"/>
      <c r="Z208" s="430">
        <f t="shared" si="148"/>
        <v>0</v>
      </c>
      <c r="AA208" s="430">
        <f t="shared" si="154"/>
        <v>0</v>
      </c>
      <c r="AB208" s="431">
        <f t="shared" si="154"/>
        <v>0</v>
      </c>
      <c r="AC208" s="431">
        <f t="shared" si="154"/>
        <v>0</v>
      </c>
      <c r="AD208" s="431">
        <f t="shared" si="149"/>
        <v>0</v>
      </c>
      <c r="AE208" s="431"/>
      <c r="AF208" s="431">
        <f>+[3]CHD4B!AX382</f>
        <v>0</v>
      </c>
      <c r="AG208" s="431"/>
      <c r="AH208" s="431">
        <f t="shared" si="150"/>
        <v>0</v>
      </c>
      <c r="AI208" s="431">
        <f t="shared" si="155"/>
        <v>0</v>
      </c>
      <c r="AJ208" s="431">
        <f t="shared" si="155"/>
        <v>0</v>
      </c>
      <c r="AK208" s="431">
        <f t="shared" si="155"/>
        <v>0</v>
      </c>
      <c r="AL208" s="402">
        <f t="shared" si="142"/>
        <v>0</v>
      </c>
      <c r="AM208" s="432" t="str">
        <f t="shared" si="152"/>
        <v/>
      </c>
      <c r="AN208" s="432" t="str">
        <f t="shared" si="152"/>
        <v/>
      </c>
      <c r="AO208" s="432" t="str">
        <f t="shared" si="152"/>
        <v/>
      </c>
      <c r="AP208" s="432" t="str">
        <f t="shared" si="152"/>
        <v/>
      </c>
      <c r="AQ208" s="430">
        <f t="shared" si="156"/>
        <v>0</v>
      </c>
      <c r="AR208" s="430">
        <f t="shared" si="156"/>
        <v>0</v>
      </c>
      <c r="AS208" s="430">
        <f t="shared" si="156"/>
        <v>0</v>
      </c>
      <c r="AT208" s="200">
        <f t="shared" si="151"/>
        <v>0</v>
      </c>
      <c r="AU208" s="433"/>
    </row>
    <row r="209" spans="1:48" s="434" customFormat="1">
      <c r="A209" s="401"/>
      <c r="B209" s="217" t="s">
        <v>53</v>
      </c>
      <c r="C209" s="430"/>
      <c r="D209" s="430">
        <f>+[3]CHD5!D382</f>
        <v>300000</v>
      </c>
      <c r="E209" s="430"/>
      <c r="F209" s="430">
        <f t="shared" si="143"/>
        <v>300000</v>
      </c>
      <c r="G209" s="430"/>
      <c r="H209" s="430"/>
      <c r="I209" s="430"/>
      <c r="J209" s="430">
        <f t="shared" si="144"/>
        <v>0</v>
      </c>
      <c r="K209" s="430">
        <f t="shared" si="153"/>
        <v>0</v>
      </c>
      <c r="L209" s="430">
        <f t="shared" si="153"/>
        <v>300000</v>
      </c>
      <c r="M209" s="430">
        <f t="shared" si="153"/>
        <v>0</v>
      </c>
      <c r="N209" s="430">
        <f t="shared" si="145"/>
        <v>300000</v>
      </c>
      <c r="O209" s="430"/>
      <c r="P209" s="430">
        <v>300000</v>
      </c>
      <c r="Q209" s="430"/>
      <c r="R209" s="430">
        <f t="shared" si="146"/>
        <v>300000</v>
      </c>
      <c r="S209" s="430"/>
      <c r="T209" s="430"/>
      <c r="U209" s="430"/>
      <c r="V209" s="430">
        <f t="shared" si="147"/>
        <v>0</v>
      </c>
      <c r="W209" s="430"/>
      <c r="X209" s="430">
        <f>+[3]CHD5!J382</f>
        <v>0</v>
      </c>
      <c r="Y209" s="430"/>
      <c r="Z209" s="430">
        <f t="shared" si="148"/>
        <v>0</v>
      </c>
      <c r="AA209" s="430">
        <f t="shared" si="154"/>
        <v>0</v>
      </c>
      <c r="AB209" s="431">
        <f t="shared" si="154"/>
        <v>300000</v>
      </c>
      <c r="AC209" s="431">
        <f t="shared" si="154"/>
        <v>0</v>
      </c>
      <c r="AD209" s="431">
        <f t="shared" si="149"/>
        <v>300000</v>
      </c>
      <c r="AE209" s="431"/>
      <c r="AF209" s="431">
        <f>+[3]CHD5!AX382</f>
        <v>0</v>
      </c>
      <c r="AG209" s="431"/>
      <c r="AH209" s="431">
        <f t="shared" si="150"/>
        <v>0</v>
      </c>
      <c r="AI209" s="431">
        <f t="shared" si="155"/>
        <v>0</v>
      </c>
      <c r="AJ209" s="431">
        <f t="shared" si="155"/>
        <v>300000</v>
      </c>
      <c r="AK209" s="431">
        <f t="shared" si="155"/>
        <v>0</v>
      </c>
      <c r="AL209" s="402">
        <f t="shared" si="142"/>
        <v>300000</v>
      </c>
      <c r="AM209" s="432" t="str">
        <f t="shared" si="152"/>
        <v/>
      </c>
      <c r="AN209" s="432">
        <f t="shared" si="152"/>
        <v>0</v>
      </c>
      <c r="AO209" s="432" t="str">
        <f t="shared" si="152"/>
        <v/>
      </c>
      <c r="AP209" s="432">
        <f t="shared" si="152"/>
        <v>0</v>
      </c>
      <c r="AQ209" s="430">
        <f t="shared" si="156"/>
        <v>0</v>
      </c>
      <c r="AR209" s="430">
        <f t="shared" si="156"/>
        <v>0</v>
      </c>
      <c r="AS209" s="430">
        <f t="shared" si="156"/>
        <v>0</v>
      </c>
      <c r="AT209" s="200">
        <f t="shared" si="151"/>
        <v>0</v>
      </c>
      <c r="AU209" s="433"/>
    </row>
    <row r="210" spans="1:48" s="434" customFormat="1">
      <c r="A210" s="401"/>
      <c r="B210" s="217" t="s">
        <v>100</v>
      </c>
      <c r="C210" s="430"/>
      <c r="D210" s="430">
        <f>+[3]CHD6!D382</f>
        <v>300000</v>
      </c>
      <c r="E210" s="430"/>
      <c r="F210" s="430">
        <f t="shared" si="143"/>
        <v>300000</v>
      </c>
      <c r="G210" s="430"/>
      <c r="H210" s="430"/>
      <c r="I210" s="430"/>
      <c r="J210" s="430">
        <f t="shared" si="144"/>
        <v>0</v>
      </c>
      <c r="K210" s="430">
        <f t="shared" si="153"/>
        <v>0</v>
      </c>
      <c r="L210" s="430">
        <f t="shared" si="153"/>
        <v>300000</v>
      </c>
      <c r="M210" s="430">
        <f t="shared" si="153"/>
        <v>0</v>
      </c>
      <c r="N210" s="430">
        <f t="shared" si="145"/>
        <v>300000</v>
      </c>
      <c r="O210" s="430"/>
      <c r="P210" s="430">
        <v>300000</v>
      </c>
      <c r="Q210" s="430"/>
      <c r="R210" s="430">
        <f t="shared" si="146"/>
        <v>300000</v>
      </c>
      <c r="S210" s="430"/>
      <c r="T210" s="430"/>
      <c r="U210" s="430"/>
      <c r="V210" s="430">
        <f t="shared" si="147"/>
        <v>0</v>
      </c>
      <c r="W210" s="430"/>
      <c r="X210" s="430">
        <f>+[3]CHD6!J382</f>
        <v>0</v>
      </c>
      <c r="Y210" s="430"/>
      <c r="Z210" s="430">
        <f t="shared" si="148"/>
        <v>0</v>
      </c>
      <c r="AA210" s="430">
        <f t="shared" si="154"/>
        <v>0</v>
      </c>
      <c r="AB210" s="431">
        <f t="shared" si="154"/>
        <v>300000</v>
      </c>
      <c r="AC210" s="431">
        <f t="shared" si="154"/>
        <v>0</v>
      </c>
      <c r="AD210" s="431">
        <f t="shared" si="149"/>
        <v>300000</v>
      </c>
      <c r="AE210" s="431"/>
      <c r="AF210" s="431">
        <f>+[3]CHD6!AX382</f>
        <v>0</v>
      </c>
      <c r="AG210" s="431"/>
      <c r="AH210" s="431">
        <f t="shared" si="150"/>
        <v>0</v>
      </c>
      <c r="AI210" s="431">
        <f t="shared" si="155"/>
        <v>0</v>
      </c>
      <c r="AJ210" s="431">
        <f t="shared" si="155"/>
        <v>300000</v>
      </c>
      <c r="AK210" s="431">
        <f t="shared" si="155"/>
        <v>0</v>
      </c>
      <c r="AL210" s="402">
        <f t="shared" si="142"/>
        <v>300000</v>
      </c>
      <c r="AM210" s="432" t="str">
        <f t="shared" si="152"/>
        <v/>
      </c>
      <c r="AN210" s="432">
        <f t="shared" si="152"/>
        <v>0</v>
      </c>
      <c r="AO210" s="432" t="str">
        <f t="shared" si="152"/>
        <v/>
      </c>
      <c r="AP210" s="432">
        <f t="shared" si="152"/>
        <v>0</v>
      </c>
      <c r="AQ210" s="430">
        <f t="shared" si="156"/>
        <v>0</v>
      </c>
      <c r="AR210" s="430">
        <f t="shared" si="156"/>
        <v>0</v>
      </c>
      <c r="AS210" s="430">
        <f t="shared" si="156"/>
        <v>0</v>
      </c>
      <c r="AT210" s="200">
        <f t="shared" si="151"/>
        <v>0</v>
      </c>
      <c r="AU210" s="433"/>
    </row>
    <row r="211" spans="1:48" s="434" customFormat="1">
      <c r="A211" s="401"/>
      <c r="B211" s="217" t="s">
        <v>54</v>
      </c>
      <c r="C211" s="430"/>
      <c r="D211" s="430">
        <f>+[3]CHD7!D382</f>
        <v>300000</v>
      </c>
      <c r="E211" s="430"/>
      <c r="F211" s="430">
        <f t="shared" si="143"/>
        <v>300000</v>
      </c>
      <c r="G211" s="430"/>
      <c r="H211" s="430"/>
      <c r="I211" s="430"/>
      <c r="J211" s="430">
        <f t="shared" si="144"/>
        <v>0</v>
      </c>
      <c r="K211" s="430">
        <f t="shared" si="153"/>
        <v>0</v>
      </c>
      <c r="L211" s="430">
        <f t="shared" si="153"/>
        <v>300000</v>
      </c>
      <c r="M211" s="430">
        <f t="shared" si="153"/>
        <v>0</v>
      </c>
      <c r="N211" s="430">
        <f t="shared" si="145"/>
        <v>300000</v>
      </c>
      <c r="O211" s="430"/>
      <c r="P211" s="430">
        <v>300000</v>
      </c>
      <c r="Q211" s="430"/>
      <c r="R211" s="430">
        <f t="shared" si="146"/>
        <v>300000</v>
      </c>
      <c r="S211" s="430"/>
      <c r="T211" s="430"/>
      <c r="U211" s="430"/>
      <c r="V211" s="430">
        <f t="shared" si="147"/>
        <v>0</v>
      </c>
      <c r="W211" s="430"/>
      <c r="X211" s="430">
        <f>+[3]CHD7!J382</f>
        <v>0</v>
      </c>
      <c r="Y211" s="430"/>
      <c r="Z211" s="430">
        <f t="shared" si="148"/>
        <v>0</v>
      </c>
      <c r="AA211" s="430">
        <f t="shared" si="154"/>
        <v>0</v>
      </c>
      <c r="AB211" s="431">
        <f t="shared" si="154"/>
        <v>300000</v>
      </c>
      <c r="AC211" s="431">
        <f t="shared" si="154"/>
        <v>0</v>
      </c>
      <c r="AD211" s="431">
        <f t="shared" si="149"/>
        <v>300000</v>
      </c>
      <c r="AE211" s="431"/>
      <c r="AF211" s="431">
        <f>+[3]CHD7!AX382</f>
        <v>33027.360000000001</v>
      </c>
      <c r="AG211" s="431"/>
      <c r="AH211" s="431">
        <f t="shared" si="150"/>
        <v>33027.360000000001</v>
      </c>
      <c r="AI211" s="431">
        <f t="shared" si="155"/>
        <v>0</v>
      </c>
      <c r="AJ211" s="431">
        <f t="shared" si="155"/>
        <v>266972.64</v>
      </c>
      <c r="AK211" s="431">
        <f t="shared" si="155"/>
        <v>0</v>
      </c>
      <c r="AL211" s="402">
        <f t="shared" si="142"/>
        <v>266972.64</v>
      </c>
      <c r="AM211" s="432" t="str">
        <f t="shared" si="152"/>
        <v/>
      </c>
      <c r="AN211" s="432">
        <f t="shared" si="152"/>
        <v>0.1100912</v>
      </c>
      <c r="AO211" s="432" t="str">
        <f t="shared" si="152"/>
        <v/>
      </c>
      <c r="AP211" s="432">
        <f t="shared" si="152"/>
        <v>0.1100912</v>
      </c>
      <c r="AQ211" s="430">
        <f t="shared" si="156"/>
        <v>0</v>
      </c>
      <c r="AR211" s="430">
        <f t="shared" si="156"/>
        <v>0</v>
      </c>
      <c r="AS211" s="430">
        <f t="shared" si="156"/>
        <v>0</v>
      </c>
      <c r="AT211" s="200">
        <f t="shared" si="151"/>
        <v>0</v>
      </c>
      <c r="AU211" s="433"/>
    </row>
    <row r="212" spans="1:48" s="434" customFormat="1">
      <c r="A212" s="401"/>
      <c r="B212" s="217" t="s">
        <v>103</v>
      </c>
      <c r="C212" s="430"/>
      <c r="D212" s="430">
        <f>+[3]CHD8!D382</f>
        <v>300000</v>
      </c>
      <c r="E212" s="430"/>
      <c r="F212" s="430">
        <f t="shared" si="143"/>
        <v>300000</v>
      </c>
      <c r="G212" s="430"/>
      <c r="H212" s="430"/>
      <c r="I212" s="430"/>
      <c r="J212" s="430">
        <f t="shared" si="144"/>
        <v>0</v>
      </c>
      <c r="K212" s="430">
        <f t="shared" si="153"/>
        <v>0</v>
      </c>
      <c r="L212" s="430">
        <f t="shared" si="153"/>
        <v>300000</v>
      </c>
      <c r="M212" s="430">
        <f t="shared" si="153"/>
        <v>0</v>
      </c>
      <c r="N212" s="430">
        <f t="shared" si="145"/>
        <v>300000</v>
      </c>
      <c r="O212" s="430"/>
      <c r="P212" s="430">
        <v>300000</v>
      </c>
      <c r="Q212" s="430"/>
      <c r="R212" s="430">
        <f t="shared" si="146"/>
        <v>300000</v>
      </c>
      <c r="S212" s="430"/>
      <c r="T212" s="430"/>
      <c r="U212" s="430"/>
      <c r="V212" s="430">
        <f t="shared" si="147"/>
        <v>0</v>
      </c>
      <c r="W212" s="430"/>
      <c r="X212" s="430">
        <f>+[3]CHD8!J382</f>
        <v>0</v>
      </c>
      <c r="Y212" s="430"/>
      <c r="Z212" s="430">
        <f t="shared" si="148"/>
        <v>0</v>
      </c>
      <c r="AA212" s="430">
        <f t="shared" si="154"/>
        <v>0</v>
      </c>
      <c r="AB212" s="431">
        <f t="shared" si="154"/>
        <v>300000</v>
      </c>
      <c r="AC212" s="431">
        <f t="shared" si="154"/>
        <v>0</v>
      </c>
      <c r="AD212" s="431">
        <f t="shared" si="149"/>
        <v>300000</v>
      </c>
      <c r="AE212" s="431"/>
      <c r="AF212" s="431">
        <f>+[3]CHD8!AX382</f>
        <v>177640</v>
      </c>
      <c r="AG212" s="431"/>
      <c r="AH212" s="431">
        <f t="shared" si="150"/>
        <v>177640</v>
      </c>
      <c r="AI212" s="431">
        <f t="shared" si="155"/>
        <v>0</v>
      </c>
      <c r="AJ212" s="431">
        <f t="shared" si="155"/>
        <v>122360</v>
      </c>
      <c r="AK212" s="431">
        <f t="shared" si="155"/>
        <v>0</v>
      </c>
      <c r="AL212" s="402">
        <f t="shared" si="142"/>
        <v>122360</v>
      </c>
      <c r="AM212" s="432" t="str">
        <f t="shared" si="152"/>
        <v/>
      </c>
      <c r="AN212" s="432">
        <f t="shared" si="152"/>
        <v>0.59213333333333329</v>
      </c>
      <c r="AO212" s="432" t="str">
        <f t="shared" si="152"/>
        <v/>
      </c>
      <c r="AP212" s="432">
        <f t="shared" si="152"/>
        <v>0.59213333333333329</v>
      </c>
      <c r="AQ212" s="430">
        <f t="shared" si="156"/>
        <v>0</v>
      </c>
      <c r="AR212" s="430">
        <f t="shared" si="156"/>
        <v>0</v>
      </c>
      <c r="AS212" s="430">
        <f t="shared" si="156"/>
        <v>0</v>
      </c>
      <c r="AT212" s="200">
        <f t="shared" si="151"/>
        <v>0</v>
      </c>
      <c r="AU212" s="433"/>
    </row>
    <row r="213" spans="1:48" s="434" customFormat="1" ht="24">
      <c r="A213" s="401"/>
      <c r="B213" s="217" t="s">
        <v>105</v>
      </c>
      <c r="C213" s="430"/>
      <c r="D213" s="430">
        <f>+[3]CHD9!D382</f>
        <v>300000</v>
      </c>
      <c r="E213" s="430"/>
      <c r="F213" s="430">
        <f>SUM(C213:E213)</f>
        <v>300000</v>
      </c>
      <c r="G213" s="430"/>
      <c r="H213" s="430"/>
      <c r="I213" s="430"/>
      <c r="J213" s="430">
        <f>SUM(G213:I213)</f>
        <v>0</v>
      </c>
      <c r="K213" s="430">
        <f>+C213+G213</f>
        <v>0</v>
      </c>
      <c r="L213" s="430">
        <f>+D213+H213</f>
        <v>300000</v>
      </c>
      <c r="M213" s="430">
        <f>+E213+I213</f>
        <v>0</v>
      </c>
      <c r="N213" s="430">
        <f>SUM(K213:M213)</f>
        <v>300000</v>
      </c>
      <c r="O213" s="430"/>
      <c r="P213" s="430">
        <v>300000</v>
      </c>
      <c r="Q213" s="430"/>
      <c r="R213" s="430">
        <f>SUM(O213:Q213)</f>
        <v>300000</v>
      </c>
      <c r="S213" s="430"/>
      <c r="T213" s="430"/>
      <c r="U213" s="430"/>
      <c r="V213" s="430">
        <f>SUM(S213:U213)</f>
        <v>0</v>
      </c>
      <c r="W213" s="430"/>
      <c r="X213" s="430">
        <f>+[3]CHD9!J382</f>
        <v>0</v>
      </c>
      <c r="Y213" s="430"/>
      <c r="Z213" s="430">
        <f>SUM(W213:Y213)</f>
        <v>0</v>
      </c>
      <c r="AA213" s="430">
        <f>+O213+W213+S213</f>
        <v>0</v>
      </c>
      <c r="AB213" s="431">
        <f>+P213+X213+T213</f>
        <v>300000</v>
      </c>
      <c r="AC213" s="431">
        <f>+Q213+Y213+U213</f>
        <v>0</v>
      </c>
      <c r="AD213" s="431">
        <f>SUM(AA213:AC213)</f>
        <v>300000</v>
      </c>
      <c r="AE213" s="431"/>
      <c r="AF213" s="431">
        <f>+[3]CHD9!AX382</f>
        <v>300000</v>
      </c>
      <c r="AG213" s="431"/>
      <c r="AH213" s="431">
        <f>SUM(AE213:AG213)</f>
        <v>300000</v>
      </c>
      <c r="AI213" s="431">
        <f>+AA213-AE213</f>
        <v>0</v>
      </c>
      <c r="AJ213" s="431">
        <f>+AB213-AF213</f>
        <v>0</v>
      </c>
      <c r="AK213" s="431">
        <f>+AC213-AG213</f>
        <v>0</v>
      </c>
      <c r="AL213" s="402">
        <f>SUM(AI213:AK213)</f>
        <v>0</v>
      </c>
      <c r="AM213" s="432" t="str">
        <f>IF(AA213=0,"",AE213/AA213)</f>
        <v/>
      </c>
      <c r="AN213" s="432">
        <f>IF(AB213=0,"",AF213/AB213)</f>
        <v>1</v>
      </c>
      <c r="AO213" s="432" t="str">
        <f>IF(AC213=0,"",AG213/AC213)</f>
        <v/>
      </c>
      <c r="AP213" s="432">
        <f>IF(AD213=0,"",AH213/AD213)</f>
        <v>1</v>
      </c>
      <c r="AQ213" s="430">
        <f>+K213-O213-S213</f>
        <v>0</v>
      </c>
      <c r="AR213" s="430">
        <f>+L213-P213-T213</f>
        <v>0</v>
      </c>
      <c r="AS213" s="430">
        <f>+M213-Q213-U213</f>
        <v>0</v>
      </c>
      <c r="AT213" s="200">
        <f>SUM(AQ213:AS213)</f>
        <v>0</v>
      </c>
      <c r="AU213" s="433"/>
    </row>
    <row r="214" spans="1:48" s="434" customFormat="1">
      <c r="A214" s="401"/>
      <c r="B214" s="217" t="s">
        <v>107</v>
      </c>
      <c r="C214" s="430"/>
      <c r="D214" s="430">
        <f>+[3]CHD10!D382</f>
        <v>100350</v>
      </c>
      <c r="E214" s="430"/>
      <c r="F214" s="430">
        <f t="shared" si="143"/>
        <v>100350</v>
      </c>
      <c r="G214" s="430"/>
      <c r="H214" s="430"/>
      <c r="I214" s="430"/>
      <c r="J214" s="430">
        <f t="shared" si="144"/>
        <v>0</v>
      </c>
      <c r="K214" s="430">
        <f t="shared" si="153"/>
        <v>0</v>
      </c>
      <c r="L214" s="430">
        <f t="shared" si="153"/>
        <v>100350</v>
      </c>
      <c r="M214" s="430">
        <f t="shared" si="153"/>
        <v>0</v>
      </c>
      <c r="N214" s="430">
        <f t="shared" si="145"/>
        <v>100350</v>
      </c>
      <c r="O214" s="430"/>
      <c r="P214" s="430">
        <v>100350</v>
      </c>
      <c r="Q214" s="430"/>
      <c r="R214" s="430">
        <f t="shared" si="146"/>
        <v>100350</v>
      </c>
      <c r="S214" s="430"/>
      <c r="T214" s="430"/>
      <c r="U214" s="430"/>
      <c r="V214" s="430">
        <f t="shared" si="147"/>
        <v>0</v>
      </c>
      <c r="W214" s="430"/>
      <c r="X214" s="430">
        <f>+[3]CHD10!J382</f>
        <v>0</v>
      </c>
      <c r="Y214" s="430"/>
      <c r="Z214" s="430">
        <f t="shared" si="148"/>
        <v>0</v>
      </c>
      <c r="AA214" s="430">
        <f t="shared" si="154"/>
        <v>0</v>
      </c>
      <c r="AB214" s="431">
        <f t="shared" si="154"/>
        <v>100350</v>
      </c>
      <c r="AC214" s="431">
        <f t="shared" si="154"/>
        <v>0</v>
      </c>
      <c r="AD214" s="431">
        <f t="shared" si="149"/>
        <v>100350</v>
      </c>
      <c r="AE214" s="431"/>
      <c r="AF214" s="431">
        <f>+[3]CHD10!AX382</f>
        <v>92498</v>
      </c>
      <c r="AG214" s="431"/>
      <c r="AH214" s="431">
        <f t="shared" si="150"/>
        <v>92498</v>
      </c>
      <c r="AI214" s="431">
        <f t="shared" si="155"/>
        <v>0</v>
      </c>
      <c r="AJ214" s="431">
        <f t="shared" si="155"/>
        <v>7852</v>
      </c>
      <c r="AK214" s="431">
        <f t="shared" si="155"/>
        <v>0</v>
      </c>
      <c r="AL214" s="402">
        <f t="shared" si="142"/>
        <v>7852</v>
      </c>
      <c r="AM214" s="432" t="str">
        <f t="shared" si="152"/>
        <v/>
      </c>
      <c r="AN214" s="432">
        <f t="shared" si="152"/>
        <v>0.92175386148480321</v>
      </c>
      <c r="AO214" s="432" t="str">
        <f t="shared" si="152"/>
        <v/>
      </c>
      <c r="AP214" s="432">
        <f t="shared" si="152"/>
        <v>0.92175386148480321</v>
      </c>
      <c r="AQ214" s="430">
        <f t="shared" si="156"/>
        <v>0</v>
      </c>
      <c r="AR214" s="430">
        <f t="shared" si="156"/>
        <v>0</v>
      </c>
      <c r="AS214" s="430">
        <f t="shared" si="156"/>
        <v>0</v>
      </c>
      <c r="AT214" s="200">
        <f t="shared" si="151"/>
        <v>0</v>
      </c>
      <c r="AU214" s="433"/>
    </row>
    <row r="215" spans="1:48" s="434" customFormat="1">
      <c r="A215" s="401"/>
      <c r="B215" s="217" t="s">
        <v>55</v>
      </c>
      <c r="C215" s="430"/>
      <c r="D215" s="430">
        <f>+[3]CHD11!D382</f>
        <v>21002.5</v>
      </c>
      <c r="E215" s="430"/>
      <c r="F215" s="430">
        <f t="shared" si="143"/>
        <v>21002.5</v>
      </c>
      <c r="G215" s="430"/>
      <c r="H215" s="430"/>
      <c r="I215" s="430"/>
      <c r="J215" s="430">
        <f t="shared" si="144"/>
        <v>0</v>
      </c>
      <c r="K215" s="430">
        <f t="shared" si="153"/>
        <v>0</v>
      </c>
      <c r="L215" s="430">
        <f t="shared" si="153"/>
        <v>21002.5</v>
      </c>
      <c r="M215" s="430">
        <f t="shared" si="153"/>
        <v>0</v>
      </c>
      <c r="N215" s="430">
        <f t="shared" si="145"/>
        <v>21002.5</v>
      </c>
      <c r="O215" s="430"/>
      <c r="P215" s="430">
        <v>21002.5</v>
      </c>
      <c r="Q215" s="430"/>
      <c r="R215" s="430">
        <f t="shared" si="146"/>
        <v>21002.5</v>
      </c>
      <c r="S215" s="430"/>
      <c r="T215" s="430"/>
      <c r="U215" s="430"/>
      <c r="V215" s="430">
        <f t="shared" si="147"/>
        <v>0</v>
      </c>
      <c r="W215" s="430"/>
      <c r="X215" s="430">
        <f>+[3]CHD11!J382</f>
        <v>0</v>
      </c>
      <c r="Y215" s="430"/>
      <c r="Z215" s="430">
        <f t="shared" si="148"/>
        <v>0</v>
      </c>
      <c r="AA215" s="430">
        <f t="shared" si="154"/>
        <v>0</v>
      </c>
      <c r="AB215" s="431">
        <f t="shared" si="154"/>
        <v>21002.5</v>
      </c>
      <c r="AC215" s="431">
        <f t="shared" si="154"/>
        <v>0</v>
      </c>
      <c r="AD215" s="431">
        <f t="shared" si="149"/>
        <v>21002.5</v>
      </c>
      <c r="AE215" s="431"/>
      <c r="AF215" s="431">
        <f>+[3]CHD11!AX382</f>
        <v>21002.5</v>
      </c>
      <c r="AG215" s="431"/>
      <c r="AH215" s="431">
        <f t="shared" si="150"/>
        <v>21002.5</v>
      </c>
      <c r="AI215" s="431">
        <f t="shared" si="155"/>
        <v>0</v>
      </c>
      <c r="AJ215" s="431">
        <f t="shared" si="155"/>
        <v>0</v>
      </c>
      <c r="AK215" s="431">
        <f t="shared" si="155"/>
        <v>0</v>
      </c>
      <c r="AL215" s="402">
        <f t="shared" si="142"/>
        <v>0</v>
      </c>
      <c r="AM215" s="432" t="str">
        <f t="shared" si="152"/>
        <v/>
      </c>
      <c r="AN215" s="432">
        <f t="shared" si="152"/>
        <v>1</v>
      </c>
      <c r="AO215" s="432" t="str">
        <f t="shared" si="152"/>
        <v/>
      </c>
      <c r="AP215" s="432">
        <f t="shared" si="152"/>
        <v>1</v>
      </c>
      <c r="AQ215" s="430">
        <f t="shared" si="156"/>
        <v>0</v>
      </c>
      <c r="AR215" s="430">
        <f t="shared" si="156"/>
        <v>0</v>
      </c>
      <c r="AS215" s="430">
        <f t="shared" si="156"/>
        <v>0</v>
      </c>
      <c r="AT215" s="200">
        <f t="shared" si="151"/>
        <v>0</v>
      </c>
      <c r="AU215" s="433"/>
    </row>
    <row r="216" spans="1:48" s="434" customFormat="1">
      <c r="A216" s="401"/>
      <c r="B216" s="217" t="s">
        <v>56</v>
      </c>
      <c r="C216" s="430"/>
      <c r="D216" s="430">
        <f>+[3]CHD12!D382</f>
        <v>300000</v>
      </c>
      <c r="E216" s="430"/>
      <c r="F216" s="430">
        <f t="shared" si="143"/>
        <v>300000</v>
      </c>
      <c r="G216" s="430"/>
      <c r="H216" s="430"/>
      <c r="I216" s="430"/>
      <c r="J216" s="430">
        <f t="shared" si="144"/>
        <v>0</v>
      </c>
      <c r="K216" s="430">
        <f t="shared" si="153"/>
        <v>0</v>
      </c>
      <c r="L216" s="430">
        <f t="shared" si="153"/>
        <v>300000</v>
      </c>
      <c r="M216" s="430">
        <f t="shared" si="153"/>
        <v>0</v>
      </c>
      <c r="N216" s="430">
        <f t="shared" si="145"/>
        <v>300000</v>
      </c>
      <c r="O216" s="430"/>
      <c r="P216" s="430">
        <v>300000</v>
      </c>
      <c r="Q216" s="430"/>
      <c r="R216" s="430">
        <f t="shared" si="146"/>
        <v>300000</v>
      </c>
      <c r="S216" s="430"/>
      <c r="T216" s="430"/>
      <c r="U216" s="430"/>
      <c r="V216" s="430">
        <f t="shared" si="147"/>
        <v>0</v>
      </c>
      <c r="W216" s="430"/>
      <c r="X216" s="430">
        <f>+[3]CHD12!J382</f>
        <v>0</v>
      </c>
      <c r="Y216" s="430"/>
      <c r="Z216" s="430">
        <f t="shared" si="148"/>
        <v>0</v>
      </c>
      <c r="AA216" s="430">
        <f t="shared" si="154"/>
        <v>0</v>
      </c>
      <c r="AB216" s="431">
        <f t="shared" si="154"/>
        <v>300000</v>
      </c>
      <c r="AC216" s="431">
        <f t="shared" si="154"/>
        <v>0</v>
      </c>
      <c r="AD216" s="431">
        <f t="shared" si="149"/>
        <v>300000</v>
      </c>
      <c r="AE216" s="431"/>
      <c r="AF216" s="431">
        <f>+[3]CHD12!AX382</f>
        <v>226250</v>
      </c>
      <c r="AG216" s="431"/>
      <c r="AH216" s="431">
        <f t="shared" si="150"/>
        <v>226250</v>
      </c>
      <c r="AI216" s="431">
        <f t="shared" si="155"/>
        <v>0</v>
      </c>
      <c r="AJ216" s="431">
        <f t="shared" si="155"/>
        <v>73750</v>
      </c>
      <c r="AK216" s="431">
        <f t="shared" si="155"/>
        <v>0</v>
      </c>
      <c r="AL216" s="402">
        <f t="shared" si="142"/>
        <v>73750</v>
      </c>
      <c r="AM216" s="432" t="str">
        <f t="shared" si="152"/>
        <v/>
      </c>
      <c r="AN216" s="432">
        <f t="shared" si="152"/>
        <v>0.75416666666666665</v>
      </c>
      <c r="AO216" s="432" t="str">
        <f t="shared" si="152"/>
        <v/>
      </c>
      <c r="AP216" s="432">
        <f t="shared" si="152"/>
        <v>0.75416666666666665</v>
      </c>
      <c r="AQ216" s="430">
        <f t="shared" si="156"/>
        <v>0</v>
      </c>
      <c r="AR216" s="430">
        <f t="shared" si="156"/>
        <v>0</v>
      </c>
      <c r="AS216" s="430">
        <f t="shared" si="156"/>
        <v>0</v>
      </c>
      <c r="AT216" s="200">
        <f t="shared" si="151"/>
        <v>0</v>
      </c>
      <c r="AU216" s="433"/>
    </row>
    <row r="217" spans="1:48" s="434" customFormat="1">
      <c r="A217" s="401"/>
      <c r="B217" s="443" t="s">
        <v>428</v>
      </c>
      <c r="C217" s="430"/>
      <c r="D217" s="430">
        <f>+[3]CHD13!D382</f>
        <v>300000</v>
      </c>
      <c r="E217" s="430"/>
      <c r="F217" s="430">
        <f t="shared" si="143"/>
        <v>300000</v>
      </c>
      <c r="G217" s="430"/>
      <c r="H217" s="430"/>
      <c r="I217" s="430"/>
      <c r="J217" s="430">
        <f t="shared" si="144"/>
        <v>0</v>
      </c>
      <c r="K217" s="430">
        <f t="shared" si="153"/>
        <v>0</v>
      </c>
      <c r="L217" s="430">
        <f t="shared" si="153"/>
        <v>300000</v>
      </c>
      <c r="M217" s="430">
        <f t="shared" si="153"/>
        <v>0</v>
      </c>
      <c r="N217" s="430">
        <f t="shared" si="145"/>
        <v>300000</v>
      </c>
      <c r="O217" s="430"/>
      <c r="P217" s="430">
        <v>300000</v>
      </c>
      <c r="Q217" s="430"/>
      <c r="R217" s="430">
        <f t="shared" si="146"/>
        <v>300000</v>
      </c>
      <c r="S217" s="430"/>
      <c r="T217" s="430"/>
      <c r="U217" s="430"/>
      <c r="V217" s="430">
        <f t="shared" si="147"/>
        <v>0</v>
      </c>
      <c r="W217" s="430"/>
      <c r="X217" s="430">
        <f>+[3]CHD13!J382</f>
        <v>0</v>
      </c>
      <c r="Y217" s="430"/>
      <c r="Z217" s="430">
        <f t="shared" si="148"/>
        <v>0</v>
      </c>
      <c r="AA217" s="430">
        <f t="shared" si="154"/>
        <v>0</v>
      </c>
      <c r="AB217" s="431">
        <f t="shared" si="154"/>
        <v>300000</v>
      </c>
      <c r="AC217" s="431">
        <f t="shared" si="154"/>
        <v>0</v>
      </c>
      <c r="AD217" s="431">
        <f t="shared" si="149"/>
        <v>300000</v>
      </c>
      <c r="AE217" s="431"/>
      <c r="AF217" s="431">
        <f>+[3]CHD13!AX382</f>
        <v>300000</v>
      </c>
      <c r="AG217" s="431"/>
      <c r="AH217" s="431">
        <f t="shared" si="150"/>
        <v>300000</v>
      </c>
      <c r="AI217" s="431">
        <f t="shared" si="155"/>
        <v>0</v>
      </c>
      <c r="AJ217" s="431">
        <f t="shared" si="155"/>
        <v>0</v>
      </c>
      <c r="AK217" s="431">
        <f t="shared" si="155"/>
        <v>0</v>
      </c>
      <c r="AL217" s="402">
        <f t="shared" si="142"/>
        <v>0</v>
      </c>
      <c r="AM217" s="432" t="str">
        <f t="shared" si="152"/>
        <v/>
      </c>
      <c r="AN217" s="432">
        <f t="shared" si="152"/>
        <v>1</v>
      </c>
      <c r="AO217" s="432" t="str">
        <f t="shared" si="152"/>
        <v/>
      </c>
      <c r="AP217" s="432">
        <f t="shared" si="152"/>
        <v>1</v>
      </c>
      <c r="AQ217" s="430">
        <f t="shared" si="156"/>
        <v>0</v>
      </c>
      <c r="AR217" s="430">
        <f t="shared" si="156"/>
        <v>0</v>
      </c>
      <c r="AS217" s="430">
        <f t="shared" si="156"/>
        <v>0</v>
      </c>
      <c r="AT217" s="200">
        <f t="shared" si="151"/>
        <v>0</v>
      </c>
      <c r="AU217" s="433"/>
    </row>
    <row r="218" spans="1:48" s="434" customFormat="1">
      <c r="A218" s="401"/>
      <c r="B218" s="443"/>
      <c r="C218" s="430"/>
      <c r="D218" s="430"/>
      <c r="E218" s="430"/>
      <c r="F218" s="430"/>
      <c r="G218" s="430"/>
      <c r="H218" s="430"/>
      <c r="I218" s="430"/>
      <c r="J218" s="430"/>
      <c r="K218" s="430"/>
      <c r="L218" s="430"/>
      <c r="M218" s="430"/>
      <c r="N218" s="430"/>
      <c r="O218" s="430"/>
      <c r="P218" s="430"/>
      <c r="Q218" s="430"/>
      <c r="R218" s="430"/>
      <c r="S218" s="430"/>
      <c r="T218" s="430"/>
      <c r="U218" s="430"/>
      <c r="V218" s="430"/>
      <c r="W218" s="430"/>
      <c r="X218" s="430"/>
      <c r="Y218" s="430"/>
      <c r="Z218" s="430"/>
      <c r="AA218" s="430"/>
      <c r="AB218" s="431"/>
      <c r="AC218" s="431"/>
      <c r="AD218" s="431"/>
      <c r="AE218" s="431"/>
      <c r="AF218" s="431"/>
      <c r="AG218" s="431"/>
      <c r="AH218" s="431"/>
      <c r="AI218" s="431"/>
      <c r="AJ218" s="431"/>
      <c r="AK218" s="431"/>
      <c r="AL218" s="402"/>
      <c r="AM218" s="432"/>
      <c r="AN218" s="432"/>
      <c r="AO218" s="432"/>
      <c r="AP218" s="432"/>
      <c r="AQ218" s="430"/>
      <c r="AR218" s="430"/>
      <c r="AS218" s="430"/>
      <c r="AT218" s="200"/>
      <c r="AU218" s="433"/>
    </row>
    <row r="219" spans="1:48" s="434" customFormat="1">
      <c r="A219" s="401"/>
      <c r="B219" s="217" t="s">
        <v>164</v>
      </c>
      <c r="C219" s="430"/>
      <c r="D219" s="430">
        <f>+[3]SLH!D382</f>
        <v>250000</v>
      </c>
      <c r="E219" s="430"/>
      <c r="F219" s="430">
        <f t="shared" si="143"/>
        <v>250000</v>
      </c>
      <c r="G219" s="430"/>
      <c r="H219" s="430"/>
      <c r="I219" s="430"/>
      <c r="J219" s="430">
        <f t="shared" si="144"/>
        <v>0</v>
      </c>
      <c r="K219" s="430">
        <f t="shared" si="153"/>
        <v>0</v>
      </c>
      <c r="L219" s="430">
        <f t="shared" si="153"/>
        <v>250000</v>
      </c>
      <c r="M219" s="430">
        <f t="shared" si="153"/>
        <v>0</v>
      </c>
      <c r="N219" s="430">
        <f t="shared" si="145"/>
        <v>250000</v>
      </c>
      <c r="O219" s="430"/>
      <c r="P219" s="430">
        <v>250000</v>
      </c>
      <c r="Q219" s="430"/>
      <c r="R219" s="430">
        <f t="shared" si="146"/>
        <v>250000</v>
      </c>
      <c r="S219" s="430"/>
      <c r="T219" s="430"/>
      <c r="U219" s="430"/>
      <c r="V219" s="430">
        <f t="shared" si="147"/>
        <v>0</v>
      </c>
      <c r="W219" s="430"/>
      <c r="X219" s="430">
        <f>+[3]SLH!J382</f>
        <v>0</v>
      </c>
      <c r="Y219" s="430"/>
      <c r="Z219" s="430">
        <f t="shared" si="148"/>
        <v>0</v>
      </c>
      <c r="AA219" s="430">
        <f t="shared" si="154"/>
        <v>0</v>
      </c>
      <c r="AB219" s="431">
        <f t="shared" si="154"/>
        <v>250000</v>
      </c>
      <c r="AC219" s="431">
        <f t="shared" si="154"/>
        <v>0</v>
      </c>
      <c r="AD219" s="431">
        <f t="shared" si="149"/>
        <v>250000</v>
      </c>
      <c r="AE219" s="431"/>
      <c r="AF219" s="431">
        <f>+[3]SLH!AX382</f>
        <v>75000</v>
      </c>
      <c r="AG219" s="431"/>
      <c r="AH219" s="431">
        <f t="shared" si="150"/>
        <v>75000</v>
      </c>
      <c r="AI219" s="431">
        <f t="shared" si="155"/>
        <v>0</v>
      </c>
      <c r="AJ219" s="431">
        <f t="shared" si="155"/>
        <v>175000</v>
      </c>
      <c r="AK219" s="431">
        <f t="shared" si="155"/>
        <v>0</v>
      </c>
      <c r="AL219" s="402">
        <f t="shared" si="142"/>
        <v>175000</v>
      </c>
      <c r="AM219" s="432" t="str">
        <f t="shared" si="152"/>
        <v/>
      </c>
      <c r="AN219" s="432">
        <f t="shared" si="152"/>
        <v>0.3</v>
      </c>
      <c r="AO219" s="432" t="str">
        <f t="shared" si="152"/>
        <v/>
      </c>
      <c r="AP219" s="432">
        <f t="shared" si="152"/>
        <v>0.3</v>
      </c>
      <c r="AQ219" s="430">
        <f t="shared" si="156"/>
        <v>0</v>
      </c>
      <c r="AR219" s="430">
        <f t="shared" si="156"/>
        <v>0</v>
      </c>
      <c r="AS219" s="430">
        <f t="shared" si="156"/>
        <v>0</v>
      </c>
      <c r="AT219" s="200">
        <f t="shared" si="151"/>
        <v>0</v>
      </c>
      <c r="AU219" s="433"/>
    </row>
    <row r="220" spans="1:48" s="434" customFormat="1">
      <c r="A220" s="401"/>
      <c r="B220" s="217" t="s">
        <v>431</v>
      </c>
      <c r="C220" s="430"/>
      <c r="D220" s="430">
        <f>+[3]RITM!D382</f>
        <v>689200</v>
      </c>
      <c r="E220" s="430"/>
      <c r="F220" s="430">
        <f>SUM(C220:E220)</f>
        <v>689200</v>
      </c>
      <c r="G220" s="430"/>
      <c r="H220" s="430"/>
      <c r="I220" s="430"/>
      <c r="J220" s="430">
        <f>SUM(G220:I220)</f>
        <v>0</v>
      </c>
      <c r="K220" s="430">
        <f>+C220+G220</f>
        <v>0</v>
      </c>
      <c r="L220" s="430">
        <f>+D220+H220</f>
        <v>689200</v>
      </c>
      <c r="M220" s="430">
        <f>+E220+I220</f>
        <v>0</v>
      </c>
      <c r="N220" s="430">
        <f>SUM(K220:M220)</f>
        <v>689200</v>
      </c>
      <c r="O220" s="430"/>
      <c r="P220" s="430">
        <v>689200</v>
      </c>
      <c r="Q220" s="430"/>
      <c r="R220" s="430">
        <f>SUM(O220:Q220)</f>
        <v>689200</v>
      </c>
      <c r="S220" s="430"/>
      <c r="T220" s="430"/>
      <c r="U220" s="430"/>
      <c r="V220" s="430">
        <f>SUM(S220:U220)</f>
        <v>0</v>
      </c>
      <c r="W220" s="430"/>
      <c r="X220" s="430">
        <f>+[3]RITM!J382</f>
        <v>3000000</v>
      </c>
      <c r="Y220" s="430"/>
      <c r="Z220" s="430">
        <f>SUM(W220:Y220)</f>
        <v>3000000</v>
      </c>
      <c r="AA220" s="430">
        <f>+O220+W220+S220</f>
        <v>0</v>
      </c>
      <c r="AB220" s="431">
        <f>+P220+X220+T220</f>
        <v>3689200</v>
      </c>
      <c r="AC220" s="431">
        <f>+Q220+Y220+U220</f>
        <v>0</v>
      </c>
      <c r="AD220" s="431">
        <f>SUM(AA220:AC220)</f>
        <v>3689200</v>
      </c>
      <c r="AE220" s="431"/>
      <c r="AF220" s="431">
        <f>+[3]RITM!AX382</f>
        <v>3534618.2900000005</v>
      </c>
      <c r="AG220" s="431"/>
      <c r="AH220" s="431">
        <f>SUM(AE220:AG220)</f>
        <v>3534618.2900000005</v>
      </c>
      <c r="AI220" s="431">
        <f>+AA220-AE220</f>
        <v>0</v>
      </c>
      <c r="AJ220" s="431">
        <f>+AB220-AF220</f>
        <v>154581.7099999995</v>
      </c>
      <c r="AK220" s="431">
        <f>+AC220-AG220</f>
        <v>0</v>
      </c>
      <c r="AL220" s="402">
        <f>SUM(AI220:AK220)</f>
        <v>154581.7099999995</v>
      </c>
      <c r="AM220" s="432" t="str">
        <f>IF(AA220=0,"",AE220/AA220)</f>
        <v/>
      </c>
      <c r="AN220" s="432">
        <f>IF(AB220=0,"",AF220/AB220)</f>
        <v>0.95809885340995349</v>
      </c>
      <c r="AO220" s="432" t="str">
        <f>IF(AC220=0,"",AG220/AC220)</f>
        <v/>
      </c>
      <c r="AP220" s="432">
        <f>IF(AD220=0,"",AH220/AD220)</f>
        <v>0.95809885340995349</v>
      </c>
      <c r="AQ220" s="430">
        <f>+K220-O220-S220</f>
        <v>0</v>
      </c>
      <c r="AR220" s="430">
        <f>+L220-P220-T220</f>
        <v>0</v>
      </c>
      <c r="AS220" s="430">
        <f>+M220-Q220-U220</f>
        <v>0</v>
      </c>
      <c r="AT220" s="200">
        <f>SUM(AQ220:AS220)</f>
        <v>0</v>
      </c>
      <c r="AU220" s="433"/>
    </row>
    <row r="221" spans="1:48" s="434" customFormat="1">
      <c r="A221" s="401"/>
      <c r="B221" s="261"/>
      <c r="C221" s="430"/>
      <c r="D221" s="430"/>
      <c r="E221" s="430"/>
      <c r="F221" s="430">
        <f t="shared" si="143"/>
        <v>0</v>
      </c>
      <c r="G221" s="430"/>
      <c r="H221" s="430"/>
      <c r="I221" s="430"/>
      <c r="J221" s="430">
        <f t="shared" si="144"/>
        <v>0</v>
      </c>
      <c r="K221" s="430">
        <f t="shared" si="153"/>
        <v>0</v>
      </c>
      <c r="L221" s="430">
        <f t="shared" si="153"/>
        <v>0</v>
      </c>
      <c r="M221" s="430">
        <f t="shared" si="153"/>
        <v>0</v>
      </c>
      <c r="N221" s="430">
        <f t="shared" si="145"/>
        <v>0</v>
      </c>
      <c r="O221" s="430"/>
      <c r="P221" s="430"/>
      <c r="Q221" s="430"/>
      <c r="R221" s="430">
        <f t="shared" si="146"/>
        <v>0</v>
      </c>
      <c r="S221" s="430"/>
      <c r="T221" s="430"/>
      <c r="U221" s="430"/>
      <c r="V221" s="430">
        <f t="shared" si="147"/>
        <v>0</v>
      </c>
      <c r="W221" s="430"/>
      <c r="X221" s="430"/>
      <c r="Y221" s="430"/>
      <c r="Z221" s="430">
        <f t="shared" si="148"/>
        <v>0</v>
      </c>
      <c r="AA221" s="430">
        <f t="shared" si="154"/>
        <v>0</v>
      </c>
      <c r="AB221" s="431">
        <f t="shared" si="154"/>
        <v>0</v>
      </c>
      <c r="AC221" s="431">
        <f t="shared" si="154"/>
        <v>0</v>
      </c>
      <c r="AD221" s="431">
        <f t="shared" si="149"/>
        <v>0</v>
      </c>
      <c r="AE221" s="431"/>
      <c r="AF221" s="431"/>
      <c r="AG221" s="431"/>
      <c r="AH221" s="431">
        <f t="shared" si="150"/>
        <v>0</v>
      </c>
      <c r="AI221" s="431">
        <f t="shared" si="155"/>
        <v>0</v>
      </c>
      <c r="AJ221" s="431">
        <f t="shared" si="155"/>
        <v>0</v>
      </c>
      <c r="AK221" s="431">
        <f t="shared" si="155"/>
        <v>0</v>
      </c>
      <c r="AL221" s="402">
        <f t="shared" si="142"/>
        <v>0</v>
      </c>
      <c r="AM221" s="432" t="str">
        <f t="shared" si="152"/>
        <v/>
      </c>
      <c r="AN221" s="432" t="str">
        <f t="shared" si="152"/>
        <v/>
      </c>
      <c r="AO221" s="432" t="str">
        <f t="shared" si="152"/>
        <v/>
      </c>
      <c r="AP221" s="432" t="str">
        <f t="shared" si="152"/>
        <v/>
      </c>
      <c r="AQ221" s="430">
        <f t="shared" si="156"/>
        <v>0</v>
      </c>
      <c r="AR221" s="430">
        <f t="shared" si="156"/>
        <v>0</v>
      </c>
      <c r="AS221" s="430">
        <f t="shared" si="156"/>
        <v>0</v>
      </c>
      <c r="AT221" s="200">
        <f t="shared" si="151"/>
        <v>0</v>
      </c>
      <c r="AU221" s="433"/>
    </row>
    <row r="222" spans="1:48" s="420" customFormat="1" ht="24">
      <c r="A222" s="428" t="s">
        <v>154</v>
      </c>
      <c r="B222" s="458" t="s">
        <v>155</v>
      </c>
      <c r="C222" s="416">
        <f>SUM(C223:C225)</f>
        <v>0</v>
      </c>
      <c r="D222" s="416">
        <f>SUM(D223:D225)</f>
        <v>25912118.079999998</v>
      </c>
      <c r="E222" s="416">
        <f>SUM(E223:E225)</f>
        <v>0</v>
      </c>
      <c r="F222" s="416">
        <f t="shared" si="143"/>
        <v>25912118.079999998</v>
      </c>
      <c r="G222" s="416">
        <f>SUM(G223:G225)</f>
        <v>0</v>
      </c>
      <c r="H222" s="416">
        <f>SUM(H223:H225)</f>
        <v>0</v>
      </c>
      <c r="I222" s="416">
        <f>SUM(I223:I225)</f>
        <v>0</v>
      </c>
      <c r="J222" s="416">
        <f t="shared" si="144"/>
        <v>0</v>
      </c>
      <c r="K222" s="416">
        <f t="shared" si="153"/>
        <v>0</v>
      </c>
      <c r="L222" s="416">
        <f t="shared" si="153"/>
        <v>25912118.079999998</v>
      </c>
      <c r="M222" s="416">
        <f t="shared" si="153"/>
        <v>0</v>
      </c>
      <c r="N222" s="416">
        <f t="shared" si="145"/>
        <v>25912118.079999998</v>
      </c>
      <c r="O222" s="416">
        <f>SUM(O223:O225)</f>
        <v>0</v>
      </c>
      <c r="P222" s="416">
        <f>SUM(P223:P225)</f>
        <v>25912118.079999998</v>
      </c>
      <c r="Q222" s="416">
        <f>SUM(Q223:Q225)</f>
        <v>0</v>
      </c>
      <c r="R222" s="416">
        <f t="shared" si="146"/>
        <v>25912118.079999998</v>
      </c>
      <c r="S222" s="416">
        <f>SUM(S223:S225)</f>
        <v>0</v>
      </c>
      <c r="T222" s="416">
        <f>SUM(T223:T225)</f>
        <v>0</v>
      </c>
      <c r="U222" s="416">
        <f>SUM(U223:U225)</f>
        <v>0</v>
      </c>
      <c r="V222" s="416">
        <f t="shared" si="147"/>
        <v>0</v>
      </c>
      <c r="W222" s="416">
        <f>SUM(W223:W225)</f>
        <v>0</v>
      </c>
      <c r="X222" s="416">
        <f>SUM(X223:X225)</f>
        <v>0</v>
      </c>
      <c r="Y222" s="416">
        <f>SUM(Y223:Y225)</f>
        <v>0</v>
      </c>
      <c r="Z222" s="416">
        <f t="shared" si="148"/>
        <v>0</v>
      </c>
      <c r="AA222" s="416">
        <f t="shared" si="154"/>
        <v>0</v>
      </c>
      <c r="AB222" s="417">
        <f t="shared" si="154"/>
        <v>25912118.079999998</v>
      </c>
      <c r="AC222" s="417">
        <f t="shared" si="154"/>
        <v>0</v>
      </c>
      <c r="AD222" s="417">
        <f t="shared" si="149"/>
        <v>25912118.079999998</v>
      </c>
      <c r="AE222" s="417">
        <f>SUM(AE223:AE225)</f>
        <v>0</v>
      </c>
      <c r="AF222" s="417">
        <f>SUM(AF223:AF225)</f>
        <v>25912118.080000002</v>
      </c>
      <c r="AG222" s="417">
        <f>SUM(AG223:AG225)</f>
        <v>0</v>
      </c>
      <c r="AH222" s="417">
        <f t="shared" si="150"/>
        <v>25912118.080000002</v>
      </c>
      <c r="AI222" s="417">
        <f t="shared" si="155"/>
        <v>0</v>
      </c>
      <c r="AJ222" s="417">
        <f t="shared" si="155"/>
        <v>0</v>
      </c>
      <c r="AK222" s="417">
        <f t="shared" si="155"/>
        <v>0</v>
      </c>
      <c r="AL222" s="417">
        <f t="shared" si="142"/>
        <v>0</v>
      </c>
      <c r="AM222" s="418" t="str">
        <f t="shared" si="152"/>
        <v/>
      </c>
      <c r="AN222" s="418">
        <f t="shared" si="152"/>
        <v>1.0000000000000002</v>
      </c>
      <c r="AO222" s="418" t="str">
        <f t="shared" si="152"/>
        <v/>
      </c>
      <c r="AP222" s="418">
        <f t="shared" si="152"/>
        <v>1.0000000000000002</v>
      </c>
      <c r="AQ222" s="416">
        <f t="shared" si="156"/>
        <v>0</v>
      </c>
      <c r="AR222" s="416">
        <f t="shared" si="156"/>
        <v>0</v>
      </c>
      <c r="AS222" s="416">
        <f t="shared" si="156"/>
        <v>0</v>
      </c>
      <c r="AT222" s="416">
        <f t="shared" si="151"/>
        <v>0</v>
      </c>
      <c r="AU222" s="419"/>
      <c r="AV222" s="420">
        <f>+AL222-'[1]Summary by PAP Conap2014'!$BE$68</f>
        <v>0</v>
      </c>
    </row>
    <row r="223" spans="1:48" s="434" customFormat="1">
      <c r="A223" s="401" t="s">
        <v>154</v>
      </c>
      <c r="B223" s="217" t="s">
        <v>51</v>
      </c>
      <c r="C223" s="430"/>
      <c r="D223" s="430">
        <f>++'[3]Central-conap'!D61</f>
        <v>25912118.079999998</v>
      </c>
      <c r="E223" s="430"/>
      <c r="F223" s="430">
        <f t="shared" si="143"/>
        <v>25912118.079999998</v>
      </c>
      <c r="G223" s="430"/>
      <c r="H223" s="430"/>
      <c r="I223" s="430"/>
      <c r="J223" s="430">
        <f t="shared" si="144"/>
        <v>0</v>
      </c>
      <c r="K223" s="430">
        <f t="shared" si="153"/>
        <v>0</v>
      </c>
      <c r="L223" s="430">
        <f t="shared" si="153"/>
        <v>25912118.079999998</v>
      </c>
      <c r="M223" s="430">
        <f t="shared" si="153"/>
        <v>0</v>
      </c>
      <c r="N223" s="430">
        <f t="shared" si="145"/>
        <v>25912118.079999998</v>
      </c>
      <c r="O223" s="430"/>
      <c r="P223" s="430">
        <v>25912118.079999998</v>
      </c>
      <c r="Q223" s="430"/>
      <c r="R223" s="430">
        <f t="shared" si="146"/>
        <v>25912118.079999998</v>
      </c>
      <c r="S223" s="430"/>
      <c r="T223" s="430"/>
      <c r="U223" s="430"/>
      <c r="V223" s="430">
        <f t="shared" si="147"/>
        <v>0</v>
      </c>
      <c r="W223" s="430"/>
      <c r="X223" s="430">
        <f>-+'[3]Central-conap'!E61</f>
        <v>-2834540</v>
      </c>
      <c r="Y223" s="430"/>
      <c r="Z223" s="430">
        <f t="shared" si="148"/>
        <v>-2834540</v>
      </c>
      <c r="AA223" s="430">
        <f t="shared" si="154"/>
        <v>0</v>
      </c>
      <c r="AB223" s="431">
        <f t="shared" si="154"/>
        <v>23077578.079999998</v>
      </c>
      <c r="AC223" s="431">
        <f t="shared" si="154"/>
        <v>0</v>
      </c>
      <c r="AD223" s="431">
        <f t="shared" si="149"/>
        <v>23077578.079999998</v>
      </c>
      <c r="AE223" s="431"/>
      <c r="AF223" s="431">
        <f>+'[3]Central-conap'!F61</f>
        <v>23077578.080000002</v>
      </c>
      <c r="AG223" s="431"/>
      <c r="AH223" s="431">
        <f t="shared" si="150"/>
        <v>23077578.080000002</v>
      </c>
      <c r="AI223" s="431">
        <f t="shared" si="155"/>
        <v>0</v>
      </c>
      <c r="AJ223" s="431">
        <f t="shared" si="155"/>
        <v>0</v>
      </c>
      <c r="AK223" s="431">
        <f t="shared" si="155"/>
        <v>0</v>
      </c>
      <c r="AL223" s="402">
        <f t="shared" si="142"/>
        <v>0</v>
      </c>
      <c r="AM223" s="432" t="str">
        <f t="shared" si="152"/>
        <v/>
      </c>
      <c r="AN223" s="432">
        <f t="shared" si="152"/>
        <v>1.0000000000000002</v>
      </c>
      <c r="AO223" s="432" t="str">
        <f t="shared" si="152"/>
        <v/>
      </c>
      <c r="AP223" s="432">
        <f t="shared" si="152"/>
        <v>1.0000000000000002</v>
      </c>
      <c r="AQ223" s="430">
        <f t="shared" si="156"/>
        <v>0</v>
      </c>
      <c r="AR223" s="430">
        <f t="shared" si="156"/>
        <v>0</v>
      </c>
      <c r="AS223" s="430">
        <f t="shared" si="156"/>
        <v>0</v>
      </c>
      <c r="AT223" s="200">
        <f t="shared" si="151"/>
        <v>0</v>
      </c>
      <c r="AU223" s="433"/>
    </row>
    <row r="224" spans="1:48" s="434" customFormat="1">
      <c r="A224" s="401"/>
      <c r="B224" s="217" t="s">
        <v>54</v>
      </c>
      <c r="C224" s="430"/>
      <c r="D224" s="430">
        <f>+[3]CHD7!D387</f>
        <v>0</v>
      </c>
      <c r="E224" s="430"/>
      <c r="F224" s="430">
        <f>SUM(C224:E224)</f>
        <v>0</v>
      </c>
      <c r="G224" s="430"/>
      <c r="H224" s="430"/>
      <c r="I224" s="430"/>
      <c r="J224" s="430">
        <f>SUM(G224:I224)</f>
        <v>0</v>
      </c>
      <c r="K224" s="430">
        <f t="shared" si="153"/>
        <v>0</v>
      </c>
      <c r="L224" s="430">
        <f t="shared" si="153"/>
        <v>0</v>
      </c>
      <c r="M224" s="430">
        <f t="shared" si="153"/>
        <v>0</v>
      </c>
      <c r="N224" s="430">
        <f>SUM(K224:M224)</f>
        <v>0</v>
      </c>
      <c r="O224" s="430"/>
      <c r="P224" s="430"/>
      <c r="Q224" s="430"/>
      <c r="R224" s="430">
        <f>SUM(O224:Q224)</f>
        <v>0</v>
      </c>
      <c r="S224" s="430"/>
      <c r="T224" s="430"/>
      <c r="U224" s="430"/>
      <c r="V224" s="430">
        <f>SUM(S224:U224)</f>
        <v>0</v>
      </c>
      <c r="W224" s="430"/>
      <c r="X224" s="430">
        <f>+[3]CHD7!J387</f>
        <v>900000</v>
      </c>
      <c r="Y224" s="430"/>
      <c r="Z224" s="430">
        <f>SUM(W224:Y224)</f>
        <v>900000</v>
      </c>
      <c r="AA224" s="430">
        <f t="shared" si="154"/>
        <v>0</v>
      </c>
      <c r="AB224" s="431">
        <f t="shared" si="154"/>
        <v>900000</v>
      </c>
      <c r="AC224" s="431">
        <f t="shared" si="154"/>
        <v>0</v>
      </c>
      <c r="AD224" s="431">
        <f t="shared" si="149"/>
        <v>900000</v>
      </c>
      <c r="AE224" s="431"/>
      <c r="AF224" s="431">
        <f>+[3]CHD7!AX387</f>
        <v>900000</v>
      </c>
      <c r="AG224" s="431"/>
      <c r="AH224" s="431">
        <f t="shared" si="150"/>
        <v>900000</v>
      </c>
      <c r="AI224" s="431">
        <f t="shared" si="155"/>
        <v>0</v>
      </c>
      <c r="AJ224" s="431">
        <f t="shared" si="155"/>
        <v>0</v>
      </c>
      <c r="AK224" s="431">
        <f t="shared" si="155"/>
        <v>0</v>
      </c>
      <c r="AL224" s="402">
        <f>SUM(AI224:AK224)</f>
        <v>0</v>
      </c>
      <c r="AM224" s="432" t="str">
        <f t="shared" si="152"/>
        <v/>
      </c>
      <c r="AN224" s="432">
        <f t="shared" si="152"/>
        <v>1</v>
      </c>
      <c r="AO224" s="432" t="str">
        <f t="shared" si="152"/>
        <v/>
      </c>
      <c r="AP224" s="432">
        <f t="shared" si="152"/>
        <v>1</v>
      </c>
      <c r="AQ224" s="430">
        <f t="shared" si="156"/>
        <v>0</v>
      </c>
      <c r="AR224" s="430">
        <f t="shared" si="156"/>
        <v>0</v>
      </c>
      <c r="AS224" s="430">
        <f t="shared" si="156"/>
        <v>0</v>
      </c>
      <c r="AT224" s="200">
        <f>SUM(AQ224:AS224)</f>
        <v>0</v>
      </c>
      <c r="AU224" s="433"/>
    </row>
    <row r="225" spans="1:48" s="434" customFormat="1">
      <c r="A225" s="401"/>
      <c r="B225" s="217" t="s">
        <v>55</v>
      </c>
      <c r="C225" s="430"/>
      <c r="D225" s="430">
        <f>+[3]CHD11!D387</f>
        <v>0</v>
      </c>
      <c r="E225" s="430"/>
      <c r="F225" s="430">
        <f t="shared" si="143"/>
        <v>0</v>
      </c>
      <c r="G225" s="430"/>
      <c r="H225" s="430"/>
      <c r="I225" s="430"/>
      <c r="J225" s="430">
        <f t="shared" si="144"/>
        <v>0</v>
      </c>
      <c r="K225" s="430">
        <f t="shared" si="153"/>
        <v>0</v>
      </c>
      <c r="L225" s="430">
        <f t="shared" si="153"/>
        <v>0</v>
      </c>
      <c r="M225" s="430">
        <f t="shared" si="153"/>
        <v>0</v>
      </c>
      <c r="N225" s="430">
        <f t="shared" si="145"/>
        <v>0</v>
      </c>
      <c r="O225" s="430"/>
      <c r="P225" s="430"/>
      <c r="Q225" s="430"/>
      <c r="R225" s="430">
        <f t="shared" si="146"/>
        <v>0</v>
      </c>
      <c r="S225" s="430"/>
      <c r="T225" s="430"/>
      <c r="U225" s="430"/>
      <c r="V225" s="430">
        <f t="shared" si="147"/>
        <v>0</v>
      </c>
      <c r="W225" s="430"/>
      <c r="X225" s="430">
        <f>+[3]CHD11!J387</f>
        <v>1934540</v>
      </c>
      <c r="Y225" s="430"/>
      <c r="Z225" s="430">
        <f t="shared" si="148"/>
        <v>1934540</v>
      </c>
      <c r="AA225" s="430">
        <f t="shared" si="154"/>
        <v>0</v>
      </c>
      <c r="AB225" s="431">
        <f t="shared" si="154"/>
        <v>1934540</v>
      </c>
      <c r="AC225" s="431">
        <f t="shared" si="154"/>
        <v>0</v>
      </c>
      <c r="AD225" s="431">
        <f t="shared" si="149"/>
        <v>1934540</v>
      </c>
      <c r="AE225" s="431"/>
      <c r="AF225" s="431">
        <f>+[3]CHD11!AX387</f>
        <v>1934540</v>
      </c>
      <c r="AG225" s="431"/>
      <c r="AH225" s="431">
        <f t="shared" si="150"/>
        <v>1934540</v>
      </c>
      <c r="AI225" s="431">
        <f t="shared" si="155"/>
        <v>0</v>
      </c>
      <c r="AJ225" s="431">
        <f t="shared" si="155"/>
        <v>0</v>
      </c>
      <c r="AK225" s="431">
        <f t="shared" si="155"/>
        <v>0</v>
      </c>
      <c r="AL225" s="402">
        <f t="shared" si="142"/>
        <v>0</v>
      </c>
      <c r="AM225" s="432" t="str">
        <f t="shared" si="152"/>
        <v/>
      </c>
      <c r="AN225" s="432">
        <f t="shared" si="152"/>
        <v>1</v>
      </c>
      <c r="AO225" s="432" t="str">
        <f t="shared" si="152"/>
        <v/>
      </c>
      <c r="AP225" s="432">
        <f t="shared" si="152"/>
        <v>1</v>
      </c>
      <c r="AQ225" s="430">
        <f t="shared" si="156"/>
        <v>0</v>
      </c>
      <c r="AR225" s="430">
        <f t="shared" si="156"/>
        <v>0</v>
      </c>
      <c r="AS225" s="430">
        <f t="shared" si="156"/>
        <v>0</v>
      </c>
      <c r="AT225" s="200">
        <f t="shared" si="151"/>
        <v>0</v>
      </c>
      <c r="AU225" s="433"/>
    </row>
    <row r="226" spans="1:48" s="474" customFormat="1">
      <c r="A226" s="467"/>
      <c r="B226" s="468" t="s">
        <v>156</v>
      </c>
      <c r="C226" s="469">
        <f>+C71+C74+C93+C178+C200+C222</f>
        <v>0</v>
      </c>
      <c r="D226" s="469">
        <f>+D71+D74+D93+D178+D200+D222</f>
        <v>266536629.41000003</v>
      </c>
      <c r="E226" s="469">
        <f>+E71+E74+E93+E178+E200+E222</f>
        <v>0</v>
      </c>
      <c r="F226" s="469">
        <f t="shared" si="143"/>
        <v>266536629.41000003</v>
      </c>
      <c r="G226" s="469">
        <f>+G71+G74+G93+G178+G200+G222</f>
        <v>0</v>
      </c>
      <c r="H226" s="469">
        <f>+H71+H74+H93+H178+H200+H222</f>
        <v>0</v>
      </c>
      <c r="I226" s="469">
        <f>+I71+I74+I93+I178+I200+I222</f>
        <v>0</v>
      </c>
      <c r="J226" s="469">
        <f t="shared" si="144"/>
        <v>0</v>
      </c>
      <c r="K226" s="469">
        <f t="shared" si="153"/>
        <v>0</v>
      </c>
      <c r="L226" s="469">
        <f t="shared" si="153"/>
        <v>266536629.41000003</v>
      </c>
      <c r="M226" s="469">
        <f t="shared" si="153"/>
        <v>0</v>
      </c>
      <c r="N226" s="469">
        <f t="shared" si="145"/>
        <v>266536629.41000003</v>
      </c>
      <c r="O226" s="469">
        <f>+O71+O74+O93+O178+O200+O222</f>
        <v>0</v>
      </c>
      <c r="P226" s="469">
        <f>+P71+P74+P93+P178+P200+P222</f>
        <v>266536629.41000003</v>
      </c>
      <c r="Q226" s="469">
        <f>+Q71+Q74+Q93+Q178+Q200+Q222</f>
        <v>0</v>
      </c>
      <c r="R226" s="469">
        <f t="shared" si="146"/>
        <v>266536629.41000003</v>
      </c>
      <c r="S226" s="469">
        <f>+S71+S74+S93+S178+S200+S222</f>
        <v>0</v>
      </c>
      <c r="T226" s="469">
        <f>+T71+T74+T93+T178+T200+T222</f>
        <v>0</v>
      </c>
      <c r="U226" s="469">
        <f>+U71+U74+U93+U178+U200+U222</f>
        <v>0</v>
      </c>
      <c r="V226" s="469">
        <f t="shared" si="147"/>
        <v>0</v>
      </c>
      <c r="W226" s="469">
        <f>+W71+W74+W93+W178+W200+W222</f>
        <v>0</v>
      </c>
      <c r="X226" s="469">
        <f>+X71+X74+X93+X178+X200+X222</f>
        <v>3.7252902984619141E-9</v>
      </c>
      <c r="Y226" s="469">
        <f>+Y71+Y74+Y93+Y178+Y200+Y222</f>
        <v>0</v>
      </c>
      <c r="Z226" s="469">
        <f t="shared" si="148"/>
        <v>3.7252902984619141E-9</v>
      </c>
      <c r="AA226" s="469">
        <f t="shared" si="154"/>
        <v>0</v>
      </c>
      <c r="AB226" s="470">
        <f t="shared" si="154"/>
        <v>266536629.41000003</v>
      </c>
      <c r="AC226" s="470">
        <f t="shared" si="154"/>
        <v>0</v>
      </c>
      <c r="AD226" s="470">
        <f t="shared" si="149"/>
        <v>266536629.41000003</v>
      </c>
      <c r="AE226" s="470">
        <f>+AE71+AE74+AE93+AE178+AE200+AE222</f>
        <v>0</v>
      </c>
      <c r="AF226" s="470">
        <f>+AF71+AF74+AF93+AF178+AF200+AF222</f>
        <v>250985188.49000001</v>
      </c>
      <c r="AG226" s="470">
        <f>+AG71+AG74+AG93+AG178+AG200+AG222</f>
        <v>0</v>
      </c>
      <c r="AH226" s="470">
        <f t="shared" si="150"/>
        <v>250985188.49000001</v>
      </c>
      <c r="AI226" s="470">
        <f t="shared" si="155"/>
        <v>0</v>
      </c>
      <c r="AJ226" s="470">
        <f t="shared" si="155"/>
        <v>15551440.920000017</v>
      </c>
      <c r="AK226" s="470">
        <f t="shared" si="155"/>
        <v>0</v>
      </c>
      <c r="AL226" s="470">
        <f t="shared" si="142"/>
        <v>15551440.920000017</v>
      </c>
      <c r="AM226" s="471" t="str">
        <f t="shared" si="152"/>
        <v/>
      </c>
      <c r="AN226" s="471">
        <f t="shared" si="152"/>
        <v>0.94165364455000289</v>
      </c>
      <c r="AO226" s="471" t="str">
        <f t="shared" si="152"/>
        <v/>
      </c>
      <c r="AP226" s="471">
        <f t="shared" si="152"/>
        <v>0.94165364455000289</v>
      </c>
      <c r="AQ226" s="469">
        <f t="shared" si="156"/>
        <v>0</v>
      </c>
      <c r="AR226" s="469">
        <f t="shared" si="156"/>
        <v>0</v>
      </c>
      <c r="AS226" s="469">
        <f t="shared" si="156"/>
        <v>0</v>
      </c>
      <c r="AT226" s="469">
        <f t="shared" si="151"/>
        <v>0</v>
      </c>
      <c r="AU226" s="472"/>
      <c r="AV226" s="473">
        <f>+AL226-'[1]Summary by PAP Conap2014'!$BE$41</f>
        <v>0</v>
      </c>
    </row>
    <row r="227" spans="1:48">
      <c r="A227" s="401"/>
      <c r="B227" s="475"/>
      <c r="C227" s="476"/>
      <c r="D227" s="477"/>
      <c r="E227" s="477"/>
      <c r="F227" s="478">
        <f t="shared" si="143"/>
        <v>0</v>
      </c>
      <c r="G227" s="476"/>
      <c r="H227" s="477"/>
      <c r="I227" s="477"/>
      <c r="J227" s="478">
        <f t="shared" si="144"/>
        <v>0</v>
      </c>
      <c r="K227" s="200">
        <f t="shared" si="153"/>
        <v>0</v>
      </c>
      <c r="L227" s="200">
        <f t="shared" si="153"/>
        <v>0</v>
      </c>
      <c r="M227" s="200">
        <f t="shared" si="153"/>
        <v>0</v>
      </c>
      <c r="N227" s="478">
        <f t="shared" si="145"/>
        <v>0</v>
      </c>
      <c r="O227" s="476"/>
      <c r="P227" s="477"/>
      <c r="Q227" s="477"/>
      <c r="R227" s="478">
        <f t="shared" si="146"/>
        <v>0</v>
      </c>
      <c r="S227" s="476"/>
      <c r="T227" s="477"/>
      <c r="U227" s="477"/>
      <c r="V227" s="478">
        <f t="shared" si="147"/>
        <v>0</v>
      </c>
      <c r="W227" s="476"/>
      <c r="X227" s="477"/>
      <c r="Y227" s="477"/>
      <c r="Z227" s="478">
        <f t="shared" si="148"/>
        <v>0</v>
      </c>
      <c r="AA227" s="200">
        <f t="shared" si="154"/>
        <v>0</v>
      </c>
      <c r="AB227" s="402">
        <f t="shared" si="154"/>
        <v>0</v>
      </c>
      <c r="AC227" s="402">
        <f t="shared" si="154"/>
        <v>0</v>
      </c>
      <c r="AD227" s="479">
        <f t="shared" si="149"/>
        <v>0</v>
      </c>
      <c r="AE227" s="480"/>
      <c r="AF227" s="479"/>
      <c r="AG227" s="479"/>
      <c r="AH227" s="402">
        <f t="shared" si="150"/>
        <v>0</v>
      </c>
      <c r="AI227" s="402">
        <f t="shared" si="155"/>
        <v>0</v>
      </c>
      <c r="AJ227" s="402">
        <f t="shared" si="155"/>
        <v>0</v>
      </c>
      <c r="AK227" s="402">
        <f t="shared" si="155"/>
        <v>0</v>
      </c>
      <c r="AL227" s="402">
        <f t="shared" si="142"/>
        <v>0</v>
      </c>
      <c r="AM227" s="403" t="str">
        <f t="shared" si="152"/>
        <v/>
      </c>
      <c r="AN227" s="403" t="str">
        <f t="shared" si="152"/>
        <v/>
      </c>
      <c r="AO227" s="403" t="str">
        <f t="shared" si="152"/>
        <v/>
      </c>
      <c r="AP227" s="403" t="str">
        <f t="shared" si="152"/>
        <v/>
      </c>
      <c r="AQ227" s="200">
        <f t="shared" si="156"/>
        <v>0</v>
      </c>
      <c r="AR227" s="200">
        <f t="shared" si="156"/>
        <v>0</v>
      </c>
      <c r="AS227" s="200">
        <f t="shared" si="156"/>
        <v>0</v>
      </c>
      <c r="AT227" s="200">
        <f t="shared" si="151"/>
        <v>0</v>
      </c>
      <c r="AU227" s="425"/>
    </row>
    <row r="228" spans="1:48">
      <c r="A228" s="428">
        <v>302000000</v>
      </c>
      <c r="B228" s="453" t="s">
        <v>157</v>
      </c>
      <c r="C228" s="476"/>
      <c r="D228" s="477"/>
      <c r="E228" s="477"/>
      <c r="F228" s="478">
        <f t="shared" si="143"/>
        <v>0</v>
      </c>
      <c r="G228" s="476"/>
      <c r="H228" s="477"/>
      <c r="I228" s="477"/>
      <c r="J228" s="478">
        <f t="shared" si="144"/>
        <v>0</v>
      </c>
      <c r="K228" s="200">
        <f t="shared" si="153"/>
        <v>0</v>
      </c>
      <c r="L228" s="200">
        <f t="shared" si="153"/>
        <v>0</v>
      </c>
      <c r="M228" s="200">
        <f t="shared" si="153"/>
        <v>0</v>
      </c>
      <c r="N228" s="478">
        <f t="shared" si="145"/>
        <v>0</v>
      </c>
      <c r="O228" s="476"/>
      <c r="P228" s="477"/>
      <c r="Q228" s="477"/>
      <c r="R228" s="478">
        <f t="shared" si="146"/>
        <v>0</v>
      </c>
      <c r="S228" s="476"/>
      <c r="T228" s="477"/>
      <c r="U228" s="477"/>
      <c r="V228" s="478">
        <f t="shared" si="147"/>
        <v>0</v>
      </c>
      <c r="W228" s="476"/>
      <c r="X228" s="477"/>
      <c r="Y228" s="477"/>
      <c r="Z228" s="478">
        <f t="shared" si="148"/>
        <v>0</v>
      </c>
      <c r="AA228" s="200">
        <f t="shared" si="154"/>
        <v>0</v>
      </c>
      <c r="AB228" s="402">
        <f t="shared" si="154"/>
        <v>0</v>
      </c>
      <c r="AC228" s="402">
        <f t="shared" si="154"/>
        <v>0</v>
      </c>
      <c r="AD228" s="479">
        <f t="shared" si="149"/>
        <v>0</v>
      </c>
      <c r="AE228" s="480"/>
      <c r="AF228" s="479"/>
      <c r="AG228" s="479"/>
      <c r="AH228" s="402">
        <f t="shared" si="150"/>
        <v>0</v>
      </c>
      <c r="AI228" s="402">
        <f t="shared" si="155"/>
        <v>0</v>
      </c>
      <c r="AJ228" s="402">
        <f t="shared" si="155"/>
        <v>0</v>
      </c>
      <c r="AK228" s="402">
        <f t="shared" si="155"/>
        <v>0</v>
      </c>
      <c r="AL228" s="402">
        <f t="shared" si="142"/>
        <v>0</v>
      </c>
      <c r="AM228" s="403" t="str">
        <f t="shared" si="152"/>
        <v/>
      </c>
      <c r="AN228" s="403" t="str">
        <f t="shared" si="152"/>
        <v/>
      </c>
      <c r="AO228" s="403" t="str">
        <f t="shared" si="152"/>
        <v/>
      </c>
      <c r="AP228" s="403" t="str">
        <f t="shared" si="152"/>
        <v/>
      </c>
      <c r="AQ228" s="200">
        <f t="shared" si="156"/>
        <v>0</v>
      </c>
      <c r="AR228" s="200">
        <f t="shared" si="156"/>
        <v>0</v>
      </c>
      <c r="AS228" s="200">
        <f t="shared" si="156"/>
        <v>0</v>
      </c>
      <c r="AT228" s="200">
        <f t="shared" si="151"/>
        <v>0</v>
      </c>
      <c r="AU228" s="425"/>
    </row>
    <row r="229" spans="1:48">
      <c r="A229" s="428">
        <v>302010000</v>
      </c>
      <c r="B229" s="481" t="s">
        <v>158</v>
      </c>
      <c r="C229" s="476"/>
      <c r="D229" s="477"/>
      <c r="E229" s="477"/>
      <c r="F229" s="478">
        <f t="shared" si="143"/>
        <v>0</v>
      </c>
      <c r="G229" s="476"/>
      <c r="H229" s="477"/>
      <c r="I229" s="477"/>
      <c r="J229" s="478">
        <f t="shared" si="144"/>
        <v>0</v>
      </c>
      <c r="K229" s="200">
        <f t="shared" si="153"/>
        <v>0</v>
      </c>
      <c r="L229" s="200">
        <f t="shared" si="153"/>
        <v>0</v>
      </c>
      <c r="M229" s="200">
        <f t="shared" si="153"/>
        <v>0</v>
      </c>
      <c r="N229" s="478">
        <f t="shared" si="145"/>
        <v>0</v>
      </c>
      <c r="O229" s="476"/>
      <c r="P229" s="477"/>
      <c r="Q229" s="477"/>
      <c r="R229" s="478">
        <f t="shared" si="146"/>
        <v>0</v>
      </c>
      <c r="S229" s="476"/>
      <c r="T229" s="477"/>
      <c r="U229" s="477"/>
      <c r="V229" s="478">
        <f t="shared" si="147"/>
        <v>0</v>
      </c>
      <c r="W229" s="476"/>
      <c r="X229" s="477"/>
      <c r="Y229" s="477"/>
      <c r="Z229" s="478">
        <f t="shared" si="148"/>
        <v>0</v>
      </c>
      <c r="AA229" s="200">
        <f t="shared" si="154"/>
        <v>0</v>
      </c>
      <c r="AB229" s="402">
        <f t="shared" si="154"/>
        <v>0</v>
      </c>
      <c r="AC229" s="402">
        <f t="shared" si="154"/>
        <v>0</v>
      </c>
      <c r="AD229" s="479">
        <f t="shared" si="149"/>
        <v>0</v>
      </c>
      <c r="AE229" s="480"/>
      <c r="AF229" s="479"/>
      <c r="AG229" s="479"/>
      <c r="AH229" s="402">
        <f t="shared" si="150"/>
        <v>0</v>
      </c>
      <c r="AI229" s="402">
        <f t="shared" si="155"/>
        <v>0</v>
      </c>
      <c r="AJ229" s="402">
        <f t="shared" si="155"/>
        <v>0</v>
      </c>
      <c r="AK229" s="402">
        <f t="shared" si="155"/>
        <v>0</v>
      </c>
      <c r="AL229" s="402">
        <f t="shared" si="142"/>
        <v>0</v>
      </c>
      <c r="AM229" s="403" t="str">
        <f t="shared" si="152"/>
        <v/>
      </c>
      <c r="AN229" s="403" t="str">
        <f t="shared" si="152"/>
        <v/>
      </c>
      <c r="AO229" s="403" t="str">
        <f t="shared" si="152"/>
        <v/>
      </c>
      <c r="AP229" s="403" t="str">
        <f t="shared" si="152"/>
        <v/>
      </c>
      <c r="AQ229" s="200">
        <f t="shared" si="156"/>
        <v>0</v>
      </c>
      <c r="AR229" s="200">
        <f t="shared" si="156"/>
        <v>0</v>
      </c>
      <c r="AS229" s="200">
        <f t="shared" si="156"/>
        <v>0</v>
      </c>
      <c r="AT229" s="200">
        <f t="shared" si="151"/>
        <v>0</v>
      </c>
      <c r="AU229" s="425"/>
    </row>
    <row r="230" spans="1:48" s="420" customFormat="1" ht="24">
      <c r="A230" s="428" t="s">
        <v>159</v>
      </c>
      <c r="B230" s="458" t="s">
        <v>160</v>
      </c>
      <c r="C230" s="416">
        <f>SUM(C231:C248)</f>
        <v>0</v>
      </c>
      <c r="D230" s="416">
        <f>SUM(D231:D248)</f>
        <v>23335218.550000001</v>
      </c>
      <c r="E230" s="416">
        <f>SUM(E231:E248)</f>
        <v>0</v>
      </c>
      <c r="F230" s="416">
        <f t="shared" si="143"/>
        <v>23335218.550000001</v>
      </c>
      <c r="G230" s="416">
        <f>SUM(G231:G248)</f>
        <v>0</v>
      </c>
      <c r="H230" s="416">
        <f>SUM(H231:H248)</f>
        <v>0</v>
      </c>
      <c r="I230" s="416">
        <f>SUM(I231:I248)</f>
        <v>0</v>
      </c>
      <c r="J230" s="416">
        <f t="shared" si="144"/>
        <v>0</v>
      </c>
      <c r="K230" s="416">
        <f t="shared" si="153"/>
        <v>0</v>
      </c>
      <c r="L230" s="416">
        <f t="shared" si="153"/>
        <v>23335218.550000001</v>
      </c>
      <c r="M230" s="416">
        <f t="shared" si="153"/>
        <v>0</v>
      </c>
      <c r="N230" s="416">
        <f t="shared" si="145"/>
        <v>23335218.550000001</v>
      </c>
      <c r="O230" s="416">
        <f>SUM(O231:O248)</f>
        <v>0</v>
      </c>
      <c r="P230" s="416">
        <f>SUM(P231:P248)</f>
        <v>23335218.550000001</v>
      </c>
      <c r="Q230" s="416">
        <f>SUM(Q231:Q248)</f>
        <v>0</v>
      </c>
      <c r="R230" s="416">
        <f t="shared" si="146"/>
        <v>23335218.550000001</v>
      </c>
      <c r="S230" s="416">
        <f>SUM(S231:S248)</f>
        <v>0</v>
      </c>
      <c r="T230" s="416">
        <f>SUM(T231:T248)</f>
        <v>0</v>
      </c>
      <c r="U230" s="416">
        <f>SUM(U231:U248)</f>
        <v>0</v>
      </c>
      <c r="V230" s="416">
        <f t="shared" si="147"/>
        <v>0</v>
      </c>
      <c r="W230" s="416">
        <f>SUM(W231:W248)</f>
        <v>0</v>
      </c>
      <c r="X230" s="416">
        <f>SUM(X231:X248)</f>
        <v>0</v>
      </c>
      <c r="Y230" s="416">
        <f>SUM(Y231:Y248)</f>
        <v>0</v>
      </c>
      <c r="Z230" s="416">
        <f t="shared" si="148"/>
        <v>0</v>
      </c>
      <c r="AA230" s="416">
        <f t="shared" si="154"/>
        <v>0</v>
      </c>
      <c r="AB230" s="417">
        <f t="shared" si="154"/>
        <v>23335218.550000001</v>
      </c>
      <c r="AC230" s="417">
        <f t="shared" si="154"/>
        <v>0</v>
      </c>
      <c r="AD230" s="417">
        <f t="shared" si="149"/>
        <v>23335218.550000001</v>
      </c>
      <c r="AE230" s="417">
        <f>SUM(AE231:AE248)</f>
        <v>0</v>
      </c>
      <c r="AF230" s="417">
        <f>SUM(AF231:AF248)</f>
        <v>19190136.279999997</v>
      </c>
      <c r="AG230" s="417">
        <f>SUM(AG231:AG248)</f>
        <v>0</v>
      </c>
      <c r="AH230" s="417">
        <f t="shared" si="150"/>
        <v>19190136.279999997</v>
      </c>
      <c r="AI230" s="417">
        <f t="shared" si="155"/>
        <v>0</v>
      </c>
      <c r="AJ230" s="417">
        <f t="shared" si="155"/>
        <v>4145082.2700000033</v>
      </c>
      <c r="AK230" s="417">
        <f t="shared" si="155"/>
        <v>0</v>
      </c>
      <c r="AL230" s="417">
        <f t="shared" si="142"/>
        <v>4145082.2700000033</v>
      </c>
      <c r="AM230" s="418" t="str">
        <f t="shared" si="152"/>
        <v/>
      </c>
      <c r="AN230" s="418">
        <f t="shared" si="152"/>
        <v>0.82236796877996232</v>
      </c>
      <c r="AO230" s="418" t="str">
        <f t="shared" si="152"/>
        <v/>
      </c>
      <c r="AP230" s="418">
        <f t="shared" si="152"/>
        <v>0.82236796877996232</v>
      </c>
      <c r="AQ230" s="416">
        <f t="shared" si="156"/>
        <v>0</v>
      </c>
      <c r="AR230" s="416">
        <f t="shared" si="156"/>
        <v>0</v>
      </c>
      <c r="AS230" s="416">
        <f t="shared" si="156"/>
        <v>0</v>
      </c>
      <c r="AT230" s="416">
        <f t="shared" si="151"/>
        <v>0</v>
      </c>
      <c r="AU230" s="419"/>
      <c r="AV230" s="420">
        <f>+AL230-'[1]Summary by PAP Conap2014'!$BE$75</f>
        <v>0</v>
      </c>
    </row>
    <row r="231" spans="1:48" s="434" customFormat="1">
      <c r="A231" s="401" t="s">
        <v>159</v>
      </c>
      <c r="B231" s="217" t="s">
        <v>51</v>
      </c>
      <c r="C231" s="430"/>
      <c r="D231" s="430">
        <f>+'[3]Central-conap'!D72</f>
        <v>23204903.449999999</v>
      </c>
      <c r="E231" s="430"/>
      <c r="F231" s="430">
        <f t="shared" si="143"/>
        <v>23204903.449999999</v>
      </c>
      <c r="G231" s="430"/>
      <c r="H231" s="430"/>
      <c r="I231" s="430"/>
      <c r="J231" s="430">
        <f t="shared" si="144"/>
        <v>0</v>
      </c>
      <c r="K231" s="430">
        <f t="shared" si="153"/>
        <v>0</v>
      </c>
      <c r="L231" s="430">
        <f t="shared" si="153"/>
        <v>23204903.449999999</v>
      </c>
      <c r="M231" s="430">
        <f t="shared" si="153"/>
        <v>0</v>
      </c>
      <c r="N231" s="430">
        <f t="shared" si="145"/>
        <v>23204903.449999999</v>
      </c>
      <c r="O231" s="430"/>
      <c r="P231" s="430">
        <v>23204903.449999999</v>
      </c>
      <c r="Q231" s="430"/>
      <c r="R231" s="430">
        <f t="shared" si="146"/>
        <v>23204903.449999999</v>
      </c>
      <c r="S231" s="430"/>
      <c r="T231" s="430"/>
      <c r="U231" s="430"/>
      <c r="V231" s="430">
        <f t="shared" si="147"/>
        <v>0</v>
      </c>
      <c r="W231" s="430"/>
      <c r="X231" s="430">
        <f>-+'[3]Central-conap'!E72</f>
        <v>-12469628.67</v>
      </c>
      <c r="Y231" s="430"/>
      <c r="Z231" s="430">
        <f t="shared" si="148"/>
        <v>-12469628.67</v>
      </c>
      <c r="AA231" s="430">
        <f t="shared" si="154"/>
        <v>0</v>
      </c>
      <c r="AB231" s="431">
        <f t="shared" si="154"/>
        <v>10735274.779999999</v>
      </c>
      <c r="AC231" s="431">
        <f t="shared" si="154"/>
        <v>0</v>
      </c>
      <c r="AD231" s="431">
        <f t="shared" si="149"/>
        <v>10735274.779999999</v>
      </c>
      <c r="AE231" s="431"/>
      <c r="AF231" s="431">
        <f>+'[3]Central-conap'!F72</f>
        <v>9871274.0199999977</v>
      </c>
      <c r="AG231" s="431"/>
      <c r="AH231" s="431">
        <f t="shared" si="150"/>
        <v>9871274.0199999977</v>
      </c>
      <c r="AI231" s="431">
        <f t="shared" si="155"/>
        <v>0</v>
      </c>
      <c r="AJ231" s="431">
        <f t="shared" si="155"/>
        <v>864000.76000000164</v>
      </c>
      <c r="AK231" s="431">
        <f t="shared" si="155"/>
        <v>0</v>
      </c>
      <c r="AL231" s="431">
        <f t="shared" si="142"/>
        <v>864000.76000000164</v>
      </c>
      <c r="AM231" s="432" t="str">
        <f t="shared" si="152"/>
        <v/>
      </c>
      <c r="AN231" s="432">
        <f t="shared" si="152"/>
        <v>0.91951759245048392</v>
      </c>
      <c r="AO231" s="432" t="str">
        <f t="shared" si="152"/>
        <v/>
      </c>
      <c r="AP231" s="432">
        <f t="shared" si="152"/>
        <v>0.91951759245048392</v>
      </c>
      <c r="AQ231" s="430">
        <f t="shared" si="156"/>
        <v>0</v>
      </c>
      <c r="AR231" s="430">
        <f t="shared" si="156"/>
        <v>0</v>
      </c>
      <c r="AS231" s="430">
        <f t="shared" si="156"/>
        <v>0</v>
      </c>
      <c r="AT231" s="200">
        <f t="shared" si="151"/>
        <v>0</v>
      </c>
      <c r="AU231" s="433"/>
    </row>
    <row r="232" spans="1:48" s="434" customFormat="1" ht="24">
      <c r="A232" s="401"/>
      <c r="B232" s="217" t="s">
        <v>52</v>
      </c>
      <c r="C232" s="430"/>
      <c r="D232" s="430">
        <f>+[3]CHDNCR!D394</f>
        <v>0</v>
      </c>
      <c r="E232" s="430"/>
      <c r="F232" s="430">
        <f t="shared" ref="F232:F247" si="158">SUM(C232:E232)</f>
        <v>0</v>
      </c>
      <c r="G232" s="430"/>
      <c r="H232" s="430"/>
      <c r="I232" s="430"/>
      <c r="J232" s="430">
        <f t="shared" ref="J232:J247" si="159">SUM(G232:I232)</f>
        <v>0</v>
      </c>
      <c r="K232" s="430">
        <f t="shared" si="153"/>
        <v>0</v>
      </c>
      <c r="L232" s="430">
        <f t="shared" si="153"/>
        <v>0</v>
      </c>
      <c r="M232" s="430">
        <f t="shared" si="153"/>
        <v>0</v>
      </c>
      <c r="N232" s="430">
        <f t="shared" ref="N232:N247" si="160">SUM(K232:M232)</f>
        <v>0</v>
      </c>
      <c r="O232" s="430"/>
      <c r="P232" s="430">
        <v>0</v>
      </c>
      <c r="Q232" s="430"/>
      <c r="R232" s="430">
        <f t="shared" ref="R232:R247" si="161">SUM(O232:Q232)</f>
        <v>0</v>
      </c>
      <c r="S232" s="430"/>
      <c r="T232" s="430"/>
      <c r="U232" s="430"/>
      <c r="V232" s="430">
        <f t="shared" ref="V232:V247" si="162">SUM(S232:U232)</f>
        <v>0</v>
      </c>
      <c r="W232" s="430"/>
      <c r="X232" s="430">
        <f>+[3]CHDNCR!J394</f>
        <v>584514.29</v>
      </c>
      <c r="Y232" s="430"/>
      <c r="Z232" s="430">
        <f t="shared" ref="Z232:Z247" si="163">SUM(W232:Y232)</f>
        <v>584514.29</v>
      </c>
      <c r="AA232" s="430">
        <f t="shared" si="154"/>
        <v>0</v>
      </c>
      <c r="AB232" s="431">
        <f t="shared" si="154"/>
        <v>584514.29</v>
      </c>
      <c r="AC232" s="431">
        <f t="shared" si="154"/>
        <v>0</v>
      </c>
      <c r="AD232" s="431">
        <f t="shared" si="149"/>
        <v>584514.29</v>
      </c>
      <c r="AE232" s="431"/>
      <c r="AF232" s="431">
        <f>+[3]CHDNCR!AX394</f>
        <v>354606</v>
      </c>
      <c r="AG232" s="431"/>
      <c r="AH232" s="431">
        <f t="shared" si="150"/>
        <v>354606</v>
      </c>
      <c r="AI232" s="431">
        <f t="shared" si="155"/>
        <v>0</v>
      </c>
      <c r="AJ232" s="431">
        <f t="shared" si="155"/>
        <v>229908.29000000004</v>
      </c>
      <c r="AK232" s="431">
        <f t="shared" si="155"/>
        <v>0</v>
      </c>
      <c r="AL232" s="431">
        <f t="shared" ref="AL232:AL247" si="164">SUM(AI232:AK232)</f>
        <v>229908.29000000004</v>
      </c>
      <c r="AM232" s="432" t="str">
        <f t="shared" si="152"/>
        <v/>
      </c>
      <c r="AN232" s="432">
        <f t="shared" si="152"/>
        <v>0.60666780276663546</v>
      </c>
      <c r="AO232" s="432" t="str">
        <f t="shared" si="152"/>
        <v/>
      </c>
      <c r="AP232" s="432">
        <f t="shared" si="152"/>
        <v>0.60666780276663546</v>
      </c>
      <c r="AQ232" s="430">
        <f t="shared" si="156"/>
        <v>0</v>
      </c>
      <c r="AR232" s="430">
        <f t="shared" si="156"/>
        <v>0</v>
      </c>
      <c r="AS232" s="430">
        <f t="shared" si="156"/>
        <v>0</v>
      </c>
      <c r="AT232" s="200">
        <f t="shared" ref="AT232:AT247" si="165">SUM(AQ232:AS232)</f>
        <v>0</v>
      </c>
      <c r="AU232" s="433"/>
    </row>
    <row r="233" spans="1:48" s="434" customFormat="1">
      <c r="A233" s="401"/>
      <c r="B233" s="217" t="s">
        <v>88</v>
      </c>
      <c r="C233" s="430"/>
      <c r="D233" s="430">
        <f>+[3]CHDCAR!D394</f>
        <v>0</v>
      </c>
      <c r="E233" s="430"/>
      <c r="F233" s="430">
        <f>SUM(C233:E233)</f>
        <v>0</v>
      </c>
      <c r="G233" s="430"/>
      <c r="H233" s="430"/>
      <c r="I233" s="430"/>
      <c r="J233" s="430">
        <f>SUM(G233:I233)</f>
        <v>0</v>
      </c>
      <c r="K233" s="430">
        <f>+C233+G233</f>
        <v>0</v>
      </c>
      <c r="L233" s="430">
        <f>+D233+H233</f>
        <v>0</v>
      </c>
      <c r="M233" s="430">
        <f>+E233+I233</f>
        <v>0</v>
      </c>
      <c r="N233" s="430">
        <f>SUM(K233:M233)</f>
        <v>0</v>
      </c>
      <c r="O233" s="430"/>
      <c r="P233" s="430">
        <v>0</v>
      </c>
      <c r="Q233" s="430"/>
      <c r="R233" s="430">
        <f>SUM(O233:Q233)</f>
        <v>0</v>
      </c>
      <c r="S233" s="430"/>
      <c r="T233" s="430"/>
      <c r="U233" s="430"/>
      <c r="V233" s="430">
        <f>SUM(S233:U233)</f>
        <v>0</v>
      </c>
      <c r="W233" s="430"/>
      <c r="X233" s="430">
        <f>+[3]CHDCAR!J394</f>
        <v>514914.29</v>
      </c>
      <c r="Y233" s="430"/>
      <c r="Z233" s="430">
        <f>SUM(W233:Y233)</f>
        <v>514914.29</v>
      </c>
      <c r="AA233" s="430">
        <f>+O233+W233+S233</f>
        <v>0</v>
      </c>
      <c r="AB233" s="431">
        <f>+P233+X233+T233</f>
        <v>514914.29</v>
      </c>
      <c r="AC233" s="431">
        <f>+Q233+Y233+U233</f>
        <v>0</v>
      </c>
      <c r="AD233" s="431">
        <f>SUM(AA233:AC233)</f>
        <v>514914.29</v>
      </c>
      <c r="AE233" s="431"/>
      <c r="AF233" s="431">
        <f>+[3]CHDCAR!AX394</f>
        <v>514914.29</v>
      </c>
      <c r="AG233" s="431"/>
      <c r="AH233" s="431">
        <f>SUM(AE233:AG233)</f>
        <v>514914.29</v>
      </c>
      <c r="AI233" s="431">
        <f>+AA233-AE233</f>
        <v>0</v>
      </c>
      <c r="AJ233" s="431">
        <f>+AB233-AF233</f>
        <v>0</v>
      </c>
      <c r="AK233" s="431">
        <f>+AC233-AG233</f>
        <v>0</v>
      </c>
      <c r="AL233" s="431">
        <f>SUM(AI233:AK233)</f>
        <v>0</v>
      </c>
      <c r="AM233" s="432" t="str">
        <f>IF(AA233=0,"",AE233/AA233)</f>
        <v/>
      </c>
      <c r="AN233" s="432">
        <f>IF(AB233=0,"",AF233/AB233)</f>
        <v>1</v>
      </c>
      <c r="AO233" s="432" t="str">
        <f>IF(AC233=0,"",AG233/AC233)</f>
        <v/>
      </c>
      <c r="AP233" s="432">
        <f>IF(AD233=0,"",AH233/AD233)</f>
        <v>1</v>
      </c>
      <c r="AQ233" s="430">
        <f>+K233-O233-S233</f>
        <v>0</v>
      </c>
      <c r="AR233" s="430">
        <f>+L233-P233-T233</f>
        <v>0</v>
      </c>
      <c r="AS233" s="430">
        <f>+M233-Q233-U233</f>
        <v>0</v>
      </c>
      <c r="AT233" s="200">
        <f>SUM(AQ233:AS233)</f>
        <v>0</v>
      </c>
      <c r="AU233" s="433"/>
    </row>
    <row r="234" spans="1:48" s="434" customFormat="1">
      <c r="A234" s="401"/>
      <c r="B234" s="237" t="s">
        <v>80</v>
      </c>
      <c r="C234" s="430"/>
      <c r="D234" s="430">
        <f>+[3]CHD1!D394</f>
        <v>0</v>
      </c>
      <c r="E234" s="430"/>
      <c r="F234" s="430">
        <f t="shared" si="158"/>
        <v>0</v>
      </c>
      <c r="G234" s="430"/>
      <c r="H234" s="430"/>
      <c r="I234" s="430"/>
      <c r="J234" s="430">
        <f t="shared" si="159"/>
        <v>0</v>
      </c>
      <c r="K234" s="430">
        <f t="shared" si="153"/>
        <v>0</v>
      </c>
      <c r="L234" s="430">
        <f t="shared" si="153"/>
        <v>0</v>
      </c>
      <c r="M234" s="430">
        <f t="shared" si="153"/>
        <v>0</v>
      </c>
      <c r="N234" s="430">
        <f t="shared" si="160"/>
        <v>0</v>
      </c>
      <c r="O234" s="430"/>
      <c r="P234" s="430">
        <v>0</v>
      </c>
      <c r="Q234" s="430"/>
      <c r="R234" s="430">
        <f t="shared" si="161"/>
        <v>0</v>
      </c>
      <c r="S234" s="430"/>
      <c r="T234" s="430"/>
      <c r="U234" s="430"/>
      <c r="V234" s="430">
        <f t="shared" si="162"/>
        <v>0</v>
      </c>
      <c r="W234" s="430"/>
      <c r="X234" s="430">
        <f>+[3]CHD1!J394</f>
        <v>567114.29</v>
      </c>
      <c r="Y234" s="430"/>
      <c r="Z234" s="430">
        <f t="shared" si="163"/>
        <v>567114.29</v>
      </c>
      <c r="AA234" s="430">
        <f t="shared" si="154"/>
        <v>0</v>
      </c>
      <c r="AB234" s="431">
        <f t="shared" si="154"/>
        <v>567114.29</v>
      </c>
      <c r="AC234" s="431">
        <f t="shared" si="154"/>
        <v>0</v>
      </c>
      <c r="AD234" s="431">
        <f t="shared" si="149"/>
        <v>567114.29</v>
      </c>
      <c r="AE234" s="431"/>
      <c r="AF234" s="431">
        <f>+[3]CHD1!AX394</f>
        <v>0</v>
      </c>
      <c r="AG234" s="431"/>
      <c r="AH234" s="431">
        <f t="shared" si="150"/>
        <v>0</v>
      </c>
      <c r="AI234" s="431">
        <f t="shared" si="155"/>
        <v>0</v>
      </c>
      <c r="AJ234" s="431">
        <f t="shared" si="155"/>
        <v>567114.29</v>
      </c>
      <c r="AK234" s="431">
        <f t="shared" si="155"/>
        <v>0</v>
      </c>
      <c r="AL234" s="431">
        <f t="shared" si="164"/>
        <v>567114.29</v>
      </c>
      <c r="AM234" s="432" t="str">
        <f t="shared" si="152"/>
        <v/>
      </c>
      <c r="AN234" s="432">
        <f t="shared" si="152"/>
        <v>0</v>
      </c>
      <c r="AO234" s="432" t="str">
        <f t="shared" si="152"/>
        <v/>
      </c>
      <c r="AP234" s="432">
        <f t="shared" si="152"/>
        <v>0</v>
      </c>
      <c r="AQ234" s="430">
        <f t="shared" si="156"/>
        <v>0</v>
      </c>
      <c r="AR234" s="430">
        <f t="shared" si="156"/>
        <v>0</v>
      </c>
      <c r="AS234" s="430">
        <f t="shared" si="156"/>
        <v>0</v>
      </c>
      <c r="AT234" s="200">
        <f t="shared" si="165"/>
        <v>0</v>
      </c>
      <c r="AU234" s="433"/>
    </row>
    <row r="235" spans="1:48" s="434" customFormat="1" ht="24">
      <c r="A235" s="401"/>
      <c r="B235" s="443" t="s">
        <v>91</v>
      </c>
      <c r="C235" s="430"/>
      <c r="D235" s="430">
        <f>+[3]CHD2!D394</f>
        <v>0</v>
      </c>
      <c r="E235" s="430"/>
      <c r="F235" s="430">
        <f t="shared" si="158"/>
        <v>0</v>
      </c>
      <c r="G235" s="430"/>
      <c r="H235" s="430"/>
      <c r="I235" s="430"/>
      <c r="J235" s="430">
        <f t="shared" si="159"/>
        <v>0</v>
      </c>
      <c r="K235" s="430">
        <f t="shared" si="153"/>
        <v>0</v>
      </c>
      <c r="L235" s="430">
        <f t="shared" si="153"/>
        <v>0</v>
      </c>
      <c r="M235" s="430">
        <f t="shared" si="153"/>
        <v>0</v>
      </c>
      <c r="N235" s="430">
        <f t="shared" si="160"/>
        <v>0</v>
      </c>
      <c r="O235" s="430"/>
      <c r="P235" s="430">
        <v>0</v>
      </c>
      <c r="Q235" s="430"/>
      <c r="R235" s="430">
        <f t="shared" si="161"/>
        <v>0</v>
      </c>
      <c r="S235" s="430"/>
      <c r="T235" s="430"/>
      <c r="U235" s="430"/>
      <c r="V235" s="430">
        <f t="shared" si="162"/>
        <v>0</v>
      </c>
      <c r="W235" s="430"/>
      <c r="X235" s="430">
        <f>+[3]CHD2!J394</f>
        <v>514914.29</v>
      </c>
      <c r="Y235" s="430"/>
      <c r="Z235" s="430">
        <f t="shared" si="163"/>
        <v>514914.29</v>
      </c>
      <c r="AA235" s="430">
        <f t="shared" si="154"/>
        <v>0</v>
      </c>
      <c r="AB235" s="431">
        <f t="shared" si="154"/>
        <v>514914.29</v>
      </c>
      <c r="AC235" s="431">
        <f t="shared" si="154"/>
        <v>0</v>
      </c>
      <c r="AD235" s="431">
        <f t="shared" si="149"/>
        <v>514914.29</v>
      </c>
      <c r="AE235" s="431"/>
      <c r="AF235" s="431">
        <f>+[3]CHD2!AX394</f>
        <v>514730.95</v>
      </c>
      <c r="AG235" s="431"/>
      <c r="AH235" s="431">
        <f t="shared" si="150"/>
        <v>514730.95</v>
      </c>
      <c r="AI235" s="431">
        <f t="shared" si="155"/>
        <v>0</v>
      </c>
      <c r="AJ235" s="431">
        <f t="shared" si="155"/>
        <v>183.3399999999674</v>
      </c>
      <c r="AK235" s="431">
        <f t="shared" si="155"/>
        <v>0</v>
      </c>
      <c r="AL235" s="431">
        <f t="shared" si="164"/>
        <v>183.3399999999674</v>
      </c>
      <c r="AM235" s="432" t="str">
        <f t="shared" si="152"/>
        <v/>
      </c>
      <c r="AN235" s="432">
        <f t="shared" si="152"/>
        <v>0.99964394074206031</v>
      </c>
      <c r="AO235" s="432" t="str">
        <f t="shared" si="152"/>
        <v/>
      </c>
      <c r="AP235" s="432">
        <f t="shared" si="152"/>
        <v>0.99964394074206031</v>
      </c>
      <c r="AQ235" s="430">
        <f t="shared" si="156"/>
        <v>0</v>
      </c>
      <c r="AR235" s="430">
        <f t="shared" si="156"/>
        <v>0</v>
      </c>
      <c r="AS235" s="430">
        <f t="shared" si="156"/>
        <v>0</v>
      </c>
      <c r="AT235" s="200">
        <f t="shared" si="165"/>
        <v>0</v>
      </c>
      <c r="AU235" s="433"/>
    </row>
    <row r="236" spans="1:48" s="434" customFormat="1">
      <c r="A236" s="401"/>
      <c r="B236" s="217" t="s">
        <v>93</v>
      </c>
      <c r="C236" s="430"/>
      <c r="D236" s="430">
        <f>+[3]CHD3!D394</f>
        <v>0</v>
      </c>
      <c r="E236" s="430"/>
      <c r="F236" s="430">
        <f t="shared" si="158"/>
        <v>0</v>
      </c>
      <c r="G236" s="430"/>
      <c r="H236" s="430"/>
      <c r="I236" s="430"/>
      <c r="J236" s="430">
        <f t="shared" si="159"/>
        <v>0</v>
      </c>
      <c r="K236" s="430">
        <f t="shared" si="153"/>
        <v>0</v>
      </c>
      <c r="L236" s="430">
        <f t="shared" si="153"/>
        <v>0</v>
      </c>
      <c r="M236" s="430">
        <f t="shared" si="153"/>
        <v>0</v>
      </c>
      <c r="N236" s="430">
        <f t="shared" si="160"/>
        <v>0</v>
      </c>
      <c r="O236" s="430"/>
      <c r="P236" s="430">
        <v>0</v>
      </c>
      <c r="Q236" s="430"/>
      <c r="R236" s="430">
        <f t="shared" si="161"/>
        <v>0</v>
      </c>
      <c r="S236" s="430"/>
      <c r="T236" s="430"/>
      <c r="U236" s="430"/>
      <c r="V236" s="430">
        <f t="shared" si="162"/>
        <v>0</v>
      </c>
      <c r="W236" s="430"/>
      <c r="X236" s="430">
        <f>+[3]CHD3!J394</f>
        <v>1029828.58</v>
      </c>
      <c r="Y236" s="430"/>
      <c r="Z236" s="430">
        <f t="shared" si="163"/>
        <v>1029828.58</v>
      </c>
      <c r="AA236" s="430">
        <f t="shared" si="154"/>
        <v>0</v>
      </c>
      <c r="AB236" s="431">
        <f t="shared" si="154"/>
        <v>1029828.58</v>
      </c>
      <c r="AC236" s="431">
        <f t="shared" si="154"/>
        <v>0</v>
      </c>
      <c r="AD236" s="431">
        <f t="shared" si="149"/>
        <v>1029828.58</v>
      </c>
      <c r="AE236" s="431"/>
      <c r="AF236" s="431">
        <f>+[3]CHD3!AX394</f>
        <v>1029828.58</v>
      </c>
      <c r="AG236" s="431"/>
      <c r="AH236" s="431">
        <f t="shared" si="150"/>
        <v>1029828.58</v>
      </c>
      <c r="AI236" s="431">
        <f t="shared" si="155"/>
        <v>0</v>
      </c>
      <c r="AJ236" s="431">
        <f t="shared" si="155"/>
        <v>0</v>
      </c>
      <c r="AK236" s="431">
        <f t="shared" si="155"/>
        <v>0</v>
      </c>
      <c r="AL236" s="431">
        <f t="shared" si="164"/>
        <v>0</v>
      </c>
      <c r="AM236" s="432" t="str">
        <f t="shared" si="152"/>
        <v/>
      </c>
      <c r="AN236" s="432">
        <f t="shared" si="152"/>
        <v>1</v>
      </c>
      <c r="AO236" s="432" t="str">
        <f t="shared" si="152"/>
        <v/>
      </c>
      <c r="AP236" s="432">
        <f t="shared" si="152"/>
        <v>1</v>
      </c>
      <c r="AQ236" s="430">
        <f t="shared" si="156"/>
        <v>0</v>
      </c>
      <c r="AR236" s="430">
        <f t="shared" si="156"/>
        <v>0</v>
      </c>
      <c r="AS236" s="430">
        <f t="shared" si="156"/>
        <v>0</v>
      </c>
      <c r="AT236" s="200">
        <f t="shared" si="165"/>
        <v>0</v>
      </c>
      <c r="AU236" s="433"/>
    </row>
    <row r="237" spans="1:48" s="434" customFormat="1">
      <c r="A237" s="401"/>
      <c r="B237" s="217" t="s">
        <v>95</v>
      </c>
      <c r="C237" s="430"/>
      <c r="D237" s="430">
        <f>+[3]CHD4A!D394</f>
        <v>0</v>
      </c>
      <c r="E237" s="430"/>
      <c r="F237" s="430">
        <f t="shared" si="158"/>
        <v>0</v>
      </c>
      <c r="G237" s="430"/>
      <c r="H237" s="430"/>
      <c r="I237" s="430"/>
      <c r="J237" s="430">
        <f t="shared" si="159"/>
        <v>0</v>
      </c>
      <c r="K237" s="430">
        <f t="shared" si="153"/>
        <v>0</v>
      </c>
      <c r="L237" s="430">
        <f t="shared" si="153"/>
        <v>0</v>
      </c>
      <c r="M237" s="430">
        <f t="shared" si="153"/>
        <v>0</v>
      </c>
      <c r="N237" s="430">
        <f t="shared" si="160"/>
        <v>0</v>
      </c>
      <c r="O237" s="430"/>
      <c r="P237" s="430">
        <v>0</v>
      </c>
      <c r="Q237" s="430"/>
      <c r="R237" s="430">
        <f t="shared" si="161"/>
        <v>0</v>
      </c>
      <c r="S237" s="430"/>
      <c r="T237" s="430"/>
      <c r="U237" s="430"/>
      <c r="V237" s="430">
        <f t="shared" si="162"/>
        <v>0</v>
      </c>
      <c r="W237" s="430"/>
      <c r="X237" s="430">
        <f>+[3]CHD4A!J394</f>
        <v>1082028.58</v>
      </c>
      <c r="Y237" s="430"/>
      <c r="Z237" s="430">
        <f t="shared" si="163"/>
        <v>1082028.58</v>
      </c>
      <c r="AA237" s="430">
        <f t="shared" si="154"/>
        <v>0</v>
      </c>
      <c r="AB237" s="431">
        <f t="shared" si="154"/>
        <v>1082028.58</v>
      </c>
      <c r="AC237" s="431">
        <f t="shared" si="154"/>
        <v>0</v>
      </c>
      <c r="AD237" s="431">
        <f t="shared" si="149"/>
        <v>1082028.58</v>
      </c>
      <c r="AE237" s="431"/>
      <c r="AF237" s="431">
        <f>+[3]CHD4A!AX394</f>
        <v>1082028.58</v>
      </c>
      <c r="AG237" s="431"/>
      <c r="AH237" s="431">
        <f t="shared" si="150"/>
        <v>1082028.58</v>
      </c>
      <c r="AI237" s="431">
        <f t="shared" si="155"/>
        <v>0</v>
      </c>
      <c r="AJ237" s="431">
        <f t="shared" si="155"/>
        <v>0</v>
      </c>
      <c r="AK237" s="431">
        <f t="shared" si="155"/>
        <v>0</v>
      </c>
      <c r="AL237" s="431">
        <f t="shared" si="164"/>
        <v>0</v>
      </c>
      <c r="AM237" s="432" t="str">
        <f t="shared" si="152"/>
        <v/>
      </c>
      <c r="AN237" s="432">
        <f t="shared" si="152"/>
        <v>1</v>
      </c>
      <c r="AO237" s="432" t="str">
        <f t="shared" si="152"/>
        <v/>
      </c>
      <c r="AP237" s="432">
        <f t="shared" si="152"/>
        <v>1</v>
      </c>
      <c r="AQ237" s="430">
        <f t="shared" si="156"/>
        <v>0</v>
      </c>
      <c r="AR237" s="430">
        <f t="shared" si="156"/>
        <v>0</v>
      </c>
      <c r="AS237" s="430">
        <f t="shared" si="156"/>
        <v>0</v>
      </c>
      <c r="AT237" s="200">
        <f t="shared" si="165"/>
        <v>0</v>
      </c>
      <c r="AU237" s="433"/>
    </row>
    <row r="238" spans="1:48" s="434" customFormat="1">
      <c r="A238" s="401"/>
      <c r="B238" s="217" t="s">
        <v>97</v>
      </c>
      <c r="C238" s="430"/>
      <c r="D238" s="430">
        <f>+[3]CHD4B!D394</f>
        <v>0</v>
      </c>
      <c r="E238" s="430"/>
      <c r="F238" s="430">
        <f t="shared" si="158"/>
        <v>0</v>
      </c>
      <c r="G238" s="430"/>
      <c r="H238" s="430"/>
      <c r="I238" s="430"/>
      <c r="J238" s="430">
        <f t="shared" si="159"/>
        <v>0</v>
      </c>
      <c r="K238" s="430">
        <f t="shared" si="153"/>
        <v>0</v>
      </c>
      <c r="L238" s="430">
        <f t="shared" si="153"/>
        <v>0</v>
      </c>
      <c r="M238" s="430">
        <f t="shared" si="153"/>
        <v>0</v>
      </c>
      <c r="N238" s="430">
        <f t="shared" si="160"/>
        <v>0</v>
      </c>
      <c r="O238" s="430"/>
      <c r="P238" s="430">
        <v>0</v>
      </c>
      <c r="Q238" s="430"/>
      <c r="R238" s="430">
        <f t="shared" si="161"/>
        <v>0</v>
      </c>
      <c r="S238" s="430"/>
      <c r="T238" s="430"/>
      <c r="U238" s="430"/>
      <c r="V238" s="430">
        <f t="shared" si="162"/>
        <v>0</v>
      </c>
      <c r="W238" s="430"/>
      <c r="X238" s="430">
        <f>+[3]CHD4B!J394</f>
        <v>514914.29</v>
      </c>
      <c r="Y238" s="430"/>
      <c r="Z238" s="430">
        <f t="shared" si="163"/>
        <v>514914.29</v>
      </c>
      <c r="AA238" s="430">
        <f t="shared" si="154"/>
        <v>0</v>
      </c>
      <c r="AB238" s="431">
        <f t="shared" si="154"/>
        <v>514914.29</v>
      </c>
      <c r="AC238" s="431">
        <f t="shared" si="154"/>
        <v>0</v>
      </c>
      <c r="AD238" s="431">
        <f t="shared" si="149"/>
        <v>514914.29</v>
      </c>
      <c r="AE238" s="431"/>
      <c r="AF238" s="431">
        <f>+[3]CHD4B!AX394</f>
        <v>461940.01</v>
      </c>
      <c r="AG238" s="431"/>
      <c r="AH238" s="431">
        <f t="shared" si="150"/>
        <v>461940.01</v>
      </c>
      <c r="AI238" s="431">
        <f t="shared" si="155"/>
        <v>0</v>
      </c>
      <c r="AJ238" s="431">
        <f t="shared" si="155"/>
        <v>52974.27999999997</v>
      </c>
      <c r="AK238" s="431">
        <f t="shared" si="155"/>
        <v>0</v>
      </c>
      <c r="AL238" s="431">
        <f t="shared" si="164"/>
        <v>52974.27999999997</v>
      </c>
      <c r="AM238" s="432" t="str">
        <f t="shared" si="152"/>
        <v/>
      </c>
      <c r="AN238" s="432">
        <f t="shared" si="152"/>
        <v>0.89712019839262969</v>
      </c>
      <c r="AO238" s="432" t="str">
        <f t="shared" si="152"/>
        <v/>
      </c>
      <c r="AP238" s="432">
        <f t="shared" si="152"/>
        <v>0.89712019839262969</v>
      </c>
      <c r="AQ238" s="430">
        <f t="shared" si="156"/>
        <v>0</v>
      </c>
      <c r="AR238" s="430">
        <f t="shared" si="156"/>
        <v>0</v>
      </c>
      <c r="AS238" s="430">
        <f t="shared" si="156"/>
        <v>0</v>
      </c>
      <c r="AT238" s="200">
        <f t="shared" si="165"/>
        <v>0</v>
      </c>
      <c r="AU238" s="433"/>
    </row>
    <row r="239" spans="1:48" s="434" customFormat="1">
      <c r="A239" s="401"/>
      <c r="B239" s="217" t="s">
        <v>53</v>
      </c>
      <c r="C239" s="430"/>
      <c r="D239" s="430">
        <f>+[3]CHD5!D394</f>
        <v>0</v>
      </c>
      <c r="E239" s="430"/>
      <c r="F239" s="430">
        <f t="shared" si="158"/>
        <v>0</v>
      </c>
      <c r="G239" s="430"/>
      <c r="H239" s="430"/>
      <c r="I239" s="430"/>
      <c r="J239" s="430">
        <f t="shared" si="159"/>
        <v>0</v>
      </c>
      <c r="K239" s="430">
        <f t="shared" si="153"/>
        <v>0</v>
      </c>
      <c r="L239" s="430">
        <f t="shared" si="153"/>
        <v>0</v>
      </c>
      <c r="M239" s="430">
        <f t="shared" si="153"/>
        <v>0</v>
      </c>
      <c r="N239" s="430">
        <f t="shared" si="160"/>
        <v>0</v>
      </c>
      <c r="O239" s="430"/>
      <c r="P239" s="430">
        <v>0</v>
      </c>
      <c r="Q239" s="430"/>
      <c r="R239" s="430">
        <f t="shared" si="161"/>
        <v>0</v>
      </c>
      <c r="S239" s="430"/>
      <c r="T239" s="430"/>
      <c r="U239" s="430"/>
      <c r="V239" s="430">
        <f t="shared" si="162"/>
        <v>0</v>
      </c>
      <c r="W239" s="430"/>
      <c r="X239" s="430">
        <f>+[3]CHD5!J394</f>
        <v>1029828.58</v>
      </c>
      <c r="Y239" s="430"/>
      <c r="Z239" s="430">
        <f t="shared" si="163"/>
        <v>1029828.58</v>
      </c>
      <c r="AA239" s="430">
        <f t="shared" si="154"/>
        <v>0</v>
      </c>
      <c r="AB239" s="431">
        <f t="shared" si="154"/>
        <v>1029828.58</v>
      </c>
      <c r="AC239" s="431">
        <f t="shared" si="154"/>
        <v>0</v>
      </c>
      <c r="AD239" s="431">
        <f t="shared" si="149"/>
        <v>1029828.58</v>
      </c>
      <c r="AE239" s="431"/>
      <c r="AF239" s="431">
        <f>+[3]CHD5!AX394</f>
        <v>0</v>
      </c>
      <c r="AG239" s="431"/>
      <c r="AH239" s="431">
        <f t="shared" si="150"/>
        <v>0</v>
      </c>
      <c r="AI239" s="431">
        <f t="shared" si="155"/>
        <v>0</v>
      </c>
      <c r="AJ239" s="431">
        <f t="shared" si="155"/>
        <v>1029828.58</v>
      </c>
      <c r="AK239" s="431">
        <f t="shared" si="155"/>
        <v>0</v>
      </c>
      <c r="AL239" s="431">
        <f t="shared" si="164"/>
        <v>1029828.58</v>
      </c>
      <c r="AM239" s="432" t="str">
        <f t="shared" si="152"/>
        <v/>
      </c>
      <c r="AN239" s="432">
        <f t="shared" si="152"/>
        <v>0</v>
      </c>
      <c r="AO239" s="432" t="str">
        <f t="shared" si="152"/>
        <v/>
      </c>
      <c r="AP239" s="432">
        <f t="shared" si="152"/>
        <v>0</v>
      </c>
      <c r="AQ239" s="430">
        <f t="shared" si="156"/>
        <v>0</v>
      </c>
      <c r="AR239" s="430">
        <f t="shared" si="156"/>
        <v>0</v>
      </c>
      <c r="AS239" s="430">
        <f t="shared" si="156"/>
        <v>0</v>
      </c>
      <c r="AT239" s="200">
        <f t="shared" si="165"/>
        <v>0</v>
      </c>
      <c r="AU239" s="433"/>
    </row>
    <row r="240" spans="1:48" s="434" customFormat="1">
      <c r="A240" s="401"/>
      <c r="B240" s="217" t="s">
        <v>100</v>
      </c>
      <c r="C240" s="430"/>
      <c r="D240" s="430">
        <f>+[3]CHD6!D394</f>
        <v>0</v>
      </c>
      <c r="E240" s="430"/>
      <c r="F240" s="430">
        <f t="shared" si="158"/>
        <v>0</v>
      </c>
      <c r="G240" s="430"/>
      <c r="H240" s="430"/>
      <c r="I240" s="430"/>
      <c r="J240" s="430">
        <f t="shared" si="159"/>
        <v>0</v>
      </c>
      <c r="K240" s="430">
        <f t="shared" si="153"/>
        <v>0</v>
      </c>
      <c r="L240" s="430">
        <f t="shared" si="153"/>
        <v>0</v>
      </c>
      <c r="M240" s="430">
        <f t="shared" si="153"/>
        <v>0</v>
      </c>
      <c r="N240" s="430">
        <f t="shared" si="160"/>
        <v>0</v>
      </c>
      <c r="O240" s="430"/>
      <c r="P240" s="430">
        <v>0</v>
      </c>
      <c r="Q240" s="430"/>
      <c r="R240" s="430">
        <f t="shared" si="161"/>
        <v>0</v>
      </c>
      <c r="S240" s="430"/>
      <c r="T240" s="430"/>
      <c r="U240" s="430"/>
      <c r="V240" s="430">
        <f t="shared" si="162"/>
        <v>0</v>
      </c>
      <c r="W240" s="430"/>
      <c r="X240" s="430">
        <f>+[3]CHD6!J394</f>
        <v>549714.29</v>
      </c>
      <c r="Y240" s="430"/>
      <c r="Z240" s="430">
        <f t="shared" si="163"/>
        <v>549714.29</v>
      </c>
      <c r="AA240" s="430">
        <f t="shared" si="154"/>
        <v>0</v>
      </c>
      <c r="AB240" s="431">
        <f t="shared" si="154"/>
        <v>549714.29</v>
      </c>
      <c r="AC240" s="431">
        <f t="shared" si="154"/>
        <v>0</v>
      </c>
      <c r="AD240" s="431">
        <f t="shared" si="149"/>
        <v>549714.29</v>
      </c>
      <c r="AE240" s="431"/>
      <c r="AF240" s="431">
        <f>+[3]CHD6!AX394</f>
        <v>329172.56</v>
      </c>
      <c r="AG240" s="431"/>
      <c r="AH240" s="431">
        <f t="shared" si="150"/>
        <v>329172.56</v>
      </c>
      <c r="AI240" s="431">
        <f t="shared" si="155"/>
        <v>0</v>
      </c>
      <c r="AJ240" s="431">
        <f t="shared" si="155"/>
        <v>220541.73000000004</v>
      </c>
      <c r="AK240" s="431">
        <f t="shared" si="155"/>
        <v>0</v>
      </c>
      <c r="AL240" s="431">
        <f t="shared" si="164"/>
        <v>220541.73000000004</v>
      </c>
      <c r="AM240" s="432" t="str">
        <f t="shared" si="152"/>
        <v/>
      </c>
      <c r="AN240" s="432">
        <f t="shared" si="152"/>
        <v>0.59880662734818113</v>
      </c>
      <c r="AO240" s="432" t="str">
        <f t="shared" si="152"/>
        <v/>
      </c>
      <c r="AP240" s="432">
        <f t="shared" si="152"/>
        <v>0.59880662734818113</v>
      </c>
      <c r="AQ240" s="430">
        <f t="shared" si="156"/>
        <v>0</v>
      </c>
      <c r="AR240" s="430">
        <f t="shared" si="156"/>
        <v>0</v>
      </c>
      <c r="AS240" s="430">
        <f t="shared" si="156"/>
        <v>0</v>
      </c>
      <c r="AT240" s="200">
        <f t="shared" si="165"/>
        <v>0</v>
      </c>
      <c r="AU240" s="433"/>
    </row>
    <row r="241" spans="1:48" s="434" customFormat="1">
      <c r="A241" s="401"/>
      <c r="B241" s="217" t="s">
        <v>54</v>
      </c>
      <c r="C241" s="430"/>
      <c r="D241" s="430">
        <f>+[3]CHD7!D394</f>
        <v>0</v>
      </c>
      <c r="E241" s="430"/>
      <c r="F241" s="430">
        <f t="shared" si="158"/>
        <v>0</v>
      </c>
      <c r="G241" s="430"/>
      <c r="H241" s="430"/>
      <c r="I241" s="430"/>
      <c r="J241" s="430">
        <f t="shared" si="159"/>
        <v>0</v>
      </c>
      <c r="K241" s="430">
        <f t="shared" si="153"/>
        <v>0</v>
      </c>
      <c r="L241" s="430">
        <f t="shared" si="153"/>
        <v>0</v>
      </c>
      <c r="M241" s="430">
        <f t="shared" si="153"/>
        <v>0</v>
      </c>
      <c r="N241" s="430">
        <f t="shared" si="160"/>
        <v>0</v>
      </c>
      <c r="O241" s="430"/>
      <c r="P241" s="430">
        <v>0</v>
      </c>
      <c r="Q241" s="430"/>
      <c r="R241" s="430">
        <f t="shared" si="161"/>
        <v>0</v>
      </c>
      <c r="S241" s="430"/>
      <c r="T241" s="430"/>
      <c r="U241" s="430"/>
      <c r="V241" s="430">
        <f t="shared" si="162"/>
        <v>0</v>
      </c>
      <c r="W241" s="430"/>
      <c r="X241" s="430">
        <f>+[3]CHD7!J394</f>
        <v>1064828.58</v>
      </c>
      <c r="Y241" s="430"/>
      <c r="Z241" s="430">
        <f t="shared" si="163"/>
        <v>1064828.58</v>
      </c>
      <c r="AA241" s="430">
        <f t="shared" si="154"/>
        <v>0</v>
      </c>
      <c r="AB241" s="431">
        <f t="shared" si="154"/>
        <v>1064828.58</v>
      </c>
      <c r="AC241" s="431">
        <f t="shared" si="154"/>
        <v>0</v>
      </c>
      <c r="AD241" s="431">
        <f t="shared" si="149"/>
        <v>1064828.58</v>
      </c>
      <c r="AE241" s="431"/>
      <c r="AF241" s="431">
        <f>+[3]CHD7!AX394</f>
        <v>1064828.58</v>
      </c>
      <c r="AG241" s="431"/>
      <c r="AH241" s="431">
        <f t="shared" si="150"/>
        <v>1064828.58</v>
      </c>
      <c r="AI241" s="431">
        <f t="shared" si="155"/>
        <v>0</v>
      </c>
      <c r="AJ241" s="431">
        <f t="shared" si="155"/>
        <v>0</v>
      </c>
      <c r="AK241" s="431">
        <f t="shared" si="155"/>
        <v>0</v>
      </c>
      <c r="AL241" s="431">
        <f t="shared" si="164"/>
        <v>0</v>
      </c>
      <c r="AM241" s="432" t="str">
        <f t="shared" si="152"/>
        <v/>
      </c>
      <c r="AN241" s="432">
        <f t="shared" si="152"/>
        <v>1</v>
      </c>
      <c r="AO241" s="432" t="str">
        <f t="shared" si="152"/>
        <v/>
      </c>
      <c r="AP241" s="432">
        <f t="shared" si="152"/>
        <v>1</v>
      </c>
      <c r="AQ241" s="430">
        <f t="shared" si="156"/>
        <v>0</v>
      </c>
      <c r="AR241" s="430">
        <f t="shared" si="156"/>
        <v>0</v>
      </c>
      <c r="AS241" s="430">
        <f t="shared" si="156"/>
        <v>0</v>
      </c>
      <c r="AT241" s="200">
        <f t="shared" si="165"/>
        <v>0</v>
      </c>
      <c r="AU241" s="433"/>
    </row>
    <row r="242" spans="1:48" s="434" customFormat="1">
      <c r="A242" s="401"/>
      <c r="B242" s="217" t="s">
        <v>103</v>
      </c>
      <c r="C242" s="430"/>
      <c r="D242" s="430">
        <f>+[3]CHD8!D394</f>
        <v>0</v>
      </c>
      <c r="E242" s="430"/>
      <c r="F242" s="430">
        <f t="shared" si="158"/>
        <v>0</v>
      </c>
      <c r="G242" s="430"/>
      <c r="H242" s="430"/>
      <c r="I242" s="430"/>
      <c r="J242" s="430">
        <f t="shared" si="159"/>
        <v>0</v>
      </c>
      <c r="K242" s="430">
        <f t="shared" si="153"/>
        <v>0</v>
      </c>
      <c r="L242" s="430">
        <f t="shared" si="153"/>
        <v>0</v>
      </c>
      <c r="M242" s="430">
        <f t="shared" si="153"/>
        <v>0</v>
      </c>
      <c r="N242" s="430">
        <f t="shared" si="160"/>
        <v>0</v>
      </c>
      <c r="O242" s="430"/>
      <c r="P242" s="430">
        <v>0</v>
      </c>
      <c r="Q242" s="430"/>
      <c r="R242" s="430">
        <f t="shared" si="161"/>
        <v>0</v>
      </c>
      <c r="S242" s="430"/>
      <c r="T242" s="430"/>
      <c r="U242" s="430"/>
      <c r="V242" s="430">
        <f t="shared" si="162"/>
        <v>0</v>
      </c>
      <c r="W242" s="430"/>
      <c r="X242" s="430">
        <f>+[3]CHD8!J394</f>
        <v>584514.29</v>
      </c>
      <c r="Y242" s="430"/>
      <c r="Z242" s="430">
        <f t="shared" si="163"/>
        <v>584514.29</v>
      </c>
      <c r="AA242" s="430">
        <f t="shared" si="154"/>
        <v>0</v>
      </c>
      <c r="AB242" s="431">
        <f t="shared" si="154"/>
        <v>584514.29</v>
      </c>
      <c r="AC242" s="431">
        <f t="shared" si="154"/>
        <v>0</v>
      </c>
      <c r="AD242" s="431">
        <f t="shared" si="149"/>
        <v>584514.29</v>
      </c>
      <c r="AE242" s="431"/>
      <c r="AF242" s="431">
        <f>+[3]CHD8!AX394</f>
        <v>448406.66</v>
      </c>
      <c r="AG242" s="431"/>
      <c r="AH242" s="431">
        <f t="shared" si="150"/>
        <v>448406.66</v>
      </c>
      <c r="AI242" s="431">
        <f t="shared" si="155"/>
        <v>0</v>
      </c>
      <c r="AJ242" s="431">
        <f t="shared" si="155"/>
        <v>136107.63000000006</v>
      </c>
      <c r="AK242" s="431">
        <f t="shared" si="155"/>
        <v>0</v>
      </c>
      <c r="AL242" s="431">
        <f t="shared" si="164"/>
        <v>136107.63000000006</v>
      </c>
      <c r="AM242" s="432" t="str">
        <f t="shared" si="152"/>
        <v/>
      </c>
      <c r="AN242" s="432">
        <f t="shared" si="152"/>
        <v>0.76714405049019407</v>
      </c>
      <c r="AO242" s="432" t="str">
        <f t="shared" si="152"/>
        <v/>
      </c>
      <c r="AP242" s="432">
        <f t="shared" si="152"/>
        <v>0.76714405049019407</v>
      </c>
      <c r="AQ242" s="430">
        <f t="shared" si="156"/>
        <v>0</v>
      </c>
      <c r="AR242" s="430">
        <f t="shared" si="156"/>
        <v>0</v>
      </c>
      <c r="AS242" s="430">
        <f t="shared" si="156"/>
        <v>0</v>
      </c>
      <c r="AT242" s="200">
        <f t="shared" si="165"/>
        <v>0</v>
      </c>
      <c r="AU242" s="433"/>
    </row>
    <row r="243" spans="1:48" s="434" customFormat="1" ht="24">
      <c r="A243" s="401"/>
      <c r="B243" s="217" t="s">
        <v>105</v>
      </c>
      <c r="C243" s="430"/>
      <c r="D243" s="430">
        <f>+[3]CHD9!D394</f>
        <v>0</v>
      </c>
      <c r="E243" s="430"/>
      <c r="F243" s="430">
        <f t="shared" si="158"/>
        <v>0</v>
      </c>
      <c r="G243" s="430"/>
      <c r="H243" s="430"/>
      <c r="I243" s="430"/>
      <c r="J243" s="430">
        <f t="shared" si="159"/>
        <v>0</v>
      </c>
      <c r="K243" s="430">
        <f t="shared" si="153"/>
        <v>0</v>
      </c>
      <c r="L243" s="430">
        <f t="shared" si="153"/>
        <v>0</v>
      </c>
      <c r="M243" s="430">
        <f t="shared" si="153"/>
        <v>0</v>
      </c>
      <c r="N243" s="430">
        <f t="shared" si="160"/>
        <v>0</v>
      </c>
      <c r="O243" s="430"/>
      <c r="P243" s="430">
        <v>0</v>
      </c>
      <c r="Q243" s="430"/>
      <c r="R243" s="430">
        <f t="shared" si="161"/>
        <v>0</v>
      </c>
      <c r="S243" s="430"/>
      <c r="T243" s="430"/>
      <c r="U243" s="430"/>
      <c r="V243" s="430">
        <f t="shared" si="162"/>
        <v>0</v>
      </c>
      <c r="W243" s="430"/>
      <c r="X243" s="430">
        <f>+[3]CHD9!J394</f>
        <v>601914.29</v>
      </c>
      <c r="Y243" s="430"/>
      <c r="Z243" s="430">
        <f t="shared" si="163"/>
        <v>601914.29</v>
      </c>
      <c r="AA243" s="430">
        <f t="shared" si="154"/>
        <v>0</v>
      </c>
      <c r="AB243" s="431">
        <f t="shared" si="154"/>
        <v>601914.29</v>
      </c>
      <c r="AC243" s="431">
        <f t="shared" si="154"/>
        <v>0</v>
      </c>
      <c r="AD243" s="431">
        <f t="shared" si="149"/>
        <v>601914.29</v>
      </c>
      <c r="AE243" s="431"/>
      <c r="AF243" s="431">
        <f>+[3]CHD9!AX394</f>
        <v>527811.80000000005</v>
      </c>
      <c r="AG243" s="431"/>
      <c r="AH243" s="431">
        <f t="shared" si="150"/>
        <v>527811.80000000005</v>
      </c>
      <c r="AI243" s="431">
        <f t="shared" si="155"/>
        <v>0</v>
      </c>
      <c r="AJ243" s="431">
        <f t="shared" si="155"/>
        <v>74102.489999999991</v>
      </c>
      <c r="AK243" s="431">
        <f t="shared" si="155"/>
        <v>0</v>
      </c>
      <c r="AL243" s="431">
        <f t="shared" si="164"/>
        <v>74102.489999999991</v>
      </c>
      <c r="AM243" s="432" t="str">
        <f t="shared" si="152"/>
        <v/>
      </c>
      <c r="AN243" s="432">
        <f t="shared" si="152"/>
        <v>0.87688863475894552</v>
      </c>
      <c r="AO243" s="432" t="str">
        <f t="shared" si="152"/>
        <v/>
      </c>
      <c r="AP243" s="432">
        <f t="shared" si="152"/>
        <v>0.87688863475894552</v>
      </c>
      <c r="AQ243" s="430">
        <f t="shared" si="156"/>
        <v>0</v>
      </c>
      <c r="AR243" s="430">
        <f t="shared" si="156"/>
        <v>0</v>
      </c>
      <c r="AS243" s="430">
        <f t="shared" si="156"/>
        <v>0</v>
      </c>
      <c r="AT243" s="200">
        <f t="shared" si="165"/>
        <v>0</v>
      </c>
      <c r="AU243" s="433"/>
    </row>
    <row r="244" spans="1:48" s="434" customFormat="1">
      <c r="A244" s="401"/>
      <c r="B244" s="217" t="s">
        <v>107</v>
      </c>
      <c r="C244" s="430"/>
      <c r="D244" s="430">
        <f>+[3]CHD10!D394</f>
        <v>0</v>
      </c>
      <c r="E244" s="430"/>
      <c r="F244" s="430">
        <f t="shared" si="158"/>
        <v>0</v>
      </c>
      <c r="G244" s="430"/>
      <c r="H244" s="430"/>
      <c r="I244" s="430"/>
      <c r="J244" s="430">
        <f t="shared" si="159"/>
        <v>0</v>
      </c>
      <c r="K244" s="430">
        <f t="shared" si="153"/>
        <v>0</v>
      </c>
      <c r="L244" s="430">
        <f t="shared" si="153"/>
        <v>0</v>
      </c>
      <c r="M244" s="430">
        <f t="shared" si="153"/>
        <v>0</v>
      </c>
      <c r="N244" s="430">
        <f t="shared" si="160"/>
        <v>0</v>
      </c>
      <c r="O244" s="430"/>
      <c r="P244" s="430">
        <v>0</v>
      </c>
      <c r="Q244" s="430"/>
      <c r="R244" s="430">
        <f t="shared" si="161"/>
        <v>0</v>
      </c>
      <c r="S244" s="430"/>
      <c r="T244" s="430"/>
      <c r="U244" s="430"/>
      <c r="V244" s="430">
        <f t="shared" si="162"/>
        <v>0</v>
      </c>
      <c r="W244" s="430"/>
      <c r="X244" s="430">
        <f>+[3]CHD10!J394</f>
        <v>1029828.5800000001</v>
      </c>
      <c r="Y244" s="430"/>
      <c r="Z244" s="430">
        <f t="shared" si="163"/>
        <v>1029828.5800000001</v>
      </c>
      <c r="AA244" s="430">
        <f t="shared" si="154"/>
        <v>0</v>
      </c>
      <c r="AB244" s="431">
        <f t="shared" si="154"/>
        <v>1029828.5800000001</v>
      </c>
      <c r="AC244" s="431">
        <f t="shared" si="154"/>
        <v>0</v>
      </c>
      <c r="AD244" s="431">
        <f t="shared" si="149"/>
        <v>1029828.5800000001</v>
      </c>
      <c r="AE244" s="431"/>
      <c r="AF244" s="431">
        <f>+[3]CHD10!AX394</f>
        <v>1025991.5</v>
      </c>
      <c r="AG244" s="431"/>
      <c r="AH244" s="431">
        <f t="shared" si="150"/>
        <v>1025991.5</v>
      </c>
      <c r="AI244" s="431">
        <f t="shared" si="155"/>
        <v>0</v>
      </c>
      <c r="AJ244" s="431">
        <f t="shared" si="155"/>
        <v>3837.0800000000745</v>
      </c>
      <c r="AK244" s="431">
        <f t="shared" si="155"/>
        <v>0</v>
      </c>
      <c r="AL244" s="431">
        <f t="shared" si="164"/>
        <v>3837.0800000000745</v>
      </c>
      <c r="AM244" s="432" t="str">
        <f t="shared" si="152"/>
        <v/>
      </c>
      <c r="AN244" s="432">
        <f t="shared" si="152"/>
        <v>0.99627405951386583</v>
      </c>
      <c r="AO244" s="432" t="str">
        <f t="shared" si="152"/>
        <v/>
      </c>
      <c r="AP244" s="432">
        <f t="shared" si="152"/>
        <v>0.99627405951386583</v>
      </c>
      <c r="AQ244" s="430">
        <f t="shared" si="156"/>
        <v>0</v>
      </c>
      <c r="AR244" s="430">
        <f t="shared" si="156"/>
        <v>0</v>
      </c>
      <c r="AS244" s="430">
        <f t="shared" si="156"/>
        <v>0</v>
      </c>
      <c r="AT244" s="200">
        <f t="shared" si="165"/>
        <v>0</v>
      </c>
      <c r="AU244" s="433"/>
    </row>
    <row r="245" spans="1:48" s="434" customFormat="1">
      <c r="A245" s="401"/>
      <c r="B245" s="217" t="s">
        <v>55</v>
      </c>
      <c r="C245" s="430"/>
      <c r="D245" s="430">
        <f>+[3]CHD11!D394</f>
        <v>0</v>
      </c>
      <c r="E245" s="430"/>
      <c r="F245" s="430">
        <f t="shared" si="158"/>
        <v>0</v>
      </c>
      <c r="G245" s="430"/>
      <c r="H245" s="430"/>
      <c r="I245" s="430"/>
      <c r="J245" s="430">
        <f t="shared" si="159"/>
        <v>0</v>
      </c>
      <c r="K245" s="430">
        <f t="shared" si="153"/>
        <v>0</v>
      </c>
      <c r="L245" s="430">
        <f t="shared" si="153"/>
        <v>0</v>
      </c>
      <c r="M245" s="430">
        <f t="shared" si="153"/>
        <v>0</v>
      </c>
      <c r="N245" s="430">
        <f t="shared" si="160"/>
        <v>0</v>
      </c>
      <c r="O245" s="430"/>
      <c r="P245" s="430">
        <v>0</v>
      </c>
      <c r="Q245" s="430"/>
      <c r="R245" s="430">
        <f t="shared" si="161"/>
        <v>0</v>
      </c>
      <c r="S245" s="430"/>
      <c r="T245" s="430"/>
      <c r="U245" s="430"/>
      <c r="V245" s="430">
        <f t="shared" si="162"/>
        <v>0</v>
      </c>
      <c r="W245" s="430"/>
      <c r="X245" s="430">
        <f>+[3]CHD11!J394</f>
        <v>1134228.58</v>
      </c>
      <c r="Y245" s="430"/>
      <c r="Z245" s="430">
        <f t="shared" si="163"/>
        <v>1134228.58</v>
      </c>
      <c r="AA245" s="430">
        <f t="shared" si="154"/>
        <v>0</v>
      </c>
      <c r="AB245" s="431">
        <f t="shared" si="154"/>
        <v>1134228.58</v>
      </c>
      <c r="AC245" s="431">
        <f t="shared" si="154"/>
        <v>0</v>
      </c>
      <c r="AD245" s="431">
        <f t="shared" si="149"/>
        <v>1134228.58</v>
      </c>
      <c r="AE245" s="431"/>
      <c r="AF245" s="431">
        <f>+[3]CHD11!AX394</f>
        <v>839354.85</v>
      </c>
      <c r="AG245" s="431"/>
      <c r="AH245" s="431">
        <f t="shared" si="150"/>
        <v>839354.85</v>
      </c>
      <c r="AI245" s="431">
        <f t="shared" si="155"/>
        <v>0</v>
      </c>
      <c r="AJ245" s="431">
        <f t="shared" si="155"/>
        <v>294873.7300000001</v>
      </c>
      <c r="AK245" s="431">
        <f t="shared" si="155"/>
        <v>0</v>
      </c>
      <c r="AL245" s="431">
        <f t="shared" si="164"/>
        <v>294873.7300000001</v>
      </c>
      <c r="AM245" s="432" t="str">
        <f t="shared" si="152"/>
        <v/>
      </c>
      <c r="AN245" s="432">
        <f t="shared" si="152"/>
        <v>0.74002265927737421</v>
      </c>
      <c r="AO245" s="432" t="str">
        <f t="shared" si="152"/>
        <v/>
      </c>
      <c r="AP245" s="432">
        <f t="shared" si="152"/>
        <v>0.74002265927737421</v>
      </c>
      <c r="AQ245" s="430">
        <f t="shared" si="156"/>
        <v>0</v>
      </c>
      <c r="AR245" s="430">
        <f t="shared" si="156"/>
        <v>0</v>
      </c>
      <c r="AS245" s="430">
        <f t="shared" si="156"/>
        <v>0</v>
      </c>
      <c r="AT245" s="200">
        <f t="shared" si="165"/>
        <v>0</v>
      </c>
      <c r="AU245" s="433"/>
    </row>
    <row r="246" spans="1:48" s="434" customFormat="1">
      <c r="A246" s="401"/>
      <c r="B246" s="217" t="s">
        <v>56</v>
      </c>
      <c r="C246" s="430"/>
      <c r="D246" s="430">
        <f>+[3]CHD12!D394</f>
        <v>130315.1</v>
      </c>
      <c r="E246" s="430"/>
      <c r="F246" s="430">
        <f t="shared" si="158"/>
        <v>130315.1</v>
      </c>
      <c r="G246" s="430"/>
      <c r="H246" s="430"/>
      <c r="I246" s="430"/>
      <c r="J246" s="430">
        <f t="shared" si="159"/>
        <v>0</v>
      </c>
      <c r="K246" s="430">
        <f t="shared" si="153"/>
        <v>0</v>
      </c>
      <c r="L246" s="430">
        <f t="shared" si="153"/>
        <v>130315.1</v>
      </c>
      <c r="M246" s="430">
        <f t="shared" si="153"/>
        <v>0</v>
      </c>
      <c r="N246" s="430">
        <f t="shared" si="160"/>
        <v>130315.1</v>
      </c>
      <c r="O246" s="430"/>
      <c r="P246" s="430">
        <v>130315.1</v>
      </c>
      <c r="Q246" s="430"/>
      <c r="R246" s="430">
        <f t="shared" si="161"/>
        <v>130315.1</v>
      </c>
      <c r="S246" s="430"/>
      <c r="T246" s="430"/>
      <c r="U246" s="430"/>
      <c r="V246" s="430">
        <f t="shared" si="162"/>
        <v>0</v>
      </c>
      <c r="W246" s="430"/>
      <c r="X246" s="430">
        <f>+[3]CHD12!J394</f>
        <v>584514.29</v>
      </c>
      <c r="Y246" s="430"/>
      <c r="Z246" s="430">
        <f t="shared" si="163"/>
        <v>584514.29</v>
      </c>
      <c r="AA246" s="430">
        <f t="shared" si="154"/>
        <v>0</v>
      </c>
      <c r="AB246" s="431">
        <f t="shared" si="154"/>
        <v>714829.39</v>
      </c>
      <c r="AC246" s="431">
        <f t="shared" si="154"/>
        <v>0</v>
      </c>
      <c r="AD246" s="431">
        <f t="shared" si="149"/>
        <v>714829.39</v>
      </c>
      <c r="AE246" s="431"/>
      <c r="AF246" s="431">
        <f>+[3]CHD12!AX394</f>
        <v>496480.54</v>
      </c>
      <c r="AG246" s="431"/>
      <c r="AH246" s="431">
        <f t="shared" si="150"/>
        <v>496480.54</v>
      </c>
      <c r="AI246" s="431">
        <f t="shared" si="155"/>
        <v>0</v>
      </c>
      <c r="AJ246" s="431">
        <f t="shared" si="155"/>
        <v>218348.85000000003</v>
      </c>
      <c r="AK246" s="431">
        <f t="shared" si="155"/>
        <v>0</v>
      </c>
      <c r="AL246" s="431">
        <f t="shared" si="164"/>
        <v>218348.85000000003</v>
      </c>
      <c r="AM246" s="432" t="str">
        <f t="shared" si="152"/>
        <v/>
      </c>
      <c r="AN246" s="432">
        <f t="shared" si="152"/>
        <v>0.6945441065314899</v>
      </c>
      <c r="AO246" s="432" t="str">
        <f t="shared" si="152"/>
        <v/>
      </c>
      <c r="AP246" s="432">
        <f t="shared" si="152"/>
        <v>0.6945441065314899</v>
      </c>
      <c r="AQ246" s="430">
        <f t="shared" si="156"/>
        <v>0</v>
      </c>
      <c r="AR246" s="430">
        <f t="shared" si="156"/>
        <v>0</v>
      </c>
      <c r="AS246" s="430">
        <f t="shared" si="156"/>
        <v>0</v>
      </c>
      <c r="AT246" s="200">
        <f t="shared" si="165"/>
        <v>0</v>
      </c>
      <c r="AU246" s="433"/>
    </row>
    <row r="247" spans="1:48" s="434" customFormat="1">
      <c r="A247" s="401"/>
      <c r="B247" s="443" t="s">
        <v>428</v>
      </c>
      <c r="C247" s="430"/>
      <c r="D247" s="430">
        <f>+[3]CHD13!D394</f>
        <v>0</v>
      </c>
      <c r="E247" s="430"/>
      <c r="F247" s="430">
        <f t="shared" si="158"/>
        <v>0</v>
      </c>
      <c r="G247" s="430"/>
      <c r="H247" s="430"/>
      <c r="I247" s="430"/>
      <c r="J247" s="430">
        <f t="shared" si="159"/>
        <v>0</v>
      </c>
      <c r="K247" s="430">
        <f t="shared" si="153"/>
        <v>0</v>
      </c>
      <c r="L247" s="430">
        <f t="shared" si="153"/>
        <v>0</v>
      </c>
      <c r="M247" s="430">
        <f t="shared" si="153"/>
        <v>0</v>
      </c>
      <c r="N247" s="430">
        <f t="shared" si="160"/>
        <v>0</v>
      </c>
      <c r="O247" s="430"/>
      <c r="P247" s="430">
        <v>0</v>
      </c>
      <c r="Q247" s="430"/>
      <c r="R247" s="430">
        <f t="shared" si="161"/>
        <v>0</v>
      </c>
      <c r="S247" s="430"/>
      <c r="T247" s="430"/>
      <c r="U247" s="430"/>
      <c r="V247" s="430">
        <f t="shared" si="162"/>
        <v>0</v>
      </c>
      <c r="W247" s="430"/>
      <c r="X247" s="430">
        <f>+[3]CHD13!J394</f>
        <v>1082028.58</v>
      </c>
      <c r="Y247" s="430"/>
      <c r="Z247" s="430">
        <f t="shared" si="163"/>
        <v>1082028.58</v>
      </c>
      <c r="AA247" s="430">
        <f t="shared" si="154"/>
        <v>0</v>
      </c>
      <c r="AB247" s="431">
        <f t="shared" si="154"/>
        <v>1082028.58</v>
      </c>
      <c r="AC247" s="431">
        <f t="shared" si="154"/>
        <v>0</v>
      </c>
      <c r="AD247" s="431">
        <f t="shared" si="149"/>
        <v>1082028.58</v>
      </c>
      <c r="AE247" s="431"/>
      <c r="AF247" s="431">
        <f>+[3]CHD13!AX394</f>
        <v>628767.36</v>
      </c>
      <c r="AG247" s="431"/>
      <c r="AH247" s="431">
        <f t="shared" si="150"/>
        <v>628767.36</v>
      </c>
      <c r="AI247" s="431">
        <f t="shared" si="155"/>
        <v>0</v>
      </c>
      <c r="AJ247" s="431">
        <f t="shared" si="155"/>
        <v>453261.22000000009</v>
      </c>
      <c r="AK247" s="431">
        <f t="shared" si="155"/>
        <v>0</v>
      </c>
      <c r="AL247" s="431">
        <f t="shared" si="164"/>
        <v>453261.22000000009</v>
      </c>
      <c r="AM247" s="432" t="str">
        <f t="shared" si="152"/>
        <v/>
      </c>
      <c r="AN247" s="432">
        <f t="shared" si="152"/>
        <v>0.58110051030260212</v>
      </c>
      <c r="AO247" s="432" t="str">
        <f t="shared" si="152"/>
        <v/>
      </c>
      <c r="AP247" s="432">
        <f t="shared" si="152"/>
        <v>0.58110051030260212</v>
      </c>
      <c r="AQ247" s="430">
        <f t="shared" si="156"/>
        <v>0</v>
      </c>
      <c r="AR247" s="430">
        <f t="shared" si="156"/>
        <v>0</v>
      </c>
      <c r="AS247" s="430">
        <f t="shared" si="156"/>
        <v>0</v>
      </c>
      <c r="AT247" s="200">
        <f t="shared" si="165"/>
        <v>0</v>
      </c>
      <c r="AU247" s="433"/>
    </row>
    <row r="248" spans="1:48" s="434" customFormat="1">
      <c r="A248" s="401"/>
      <c r="B248" s="217"/>
      <c r="C248" s="430"/>
      <c r="D248" s="430"/>
      <c r="E248" s="430"/>
      <c r="F248" s="430">
        <f t="shared" si="143"/>
        <v>0</v>
      </c>
      <c r="G248" s="430"/>
      <c r="H248" s="430"/>
      <c r="I248" s="430"/>
      <c r="J248" s="430">
        <f t="shared" si="144"/>
        <v>0</v>
      </c>
      <c r="K248" s="430">
        <f t="shared" si="153"/>
        <v>0</v>
      </c>
      <c r="L248" s="430">
        <f t="shared" si="153"/>
        <v>0</v>
      </c>
      <c r="M248" s="430">
        <f t="shared" si="153"/>
        <v>0</v>
      </c>
      <c r="N248" s="430">
        <f t="shared" si="145"/>
        <v>0</v>
      </c>
      <c r="O248" s="430"/>
      <c r="P248" s="430"/>
      <c r="Q248" s="430"/>
      <c r="R248" s="430">
        <f t="shared" si="146"/>
        <v>0</v>
      </c>
      <c r="S248" s="430"/>
      <c r="T248" s="430"/>
      <c r="U248" s="430"/>
      <c r="V248" s="430">
        <f t="shared" si="147"/>
        <v>0</v>
      </c>
      <c r="W248" s="430"/>
      <c r="X248" s="430"/>
      <c r="Y248" s="430"/>
      <c r="Z248" s="430">
        <f t="shared" si="148"/>
        <v>0</v>
      </c>
      <c r="AA248" s="430">
        <f t="shared" si="154"/>
        <v>0</v>
      </c>
      <c r="AB248" s="431">
        <f t="shared" si="154"/>
        <v>0</v>
      </c>
      <c r="AC248" s="431">
        <f t="shared" si="154"/>
        <v>0</v>
      </c>
      <c r="AD248" s="431">
        <f t="shared" si="149"/>
        <v>0</v>
      </c>
      <c r="AE248" s="431"/>
      <c r="AF248" s="431"/>
      <c r="AG248" s="431"/>
      <c r="AH248" s="431">
        <f t="shared" si="150"/>
        <v>0</v>
      </c>
      <c r="AI248" s="431">
        <f t="shared" si="155"/>
        <v>0</v>
      </c>
      <c r="AJ248" s="431">
        <f t="shared" si="155"/>
        <v>0</v>
      </c>
      <c r="AK248" s="431">
        <f t="shared" si="155"/>
        <v>0</v>
      </c>
      <c r="AL248" s="431">
        <f t="shared" si="142"/>
        <v>0</v>
      </c>
      <c r="AM248" s="432" t="str">
        <f t="shared" si="152"/>
        <v/>
      </c>
      <c r="AN248" s="432" t="str">
        <f t="shared" si="152"/>
        <v/>
      </c>
      <c r="AO248" s="432" t="str">
        <f t="shared" si="152"/>
        <v/>
      </c>
      <c r="AP248" s="432" t="str">
        <f t="shared" si="152"/>
        <v/>
      </c>
      <c r="AQ248" s="430">
        <f t="shared" si="156"/>
        <v>0</v>
      </c>
      <c r="AR248" s="430">
        <f t="shared" si="156"/>
        <v>0</v>
      </c>
      <c r="AS248" s="430">
        <f t="shared" si="156"/>
        <v>0</v>
      </c>
      <c r="AT248" s="200">
        <f t="shared" si="151"/>
        <v>0</v>
      </c>
      <c r="AU248" s="433"/>
    </row>
    <row r="249" spans="1:48" s="434" customFormat="1">
      <c r="A249" s="401"/>
      <c r="B249" s="261"/>
      <c r="C249" s="430"/>
      <c r="D249" s="430"/>
      <c r="E249" s="430"/>
      <c r="F249" s="430">
        <f t="shared" si="143"/>
        <v>0</v>
      </c>
      <c r="G249" s="430"/>
      <c r="H249" s="430"/>
      <c r="I249" s="430"/>
      <c r="J249" s="430">
        <f t="shared" si="144"/>
        <v>0</v>
      </c>
      <c r="K249" s="430">
        <f t="shared" si="153"/>
        <v>0</v>
      </c>
      <c r="L249" s="430">
        <f t="shared" si="153"/>
        <v>0</v>
      </c>
      <c r="M249" s="430">
        <f t="shared" si="153"/>
        <v>0</v>
      </c>
      <c r="N249" s="430">
        <f t="shared" si="145"/>
        <v>0</v>
      </c>
      <c r="O249" s="430"/>
      <c r="P249" s="430"/>
      <c r="Q249" s="430"/>
      <c r="R249" s="430">
        <f t="shared" si="146"/>
        <v>0</v>
      </c>
      <c r="S249" s="430"/>
      <c r="T249" s="430"/>
      <c r="U249" s="430"/>
      <c r="V249" s="430">
        <f t="shared" si="147"/>
        <v>0</v>
      </c>
      <c r="W249" s="430"/>
      <c r="X249" s="430"/>
      <c r="Y249" s="430"/>
      <c r="Z249" s="430">
        <f t="shared" si="148"/>
        <v>0</v>
      </c>
      <c r="AA249" s="430">
        <f t="shared" si="154"/>
        <v>0</v>
      </c>
      <c r="AB249" s="431">
        <f t="shared" si="154"/>
        <v>0</v>
      </c>
      <c r="AC249" s="431">
        <f t="shared" si="154"/>
        <v>0</v>
      </c>
      <c r="AD249" s="431">
        <f t="shared" si="149"/>
        <v>0</v>
      </c>
      <c r="AE249" s="431"/>
      <c r="AF249" s="431"/>
      <c r="AG249" s="431"/>
      <c r="AH249" s="431">
        <f t="shared" si="150"/>
        <v>0</v>
      </c>
      <c r="AI249" s="431">
        <f t="shared" si="155"/>
        <v>0</v>
      </c>
      <c r="AJ249" s="431">
        <f t="shared" si="155"/>
        <v>0</v>
      </c>
      <c r="AK249" s="431">
        <f t="shared" si="155"/>
        <v>0</v>
      </c>
      <c r="AL249" s="431">
        <f t="shared" si="142"/>
        <v>0</v>
      </c>
      <c r="AM249" s="432" t="str">
        <f t="shared" si="152"/>
        <v/>
      </c>
      <c r="AN249" s="432" t="str">
        <f t="shared" si="152"/>
        <v/>
      </c>
      <c r="AO249" s="432" t="str">
        <f t="shared" si="152"/>
        <v/>
      </c>
      <c r="AP249" s="432" t="str">
        <f t="shared" si="152"/>
        <v/>
      </c>
      <c r="AQ249" s="430">
        <f t="shared" si="156"/>
        <v>0</v>
      </c>
      <c r="AR249" s="430">
        <f t="shared" si="156"/>
        <v>0</v>
      </c>
      <c r="AS249" s="430">
        <f t="shared" si="156"/>
        <v>0</v>
      </c>
      <c r="AT249" s="200">
        <f t="shared" si="151"/>
        <v>0</v>
      </c>
      <c r="AU249" s="433"/>
    </row>
    <row r="250" spans="1:48" s="420" customFormat="1" ht="24">
      <c r="A250" s="428" t="s">
        <v>176</v>
      </c>
      <c r="B250" s="458" t="s">
        <v>177</v>
      </c>
      <c r="C250" s="416">
        <f>SUM(C251:C267)</f>
        <v>0</v>
      </c>
      <c r="D250" s="416">
        <f>SUM(D251:D267)</f>
        <v>234566644.40999967</v>
      </c>
      <c r="E250" s="416">
        <f>SUM(E251:E267)</f>
        <v>0</v>
      </c>
      <c r="F250" s="416">
        <f t="shared" si="143"/>
        <v>234566644.40999967</v>
      </c>
      <c r="G250" s="416">
        <f>SUM(G251:G267)</f>
        <v>0</v>
      </c>
      <c r="H250" s="416">
        <f>SUM(H251:H267)</f>
        <v>0</v>
      </c>
      <c r="I250" s="416">
        <f>SUM(I251:I267)</f>
        <v>0</v>
      </c>
      <c r="J250" s="416">
        <f t="shared" si="144"/>
        <v>0</v>
      </c>
      <c r="K250" s="416">
        <f t="shared" si="153"/>
        <v>0</v>
      </c>
      <c r="L250" s="416">
        <f t="shared" si="153"/>
        <v>234566644.40999967</v>
      </c>
      <c r="M250" s="416">
        <f t="shared" si="153"/>
        <v>0</v>
      </c>
      <c r="N250" s="416">
        <f t="shared" si="145"/>
        <v>234566644.40999967</v>
      </c>
      <c r="O250" s="416">
        <f>SUM(O251:O267)</f>
        <v>0</v>
      </c>
      <c r="P250" s="416">
        <f>SUM(P251:P267)</f>
        <v>234566644.40999967</v>
      </c>
      <c r="Q250" s="416">
        <f>SUM(Q251:Q267)</f>
        <v>0</v>
      </c>
      <c r="R250" s="416">
        <f t="shared" si="146"/>
        <v>234566644.40999967</v>
      </c>
      <c r="S250" s="416">
        <f>SUM(S251:S267)</f>
        <v>0</v>
      </c>
      <c r="T250" s="416">
        <f>SUM(T251:T267)</f>
        <v>0</v>
      </c>
      <c r="U250" s="416">
        <f>SUM(U251:U267)</f>
        <v>0</v>
      </c>
      <c r="V250" s="416">
        <f t="shared" si="147"/>
        <v>0</v>
      </c>
      <c r="W250" s="416">
        <f>SUM(W251:W267)</f>
        <v>0</v>
      </c>
      <c r="X250" s="416">
        <f>SUM(X251:X267)</f>
        <v>0</v>
      </c>
      <c r="Y250" s="416">
        <f>SUM(Y251:Y267)</f>
        <v>0</v>
      </c>
      <c r="Z250" s="416">
        <f t="shared" si="148"/>
        <v>0</v>
      </c>
      <c r="AA250" s="416">
        <f t="shared" si="154"/>
        <v>0</v>
      </c>
      <c r="AB250" s="417">
        <f t="shared" si="154"/>
        <v>234566644.40999967</v>
      </c>
      <c r="AC250" s="417">
        <f t="shared" si="154"/>
        <v>0</v>
      </c>
      <c r="AD250" s="417">
        <f t="shared" si="149"/>
        <v>234566644.40999967</v>
      </c>
      <c r="AE250" s="417">
        <f>SUM(AE251:AE267)</f>
        <v>0</v>
      </c>
      <c r="AF250" s="417">
        <f>SUM(AF251:AF267)</f>
        <v>171260076.03</v>
      </c>
      <c r="AG250" s="417">
        <f>SUM(AG251:AG267)</f>
        <v>0</v>
      </c>
      <c r="AH250" s="417">
        <f t="shared" si="150"/>
        <v>171260076.03</v>
      </c>
      <c r="AI250" s="417">
        <f t="shared" si="155"/>
        <v>0</v>
      </c>
      <c r="AJ250" s="417">
        <f t="shared" si="155"/>
        <v>63306568.379999667</v>
      </c>
      <c r="AK250" s="417">
        <f t="shared" si="155"/>
        <v>0</v>
      </c>
      <c r="AL250" s="417">
        <f t="shared" si="142"/>
        <v>63306568.379999667</v>
      </c>
      <c r="AM250" s="418" t="str">
        <f t="shared" si="152"/>
        <v/>
      </c>
      <c r="AN250" s="418">
        <f t="shared" si="152"/>
        <v>0.73011265715450169</v>
      </c>
      <c r="AO250" s="418" t="str">
        <f t="shared" si="152"/>
        <v/>
      </c>
      <c r="AP250" s="418">
        <f t="shared" si="152"/>
        <v>0.73011265715450169</v>
      </c>
      <c r="AQ250" s="416">
        <f t="shared" si="156"/>
        <v>0</v>
      </c>
      <c r="AR250" s="416">
        <f t="shared" si="156"/>
        <v>0</v>
      </c>
      <c r="AS250" s="416">
        <f t="shared" si="156"/>
        <v>0</v>
      </c>
      <c r="AT250" s="416">
        <f t="shared" si="151"/>
        <v>0</v>
      </c>
      <c r="AU250" s="419"/>
      <c r="AV250" s="466">
        <f>+AL250-'[1]Summary by PAP Conap2014'!$BE$80</f>
        <v>0</v>
      </c>
    </row>
    <row r="251" spans="1:48" s="334" customFormat="1">
      <c r="A251" s="401"/>
      <c r="B251" s="217" t="s">
        <v>51</v>
      </c>
      <c r="C251" s="200"/>
      <c r="D251" s="200">
        <v>33797580.339999676</v>
      </c>
      <c r="E251" s="200"/>
      <c r="F251" s="200">
        <f t="shared" si="143"/>
        <v>33797580.339999676</v>
      </c>
      <c r="G251" s="200"/>
      <c r="H251" s="200"/>
      <c r="I251" s="200"/>
      <c r="J251" s="200">
        <f t="shared" si="144"/>
        <v>0</v>
      </c>
      <c r="K251" s="200">
        <f t="shared" si="153"/>
        <v>0</v>
      </c>
      <c r="L251" s="200">
        <f t="shared" si="153"/>
        <v>33797580.339999676</v>
      </c>
      <c r="M251" s="200">
        <f t="shared" si="153"/>
        <v>0</v>
      </c>
      <c r="N251" s="200">
        <f t="shared" si="145"/>
        <v>33797580.339999676</v>
      </c>
      <c r="O251" s="200"/>
      <c r="P251" s="200">
        <v>33797580.339999676</v>
      </c>
      <c r="Q251" s="200"/>
      <c r="R251" s="200">
        <f t="shared" si="146"/>
        <v>33797580.339999676</v>
      </c>
      <c r="S251" s="200"/>
      <c r="T251" s="200"/>
      <c r="U251" s="200"/>
      <c r="V251" s="200">
        <f t="shared" si="147"/>
        <v>0</v>
      </c>
      <c r="W251" s="200"/>
      <c r="X251" s="200">
        <f>-+'[3]Central-conap'!E77</f>
        <v>-29559598</v>
      </c>
      <c r="Y251" s="200"/>
      <c r="Z251" s="200">
        <f t="shared" si="148"/>
        <v>-29559598</v>
      </c>
      <c r="AA251" s="200">
        <f t="shared" si="154"/>
        <v>0</v>
      </c>
      <c r="AB251" s="402">
        <f t="shared" si="154"/>
        <v>4237982.3399996758</v>
      </c>
      <c r="AC251" s="402">
        <f t="shared" si="154"/>
        <v>0</v>
      </c>
      <c r="AD251" s="402">
        <f t="shared" si="149"/>
        <v>4237982.3399996758</v>
      </c>
      <c r="AE251" s="402"/>
      <c r="AF251" s="402">
        <f>+'[3]Central-conap'!F77</f>
        <v>4142560</v>
      </c>
      <c r="AG251" s="402"/>
      <c r="AH251" s="402">
        <f t="shared" si="150"/>
        <v>4142560</v>
      </c>
      <c r="AI251" s="402">
        <f t="shared" si="155"/>
        <v>0</v>
      </c>
      <c r="AJ251" s="402">
        <f t="shared" si="155"/>
        <v>95422.339999675751</v>
      </c>
      <c r="AK251" s="402">
        <f t="shared" si="155"/>
        <v>0</v>
      </c>
      <c r="AL251" s="402">
        <f t="shared" si="142"/>
        <v>95422.339999675751</v>
      </c>
      <c r="AM251" s="432" t="str">
        <f t="shared" si="152"/>
        <v/>
      </c>
      <c r="AN251" s="432">
        <f t="shared" si="152"/>
        <v>0.97748401660407036</v>
      </c>
      <c r="AO251" s="432" t="str">
        <f t="shared" si="152"/>
        <v/>
      </c>
      <c r="AP251" s="432">
        <f t="shared" si="152"/>
        <v>0.97748401660407036</v>
      </c>
      <c r="AQ251" s="200">
        <f t="shared" si="156"/>
        <v>0</v>
      </c>
      <c r="AR251" s="200">
        <f t="shared" si="156"/>
        <v>0</v>
      </c>
      <c r="AS251" s="200">
        <f t="shared" si="156"/>
        <v>0</v>
      </c>
      <c r="AT251" s="200">
        <f t="shared" si="151"/>
        <v>0</v>
      </c>
      <c r="AU251" s="404"/>
    </row>
    <row r="252" spans="1:48" s="334" customFormat="1" ht="24">
      <c r="A252" s="401"/>
      <c r="B252" s="217" t="s">
        <v>52</v>
      </c>
      <c r="C252" s="200"/>
      <c r="D252" s="200">
        <v>310618.78999999998</v>
      </c>
      <c r="E252" s="200"/>
      <c r="F252" s="200">
        <f t="shared" si="143"/>
        <v>310618.78999999998</v>
      </c>
      <c r="G252" s="200"/>
      <c r="H252" s="200"/>
      <c r="I252" s="200"/>
      <c r="J252" s="200">
        <f t="shared" si="144"/>
        <v>0</v>
      </c>
      <c r="K252" s="200">
        <f t="shared" si="153"/>
        <v>0</v>
      </c>
      <c r="L252" s="200">
        <f t="shared" si="153"/>
        <v>310618.78999999998</v>
      </c>
      <c r="M252" s="200">
        <f t="shared" si="153"/>
        <v>0</v>
      </c>
      <c r="N252" s="200">
        <f t="shared" si="145"/>
        <v>310618.78999999998</v>
      </c>
      <c r="O252" s="200"/>
      <c r="P252" s="200">
        <v>310618.78999999998</v>
      </c>
      <c r="Q252" s="200"/>
      <c r="R252" s="200">
        <f t="shared" si="146"/>
        <v>310618.78999999998</v>
      </c>
      <c r="S252" s="200"/>
      <c r="T252" s="200"/>
      <c r="U252" s="200"/>
      <c r="V252" s="200">
        <f t="shared" si="147"/>
        <v>0</v>
      </c>
      <c r="W252" s="200"/>
      <c r="X252" s="402">
        <f>+[3]CHDNCR!J399</f>
        <v>605316</v>
      </c>
      <c r="Y252" s="200"/>
      <c r="Z252" s="200">
        <f t="shared" si="148"/>
        <v>605316</v>
      </c>
      <c r="AA252" s="200">
        <f t="shared" si="154"/>
        <v>0</v>
      </c>
      <c r="AB252" s="402">
        <f t="shared" si="154"/>
        <v>915934.79</v>
      </c>
      <c r="AC252" s="402">
        <f t="shared" si="154"/>
        <v>0</v>
      </c>
      <c r="AD252" s="402">
        <f t="shared" si="149"/>
        <v>915934.79</v>
      </c>
      <c r="AE252" s="402"/>
      <c r="AF252" s="402">
        <f>+[3]CHDNCR!AX399</f>
        <v>491439.57</v>
      </c>
      <c r="AG252" s="402"/>
      <c r="AH252" s="402">
        <f t="shared" si="150"/>
        <v>491439.57</v>
      </c>
      <c r="AI252" s="402">
        <f t="shared" si="155"/>
        <v>0</v>
      </c>
      <c r="AJ252" s="402">
        <f t="shared" si="155"/>
        <v>424495.22000000003</v>
      </c>
      <c r="AK252" s="402">
        <f t="shared" si="155"/>
        <v>0</v>
      </c>
      <c r="AL252" s="402">
        <f t="shared" si="142"/>
        <v>424495.22000000003</v>
      </c>
      <c r="AM252" s="432" t="str">
        <f t="shared" si="152"/>
        <v/>
      </c>
      <c r="AN252" s="432">
        <f t="shared" si="152"/>
        <v>0.53654427734970078</v>
      </c>
      <c r="AO252" s="432" t="str">
        <f t="shared" si="152"/>
        <v/>
      </c>
      <c r="AP252" s="432">
        <f t="shared" si="152"/>
        <v>0.53654427734970078</v>
      </c>
      <c r="AQ252" s="200">
        <f t="shared" si="156"/>
        <v>0</v>
      </c>
      <c r="AR252" s="200">
        <f t="shared" si="156"/>
        <v>0</v>
      </c>
      <c r="AS252" s="200">
        <f t="shared" si="156"/>
        <v>0</v>
      </c>
      <c r="AT252" s="200">
        <f t="shared" si="151"/>
        <v>0</v>
      </c>
      <c r="AU252" s="404"/>
    </row>
    <row r="253" spans="1:48" s="334" customFormat="1">
      <c r="A253" s="401"/>
      <c r="B253" s="217" t="s">
        <v>88</v>
      </c>
      <c r="C253" s="200"/>
      <c r="D253" s="200">
        <v>646542.67999999993</v>
      </c>
      <c r="E253" s="200"/>
      <c r="F253" s="200">
        <f>SUM(C253:E253)</f>
        <v>646542.67999999993</v>
      </c>
      <c r="G253" s="200"/>
      <c r="H253" s="200"/>
      <c r="I253" s="200"/>
      <c r="J253" s="200">
        <f>SUM(G253:I253)</f>
        <v>0</v>
      </c>
      <c r="K253" s="200">
        <f>+C253+G253</f>
        <v>0</v>
      </c>
      <c r="L253" s="200">
        <f>+D253+H253</f>
        <v>646542.67999999993</v>
      </c>
      <c r="M253" s="200">
        <f>+E253+I253</f>
        <v>0</v>
      </c>
      <c r="N253" s="200">
        <f>SUM(K253:M253)</f>
        <v>646542.67999999993</v>
      </c>
      <c r="O253" s="200"/>
      <c r="P253" s="200">
        <v>646542.67999999993</v>
      </c>
      <c r="Q253" s="200"/>
      <c r="R253" s="200">
        <f>SUM(O253:Q253)</f>
        <v>646542.67999999993</v>
      </c>
      <c r="S253" s="200"/>
      <c r="T253" s="200"/>
      <c r="U253" s="200"/>
      <c r="V253" s="200">
        <f>SUM(S253:U253)</f>
        <v>0</v>
      </c>
      <c r="W253" s="200"/>
      <c r="X253" s="402">
        <f>+[3]CHDCAR!J399</f>
        <v>1916834</v>
      </c>
      <c r="Y253" s="200"/>
      <c r="Z253" s="200">
        <f>SUM(W253:Y253)</f>
        <v>1916834</v>
      </c>
      <c r="AA253" s="200">
        <f>+O253+W253+S253</f>
        <v>0</v>
      </c>
      <c r="AB253" s="402">
        <f>+P253+X253+T253</f>
        <v>2563376.6799999997</v>
      </c>
      <c r="AC253" s="402">
        <f>+Q253+Y253+U253</f>
        <v>0</v>
      </c>
      <c r="AD253" s="402">
        <f>SUM(AA253:AC253)</f>
        <v>2563376.6799999997</v>
      </c>
      <c r="AE253" s="402"/>
      <c r="AF253" s="402">
        <f>+[3]CHDCAR!AX399</f>
        <v>2563376.6799999997</v>
      </c>
      <c r="AG253" s="402"/>
      <c r="AH253" s="402">
        <f>SUM(AE253:AG253)</f>
        <v>2563376.6799999997</v>
      </c>
      <c r="AI253" s="402">
        <f>+AA253-AE253</f>
        <v>0</v>
      </c>
      <c r="AJ253" s="402">
        <f>+AB253-AF253</f>
        <v>0</v>
      </c>
      <c r="AK253" s="402">
        <f>+AC253-AG253</f>
        <v>0</v>
      </c>
      <c r="AL253" s="402">
        <f>SUM(AI253:AK253)</f>
        <v>0</v>
      </c>
      <c r="AM253" s="432" t="str">
        <f>IF(AA253=0,"",AE253/AA253)</f>
        <v/>
      </c>
      <c r="AN253" s="432">
        <f>IF(AB253=0,"",AF253/AB253)</f>
        <v>1</v>
      </c>
      <c r="AO253" s="432" t="str">
        <f>IF(AC253=0,"",AG253/AC253)</f>
        <v/>
      </c>
      <c r="AP253" s="432">
        <f>IF(AD253=0,"",AH253/AD253)</f>
        <v>1</v>
      </c>
      <c r="AQ253" s="200">
        <f>+K253-O253-S253</f>
        <v>0</v>
      </c>
      <c r="AR253" s="200">
        <f>+L253-P253-T253</f>
        <v>0</v>
      </c>
      <c r="AS253" s="200">
        <f>+M253-Q253-U253</f>
        <v>0</v>
      </c>
      <c r="AT253" s="200">
        <f>SUM(AQ253:AS253)</f>
        <v>0</v>
      </c>
      <c r="AU253" s="404"/>
    </row>
    <row r="254" spans="1:48" s="334" customFormat="1">
      <c r="A254" s="401"/>
      <c r="B254" s="237" t="s">
        <v>80</v>
      </c>
      <c r="C254" s="200"/>
      <c r="D254" s="200">
        <v>16719661.789999992</v>
      </c>
      <c r="E254" s="200"/>
      <c r="F254" s="200">
        <f t="shared" si="143"/>
        <v>16719661.789999992</v>
      </c>
      <c r="G254" s="200"/>
      <c r="H254" s="200"/>
      <c r="I254" s="200"/>
      <c r="J254" s="200">
        <f t="shared" si="144"/>
        <v>0</v>
      </c>
      <c r="K254" s="200">
        <f t="shared" si="153"/>
        <v>0</v>
      </c>
      <c r="L254" s="200">
        <f t="shared" si="153"/>
        <v>16719661.789999992</v>
      </c>
      <c r="M254" s="200">
        <f t="shared" si="153"/>
        <v>0</v>
      </c>
      <c r="N254" s="200">
        <f t="shared" si="145"/>
        <v>16719661.789999992</v>
      </c>
      <c r="O254" s="200"/>
      <c r="P254" s="200">
        <v>16719661.789999992</v>
      </c>
      <c r="Q254" s="200"/>
      <c r="R254" s="200">
        <f t="shared" si="146"/>
        <v>16719661.789999992</v>
      </c>
      <c r="S254" s="200"/>
      <c r="T254" s="200"/>
      <c r="U254" s="200"/>
      <c r="V254" s="200">
        <f t="shared" si="147"/>
        <v>0</v>
      </c>
      <c r="W254" s="200"/>
      <c r="X254" s="402">
        <f>+[3]CHD1!J399</f>
        <v>3127466</v>
      </c>
      <c r="Y254" s="200"/>
      <c r="Z254" s="200">
        <f t="shared" si="148"/>
        <v>3127466</v>
      </c>
      <c r="AA254" s="200">
        <f t="shared" si="154"/>
        <v>0</v>
      </c>
      <c r="AB254" s="402">
        <f t="shared" si="154"/>
        <v>19847127.789999992</v>
      </c>
      <c r="AC254" s="402">
        <f t="shared" si="154"/>
        <v>0</v>
      </c>
      <c r="AD254" s="402">
        <f t="shared" si="149"/>
        <v>19847127.789999992</v>
      </c>
      <c r="AE254" s="402"/>
      <c r="AF254" s="402">
        <f>+[3]CHD1!AX399</f>
        <v>16719661.789999999</v>
      </c>
      <c r="AG254" s="402"/>
      <c r="AH254" s="402">
        <f t="shared" si="150"/>
        <v>16719661.789999999</v>
      </c>
      <c r="AI254" s="402">
        <f t="shared" si="155"/>
        <v>0</v>
      </c>
      <c r="AJ254" s="402">
        <f t="shared" si="155"/>
        <v>3127465.9999999925</v>
      </c>
      <c r="AK254" s="402">
        <f t="shared" si="155"/>
        <v>0</v>
      </c>
      <c r="AL254" s="402">
        <f t="shared" si="142"/>
        <v>3127465.9999999925</v>
      </c>
      <c r="AM254" s="432" t="str">
        <f t="shared" si="152"/>
        <v/>
      </c>
      <c r="AN254" s="432">
        <f t="shared" si="152"/>
        <v>0.84242223695582941</v>
      </c>
      <c r="AO254" s="432" t="str">
        <f t="shared" si="152"/>
        <v/>
      </c>
      <c r="AP254" s="432">
        <f t="shared" si="152"/>
        <v>0.84242223695582941</v>
      </c>
      <c r="AQ254" s="200">
        <f t="shared" si="156"/>
        <v>0</v>
      </c>
      <c r="AR254" s="200">
        <f t="shared" si="156"/>
        <v>0</v>
      </c>
      <c r="AS254" s="200">
        <f t="shared" si="156"/>
        <v>0</v>
      </c>
      <c r="AT254" s="200">
        <f t="shared" si="151"/>
        <v>0</v>
      </c>
      <c r="AU254" s="404"/>
    </row>
    <row r="255" spans="1:48" s="334" customFormat="1" ht="24">
      <c r="A255" s="401"/>
      <c r="B255" s="443" t="s">
        <v>91</v>
      </c>
      <c r="C255" s="200"/>
      <c r="D255" s="200">
        <v>1419928.46</v>
      </c>
      <c r="E255" s="200"/>
      <c r="F255" s="200">
        <f t="shared" si="143"/>
        <v>1419928.46</v>
      </c>
      <c r="G255" s="200"/>
      <c r="H255" s="200"/>
      <c r="I255" s="200"/>
      <c r="J255" s="200">
        <f t="shared" si="144"/>
        <v>0</v>
      </c>
      <c r="K255" s="200">
        <f t="shared" si="153"/>
        <v>0</v>
      </c>
      <c r="L255" s="200">
        <f t="shared" si="153"/>
        <v>1419928.46</v>
      </c>
      <c r="M255" s="200">
        <f t="shared" si="153"/>
        <v>0</v>
      </c>
      <c r="N255" s="200">
        <f t="shared" si="145"/>
        <v>1419928.46</v>
      </c>
      <c r="O255" s="200"/>
      <c r="P255" s="200">
        <v>1419928.46</v>
      </c>
      <c r="Q255" s="200"/>
      <c r="R255" s="200">
        <f t="shared" si="146"/>
        <v>1419928.46</v>
      </c>
      <c r="S255" s="200"/>
      <c r="T255" s="200"/>
      <c r="U255" s="200"/>
      <c r="V255" s="200">
        <f t="shared" si="147"/>
        <v>0</v>
      </c>
      <c r="W255" s="200"/>
      <c r="X255" s="402">
        <f>+[3]CHD2!J399</f>
        <v>1815948</v>
      </c>
      <c r="Y255" s="200"/>
      <c r="Z255" s="200">
        <f t="shared" si="148"/>
        <v>1815948</v>
      </c>
      <c r="AA255" s="200">
        <f t="shared" si="154"/>
        <v>0</v>
      </c>
      <c r="AB255" s="402">
        <f t="shared" si="154"/>
        <v>3235876.46</v>
      </c>
      <c r="AC255" s="402">
        <f t="shared" si="154"/>
        <v>0</v>
      </c>
      <c r="AD255" s="402">
        <f t="shared" si="149"/>
        <v>3235876.46</v>
      </c>
      <c r="AE255" s="402"/>
      <c r="AF255" s="402">
        <f>+[3]CHD2!AX399</f>
        <v>3235480.32</v>
      </c>
      <c r="AG255" s="402"/>
      <c r="AH255" s="402">
        <f t="shared" si="150"/>
        <v>3235480.32</v>
      </c>
      <c r="AI255" s="402">
        <f t="shared" si="155"/>
        <v>0</v>
      </c>
      <c r="AJ255" s="402">
        <f t="shared" si="155"/>
        <v>396.14000000013039</v>
      </c>
      <c r="AK255" s="402">
        <f t="shared" si="155"/>
        <v>0</v>
      </c>
      <c r="AL255" s="402">
        <f t="shared" si="142"/>
        <v>396.14000000013039</v>
      </c>
      <c r="AM255" s="432" t="str">
        <f t="shared" si="152"/>
        <v/>
      </c>
      <c r="AN255" s="432">
        <f t="shared" si="152"/>
        <v>0.99987757876269479</v>
      </c>
      <c r="AO255" s="432" t="str">
        <f t="shared" si="152"/>
        <v/>
      </c>
      <c r="AP255" s="432">
        <f t="shared" si="152"/>
        <v>0.99987757876269479</v>
      </c>
      <c r="AQ255" s="200">
        <f t="shared" si="156"/>
        <v>0</v>
      </c>
      <c r="AR255" s="200">
        <f t="shared" si="156"/>
        <v>0</v>
      </c>
      <c r="AS255" s="200">
        <f t="shared" si="156"/>
        <v>0</v>
      </c>
      <c r="AT255" s="200">
        <f t="shared" si="151"/>
        <v>0</v>
      </c>
      <c r="AU255" s="404"/>
    </row>
    <row r="256" spans="1:48" s="334" customFormat="1">
      <c r="A256" s="401"/>
      <c r="B256" s="217" t="s">
        <v>93</v>
      </c>
      <c r="C256" s="200"/>
      <c r="D256" s="200">
        <v>0</v>
      </c>
      <c r="E256" s="200"/>
      <c r="F256" s="200">
        <f t="shared" si="143"/>
        <v>0</v>
      </c>
      <c r="G256" s="200"/>
      <c r="H256" s="200"/>
      <c r="I256" s="200"/>
      <c r="J256" s="200">
        <f t="shared" si="144"/>
        <v>0</v>
      </c>
      <c r="K256" s="200">
        <f t="shared" si="153"/>
        <v>0</v>
      </c>
      <c r="L256" s="200">
        <f t="shared" si="153"/>
        <v>0</v>
      </c>
      <c r="M256" s="200">
        <f t="shared" si="153"/>
        <v>0</v>
      </c>
      <c r="N256" s="200">
        <f t="shared" si="145"/>
        <v>0</v>
      </c>
      <c r="O256" s="200"/>
      <c r="P256" s="200">
        <v>0</v>
      </c>
      <c r="Q256" s="200"/>
      <c r="R256" s="200">
        <f t="shared" si="146"/>
        <v>0</v>
      </c>
      <c r="S256" s="200"/>
      <c r="T256" s="200"/>
      <c r="U256" s="200"/>
      <c r="V256" s="200">
        <f t="shared" si="147"/>
        <v>0</v>
      </c>
      <c r="W256" s="200"/>
      <c r="X256" s="402">
        <f>+[3]CHD3!J399</f>
        <v>201772</v>
      </c>
      <c r="Y256" s="200"/>
      <c r="Z256" s="200">
        <f t="shared" si="148"/>
        <v>201772</v>
      </c>
      <c r="AA256" s="200">
        <f t="shared" si="154"/>
        <v>0</v>
      </c>
      <c r="AB256" s="402">
        <f t="shared" si="154"/>
        <v>201772</v>
      </c>
      <c r="AC256" s="402">
        <f t="shared" si="154"/>
        <v>0</v>
      </c>
      <c r="AD256" s="402">
        <f t="shared" si="149"/>
        <v>201772</v>
      </c>
      <c r="AE256" s="402"/>
      <c r="AF256" s="402">
        <f>+[3]CHD3!AX399</f>
        <v>201772</v>
      </c>
      <c r="AG256" s="402"/>
      <c r="AH256" s="402">
        <f t="shared" si="150"/>
        <v>201772</v>
      </c>
      <c r="AI256" s="402">
        <f t="shared" si="155"/>
        <v>0</v>
      </c>
      <c r="AJ256" s="402">
        <f t="shared" si="155"/>
        <v>0</v>
      </c>
      <c r="AK256" s="402">
        <f t="shared" si="155"/>
        <v>0</v>
      </c>
      <c r="AL256" s="402">
        <f t="shared" si="142"/>
        <v>0</v>
      </c>
      <c r="AM256" s="432" t="str">
        <f t="shared" si="152"/>
        <v/>
      </c>
      <c r="AN256" s="432">
        <f t="shared" si="152"/>
        <v>1</v>
      </c>
      <c r="AO256" s="432" t="str">
        <f t="shared" si="152"/>
        <v/>
      </c>
      <c r="AP256" s="432">
        <f t="shared" si="152"/>
        <v>1</v>
      </c>
      <c r="AQ256" s="200">
        <f t="shared" si="156"/>
        <v>0</v>
      </c>
      <c r="AR256" s="200">
        <f t="shared" si="156"/>
        <v>0</v>
      </c>
      <c r="AS256" s="200">
        <f t="shared" si="156"/>
        <v>0</v>
      </c>
      <c r="AT256" s="200">
        <f t="shared" si="151"/>
        <v>0</v>
      </c>
      <c r="AU256" s="404"/>
    </row>
    <row r="257" spans="1:48" s="334" customFormat="1">
      <c r="A257" s="401"/>
      <c r="B257" s="217" t="s">
        <v>95</v>
      </c>
      <c r="C257" s="200"/>
      <c r="D257" s="200">
        <v>705860.25</v>
      </c>
      <c r="E257" s="200"/>
      <c r="F257" s="200">
        <f t="shared" si="143"/>
        <v>705860.25</v>
      </c>
      <c r="G257" s="200"/>
      <c r="H257" s="200"/>
      <c r="I257" s="200"/>
      <c r="J257" s="200">
        <f t="shared" si="144"/>
        <v>0</v>
      </c>
      <c r="K257" s="200">
        <f t="shared" si="153"/>
        <v>0</v>
      </c>
      <c r="L257" s="200">
        <f t="shared" si="153"/>
        <v>705860.25</v>
      </c>
      <c r="M257" s="200">
        <f t="shared" si="153"/>
        <v>0</v>
      </c>
      <c r="N257" s="200">
        <f t="shared" si="145"/>
        <v>705860.25</v>
      </c>
      <c r="O257" s="200"/>
      <c r="P257" s="200">
        <v>705860.25</v>
      </c>
      <c r="Q257" s="200"/>
      <c r="R257" s="200">
        <f t="shared" si="146"/>
        <v>705860.25</v>
      </c>
      <c r="S257" s="200"/>
      <c r="T257" s="200"/>
      <c r="U257" s="200"/>
      <c r="V257" s="200">
        <f t="shared" si="147"/>
        <v>0</v>
      </c>
      <c r="W257" s="200"/>
      <c r="X257" s="402">
        <f>+[3]CHD4A!J399</f>
        <v>1412404</v>
      </c>
      <c r="Y257" s="200"/>
      <c r="Z257" s="200">
        <f t="shared" si="148"/>
        <v>1412404</v>
      </c>
      <c r="AA257" s="200">
        <f t="shared" si="154"/>
        <v>0</v>
      </c>
      <c r="AB257" s="402">
        <f t="shared" si="154"/>
        <v>2118264.25</v>
      </c>
      <c r="AC257" s="402">
        <f t="shared" si="154"/>
        <v>0</v>
      </c>
      <c r="AD257" s="402">
        <f t="shared" si="149"/>
        <v>2118264.25</v>
      </c>
      <c r="AE257" s="402"/>
      <c r="AF257" s="402">
        <f>+[3]CHD4A!AX399</f>
        <v>2118264.25</v>
      </c>
      <c r="AG257" s="402"/>
      <c r="AH257" s="402">
        <f t="shared" si="150"/>
        <v>2118264.25</v>
      </c>
      <c r="AI257" s="402">
        <f t="shared" si="155"/>
        <v>0</v>
      </c>
      <c r="AJ257" s="402">
        <f t="shared" si="155"/>
        <v>0</v>
      </c>
      <c r="AK257" s="402">
        <f t="shared" si="155"/>
        <v>0</v>
      </c>
      <c r="AL257" s="402">
        <f t="shared" si="142"/>
        <v>0</v>
      </c>
      <c r="AM257" s="432" t="str">
        <f t="shared" si="152"/>
        <v/>
      </c>
      <c r="AN257" s="432">
        <f t="shared" si="152"/>
        <v>1</v>
      </c>
      <c r="AO257" s="432" t="str">
        <f t="shared" si="152"/>
        <v/>
      </c>
      <c r="AP257" s="432">
        <f t="shared" si="152"/>
        <v>1</v>
      </c>
      <c r="AQ257" s="200">
        <f t="shared" si="156"/>
        <v>0</v>
      </c>
      <c r="AR257" s="200">
        <f t="shared" si="156"/>
        <v>0</v>
      </c>
      <c r="AS257" s="200">
        <f t="shared" si="156"/>
        <v>0</v>
      </c>
      <c r="AT257" s="200">
        <f t="shared" si="151"/>
        <v>0</v>
      </c>
      <c r="AU257" s="404"/>
    </row>
    <row r="258" spans="1:48" s="334" customFormat="1">
      <c r="A258" s="401"/>
      <c r="B258" s="217" t="s">
        <v>97</v>
      </c>
      <c r="C258" s="200"/>
      <c r="D258" s="200">
        <v>0</v>
      </c>
      <c r="E258" s="200"/>
      <c r="F258" s="200">
        <f t="shared" si="143"/>
        <v>0</v>
      </c>
      <c r="G258" s="200"/>
      <c r="H258" s="200"/>
      <c r="I258" s="200"/>
      <c r="J258" s="200">
        <f t="shared" si="144"/>
        <v>0</v>
      </c>
      <c r="K258" s="200">
        <f t="shared" si="153"/>
        <v>0</v>
      </c>
      <c r="L258" s="200">
        <f t="shared" si="153"/>
        <v>0</v>
      </c>
      <c r="M258" s="200">
        <f t="shared" si="153"/>
        <v>0</v>
      </c>
      <c r="N258" s="200">
        <f t="shared" si="145"/>
        <v>0</v>
      </c>
      <c r="O258" s="200"/>
      <c r="P258" s="200">
        <v>0</v>
      </c>
      <c r="Q258" s="200"/>
      <c r="R258" s="200">
        <f t="shared" si="146"/>
        <v>0</v>
      </c>
      <c r="S258" s="200"/>
      <c r="T258" s="200"/>
      <c r="U258" s="200"/>
      <c r="V258" s="200">
        <f t="shared" si="147"/>
        <v>0</v>
      </c>
      <c r="W258" s="200"/>
      <c r="X258" s="402">
        <f>+[3]CHD4B!J399</f>
        <v>403544</v>
      </c>
      <c r="Y258" s="200"/>
      <c r="Z258" s="200">
        <f t="shared" si="148"/>
        <v>403544</v>
      </c>
      <c r="AA258" s="200">
        <f t="shared" si="154"/>
        <v>0</v>
      </c>
      <c r="AB258" s="402">
        <f t="shared" si="154"/>
        <v>403544</v>
      </c>
      <c r="AC258" s="402">
        <f t="shared" si="154"/>
        <v>0</v>
      </c>
      <c r="AD258" s="402">
        <f t="shared" si="149"/>
        <v>403544</v>
      </c>
      <c r="AE258" s="402"/>
      <c r="AF258" s="402">
        <f>+[3]CHD4B!AX399</f>
        <v>403544</v>
      </c>
      <c r="AG258" s="402"/>
      <c r="AH258" s="402">
        <f t="shared" si="150"/>
        <v>403544</v>
      </c>
      <c r="AI258" s="402">
        <f t="shared" si="155"/>
        <v>0</v>
      </c>
      <c r="AJ258" s="402">
        <f t="shared" si="155"/>
        <v>0</v>
      </c>
      <c r="AK258" s="402">
        <f t="shared" si="155"/>
        <v>0</v>
      </c>
      <c r="AL258" s="402">
        <f t="shared" si="142"/>
        <v>0</v>
      </c>
      <c r="AM258" s="432" t="str">
        <f t="shared" si="152"/>
        <v/>
      </c>
      <c r="AN258" s="432">
        <f t="shared" si="152"/>
        <v>1</v>
      </c>
      <c r="AO258" s="432" t="str">
        <f t="shared" si="152"/>
        <v/>
      </c>
      <c r="AP258" s="432">
        <f t="shared" si="152"/>
        <v>1</v>
      </c>
      <c r="AQ258" s="200">
        <f t="shared" si="156"/>
        <v>0</v>
      </c>
      <c r="AR258" s="200">
        <f t="shared" si="156"/>
        <v>0</v>
      </c>
      <c r="AS258" s="200">
        <f t="shared" si="156"/>
        <v>0</v>
      </c>
      <c r="AT258" s="200">
        <f t="shared" si="151"/>
        <v>0</v>
      </c>
      <c r="AU258" s="404"/>
    </row>
    <row r="259" spans="1:48" s="334" customFormat="1">
      <c r="A259" s="401"/>
      <c r="B259" s="217" t="s">
        <v>53</v>
      </c>
      <c r="C259" s="200"/>
      <c r="D259" s="200">
        <v>0</v>
      </c>
      <c r="E259" s="200"/>
      <c r="F259" s="200">
        <f t="shared" si="143"/>
        <v>0</v>
      </c>
      <c r="G259" s="200"/>
      <c r="H259" s="200"/>
      <c r="I259" s="200"/>
      <c r="J259" s="200">
        <f t="shared" si="144"/>
        <v>0</v>
      </c>
      <c r="K259" s="200">
        <f t="shared" si="153"/>
        <v>0</v>
      </c>
      <c r="L259" s="200">
        <f t="shared" si="153"/>
        <v>0</v>
      </c>
      <c r="M259" s="200">
        <f t="shared" si="153"/>
        <v>0</v>
      </c>
      <c r="N259" s="200">
        <f t="shared" si="145"/>
        <v>0</v>
      </c>
      <c r="O259" s="200"/>
      <c r="P259" s="200">
        <v>0</v>
      </c>
      <c r="Q259" s="200"/>
      <c r="R259" s="200">
        <f t="shared" si="146"/>
        <v>0</v>
      </c>
      <c r="S259" s="200"/>
      <c r="T259" s="200"/>
      <c r="U259" s="200"/>
      <c r="V259" s="200">
        <f t="shared" si="147"/>
        <v>0</v>
      </c>
      <c r="W259" s="200"/>
      <c r="X259" s="402">
        <f>+[3]CHD5!J399</f>
        <v>2118606</v>
      </c>
      <c r="Y259" s="200"/>
      <c r="Z259" s="200">
        <f t="shared" si="148"/>
        <v>2118606</v>
      </c>
      <c r="AA259" s="200">
        <f t="shared" si="154"/>
        <v>0</v>
      </c>
      <c r="AB259" s="402">
        <f t="shared" si="154"/>
        <v>2118606</v>
      </c>
      <c r="AC259" s="402">
        <f t="shared" si="154"/>
        <v>0</v>
      </c>
      <c r="AD259" s="402">
        <f t="shared" si="149"/>
        <v>2118606</v>
      </c>
      <c r="AE259" s="402"/>
      <c r="AF259" s="402">
        <f>+[3]CHD5!AX399</f>
        <v>2044897.75</v>
      </c>
      <c r="AG259" s="402"/>
      <c r="AH259" s="402">
        <f t="shared" si="150"/>
        <v>2044897.75</v>
      </c>
      <c r="AI259" s="402">
        <f t="shared" si="155"/>
        <v>0</v>
      </c>
      <c r="AJ259" s="402">
        <f t="shared" si="155"/>
        <v>73708.25</v>
      </c>
      <c r="AK259" s="402">
        <f t="shared" si="155"/>
        <v>0</v>
      </c>
      <c r="AL259" s="402">
        <f t="shared" si="142"/>
        <v>73708.25</v>
      </c>
      <c r="AM259" s="432" t="str">
        <f t="shared" si="152"/>
        <v/>
      </c>
      <c r="AN259" s="432">
        <f t="shared" si="152"/>
        <v>0.96520908087676516</v>
      </c>
      <c r="AO259" s="432" t="str">
        <f t="shared" si="152"/>
        <v/>
      </c>
      <c r="AP259" s="432">
        <f t="shared" si="152"/>
        <v>0.96520908087676516</v>
      </c>
      <c r="AQ259" s="200">
        <f t="shared" si="156"/>
        <v>0</v>
      </c>
      <c r="AR259" s="200">
        <f t="shared" si="156"/>
        <v>0</v>
      </c>
      <c r="AS259" s="200">
        <f t="shared" si="156"/>
        <v>0</v>
      </c>
      <c r="AT259" s="200">
        <f t="shared" si="151"/>
        <v>0</v>
      </c>
      <c r="AU259" s="404"/>
    </row>
    <row r="260" spans="1:48" s="334" customFormat="1">
      <c r="A260" s="401"/>
      <c r="B260" s="217" t="s">
        <v>100</v>
      </c>
      <c r="C260" s="200"/>
      <c r="D260" s="200">
        <v>27558457.18</v>
      </c>
      <c r="E260" s="200"/>
      <c r="F260" s="200">
        <f t="shared" si="143"/>
        <v>27558457.18</v>
      </c>
      <c r="G260" s="200"/>
      <c r="H260" s="200"/>
      <c r="I260" s="200"/>
      <c r="J260" s="200">
        <f t="shared" si="144"/>
        <v>0</v>
      </c>
      <c r="K260" s="200">
        <f t="shared" si="153"/>
        <v>0</v>
      </c>
      <c r="L260" s="200">
        <f t="shared" si="153"/>
        <v>27558457.18</v>
      </c>
      <c r="M260" s="200">
        <f t="shared" si="153"/>
        <v>0</v>
      </c>
      <c r="N260" s="200">
        <f t="shared" si="145"/>
        <v>27558457.18</v>
      </c>
      <c r="O260" s="200"/>
      <c r="P260" s="200">
        <v>27558457.18</v>
      </c>
      <c r="Q260" s="200"/>
      <c r="R260" s="200">
        <f t="shared" si="146"/>
        <v>27558457.18</v>
      </c>
      <c r="S260" s="200"/>
      <c r="T260" s="200"/>
      <c r="U260" s="200"/>
      <c r="V260" s="200">
        <f t="shared" si="147"/>
        <v>0</v>
      </c>
      <c r="W260" s="200"/>
      <c r="X260" s="402">
        <f>+[3]CHD6!J399</f>
        <v>2320378</v>
      </c>
      <c r="Y260" s="200"/>
      <c r="Z260" s="200">
        <f t="shared" si="148"/>
        <v>2320378</v>
      </c>
      <c r="AA260" s="200">
        <f t="shared" si="154"/>
        <v>0</v>
      </c>
      <c r="AB260" s="402">
        <f t="shared" si="154"/>
        <v>29878835.18</v>
      </c>
      <c r="AC260" s="402">
        <f t="shared" si="154"/>
        <v>0</v>
      </c>
      <c r="AD260" s="402">
        <f t="shared" si="149"/>
        <v>29878835.18</v>
      </c>
      <c r="AE260" s="402"/>
      <c r="AF260" s="402">
        <f>+[3]CHD6!AX399</f>
        <v>2245240</v>
      </c>
      <c r="AG260" s="402"/>
      <c r="AH260" s="402">
        <f t="shared" si="150"/>
        <v>2245240</v>
      </c>
      <c r="AI260" s="402">
        <f t="shared" si="155"/>
        <v>0</v>
      </c>
      <c r="AJ260" s="402">
        <f t="shared" si="155"/>
        <v>27633595.18</v>
      </c>
      <c r="AK260" s="402">
        <f t="shared" si="155"/>
        <v>0</v>
      </c>
      <c r="AL260" s="402">
        <f t="shared" si="142"/>
        <v>27633595.18</v>
      </c>
      <c r="AM260" s="432" t="str">
        <f t="shared" si="152"/>
        <v/>
      </c>
      <c r="AN260" s="432">
        <f t="shared" si="152"/>
        <v>7.5144830328020842E-2</v>
      </c>
      <c r="AO260" s="432" t="str">
        <f t="shared" si="152"/>
        <v/>
      </c>
      <c r="AP260" s="432">
        <f t="shared" si="152"/>
        <v>7.5144830328020842E-2</v>
      </c>
      <c r="AQ260" s="200">
        <f t="shared" si="156"/>
        <v>0</v>
      </c>
      <c r="AR260" s="200">
        <f t="shared" si="156"/>
        <v>0</v>
      </c>
      <c r="AS260" s="200">
        <f t="shared" si="156"/>
        <v>0</v>
      </c>
      <c r="AT260" s="200">
        <f t="shared" si="151"/>
        <v>0</v>
      </c>
      <c r="AU260" s="404"/>
    </row>
    <row r="261" spans="1:48" s="334" customFormat="1">
      <c r="A261" s="401"/>
      <c r="B261" s="217" t="s">
        <v>54</v>
      </c>
      <c r="C261" s="200"/>
      <c r="D261" s="200">
        <v>28855845.399999999</v>
      </c>
      <c r="E261" s="200"/>
      <c r="F261" s="200">
        <f t="shared" si="143"/>
        <v>28855845.399999999</v>
      </c>
      <c r="G261" s="200"/>
      <c r="H261" s="200"/>
      <c r="I261" s="200"/>
      <c r="J261" s="200">
        <f t="shared" si="144"/>
        <v>0</v>
      </c>
      <c r="K261" s="200">
        <f t="shared" si="153"/>
        <v>0</v>
      </c>
      <c r="L261" s="200">
        <f t="shared" si="153"/>
        <v>28855845.399999999</v>
      </c>
      <c r="M261" s="200">
        <f t="shared" si="153"/>
        <v>0</v>
      </c>
      <c r="N261" s="200">
        <f t="shared" si="145"/>
        <v>28855845.399999999</v>
      </c>
      <c r="O261" s="200"/>
      <c r="P261" s="200">
        <v>28855845.399999999</v>
      </c>
      <c r="Q261" s="200"/>
      <c r="R261" s="200">
        <f t="shared" si="146"/>
        <v>28855845.399999999</v>
      </c>
      <c r="S261" s="200"/>
      <c r="T261" s="200"/>
      <c r="U261" s="200"/>
      <c r="V261" s="200">
        <f t="shared" si="147"/>
        <v>0</v>
      </c>
      <c r="W261" s="200"/>
      <c r="X261" s="402">
        <f>+[3]CHD7!J399</f>
        <v>3631896</v>
      </c>
      <c r="Y261" s="200"/>
      <c r="Z261" s="200">
        <f t="shared" si="148"/>
        <v>3631896</v>
      </c>
      <c r="AA261" s="200">
        <f t="shared" si="154"/>
        <v>0</v>
      </c>
      <c r="AB261" s="402">
        <f t="shared" si="154"/>
        <v>32487741.399999999</v>
      </c>
      <c r="AC261" s="402">
        <f t="shared" si="154"/>
        <v>0</v>
      </c>
      <c r="AD261" s="402">
        <f t="shared" si="149"/>
        <v>32487741.399999999</v>
      </c>
      <c r="AE261" s="402"/>
      <c r="AF261" s="402">
        <f>+[3]CHD7!AX399</f>
        <v>32487741.399999995</v>
      </c>
      <c r="AG261" s="402"/>
      <c r="AH261" s="402">
        <f t="shared" si="150"/>
        <v>32487741.399999995</v>
      </c>
      <c r="AI261" s="402">
        <f t="shared" si="155"/>
        <v>0</v>
      </c>
      <c r="AJ261" s="402">
        <f t="shared" si="155"/>
        <v>0</v>
      </c>
      <c r="AK261" s="402">
        <f t="shared" si="155"/>
        <v>0</v>
      </c>
      <c r="AL261" s="402">
        <f t="shared" si="142"/>
        <v>0</v>
      </c>
      <c r="AM261" s="432" t="str">
        <f t="shared" si="152"/>
        <v/>
      </c>
      <c r="AN261" s="432">
        <f t="shared" si="152"/>
        <v>0.99999999999999989</v>
      </c>
      <c r="AO261" s="432" t="str">
        <f t="shared" si="152"/>
        <v/>
      </c>
      <c r="AP261" s="432">
        <f t="shared" si="152"/>
        <v>0.99999999999999989</v>
      </c>
      <c r="AQ261" s="200">
        <f t="shared" si="156"/>
        <v>0</v>
      </c>
      <c r="AR261" s="200">
        <f t="shared" si="156"/>
        <v>0</v>
      </c>
      <c r="AS261" s="200">
        <f t="shared" si="156"/>
        <v>0</v>
      </c>
      <c r="AT261" s="200">
        <f t="shared" si="151"/>
        <v>0</v>
      </c>
      <c r="AU261" s="404"/>
    </row>
    <row r="262" spans="1:48" s="334" customFormat="1">
      <c r="A262" s="401"/>
      <c r="B262" s="217" t="s">
        <v>103</v>
      </c>
      <c r="C262" s="200"/>
      <c r="D262" s="200">
        <v>25089465.370000001</v>
      </c>
      <c r="E262" s="200"/>
      <c r="F262" s="200">
        <f t="shared" si="143"/>
        <v>25089465.370000001</v>
      </c>
      <c r="G262" s="200"/>
      <c r="H262" s="200"/>
      <c r="I262" s="200"/>
      <c r="J262" s="200">
        <f t="shared" si="144"/>
        <v>0</v>
      </c>
      <c r="K262" s="200">
        <f t="shared" si="153"/>
        <v>0</v>
      </c>
      <c r="L262" s="200">
        <f t="shared" si="153"/>
        <v>25089465.370000001</v>
      </c>
      <c r="M262" s="200">
        <f t="shared" si="153"/>
        <v>0</v>
      </c>
      <c r="N262" s="200">
        <f t="shared" si="145"/>
        <v>25089465.370000001</v>
      </c>
      <c r="O262" s="200"/>
      <c r="P262" s="200">
        <v>25089465.370000001</v>
      </c>
      <c r="Q262" s="200"/>
      <c r="R262" s="200">
        <f t="shared" si="146"/>
        <v>25089465.370000001</v>
      </c>
      <c r="S262" s="200"/>
      <c r="T262" s="200"/>
      <c r="U262" s="200"/>
      <c r="V262" s="200">
        <f t="shared" si="147"/>
        <v>0</v>
      </c>
      <c r="W262" s="200"/>
      <c r="X262" s="402">
        <f>+[3]CHD8!J399</f>
        <v>4943414</v>
      </c>
      <c r="Y262" s="200"/>
      <c r="Z262" s="200">
        <f t="shared" si="148"/>
        <v>4943414</v>
      </c>
      <c r="AA262" s="200">
        <f t="shared" si="154"/>
        <v>0</v>
      </c>
      <c r="AB262" s="402">
        <f t="shared" si="154"/>
        <v>30032879.370000001</v>
      </c>
      <c r="AC262" s="402">
        <f t="shared" si="154"/>
        <v>0</v>
      </c>
      <c r="AD262" s="402">
        <f t="shared" si="149"/>
        <v>30032879.370000001</v>
      </c>
      <c r="AE262" s="402"/>
      <c r="AF262" s="402">
        <f>+[3]CHD8!AX399</f>
        <v>29944489.440000001</v>
      </c>
      <c r="AG262" s="402"/>
      <c r="AH262" s="402">
        <f t="shared" si="150"/>
        <v>29944489.440000001</v>
      </c>
      <c r="AI262" s="402">
        <f t="shared" si="155"/>
        <v>0</v>
      </c>
      <c r="AJ262" s="402">
        <f t="shared" si="155"/>
        <v>88389.929999999702</v>
      </c>
      <c r="AK262" s="402">
        <f t="shared" si="155"/>
        <v>0</v>
      </c>
      <c r="AL262" s="402">
        <f t="shared" si="142"/>
        <v>88389.929999999702</v>
      </c>
      <c r="AM262" s="432" t="str">
        <f t="shared" si="152"/>
        <v/>
      </c>
      <c r="AN262" s="432">
        <f t="shared" si="152"/>
        <v>0.99705689458173319</v>
      </c>
      <c r="AO262" s="432" t="str">
        <f t="shared" si="152"/>
        <v/>
      </c>
      <c r="AP262" s="432">
        <f t="shared" si="152"/>
        <v>0.99705689458173319</v>
      </c>
      <c r="AQ262" s="200">
        <f t="shared" si="156"/>
        <v>0</v>
      </c>
      <c r="AR262" s="200">
        <f t="shared" si="156"/>
        <v>0</v>
      </c>
      <c r="AS262" s="200">
        <f t="shared" si="156"/>
        <v>0</v>
      </c>
      <c r="AT262" s="200">
        <f t="shared" si="151"/>
        <v>0</v>
      </c>
      <c r="AU262" s="404"/>
    </row>
    <row r="263" spans="1:48" s="334" customFormat="1" ht="24">
      <c r="A263" s="401"/>
      <c r="B263" s="217" t="s">
        <v>105</v>
      </c>
      <c r="C263" s="200"/>
      <c r="D263" s="200">
        <v>26294349.770000011</v>
      </c>
      <c r="E263" s="200"/>
      <c r="F263" s="200">
        <f t="shared" si="143"/>
        <v>26294349.770000011</v>
      </c>
      <c r="G263" s="200"/>
      <c r="H263" s="200"/>
      <c r="I263" s="200"/>
      <c r="J263" s="200">
        <f t="shared" si="144"/>
        <v>0</v>
      </c>
      <c r="K263" s="200">
        <f t="shared" si="153"/>
        <v>0</v>
      </c>
      <c r="L263" s="200">
        <f t="shared" si="153"/>
        <v>26294349.770000011</v>
      </c>
      <c r="M263" s="200">
        <f t="shared" si="153"/>
        <v>0</v>
      </c>
      <c r="N263" s="200">
        <f t="shared" si="145"/>
        <v>26294349.770000011</v>
      </c>
      <c r="O263" s="200"/>
      <c r="P263" s="200">
        <v>26294349.770000011</v>
      </c>
      <c r="Q263" s="200"/>
      <c r="R263" s="200">
        <f t="shared" si="146"/>
        <v>26294349.770000011</v>
      </c>
      <c r="S263" s="200"/>
      <c r="T263" s="200"/>
      <c r="U263" s="200"/>
      <c r="V263" s="200">
        <f t="shared" si="147"/>
        <v>0</v>
      </c>
      <c r="W263" s="200"/>
      <c r="X263" s="402">
        <f>+[3]CHD9!J399</f>
        <v>2219492</v>
      </c>
      <c r="Y263" s="200"/>
      <c r="Z263" s="200">
        <f t="shared" si="148"/>
        <v>2219492</v>
      </c>
      <c r="AA263" s="200">
        <f t="shared" si="154"/>
        <v>0</v>
      </c>
      <c r="AB263" s="402">
        <f t="shared" si="154"/>
        <v>28513841.770000011</v>
      </c>
      <c r="AC263" s="402">
        <f t="shared" si="154"/>
        <v>0</v>
      </c>
      <c r="AD263" s="402">
        <f t="shared" si="149"/>
        <v>28513841.770000011</v>
      </c>
      <c r="AE263" s="402"/>
      <c r="AF263" s="402">
        <f>+[3]CHD9!AX399</f>
        <v>2219492</v>
      </c>
      <c r="AG263" s="402"/>
      <c r="AH263" s="402">
        <f t="shared" si="150"/>
        <v>2219492</v>
      </c>
      <c r="AI263" s="402">
        <f t="shared" si="155"/>
        <v>0</v>
      </c>
      <c r="AJ263" s="402">
        <f t="shared" si="155"/>
        <v>26294349.770000011</v>
      </c>
      <c r="AK263" s="402">
        <f t="shared" si="155"/>
        <v>0</v>
      </c>
      <c r="AL263" s="402">
        <f t="shared" si="142"/>
        <v>26294349.770000011</v>
      </c>
      <c r="AM263" s="432" t="str">
        <f t="shared" si="152"/>
        <v/>
      </c>
      <c r="AN263" s="432">
        <f t="shared" si="152"/>
        <v>7.7839107683313744E-2</v>
      </c>
      <c r="AO263" s="432" t="str">
        <f t="shared" si="152"/>
        <v/>
      </c>
      <c r="AP263" s="432">
        <f t="shared" si="152"/>
        <v>7.7839107683313744E-2</v>
      </c>
      <c r="AQ263" s="200">
        <f t="shared" si="156"/>
        <v>0</v>
      </c>
      <c r="AR263" s="200">
        <f t="shared" si="156"/>
        <v>0</v>
      </c>
      <c r="AS263" s="200">
        <f t="shared" si="156"/>
        <v>0</v>
      </c>
      <c r="AT263" s="200">
        <f t="shared" si="151"/>
        <v>0</v>
      </c>
      <c r="AU263" s="404"/>
    </row>
    <row r="264" spans="1:48" s="334" customFormat="1">
      <c r="A264" s="401"/>
      <c r="B264" s="217" t="s">
        <v>107</v>
      </c>
      <c r="C264" s="200"/>
      <c r="D264" s="200">
        <v>9958019.1799999997</v>
      </c>
      <c r="E264" s="200"/>
      <c r="F264" s="200">
        <f t="shared" si="143"/>
        <v>9958019.1799999997</v>
      </c>
      <c r="G264" s="200"/>
      <c r="H264" s="200"/>
      <c r="I264" s="200"/>
      <c r="J264" s="200">
        <f t="shared" si="144"/>
        <v>0</v>
      </c>
      <c r="K264" s="200">
        <f t="shared" si="153"/>
        <v>0</v>
      </c>
      <c r="L264" s="200">
        <f t="shared" si="153"/>
        <v>9958019.1799999997</v>
      </c>
      <c r="M264" s="200">
        <f t="shared" si="153"/>
        <v>0</v>
      </c>
      <c r="N264" s="200">
        <f t="shared" si="145"/>
        <v>9958019.1799999997</v>
      </c>
      <c r="O264" s="200"/>
      <c r="P264" s="200">
        <v>9958019.1799999997</v>
      </c>
      <c r="Q264" s="200"/>
      <c r="R264" s="200">
        <f t="shared" si="146"/>
        <v>9958019.1799999997</v>
      </c>
      <c r="S264" s="200"/>
      <c r="T264" s="200"/>
      <c r="U264" s="200"/>
      <c r="V264" s="200">
        <f t="shared" si="147"/>
        <v>0</v>
      </c>
      <c r="W264" s="200"/>
      <c r="X264" s="402">
        <f>+[3]CHD10!J399</f>
        <v>1210632</v>
      </c>
      <c r="Y264" s="200"/>
      <c r="Z264" s="200">
        <f t="shared" si="148"/>
        <v>1210632</v>
      </c>
      <c r="AA264" s="200">
        <f t="shared" si="154"/>
        <v>0</v>
      </c>
      <c r="AB264" s="402">
        <f t="shared" si="154"/>
        <v>11168651.18</v>
      </c>
      <c r="AC264" s="402">
        <f t="shared" si="154"/>
        <v>0</v>
      </c>
      <c r="AD264" s="402">
        <f t="shared" si="149"/>
        <v>11168651.18</v>
      </c>
      <c r="AE264" s="402"/>
      <c r="AF264" s="402">
        <f>+[3]CHD10!AX399</f>
        <v>11162023.369999997</v>
      </c>
      <c r="AG264" s="402"/>
      <c r="AH264" s="402">
        <f t="shared" si="150"/>
        <v>11162023.369999997</v>
      </c>
      <c r="AI264" s="402">
        <f t="shared" si="155"/>
        <v>0</v>
      </c>
      <c r="AJ264" s="402">
        <f t="shared" si="155"/>
        <v>6627.8100000023842</v>
      </c>
      <c r="AK264" s="402">
        <f t="shared" si="155"/>
        <v>0</v>
      </c>
      <c r="AL264" s="402">
        <f t="shared" ref="AL264:AL344" si="166">SUM(AI264:AK264)</f>
        <v>6627.8100000023842</v>
      </c>
      <c r="AM264" s="432" t="str">
        <f t="shared" ref="AM264:AP345" si="167">IF(AA264=0,"",AE264/AA264)</f>
        <v/>
      </c>
      <c r="AN264" s="432">
        <f t="shared" si="167"/>
        <v>0.99940657023903912</v>
      </c>
      <c r="AO264" s="432" t="str">
        <f t="shared" si="167"/>
        <v/>
      </c>
      <c r="AP264" s="432">
        <f t="shared" si="167"/>
        <v>0.99940657023903912</v>
      </c>
      <c r="AQ264" s="200">
        <f t="shared" si="156"/>
        <v>0</v>
      </c>
      <c r="AR264" s="200">
        <f t="shared" si="156"/>
        <v>0</v>
      </c>
      <c r="AS264" s="200">
        <f t="shared" si="156"/>
        <v>0</v>
      </c>
      <c r="AT264" s="200">
        <f t="shared" si="151"/>
        <v>0</v>
      </c>
      <c r="AU264" s="404"/>
    </row>
    <row r="265" spans="1:48" s="334" customFormat="1">
      <c r="A265" s="401"/>
      <c r="B265" s="217" t="s">
        <v>55</v>
      </c>
      <c r="C265" s="200"/>
      <c r="D265" s="200">
        <v>17507388.739999995</v>
      </c>
      <c r="E265" s="200"/>
      <c r="F265" s="200">
        <f t="shared" si="143"/>
        <v>17507388.739999995</v>
      </c>
      <c r="G265" s="200"/>
      <c r="H265" s="200"/>
      <c r="I265" s="200"/>
      <c r="J265" s="200">
        <f t="shared" si="144"/>
        <v>0</v>
      </c>
      <c r="K265" s="200">
        <f t="shared" si="153"/>
        <v>0</v>
      </c>
      <c r="L265" s="200">
        <f t="shared" si="153"/>
        <v>17507388.739999995</v>
      </c>
      <c r="M265" s="200">
        <f t="shared" si="153"/>
        <v>0</v>
      </c>
      <c r="N265" s="200">
        <f t="shared" si="145"/>
        <v>17507388.739999995</v>
      </c>
      <c r="O265" s="200"/>
      <c r="P265" s="200">
        <v>17507388.739999995</v>
      </c>
      <c r="Q265" s="200"/>
      <c r="R265" s="200">
        <f t="shared" si="146"/>
        <v>17507388.739999995</v>
      </c>
      <c r="S265" s="200"/>
      <c r="T265" s="200"/>
      <c r="U265" s="200"/>
      <c r="V265" s="200">
        <f t="shared" si="147"/>
        <v>0</v>
      </c>
      <c r="W265" s="200"/>
      <c r="X265" s="402">
        <f>+[3]CHD11!J399</f>
        <v>907974</v>
      </c>
      <c r="Y265" s="200"/>
      <c r="Z265" s="200">
        <f t="shared" si="148"/>
        <v>907974</v>
      </c>
      <c r="AA265" s="200">
        <f t="shared" si="154"/>
        <v>0</v>
      </c>
      <c r="AB265" s="402">
        <f t="shared" si="154"/>
        <v>18415362.739999995</v>
      </c>
      <c r="AC265" s="402">
        <f t="shared" si="154"/>
        <v>0</v>
      </c>
      <c r="AD265" s="402">
        <f t="shared" si="149"/>
        <v>18415362.739999995</v>
      </c>
      <c r="AE265" s="402"/>
      <c r="AF265" s="402">
        <f>+[3]CHD11!AX399</f>
        <v>18415362.739999998</v>
      </c>
      <c r="AG265" s="402"/>
      <c r="AH265" s="402">
        <f t="shared" si="150"/>
        <v>18415362.739999998</v>
      </c>
      <c r="AI265" s="402">
        <f t="shared" si="155"/>
        <v>0</v>
      </c>
      <c r="AJ265" s="402">
        <f t="shared" si="155"/>
        <v>0</v>
      </c>
      <c r="AK265" s="402">
        <f t="shared" si="155"/>
        <v>0</v>
      </c>
      <c r="AL265" s="402">
        <f t="shared" si="166"/>
        <v>0</v>
      </c>
      <c r="AM265" s="432" t="str">
        <f t="shared" si="167"/>
        <v/>
      </c>
      <c r="AN265" s="432">
        <f t="shared" si="167"/>
        <v>1.0000000000000002</v>
      </c>
      <c r="AO265" s="432" t="str">
        <f t="shared" si="167"/>
        <v/>
      </c>
      <c r="AP265" s="432">
        <f t="shared" si="167"/>
        <v>1.0000000000000002</v>
      </c>
      <c r="AQ265" s="200">
        <f t="shared" si="156"/>
        <v>0</v>
      </c>
      <c r="AR265" s="200">
        <f t="shared" si="156"/>
        <v>0</v>
      </c>
      <c r="AS265" s="200">
        <f t="shared" si="156"/>
        <v>0</v>
      </c>
      <c r="AT265" s="200">
        <f t="shared" si="151"/>
        <v>0</v>
      </c>
      <c r="AU265" s="404"/>
    </row>
    <row r="266" spans="1:48" s="334" customFormat="1">
      <c r="A266" s="401"/>
      <c r="B266" s="217" t="s">
        <v>56</v>
      </c>
      <c r="C266" s="200"/>
      <c r="D266" s="200">
        <v>17117459.459999993</v>
      </c>
      <c r="E266" s="200"/>
      <c r="F266" s="200">
        <f t="shared" si="143"/>
        <v>17117459.459999993</v>
      </c>
      <c r="G266" s="200"/>
      <c r="H266" s="200"/>
      <c r="I266" s="200"/>
      <c r="J266" s="200">
        <f t="shared" si="144"/>
        <v>0</v>
      </c>
      <c r="K266" s="200">
        <f t="shared" si="153"/>
        <v>0</v>
      </c>
      <c r="L266" s="200">
        <f t="shared" si="153"/>
        <v>17117459.459999993</v>
      </c>
      <c r="M266" s="200">
        <f t="shared" si="153"/>
        <v>0</v>
      </c>
      <c r="N266" s="200">
        <f t="shared" si="145"/>
        <v>17117459.459999993</v>
      </c>
      <c r="O266" s="200"/>
      <c r="P266" s="200">
        <v>17117459.459999993</v>
      </c>
      <c r="Q266" s="200"/>
      <c r="R266" s="200">
        <f t="shared" si="146"/>
        <v>17117459.459999993</v>
      </c>
      <c r="S266" s="200"/>
      <c r="T266" s="200"/>
      <c r="U266" s="200"/>
      <c r="V266" s="200">
        <f t="shared" si="147"/>
        <v>0</v>
      </c>
      <c r="W266" s="200"/>
      <c r="X266" s="402">
        <f>+[3]CHD12!J399</f>
        <v>907974</v>
      </c>
      <c r="Y266" s="200"/>
      <c r="Z266" s="200">
        <f t="shared" si="148"/>
        <v>907974</v>
      </c>
      <c r="AA266" s="200">
        <f t="shared" si="154"/>
        <v>0</v>
      </c>
      <c r="AB266" s="402">
        <f t="shared" si="154"/>
        <v>18025433.459999993</v>
      </c>
      <c r="AC266" s="402">
        <f t="shared" si="154"/>
        <v>0</v>
      </c>
      <c r="AD266" s="402">
        <f t="shared" si="149"/>
        <v>18025433.459999993</v>
      </c>
      <c r="AE266" s="402"/>
      <c r="AF266" s="402">
        <f>+[3]CHD12!AX399</f>
        <v>12463315.720000001</v>
      </c>
      <c r="AG266" s="402"/>
      <c r="AH266" s="402">
        <f t="shared" si="150"/>
        <v>12463315.720000001</v>
      </c>
      <c r="AI266" s="402">
        <f t="shared" si="155"/>
        <v>0</v>
      </c>
      <c r="AJ266" s="402">
        <f t="shared" si="155"/>
        <v>5562117.7399999928</v>
      </c>
      <c r="AK266" s="402">
        <f t="shared" si="155"/>
        <v>0</v>
      </c>
      <c r="AL266" s="402">
        <f t="shared" si="166"/>
        <v>5562117.7399999928</v>
      </c>
      <c r="AM266" s="432" t="str">
        <f t="shared" si="167"/>
        <v/>
      </c>
      <c r="AN266" s="432">
        <f t="shared" si="167"/>
        <v>0.69142945980506842</v>
      </c>
      <c r="AO266" s="432" t="str">
        <f t="shared" si="167"/>
        <v/>
      </c>
      <c r="AP266" s="432">
        <f t="shared" si="167"/>
        <v>0.69142945980506842</v>
      </c>
      <c r="AQ266" s="200">
        <f t="shared" si="156"/>
        <v>0</v>
      </c>
      <c r="AR266" s="200">
        <f t="shared" si="156"/>
        <v>0</v>
      </c>
      <c r="AS266" s="200">
        <f t="shared" si="156"/>
        <v>0</v>
      </c>
      <c r="AT266" s="200">
        <f t="shared" si="151"/>
        <v>0</v>
      </c>
      <c r="AU266" s="404"/>
    </row>
    <row r="267" spans="1:48" s="334" customFormat="1">
      <c r="A267" s="401"/>
      <c r="B267" s="443" t="s">
        <v>428</v>
      </c>
      <c r="C267" s="200"/>
      <c r="D267" s="200">
        <v>28585467</v>
      </c>
      <c r="E267" s="200"/>
      <c r="F267" s="200">
        <f t="shared" si="143"/>
        <v>28585467</v>
      </c>
      <c r="G267" s="200"/>
      <c r="H267" s="200"/>
      <c r="I267" s="200"/>
      <c r="J267" s="200">
        <f t="shared" si="144"/>
        <v>0</v>
      </c>
      <c r="K267" s="200">
        <f t="shared" si="153"/>
        <v>0</v>
      </c>
      <c r="L267" s="200">
        <f t="shared" si="153"/>
        <v>28585467</v>
      </c>
      <c r="M267" s="200">
        <f t="shared" si="153"/>
        <v>0</v>
      </c>
      <c r="N267" s="200">
        <f t="shared" si="145"/>
        <v>28585467</v>
      </c>
      <c r="O267" s="200"/>
      <c r="P267" s="200">
        <v>28585467</v>
      </c>
      <c r="Q267" s="200"/>
      <c r="R267" s="200">
        <f t="shared" si="146"/>
        <v>28585467</v>
      </c>
      <c r="S267" s="200"/>
      <c r="T267" s="200"/>
      <c r="U267" s="200"/>
      <c r="V267" s="200">
        <f t="shared" si="147"/>
        <v>0</v>
      </c>
      <c r="W267" s="200"/>
      <c r="X267" s="402">
        <f>+[3]CHD13!J399</f>
        <v>1815948</v>
      </c>
      <c r="Y267" s="200"/>
      <c r="Z267" s="200">
        <f t="shared" si="148"/>
        <v>1815948</v>
      </c>
      <c r="AA267" s="200">
        <f t="shared" si="154"/>
        <v>0</v>
      </c>
      <c r="AB267" s="402">
        <f t="shared" si="154"/>
        <v>30401415</v>
      </c>
      <c r="AC267" s="402">
        <f t="shared" si="154"/>
        <v>0</v>
      </c>
      <c r="AD267" s="402">
        <f t="shared" si="149"/>
        <v>30401415</v>
      </c>
      <c r="AE267" s="402"/>
      <c r="AF267" s="402">
        <f>+[3]CHD13!AX399</f>
        <v>30401415</v>
      </c>
      <c r="AG267" s="402"/>
      <c r="AH267" s="402">
        <f t="shared" si="150"/>
        <v>30401415</v>
      </c>
      <c r="AI267" s="402">
        <f t="shared" si="155"/>
        <v>0</v>
      </c>
      <c r="AJ267" s="402">
        <f t="shared" si="155"/>
        <v>0</v>
      </c>
      <c r="AK267" s="402">
        <f t="shared" si="155"/>
        <v>0</v>
      </c>
      <c r="AL267" s="402">
        <f t="shared" si="166"/>
        <v>0</v>
      </c>
      <c r="AM267" s="432" t="str">
        <f t="shared" si="167"/>
        <v/>
      </c>
      <c r="AN267" s="432">
        <f t="shared" si="167"/>
        <v>1</v>
      </c>
      <c r="AO267" s="432" t="str">
        <f t="shared" si="167"/>
        <v/>
      </c>
      <c r="AP267" s="432">
        <f t="shared" si="167"/>
        <v>1</v>
      </c>
      <c r="AQ267" s="200">
        <f t="shared" si="156"/>
        <v>0</v>
      </c>
      <c r="AR267" s="200">
        <f t="shared" si="156"/>
        <v>0</v>
      </c>
      <c r="AS267" s="200">
        <f t="shared" si="156"/>
        <v>0</v>
      </c>
      <c r="AT267" s="200">
        <f t="shared" si="151"/>
        <v>0</v>
      </c>
      <c r="AU267" s="404"/>
    </row>
    <row r="268" spans="1:48">
      <c r="A268" s="421"/>
      <c r="B268" s="422"/>
      <c r="C268" s="423"/>
      <c r="D268" s="424">
        <f>+[3]CHDNCR!D532</f>
        <v>0</v>
      </c>
      <c r="E268" s="423"/>
      <c r="F268" s="200">
        <f t="shared" si="143"/>
        <v>0</v>
      </c>
      <c r="G268" s="423"/>
      <c r="H268" s="423"/>
      <c r="I268" s="423"/>
      <c r="J268" s="200">
        <f t="shared" si="144"/>
        <v>0</v>
      </c>
      <c r="K268" s="200">
        <f t="shared" si="153"/>
        <v>0</v>
      </c>
      <c r="L268" s="200">
        <f t="shared" si="153"/>
        <v>0</v>
      </c>
      <c r="M268" s="200">
        <f t="shared" si="153"/>
        <v>0</v>
      </c>
      <c r="N268" s="200">
        <f t="shared" si="145"/>
        <v>0</v>
      </c>
      <c r="O268" s="423"/>
      <c r="P268" s="423"/>
      <c r="Q268" s="423"/>
      <c r="R268" s="200">
        <f t="shared" si="146"/>
        <v>0</v>
      </c>
      <c r="S268" s="423"/>
      <c r="T268" s="423"/>
      <c r="U268" s="423"/>
      <c r="V268" s="200">
        <f t="shared" si="147"/>
        <v>0</v>
      </c>
      <c r="W268" s="423"/>
      <c r="X268" s="423"/>
      <c r="Y268" s="423"/>
      <c r="Z268" s="200">
        <f t="shared" si="148"/>
        <v>0</v>
      </c>
      <c r="AA268" s="200">
        <f t="shared" si="154"/>
        <v>0</v>
      </c>
      <c r="AB268" s="402">
        <f t="shared" si="154"/>
        <v>0</v>
      </c>
      <c r="AC268" s="402">
        <f t="shared" si="154"/>
        <v>0</v>
      </c>
      <c r="AD268" s="402">
        <f t="shared" si="149"/>
        <v>0</v>
      </c>
      <c r="AE268" s="424"/>
      <c r="AF268" s="424"/>
      <c r="AG268" s="424"/>
      <c r="AH268" s="402">
        <f t="shared" si="150"/>
        <v>0</v>
      </c>
      <c r="AI268" s="402">
        <f t="shared" si="155"/>
        <v>0</v>
      </c>
      <c r="AJ268" s="402">
        <f t="shared" si="155"/>
        <v>0</v>
      </c>
      <c r="AK268" s="402">
        <f t="shared" si="155"/>
        <v>0</v>
      </c>
      <c r="AL268" s="402">
        <f t="shared" si="166"/>
        <v>0</v>
      </c>
      <c r="AM268" s="403" t="str">
        <f t="shared" si="167"/>
        <v/>
      </c>
      <c r="AN268" s="403" t="str">
        <f t="shared" si="167"/>
        <v/>
      </c>
      <c r="AO268" s="403" t="str">
        <f t="shared" si="167"/>
        <v/>
      </c>
      <c r="AP268" s="403" t="str">
        <f t="shared" si="167"/>
        <v/>
      </c>
      <c r="AQ268" s="200">
        <f t="shared" si="156"/>
        <v>0</v>
      </c>
      <c r="AR268" s="200">
        <f t="shared" si="156"/>
        <v>0</v>
      </c>
      <c r="AS268" s="200">
        <f t="shared" si="156"/>
        <v>0</v>
      </c>
      <c r="AT268" s="200">
        <f t="shared" si="151"/>
        <v>0</v>
      </c>
      <c r="AU268" s="425"/>
    </row>
    <row r="269" spans="1:48" s="486" customFormat="1">
      <c r="A269" s="482">
        <v>302020000</v>
      </c>
      <c r="B269" s="483" t="s">
        <v>179</v>
      </c>
      <c r="C269" s="416">
        <f t="shared" ref="C269:AL269" si="168">SUM(C270:C302)</f>
        <v>0</v>
      </c>
      <c r="D269" s="416">
        <f t="shared" si="168"/>
        <v>285225217.52999991</v>
      </c>
      <c r="E269" s="416">
        <f t="shared" si="168"/>
        <v>0</v>
      </c>
      <c r="F269" s="416">
        <f t="shared" si="168"/>
        <v>285225217.52999991</v>
      </c>
      <c r="G269" s="416">
        <f t="shared" si="168"/>
        <v>0</v>
      </c>
      <c r="H269" s="416">
        <f t="shared" si="168"/>
        <v>0</v>
      </c>
      <c r="I269" s="416">
        <f t="shared" si="168"/>
        <v>0</v>
      </c>
      <c r="J269" s="416">
        <f t="shared" si="168"/>
        <v>0</v>
      </c>
      <c r="K269" s="416">
        <f t="shared" si="168"/>
        <v>0</v>
      </c>
      <c r="L269" s="416">
        <f t="shared" si="168"/>
        <v>285225217.52999991</v>
      </c>
      <c r="M269" s="416">
        <f t="shared" si="168"/>
        <v>0</v>
      </c>
      <c r="N269" s="416">
        <f t="shared" si="168"/>
        <v>285225217.52999991</v>
      </c>
      <c r="O269" s="416">
        <f t="shared" si="168"/>
        <v>0</v>
      </c>
      <c r="P269" s="416">
        <f t="shared" si="168"/>
        <v>285225217.52999997</v>
      </c>
      <c r="Q269" s="416">
        <f t="shared" si="168"/>
        <v>0</v>
      </c>
      <c r="R269" s="416">
        <f t="shared" si="168"/>
        <v>285225217.52999997</v>
      </c>
      <c r="S269" s="416">
        <f t="shared" si="168"/>
        <v>0</v>
      </c>
      <c r="T269" s="416">
        <f t="shared" si="168"/>
        <v>0</v>
      </c>
      <c r="U269" s="416">
        <f t="shared" si="168"/>
        <v>0</v>
      </c>
      <c r="V269" s="416">
        <f t="shared" si="168"/>
        <v>0</v>
      </c>
      <c r="W269" s="416">
        <f t="shared" si="168"/>
        <v>0</v>
      </c>
      <c r="X269" s="416">
        <f t="shared" si="168"/>
        <v>0</v>
      </c>
      <c r="Y269" s="416">
        <f t="shared" si="168"/>
        <v>0</v>
      </c>
      <c r="Z269" s="416">
        <f t="shared" si="168"/>
        <v>0</v>
      </c>
      <c r="AA269" s="416">
        <f t="shared" si="168"/>
        <v>0</v>
      </c>
      <c r="AB269" s="417">
        <f t="shared" si="168"/>
        <v>285225217.52999997</v>
      </c>
      <c r="AC269" s="417">
        <f t="shared" si="168"/>
        <v>0</v>
      </c>
      <c r="AD269" s="417">
        <f t="shared" si="168"/>
        <v>285225217.52999997</v>
      </c>
      <c r="AE269" s="417">
        <f t="shared" si="168"/>
        <v>0</v>
      </c>
      <c r="AF269" s="417">
        <f t="shared" si="168"/>
        <v>278770466.27999997</v>
      </c>
      <c r="AG269" s="417">
        <f t="shared" si="168"/>
        <v>0</v>
      </c>
      <c r="AH269" s="417">
        <f t="shared" si="168"/>
        <v>278770466.27999997</v>
      </c>
      <c r="AI269" s="417">
        <f t="shared" si="168"/>
        <v>0</v>
      </c>
      <c r="AJ269" s="417">
        <f t="shared" si="168"/>
        <v>6454751.2500000224</v>
      </c>
      <c r="AK269" s="417">
        <f t="shared" si="168"/>
        <v>0</v>
      </c>
      <c r="AL269" s="417">
        <f t="shared" si="168"/>
        <v>6454751.2500000224</v>
      </c>
      <c r="AM269" s="399" t="str">
        <f t="shared" si="167"/>
        <v/>
      </c>
      <c r="AN269" s="399">
        <f t="shared" si="167"/>
        <v>0.97736963335185789</v>
      </c>
      <c r="AO269" s="399" t="str">
        <f t="shared" si="167"/>
        <v/>
      </c>
      <c r="AP269" s="399">
        <f t="shared" si="167"/>
        <v>0.97736963335185789</v>
      </c>
      <c r="AQ269" s="416">
        <f>SUM(AQ270:AQ302)</f>
        <v>0</v>
      </c>
      <c r="AR269" s="416">
        <f>SUM(AR270:AR302)</f>
        <v>-3.166496753692627E-8</v>
      </c>
      <c r="AS269" s="416">
        <f>SUM(AS270:AS302)</f>
        <v>0</v>
      </c>
      <c r="AT269" s="416">
        <f>SUM(AT270:AT302)</f>
        <v>-3.166496753692627E-8</v>
      </c>
      <c r="AU269" s="484"/>
      <c r="AV269" s="485">
        <f>+AL269-'[1]Summary by PAP Conap2014'!$BE$85</f>
        <v>8.1956386566162109E-8</v>
      </c>
    </row>
    <row r="270" spans="1:48">
      <c r="A270" s="401" t="s">
        <v>180</v>
      </c>
      <c r="B270" s="487" t="s">
        <v>51</v>
      </c>
      <c r="C270" s="200"/>
      <c r="D270" s="200">
        <v>0</v>
      </c>
      <c r="E270" s="200"/>
      <c r="F270" s="200">
        <f>SUM(C270:E270)</f>
        <v>0</v>
      </c>
      <c r="G270" s="200"/>
      <c r="H270" s="200"/>
      <c r="I270" s="423"/>
      <c r="J270" s="200">
        <f>SUM(G270:I270)</f>
        <v>0</v>
      </c>
      <c r="K270" s="200">
        <f t="shared" ref="K270:M285" si="169">+C270+G270</f>
        <v>0</v>
      </c>
      <c r="L270" s="200">
        <f t="shared" si="169"/>
        <v>0</v>
      </c>
      <c r="M270" s="200">
        <f t="shared" si="169"/>
        <v>0</v>
      </c>
      <c r="N270" s="200">
        <f>SUM(K270:M270)</f>
        <v>0</v>
      </c>
      <c r="O270" s="200"/>
      <c r="P270" s="200">
        <v>0</v>
      </c>
      <c r="Q270" s="423"/>
      <c r="R270" s="200">
        <f>SUM(O270:Q270)</f>
        <v>0</v>
      </c>
      <c r="S270" s="200"/>
      <c r="T270" s="200"/>
      <c r="U270" s="423"/>
      <c r="V270" s="200">
        <f>SUM(S270:U270)</f>
        <v>0</v>
      </c>
      <c r="W270" s="200"/>
      <c r="X270" s="200">
        <v>0</v>
      </c>
      <c r="Y270" s="423"/>
      <c r="Z270" s="200">
        <f>SUM(W270:Y270)</f>
        <v>0</v>
      </c>
      <c r="AA270" s="200">
        <f t="shared" ref="AA270:AC285" si="170">+O270+W270+S270</f>
        <v>0</v>
      </c>
      <c r="AB270" s="402">
        <f t="shared" si="170"/>
        <v>0</v>
      </c>
      <c r="AC270" s="402">
        <f t="shared" si="170"/>
        <v>0</v>
      </c>
      <c r="AD270" s="402">
        <f>SUM(AA270:AC270)</f>
        <v>0</v>
      </c>
      <c r="AE270" s="402"/>
      <c r="AF270" s="402">
        <v>0</v>
      </c>
      <c r="AG270" s="402">
        <v>0</v>
      </c>
      <c r="AH270" s="402">
        <f>SUM(AE270:AG270)</f>
        <v>0</v>
      </c>
      <c r="AI270" s="402">
        <f>+AA270-AE270</f>
        <v>0</v>
      </c>
      <c r="AJ270" s="402">
        <f>+AB270-AF270</f>
        <v>0</v>
      </c>
      <c r="AK270" s="402">
        <f>+AC270-AG270</f>
        <v>0</v>
      </c>
      <c r="AL270" s="402">
        <f>SUM(AI270:AK270)</f>
        <v>0</v>
      </c>
      <c r="AM270" s="403" t="str">
        <f t="shared" si="167"/>
        <v/>
      </c>
      <c r="AN270" s="403" t="str">
        <f t="shared" si="167"/>
        <v/>
      </c>
      <c r="AO270" s="403" t="str">
        <f t="shared" si="167"/>
        <v/>
      </c>
      <c r="AP270" s="403" t="str">
        <f t="shared" si="167"/>
        <v/>
      </c>
      <c r="AQ270" s="200">
        <f t="shared" ref="AQ270:AS285" si="171">+K270-O270-S270</f>
        <v>0</v>
      </c>
      <c r="AR270" s="200">
        <f t="shared" si="171"/>
        <v>0</v>
      </c>
      <c r="AS270" s="200">
        <f t="shared" si="171"/>
        <v>0</v>
      </c>
      <c r="AT270" s="200">
        <f>SUM(AQ270:AS270)</f>
        <v>0</v>
      </c>
      <c r="AU270" s="425"/>
    </row>
    <row r="271" spans="1:48" ht="24">
      <c r="A271" s="401" t="s">
        <v>180</v>
      </c>
      <c r="B271" s="217" t="s">
        <v>52</v>
      </c>
      <c r="C271" s="200"/>
      <c r="D271" s="200">
        <f>[3]CHDNCR!D404</f>
        <v>9435939.4000000004</v>
      </c>
      <c r="E271" s="200">
        <f>[3]CHDNCR!D306</f>
        <v>0</v>
      </c>
      <c r="F271" s="200">
        <f t="shared" ref="F271:F349" si="172">SUM(C271:E271)</f>
        <v>9435939.4000000004</v>
      </c>
      <c r="G271" s="200"/>
      <c r="H271" s="200"/>
      <c r="I271" s="423"/>
      <c r="J271" s="200">
        <f t="shared" ref="J271:J349" si="173">SUM(G271:I271)</f>
        <v>0</v>
      </c>
      <c r="K271" s="200">
        <f t="shared" si="169"/>
        <v>0</v>
      </c>
      <c r="L271" s="200">
        <f t="shared" si="169"/>
        <v>9435939.4000000004</v>
      </c>
      <c r="M271" s="200">
        <f t="shared" si="169"/>
        <v>0</v>
      </c>
      <c r="N271" s="200">
        <f t="shared" ref="N271:N349" si="174">SUM(K271:M271)</f>
        <v>9435939.4000000004</v>
      </c>
      <c r="O271" s="200"/>
      <c r="P271" s="200">
        <v>9435939.4000000004</v>
      </c>
      <c r="Q271" s="423"/>
      <c r="R271" s="200">
        <f t="shared" ref="R271:R349" si="175">SUM(O271:Q271)</f>
        <v>9435939.4000000004</v>
      </c>
      <c r="S271" s="402"/>
      <c r="T271" s="200"/>
      <c r="U271" s="423"/>
      <c r="V271" s="200">
        <f t="shared" ref="V271:V349" si="176">SUM(S271:U271)</f>
        <v>0</v>
      </c>
      <c r="W271" s="200"/>
      <c r="X271" s="402">
        <f>+[3]CHDNCR!J404+[3]CHDNCR!I404</f>
        <v>0</v>
      </c>
      <c r="Y271" s="423"/>
      <c r="Z271" s="200">
        <f t="shared" ref="Z271:Z349" si="177">SUM(W271:Y271)</f>
        <v>0</v>
      </c>
      <c r="AA271" s="200">
        <f t="shared" si="170"/>
        <v>0</v>
      </c>
      <c r="AB271" s="402">
        <f t="shared" si="170"/>
        <v>9435939.4000000004</v>
      </c>
      <c r="AC271" s="402">
        <f t="shared" si="170"/>
        <v>0</v>
      </c>
      <c r="AD271" s="402">
        <f t="shared" si="149"/>
        <v>9435939.4000000004</v>
      </c>
      <c r="AE271" s="402"/>
      <c r="AF271" s="402">
        <f>+[3]CHDNCR!AX404</f>
        <v>9435939.4000000022</v>
      </c>
      <c r="AG271" s="402">
        <f>[3]CHDNCR!AX405</f>
        <v>0</v>
      </c>
      <c r="AH271" s="402">
        <f t="shared" si="150"/>
        <v>9435939.4000000022</v>
      </c>
      <c r="AI271" s="402">
        <f t="shared" si="155"/>
        <v>0</v>
      </c>
      <c r="AJ271" s="488">
        <f t="shared" si="155"/>
        <v>0</v>
      </c>
      <c r="AK271" s="402">
        <f t="shared" si="155"/>
        <v>0</v>
      </c>
      <c r="AL271" s="402">
        <f t="shared" si="166"/>
        <v>0</v>
      </c>
      <c r="AM271" s="403" t="str">
        <f t="shared" si="167"/>
        <v/>
      </c>
      <c r="AN271" s="403">
        <f t="shared" si="167"/>
        <v>1.0000000000000002</v>
      </c>
      <c r="AO271" s="403" t="str">
        <f t="shared" si="167"/>
        <v/>
      </c>
      <c r="AP271" s="403">
        <f t="shared" si="167"/>
        <v>1.0000000000000002</v>
      </c>
      <c r="AQ271" s="200">
        <f t="shared" si="171"/>
        <v>0</v>
      </c>
      <c r="AR271" s="200">
        <f t="shared" si="171"/>
        <v>0</v>
      </c>
      <c r="AS271" s="200">
        <f t="shared" si="171"/>
        <v>0</v>
      </c>
      <c r="AT271" s="200">
        <f t="shared" si="151"/>
        <v>0</v>
      </c>
      <c r="AU271" s="425"/>
    </row>
    <row r="272" spans="1:48" s="334" customFormat="1">
      <c r="A272" s="401" t="s">
        <v>184</v>
      </c>
      <c r="B272" s="217" t="s">
        <v>88</v>
      </c>
      <c r="C272" s="200"/>
      <c r="D272" s="200">
        <f>[3]CHDCAR!D404</f>
        <v>0</v>
      </c>
      <c r="E272" s="200">
        <f>[3]CHDCAR!D306</f>
        <v>0</v>
      </c>
      <c r="F272" s="200">
        <f>SUM(C272:E272)</f>
        <v>0</v>
      </c>
      <c r="G272" s="200"/>
      <c r="H272" s="200"/>
      <c r="I272" s="200"/>
      <c r="J272" s="200">
        <f>SUM(G272:I272)</f>
        <v>0</v>
      </c>
      <c r="K272" s="200">
        <f>+C272+G272</f>
        <v>0</v>
      </c>
      <c r="L272" s="200">
        <f>+D272+H272</f>
        <v>0</v>
      </c>
      <c r="M272" s="200">
        <f>+E272+I272</f>
        <v>0</v>
      </c>
      <c r="N272" s="200">
        <f>SUM(K272:M272)</f>
        <v>0</v>
      </c>
      <c r="O272" s="200"/>
      <c r="P272" s="200">
        <v>0</v>
      </c>
      <c r="Q272" s="200"/>
      <c r="R272" s="200">
        <f>SUM(O272:Q272)</f>
        <v>0</v>
      </c>
      <c r="S272" s="402"/>
      <c r="T272" s="200"/>
      <c r="U272" s="423"/>
      <c r="V272" s="200">
        <f>SUM(S272:U272)</f>
        <v>0</v>
      </c>
      <c r="W272" s="200"/>
      <c r="X272" s="402">
        <f>+[3]CHDCAR!J404+[3]CHDCAR!I404</f>
        <v>0</v>
      </c>
      <c r="Y272" s="423"/>
      <c r="Z272" s="200">
        <f>SUM(W272:Y272)</f>
        <v>0</v>
      </c>
      <c r="AA272" s="200">
        <f>+O272+W272+S272</f>
        <v>0</v>
      </c>
      <c r="AB272" s="402">
        <f>+P272+X272+T272</f>
        <v>0</v>
      </c>
      <c r="AC272" s="402">
        <f>+Q272+Y272+U272</f>
        <v>0</v>
      </c>
      <c r="AD272" s="402">
        <f>SUM(AA272:AC272)</f>
        <v>0</v>
      </c>
      <c r="AE272" s="402"/>
      <c r="AF272" s="402">
        <f>+[3]CHDCAR!AX404</f>
        <v>0</v>
      </c>
      <c r="AG272" s="402">
        <f>[3]CHDCAR!AX405</f>
        <v>0</v>
      </c>
      <c r="AH272" s="402">
        <f>SUM(AE272:AG272)</f>
        <v>0</v>
      </c>
      <c r="AI272" s="402">
        <f>+AA272-AE272</f>
        <v>0</v>
      </c>
      <c r="AJ272" s="402">
        <f>+AB272-AF272</f>
        <v>0</v>
      </c>
      <c r="AK272" s="402">
        <f>+AC272-AG272</f>
        <v>0</v>
      </c>
      <c r="AL272" s="402">
        <f>SUM(AI272:AK272)</f>
        <v>0</v>
      </c>
      <c r="AM272" s="403" t="str">
        <f>IF(AA272=0,"",AE272/AA272)</f>
        <v/>
      </c>
      <c r="AN272" s="403" t="str">
        <f>IF(AB272=0,"",AF272/AB272)</f>
        <v/>
      </c>
      <c r="AO272" s="403" t="str">
        <f>IF(AC272=0,"",AG272/AC272)</f>
        <v/>
      </c>
      <c r="AP272" s="403" t="str">
        <f>IF(AD272=0,"",AH272/AD272)</f>
        <v/>
      </c>
      <c r="AQ272" s="200">
        <f>+K272-O272-S272</f>
        <v>0</v>
      </c>
      <c r="AR272" s="200">
        <f>+L272-P272-T272</f>
        <v>0</v>
      </c>
      <c r="AS272" s="200">
        <f>+M272-Q272-U272</f>
        <v>0</v>
      </c>
      <c r="AT272" s="200">
        <f>SUM(AQ272:AS272)</f>
        <v>0</v>
      </c>
      <c r="AU272" s="404"/>
    </row>
    <row r="273" spans="1:47" s="334" customFormat="1">
      <c r="A273" s="401" t="s">
        <v>181</v>
      </c>
      <c r="B273" s="237" t="s">
        <v>80</v>
      </c>
      <c r="C273" s="200"/>
      <c r="D273" s="200">
        <f>[3]CHD1!D404</f>
        <v>22583992.899999999</v>
      </c>
      <c r="E273" s="200">
        <f>[3]CHD1!D306</f>
        <v>0</v>
      </c>
      <c r="F273" s="200">
        <f t="shared" si="172"/>
        <v>22583992.899999999</v>
      </c>
      <c r="G273" s="200"/>
      <c r="H273" s="200"/>
      <c r="I273" s="200"/>
      <c r="J273" s="200">
        <f t="shared" si="173"/>
        <v>0</v>
      </c>
      <c r="K273" s="200">
        <f t="shared" si="169"/>
        <v>0</v>
      </c>
      <c r="L273" s="200">
        <f t="shared" si="169"/>
        <v>22583992.899999999</v>
      </c>
      <c r="M273" s="200">
        <f t="shared" si="169"/>
        <v>0</v>
      </c>
      <c r="N273" s="200">
        <f t="shared" si="174"/>
        <v>22583992.899999999</v>
      </c>
      <c r="O273" s="200"/>
      <c r="P273" s="200">
        <v>22583992.899999999</v>
      </c>
      <c r="Q273" s="200"/>
      <c r="R273" s="200">
        <f t="shared" si="175"/>
        <v>22583992.899999999</v>
      </c>
      <c r="S273" s="402"/>
      <c r="T273" s="200"/>
      <c r="U273" s="423"/>
      <c r="V273" s="200">
        <f t="shared" si="176"/>
        <v>0</v>
      </c>
      <c r="W273" s="200"/>
      <c r="X273" s="402">
        <f>+[3]CHD1!J404+[3]CHD1!I404</f>
        <v>-5682663</v>
      </c>
      <c r="Y273" s="423"/>
      <c r="Z273" s="200">
        <f t="shared" si="177"/>
        <v>-5682663</v>
      </c>
      <c r="AA273" s="200">
        <f t="shared" si="170"/>
        <v>0</v>
      </c>
      <c r="AB273" s="402">
        <f t="shared" si="170"/>
        <v>16901329.899999999</v>
      </c>
      <c r="AC273" s="402">
        <f t="shared" si="170"/>
        <v>0</v>
      </c>
      <c r="AD273" s="402">
        <f t="shared" si="149"/>
        <v>16901329.899999999</v>
      </c>
      <c r="AE273" s="402"/>
      <c r="AF273" s="402">
        <f>+[3]CHD1!AX404</f>
        <v>16901329.900000006</v>
      </c>
      <c r="AG273" s="402">
        <f>[3]CHD1!AX405</f>
        <v>0</v>
      </c>
      <c r="AH273" s="402">
        <f t="shared" si="150"/>
        <v>16901329.900000006</v>
      </c>
      <c r="AI273" s="402">
        <f t="shared" si="155"/>
        <v>0</v>
      </c>
      <c r="AJ273" s="402">
        <f t="shared" si="155"/>
        <v>0</v>
      </c>
      <c r="AK273" s="402">
        <f t="shared" si="155"/>
        <v>0</v>
      </c>
      <c r="AL273" s="402">
        <f t="shared" si="166"/>
        <v>0</v>
      </c>
      <c r="AM273" s="403" t="str">
        <f t="shared" si="167"/>
        <v/>
      </c>
      <c r="AN273" s="403">
        <f t="shared" si="167"/>
        <v>1.0000000000000004</v>
      </c>
      <c r="AO273" s="403" t="str">
        <f t="shared" si="167"/>
        <v/>
      </c>
      <c r="AP273" s="403">
        <f t="shared" si="167"/>
        <v>1.0000000000000004</v>
      </c>
      <c r="AQ273" s="200">
        <f t="shared" si="171"/>
        <v>0</v>
      </c>
      <c r="AR273" s="200">
        <f t="shared" si="171"/>
        <v>0</v>
      </c>
      <c r="AS273" s="200">
        <f t="shared" si="171"/>
        <v>0</v>
      </c>
      <c r="AT273" s="200">
        <f t="shared" si="151"/>
        <v>0</v>
      </c>
      <c r="AU273" s="404"/>
    </row>
    <row r="274" spans="1:47" s="334" customFormat="1" ht="24">
      <c r="A274" s="401" t="s">
        <v>183</v>
      </c>
      <c r="B274" s="443" t="s">
        <v>91</v>
      </c>
      <c r="C274" s="200"/>
      <c r="D274" s="200">
        <f>[3]CHD2!D404</f>
        <v>913049.72999995947</v>
      </c>
      <c r="E274" s="200">
        <f>[3]CHD2!D306</f>
        <v>0</v>
      </c>
      <c r="F274" s="200">
        <f t="shared" si="172"/>
        <v>913049.72999995947</v>
      </c>
      <c r="G274" s="200"/>
      <c r="H274" s="200"/>
      <c r="I274" s="200"/>
      <c r="J274" s="200">
        <f t="shared" si="173"/>
        <v>0</v>
      </c>
      <c r="K274" s="200">
        <f t="shared" si="169"/>
        <v>0</v>
      </c>
      <c r="L274" s="200">
        <f t="shared" si="169"/>
        <v>913049.72999995947</v>
      </c>
      <c r="M274" s="200">
        <f t="shared" si="169"/>
        <v>0</v>
      </c>
      <c r="N274" s="200">
        <f t="shared" si="174"/>
        <v>913049.72999995947</v>
      </c>
      <c r="O274" s="200"/>
      <c r="P274" s="200">
        <v>913049.72999995947</v>
      </c>
      <c r="Q274" s="200"/>
      <c r="R274" s="200">
        <f t="shared" si="175"/>
        <v>913049.72999995947</v>
      </c>
      <c r="S274" s="402"/>
      <c r="T274" s="200"/>
      <c r="U274" s="423"/>
      <c r="V274" s="200">
        <f t="shared" si="176"/>
        <v>0</v>
      </c>
      <c r="W274" s="200"/>
      <c r="X274" s="402">
        <f>+[3]CHD2!J404+[3]CHD2!I404</f>
        <v>0</v>
      </c>
      <c r="Y274" s="423"/>
      <c r="Z274" s="200">
        <f t="shared" si="177"/>
        <v>0</v>
      </c>
      <c r="AA274" s="200">
        <f t="shared" si="170"/>
        <v>0</v>
      </c>
      <c r="AB274" s="402">
        <f t="shared" si="170"/>
        <v>913049.72999995947</v>
      </c>
      <c r="AC274" s="402">
        <f t="shared" si="170"/>
        <v>0</v>
      </c>
      <c r="AD274" s="402">
        <f t="shared" si="149"/>
        <v>913049.72999995947</v>
      </c>
      <c r="AE274" s="402"/>
      <c r="AF274" s="402">
        <f>+[3]CHD2!AX404</f>
        <v>912899.75</v>
      </c>
      <c r="AG274" s="402">
        <f>[3]CHD2!AX405</f>
        <v>0</v>
      </c>
      <c r="AH274" s="402">
        <f t="shared" si="150"/>
        <v>912899.75</v>
      </c>
      <c r="AI274" s="402">
        <f t="shared" si="155"/>
        <v>0</v>
      </c>
      <c r="AJ274" s="402">
        <f t="shared" si="155"/>
        <v>149.97999995946884</v>
      </c>
      <c r="AK274" s="402">
        <f t="shared" si="155"/>
        <v>0</v>
      </c>
      <c r="AL274" s="402">
        <f t="shared" si="166"/>
        <v>149.97999995946884</v>
      </c>
      <c r="AM274" s="403" t="str">
        <f t="shared" si="167"/>
        <v/>
      </c>
      <c r="AN274" s="403">
        <f t="shared" si="167"/>
        <v>0.99983573731525066</v>
      </c>
      <c r="AO274" s="403" t="str">
        <f t="shared" si="167"/>
        <v/>
      </c>
      <c r="AP274" s="403">
        <f t="shared" si="167"/>
        <v>0.99983573731525066</v>
      </c>
      <c r="AQ274" s="200">
        <f t="shared" si="171"/>
        <v>0</v>
      </c>
      <c r="AR274" s="200">
        <f t="shared" si="171"/>
        <v>0</v>
      </c>
      <c r="AS274" s="200">
        <f t="shared" si="171"/>
        <v>0</v>
      </c>
      <c r="AT274" s="200">
        <f t="shared" si="151"/>
        <v>0</v>
      </c>
      <c r="AU274" s="404"/>
    </row>
    <row r="275" spans="1:47" s="334" customFormat="1">
      <c r="A275" s="401" t="s">
        <v>182</v>
      </c>
      <c r="B275" s="217" t="s">
        <v>93</v>
      </c>
      <c r="C275" s="200"/>
      <c r="D275" s="200">
        <f>[3]CHD3!D404</f>
        <v>30091429.710000001</v>
      </c>
      <c r="E275" s="200">
        <f>[3]CHD3!D306</f>
        <v>0</v>
      </c>
      <c r="F275" s="200">
        <f t="shared" si="172"/>
        <v>30091429.710000001</v>
      </c>
      <c r="G275" s="200"/>
      <c r="H275" s="200"/>
      <c r="I275" s="200"/>
      <c r="J275" s="200">
        <f t="shared" si="173"/>
        <v>0</v>
      </c>
      <c r="K275" s="200">
        <f t="shared" si="169"/>
        <v>0</v>
      </c>
      <c r="L275" s="200">
        <f t="shared" si="169"/>
        <v>30091429.710000001</v>
      </c>
      <c r="M275" s="200">
        <f t="shared" si="169"/>
        <v>0</v>
      </c>
      <c r="N275" s="200">
        <f t="shared" si="174"/>
        <v>30091429.710000001</v>
      </c>
      <c r="O275" s="200"/>
      <c r="P275" s="200">
        <v>30091429.710000001</v>
      </c>
      <c r="Q275" s="200"/>
      <c r="R275" s="200">
        <f t="shared" si="175"/>
        <v>30091429.710000001</v>
      </c>
      <c r="S275" s="402"/>
      <c r="T275" s="200"/>
      <c r="U275" s="423"/>
      <c r="V275" s="200">
        <f t="shared" si="176"/>
        <v>0</v>
      </c>
      <c r="W275" s="200"/>
      <c r="X275" s="402">
        <f>+[3]CHD3!J404+[3]CHD3!I404</f>
        <v>0</v>
      </c>
      <c r="Y275" s="423"/>
      <c r="Z275" s="200">
        <f t="shared" si="177"/>
        <v>0</v>
      </c>
      <c r="AA275" s="200">
        <f t="shared" si="170"/>
        <v>0</v>
      </c>
      <c r="AB275" s="402">
        <f t="shared" si="170"/>
        <v>30091429.710000001</v>
      </c>
      <c r="AC275" s="402">
        <f t="shared" si="170"/>
        <v>0</v>
      </c>
      <c r="AD275" s="402">
        <f t="shared" ref="AD275:AD352" si="178">SUM(AA275:AC275)</f>
        <v>30091429.710000001</v>
      </c>
      <c r="AE275" s="402"/>
      <c r="AF275" s="402">
        <f>+[3]CHD3!AX404</f>
        <v>30091429.710000001</v>
      </c>
      <c r="AG275" s="402">
        <f>[3]CHD3!AX405</f>
        <v>0</v>
      </c>
      <c r="AH275" s="402">
        <f t="shared" ref="AH275:AH352" si="179">SUM(AE275:AG275)</f>
        <v>30091429.710000001</v>
      </c>
      <c r="AI275" s="402">
        <f t="shared" si="155"/>
        <v>0</v>
      </c>
      <c r="AJ275" s="402">
        <f t="shared" si="155"/>
        <v>0</v>
      </c>
      <c r="AK275" s="402">
        <f t="shared" si="155"/>
        <v>0</v>
      </c>
      <c r="AL275" s="402">
        <f t="shared" si="166"/>
        <v>0</v>
      </c>
      <c r="AM275" s="403" t="str">
        <f t="shared" si="167"/>
        <v/>
      </c>
      <c r="AN275" s="403">
        <f t="shared" si="167"/>
        <v>1</v>
      </c>
      <c r="AO275" s="403" t="str">
        <f t="shared" si="167"/>
        <v/>
      </c>
      <c r="AP275" s="403">
        <f t="shared" si="167"/>
        <v>1</v>
      </c>
      <c r="AQ275" s="200">
        <f t="shared" si="171"/>
        <v>0</v>
      </c>
      <c r="AR275" s="200">
        <f t="shared" si="171"/>
        <v>0</v>
      </c>
      <c r="AS275" s="200">
        <f t="shared" si="171"/>
        <v>0</v>
      </c>
      <c r="AT275" s="200">
        <f t="shared" ref="AT275:AT352" si="180">SUM(AQ275:AS275)</f>
        <v>0</v>
      </c>
      <c r="AU275" s="404"/>
    </row>
    <row r="276" spans="1:47" s="334" customFormat="1">
      <c r="A276" s="401" t="s">
        <v>185</v>
      </c>
      <c r="B276" s="217" t="s">
        <v>95</v>
      </c>
      <c r="C276" s="200"/>
      <c r="D276" s="200">
        <f>[3]CHD4A!D404</f>
        <v>108517.86</v>
      </c>
      <c r="E276" s="200">
        <f>[3]CHD4A!D306</f>
        <v>0</v>
      </c>
      <c r="F276" s="200">
        <f t="shared" si="172"/>
        <v>108517.86</v>
      </c>
      <c r="G276" s="200"/>
      <c r="H276" s="200"/>
      <c r="I276" s="200"/>
      <c r="J276" s="200">
        <f t="shared" si="173"/>
        <v>0</v>
      </c>
      <c r="K276" s="200">
        <f t="shared" si="169"/>
        <v>0</v>
      </c>
      <c r="L276" s="200">
        <f t="shared" si="169"/>
        <v>108517.86</v>
      </c>
      <c r="M276" s="200">
        <f t="shared" si="169"/>
        <v>0</v>
      </c>
      <c r="N276" s="200">
        <f t="shared" si="174"/>
        <v>108517.86</v>
      </c>
      <c r="O276" s="200"/>
      <c r="P276" s="200">
        <v>108517.86</v>
      </c>
      <c r="Q276" s="200"/>
      <c r="R276" s="200">
        <f t="shared" si="175"/>
        <v>108517.86</v>
      </c>
      <c r="S276" s="402"/>
      <c r="T276" s="200"/>
      <c r="U276" s="423"/>
      <c r="V276" s="200">
        <f t="shared" si="176"/>
        <v>0</v>
      </c>
      <c r="W276" s="200"/>
      <c r="X276" s="402">
        <f>+[3]CHD4A!J404+[3]CHD4A!I404</f>
        <v>0</v>
      </c>
      <c r="Y276" s="423"/>
      <c r="Z276" s="200">
        <f t="shared" si="177"/>
        <v>0</v>
      </c>
      <c r="AA276" s="200">
        <f t="shared" si="170"/>
        <v>0</v>
      </c>
      <c r="AB276" s="402">
        <f t="shared" si="170"/>
        <v>108517.86</v>
      </c>
      <c r="AC276" s="402">
        <f t="shared" si="170"/>
        <v>0</v>
      </c>
      <c r="AD276" s="402">
        <f t="shared" si="178"/>
        <v>108517.86</v>
      </c>
      <c r="AE276" s="402"/>
      <c r="AF276" s="402">
        <f>+[3]CHD4A!AX404</f>
        <v>108517.86</v>
      </c>
      <c r="AG276" s="402">
        <f>[3]CHD4A!AX405</f>
        <v>0</v>
      </c>
      <c r="AH276" s="402">
        <f t="shared" si="179"/>
        <v>108517.86</v>
      </c>
      <c r="AI276" s="402">
        <f t="shared" si="155"/>
        <v>0</v>
      </c>
      <c r="AJ276" s="402">
        <f t="shared" si="155"/>
        <v>0</v>
      </c>
      <c r="AK276" s="402">
        <f t="shared" si="155"/>
        <v>0</v>
      </c>
      <c r="AL276" s="402">
        <f t="shared" si="166"/>
        <v>0</v>
      </c>
      <c r="AM276" s="403" t="str">
        <f t="shared" si="167"/>
        <v/>
      </c>
      <c r="AN276" s="403">
        <f t="shared" si="167"/>
        <v>1</v>
      </c>
      <c r="AO276" s="403" t="str">
        <f t="shared" si="167"/>
        <v/>
      </c>
      <c r="AP276" s="403">
        <f t="shared" si="167"/>
        <v>1</v>
      </c>
      <c r="AQ276" s="200">
        <f t="shared" si="171"/>
        <v>0</v>
      </c>
      <c r="AR276" s="200">
        <f t="shared" si="171"/>
        <v>0</v>
      </c>
      <c r="AS276" s="200">
        <f t="shared" si="171"/>
        <v>0</v>
      </c>
      <c r="AT276" s="200">
        <f t="shared" si="180"/>
        <v>0</v>
      </c>
      <c r="AU276" s="404"/>
    </row>
    <row r="277" spans="1:47" s="334" customFormat="1">
      <c r="A277" s="401" t="s">
        <v>186</v>
      </c>
      <c r="B277" s="217" t="s">
        <v>97</v>
      </c>
      <c r="C277" s="200"/>
      <c r="D277" s="200">
        <f>[3]CHD4B!D404</f>
        <v>393.21000000000004</v>
      </c>
      <c r="E277" s="200">
        <f>[3]CHD4B!D306</f>
        <v>0</v>
      </c>
      <c r="F277" s="200">
        <f t="shared" si="172"/>
        <v>393.21000000000004</v>
      </c>
      <c r="G277" s="200"/>
      <c r="H277" s="200"/>
      <c r="I277" s="200"/>
      <c r="J277" s="200">
        <f t="shared" si="173"/>
        <v>0</v>
      </c>
      <c r="K277" s="200">
        <f t="shared" si="169"/>
        <v>0</v>
      </c>
      <c r="L277" s="200">
        <f t="shared" si="169"/>
        <v>393.21000000000004</v>
      </c>
      <c r="M277" s="200">
        <f t="shared" si="169"/>
        <v>0</v>
      </c>
      <c r="N277" s="200">
        <f t="shared" si="174"/>
        <v>393.21000000000004</v>
      </c>
      <c r="O277" s="200"/>
      <c r="P277" s="200">
        <v>393.21000000000004</v>
      </c>
      <c r="Q277" s="200"/>
      <c r="R277" s="200">
        <f t="shared" si="175"/>
        <v>393.21000000000004</v>
      </c>
      <c r="S277" s="402"/>
      <c r="T277" s="200"/>
      <c r="U277" s="423"/>
      <c r="V277" s="200">
        <f t="shared" si="176"/>
        <v>0</v>
      </c>
      <c r="W277" s="200"/>
      <c r="X277" s="402">
        <f>+[3]CHD4B!J404+[3]CHD4B!I404</f>
        <v>0</v>
      </c>
      <c r="Y277" s="423"/>
      <c r="Z277" s="200">
        <f t="shared" si="177"/>
        <v>0</v>
      </c>
      <c r="AA277" s="200">
        <f t="shared" si="170"/>
        <v>0</v>
      </c>
      <c r="AB277" s="402">
        <f t="shared" si="170"/>
        <v>393.21000000000004</v>
      </c>
      <c r="AC277" s="402">
        <f t="shared" si="170"/>
        <v>0</v>
      </c>
      <c r="AD277" s="402">
        <f t="shared" si="178"/>
        <v>393.21000000000004</v>
      </c>
      <c r="AE277" s="402"/>
      <c r="AF277" s="402">
        <f>+[3]CHD4B!AX404</f>
        <v>393.21000000000004</v>
      </c>
      <c r="AG277" s="402">
        <f>[3]CHD4B!AX405</f>
        <v>0</v>
      </c>
      <c r="AH277" s="402">
        <f t="shared" si="179"/>
        <v>393.21000000000004</v>
      </c>
      <c r="AI277" s="402">
        <f t="shared" ref="AI277:AK357" si="181">+AA277-AE277</f>
        <v>0</v>
      </c>
      <c r="AJ277" s="402">
        <f t="shared" si="181"/>
        <v>0</v>
      </c>
      <c r="AK277" s="402">
        <f t="shared" si="181"/>
        <v>0</v>
      </c>
      <c r="AL277" s="402">
        <f t="shared" si="166"/>
        <v>0</v>
      </c>
      <c r="AM277" s="403" t="str">
        <f t="shared" si="167"/>
        <v/>
      </c>
      <c r="AN277" s="403">
        <f t="shared" si="167"/>
        <v>1</v>
      </c>
      <c r="AO277" s="403" t="str">
        <f t="shared" si="167"/>
        <v/>
      </c>
      <c r="AP277" s="403">
        <f t="shared" si="167"/>
        <v>1</v>
      </c>
      <c r="AQ277" s="200">
        <f t="shared" si="171"/>
        <v>0</v>
      </c>
      <c r="AR277" s="200">
        <f t="shared" si="171"/>
        <v>0</v>
      </c>
      <c r="AS277" s="200">
        <f t="shared" si="171"/>
        <v>0</v>
      </c>
      <c r="AT277" s="200">
        <f t="shared" si="180"/>
        <v>0</v>
      </c>
      <c r="AU277" s="404"/>
    </row>
    <row r="278" spans="1:47" s="334" customFormat="1">
      <c r="A278" s="401" t="s">
        <v>187</v>
      </c>
      <c r="B278" s="217" t="s">
        <v>53</v>
      </c>
      <c r="C278" s="200"/>
      <c r="D278" s="200">
        <f>[3]CHD5!D404</f>
        <v>0</v>
      </c>
      <c r="E278" s="200">
        <f>[3]CHD5!D306</f>
        <v>0</v>
      </c>
      <c r="F278" s="200">
        <f t="shared" si="172"/>
        <v>0</v>
      </c>
      <c r="G278" s="200"/>
      <c r="H278" s="200"/>
      <c r="I278" s="200"/>
      <c r="J278" s="200">
        <f t="shared" si="173"/>
        <v>0</v>
      </c>
      <c r="K278" s="200">
        <f t="shared" si="169"/>
        <v>0</v>
      </c>
      <c r="L278" s="200">
        <f t="shared" si="169"/>
        <v>0</v>
      </c>
      <c r="M278" s="200">
        <f t="shared" si="169"/>
        <v>0</v>
      </c>
      <c r="N278" s="200">
        <f t="shared" si="174"/>
        <v>0</v>
      </c>
      <c r="O278" s="200"/>
      <c r="P278" s="200">
        <v>0</v>
      </c>
      <c r="Q278" s="200"/>
      <c r="R278" s="200">
        <f t="shared" si="175"/>
        <v>0</v>
      </c>
      <c r="S278" s="402"/>
      <c r="T278" s="200"/>
      <c r="U278" s="423"/>
      <c r="V278" s="200">
        <f t="shared" si="176"/>
        <v>0</v>
      </c>
      <c r="W278" s="200"/>
      <c r="X278" s="402">
        <f>+[3]CHD5!J404+[3]CHD5!I404</f>
        <v>0</v>
      </c>
      <c r="Y278" s="423"/>
      <c r="Z278" s="200">
        <f t="shared" si="177"/>
        <v>0</v>
      </c>
      <c r="AA278" s="200">
        <f t="shared" si="170"/>
        <v>0</v>
      </c>
      <c r="AB278" s="402">
        <f t="shared" si="170"/>
        <v>0</v>
      </c>
      <c r="AC278" s="402">
        <f t="shared" si="170"/>
        <v>0</v>
      </c>
      <c r="AD278" s="402">
        <f t="shared" si="178"/>
        <v>0</v>
      </c>
      <c r="AE278" s="402"/>
      <c r="AF278" s="402">
        <f>+[3]CHD5!AX404</f>
        <v>0</v>
      </c>
      <c r="AG278" s="402">
        <f>[3]CHD5!AX405</f>
        <v>0</v>
      </c>
      <c r="AH278" s="402">
        <f t="shared" si="179"/>
        <v>0</v>
      </c>
      <c r="AI278" s="402">
        <f t="shared" si="181"/>
        <v>0</v>
      </c>
      <c r="AJ278" s="402">
        <f t="shared" si="181"/>
        <v>0</v>
      </c>
      <c r="AK278" s="402">
        <f t="shared" si="181"/>
        <v>0</v>
      </c>
      <c r="AL278" s="402">
        <f t="shared" si="166"/>
        <v>0</v>
      </c>
      <c r="AM278" s="403" t="str">
        <f t="shared" si="167"/>
        <v/>
      </c>
      <c r="AN278" s="403" t="str">
        <f t="shared" si="167"/>
        <v/>
      </c>
      <c r="AO278" s="403" t="str">
        <f t="shared" si="167"/>
        <v/>
      </c>
      <c r="AP278" s="403" t="str">
        <f t="shared" si="167"/>
        <v/>
      </c>
      <c r="AQ278" s="200">
        <f t="shared" si="171"/>
        <v>0</v>
      </c>
      <c r="AR278" s="200">
        <f t="shared" si="171"/>
        <v>0</v>
      </c>
      <c r="AS278" s="200">
        <f t="shared" si="171"/>
        <v>0</v>
      </c>
      <c r="AT278" s="200">
        <f t="shared" si="180"/>
        <v>0</v>
      </c>
      <c r="AU278" s="404"/>
    </row>
    <row r="279" spans="1:47" s="334" customFormat="1">
      <c r="A279" s="401" t="s">
        <v>188</v>
      </c>
      <c r="B279" s="217" t="s">
        <v>100</v>
      </c>
      <c r="C279" s="200"/>
      <c r="D279" s="200">
        <f>[3]CHD6!D404</f>
        <v>51175028.030000001</v>
      </c>
      <c r="E279" s="200">
        <f>[3]CHD6!D306</f>
        <v>0</v>
      </c>
      <c r="F279" s="200">
        <f t="shared" si="172"/>
        <v>51175028.030000001</v>
      </c>
      <c r="G279" s="200"/>
      <c r="H279" s="200"/>
      <c r="I279" s="200"/>
      <c r="J279" s="200">
        <f t="shared" si="173"/>
        <v>0</v>
      </c>
      <c r="K279" s="200">
        <f t="shared" si="169"/>
        <v>0</v>
      </c>
      <c r="L279" s="200">
        <f t="shared" si="169"/>
        <v>51175028.030000001</v>
      </c>
      <c r="M279" s="200">
        <f t="shared" si="169"/>
        <v>0</v>
      </c>
      <c r="N279" s="200">
        <f t="shared" si="174"/>
        <v>51175028.030000001</v>
      </c>
      <c r="O279" s="200"/>
      <c r="P279" s="200">
        <v>51175028.030000001</v>
      </c>
      <c r="Q279" s="200"/>
      <c r="R279" s="200">
        <f t="shared" si="175"/>
        <v>51175028.030000001</v>
      </c>
      <c r="S279" s="402"/>
      <c r="T279" s="200"/>
      <c r="U279" s="423"/>
      <c r="V279" s="200">
        <f t="shared" si="176"/>
        <v>0</v>
      </c>
      <c r="W279" s="200"/>
      <c r="X279" s="402">
        <f>+[3]CHD6!J404+[3]CHD6!I404</f>
        <v>0</v>
      </c>
      <c r="Y279" s="423"/>
      <c r="Z279" s="200">
        <f t="shared" si="177"/>
        <v>0</v>
      </c>
      <c r="AA279" s="200">
        <f t="shared" si="170"/>
        <v>0</v>
      </c>
      <c r="AB279" s="402">
        <f t="shared" si="170"/>
        <v>51175028.030000001</v>
      </c>
      <c r="AC279" s="402">
        <f t="shared" si="170"/>
        <v>0</v>
      </c>
      <c r="AD279" s="402">
        <f t="shared" si="178"/>
        <v>51175028.030000001</v>
      </c>
      <c r="AE279" s="402"/>
      <c r="AF279" s="402">
        <f>+[3]CHD6!AX404</f>
        <v>51174050</v>
      </c>
      <c r="AG279" s="402">
        <f>[3]CHD6!AX405</f>
        <v>0</v>
      </c>
      <c r="AH279" s="402">
        <f t="shared" si="179"/>
        <v>51174050</v>
      </c>
      <c r="AI279" s="402">
        <f t="shared" si="181"/>
        <v>0</v>
      </c>
      <c r="AJ279" s="402">
        <f t="shared" si="181"/>
        <v>978.03000000119209</v>
      </c>
      <c r="AK279" s="402">
        <f t="shared" si="181"/>
        <v>0</v>
      </c>
      <c r="AL279" s="402">
        <f t="shared" si="166"/>
        <v>978.03000000119209</v>
      </c>
      <c r="AM279" s="403" t="str">
        <f t="shared" si="167"/>
        <v/>
      </c>
      <c r="AN279" s="403">
        <f t="shared" si="167"/>
        <v>0.99998088853025291</v>
      </c>
      <c r="AO279" s="403" t="str">
        <f t="shared" si="167"/>
        <v/>
      </c>
      <c r="AP279" s="403">
        <f t="shared" si="167"/>
        <v>0.99998088853025291</v>
      </c>
      <c r="AQ279" s="200">
        <f t="shared" si="171"/>
        <v>0</v>
      </c>
      <c r="AR279" s="200">
        <f t="shared" si="171"/>
        <v>0</v>
      </c>
      <c r="AS279" s="200">
        <f t="shared" si="171"/>
        <v>0</v>
      </c>
      <c r="AT279" s="200">
        <f t="shared" si="180"/>
        <v>0</v>
      </c>
      <c r="AU279" s="404"/>
    </row>
    <row r="280" spans="1:47" s="334" customFormat="1">
      <c r="A280" s="401" t="s">
        <v>189</v>
      </c>
      <c r="B280" s="217" t="s">
        <v>54</v>
      </c>
      <c r="C280" s="200"/>
      <c r="D280" s="200">
        <f>[3]CHD7!D404</f>
        <v>25681682.77</v>
      </c>
      <c r="E280" s="200">
        <f>[3]CHD7!D306</f>
        <v>0</v>
      </c>
      <c r="F280" s="200">
        <f t="shared" si="172"/>
        <v>25681682.77</v>
      </c>
      <c r="G280" s="200"/>
      <c r="H280" s="200"/>
      <c r="I280" s="200"/>
      <c r="J280" s="200">
        <f t="shared" si="173"/>
        <v>0</v>
      </c>
      <c r="K280" s="200">
        <f t="shared" si="169"/>
        <v>0</v>
      </c>
      <c r="L280" s="200">
        <f t="shared" si="169"/>
        <v>25681682.77</v>
      </c>
      <c r="M280" s="200">
        <f t="shared" si="169"/>
        <v>0</v>
      </c>
      <c r="N280" s="200">
        <f t="shared" si="174"/>
        <v>25681682.77</v>
      </c>
      <c r="O280" s="200"/>
      <c r="P280" s="200">
        <v>25681682.77</v>
      </c>
      <c r="Q280" s="200"/>
      <c r="R280" s="200">
        <f t="shared" si="175"/>
        <v>25681682.77</v>
      </c>
      <c r="S280" s="402"/>
      <c r="T280" s="200"/>
      <c r="U280" s="423"/>
      <c r="V280" s="200">
        <f t="shared" si="176"/>
        <v>0</v>
      </c>
      <c r="W280" s="200"/>
      <c r="X280" s="402">
        <f>+[3]CHD7!J404+[3]CHD7!I404</f>
        <v>0</v>
      </c>
      <c r="Y280" s="423"/>
      <c r="Z280" s="200">
        <f t="shared" si="177"/>
        <v>0</v>
      </c>
      <c r="AA280" s="200">
        <f t="shared" si="170"/>
        <v>0</v>
      </c>
      <c r="AB280" s="402">
        <f t="shared" si="170"/>
        <v>25681682.77</v>
      </c>
      <c r="AC280" s="402">
        <f t="shared" si="170"/>
        <v>0</v>
      </c>
      <c r="AD280" s="402">
        <f t="shared" si="178"/>
        <v>25681682.77</v>
      </c>
      <c r="AE280" s="402"/>
      <c r="AF280" s="402">
        <f>+[3]CHD7!AX404</f>
        <v>24098663.649999999</v>
      </c>
      <c r="AG280" s="402">
        <f>[3]CHD7!AX405</f>
        <v>0</v>
      </c>
      <c r="AH280" s="402">
        <f t="shared" si="179"/>
        <v>24098663.649999999</v>
      </c>
      <c r="AI280" s="402">
        <f t="shared" si="181"/>
        <v>0</v>
      </c>
      <c r="AJ280" s="402">
        <f t="shared" si="181"/>
        <v>1583019.120000001</v>
      </c>
      <c r="AK280" s="402">
        <f t="shared" si="181"/>
        <v>0</v>
      </c>
      <c r="AL280" s="402">
        <f t="shared" si="166"/>
        <v>1583019.120000001</v>
      </c>
      <c r="AM280" s="403" t="str">
        <f t="shared" si="167"/>
        <v/>
      </c>
      <c r="AN280" s="403">
        <f t="shared" si="167"/>
        <v>0.93835999244375057</v>
      </c>
      <c r="AO280" s="403" t="str">
        <f t="shared" si="167"/>
        <v/>
      </c>
      <c r="AP280" s="403">
        <f t="shared" si="167"/>
        <v>0.93835999244375057</v>
      </c>
      <c r="AQ280" s="200">
        <f t="shared" si="171"/>
        <v>0</v>
      </c>
      <c r="AR280" s="200">
        <f t="shared" si="171"/>
        <v>0</v>
      </c>
      <c r="AS280" s="200">
        <f t="shared" si="171"/>
        <v>0</v>
      </c>
      <c r="AT280" s="200">
        <f t="shared" si="180"/>
        <v>0</v>
      </c>
      <c r="AU280" s="404"/>
    </row>
    <row r="281" spans="1:47" s="334" customFormat="1">
      <c r="A281" s="401" t="s">
        <v>190</v>
      </c>
      <c r="B281" s="217" t="s">
        <v>103</v>
      </c>
      <c r="C281" s="200"/>
      <c r="D281" s="200">
        <f>[3]CHD8!D404</f>
        <v>23858675.850000001</v>
      </c>
      <c r="E281" s="200">
        <f>[3]CHD8!D306</f>
        <v>0</v>
      </c>
      <c r="F281" s="200">
        <f t="shared" si="172"/>
        <v>23858675.850000001</v>
      </c>
      <c r="G281" s="200"/>
      <c r="H281" s="200"/>
      <c r="I281" s="200"/>
      <c r="J281" s="200">
        <f t="shared" si="173"/>
        <v>0</v>
      </c>
      <c r="K281" s="200">
        <f t="shared" si="169"/>
        <v>0</v>
      </c>
      <c r="L281" s="200">
        <f t="shared" si="169"/>
        <v>23858675.850000001</v>
      </c>
      <c r="M281" s="200">
        <f t="shared" si="169"/>
        <v>0</v>
      </c>
      <c r="N281" s="200">
        <f t="shared" si="174"/>
        <v>23858675.850000001</v>
      </c>
      <c r="O281" s="200"/>
      <c r="P281" s="200">
        <v>23858675.850000001</v>
      </c>
      <c r="Q281" s="200"/>
      <c r="R281" s="200">
        <f t="shared" si="175"/>
        <v>23858675.850000001</v>
      </c>
      <c r="S281" s="402"/>
      <c r="T281" s="200"/>
      <c r="U281" s="423"/>
      <c r="V281" s="200">
        <f t="shared" si="176"/>
        <v>0</v>
      </c>
      <c r="W281" s="200"/>
      <c r="X281" s="402">
        <f>+[3]CHD8!J404+[3]CHD8!I404</f>
        <v>0</v>
      </c>
      <c r="Y281" s="423"/>
      <c r="Z281" s="200">
        <f t="shared" si="177"/>
        <v>0</v>
      </c>
      <c r="AA281" s="200">
        <f t="shared" si="170"/>
        <v>0</v>
      </c>
      <c r="AB281" s="402">
        <f t="shared" si="170"/>
        <v>23858675.850000001</v>
      </c>
      <c r="AC281" s="402">
        <f t="shared" si="170"/>
        <v>0</v>
      </c>
      <c r="AD281" s="402">
        <f t="shared" si="178"/>
        <v>23858675.850000001</v>
      </c>
      <c r="AE281" s="402"/>
      <c r="AF281" s="402">
        <f>+[3]CHD8!AX404</f>
        <v>22804749.579999998</v>
      </c>
      <c r="AG281" s="402">
        <f>[3]CHD8!AX405</f>
        <v>0</v>
      </c>
      <c r="AH281" s="402">
        <f t="shared" si="179"/>
        <v>22804749.579999998</v>
      </c>
      <c r="AI281" s="402">
        <f t="shared" si="181"/>
        <v>0</v>
      </c>
      <c r="AJ281" s="402">
        <f t="shared" si="181"/>
        <v>1053926.2700000033</v>
      </c>
      <c r="AK281" s="402">
        <f t="shared" si="181"/>
        <v>0</v>
      </c>
      <c r="AL281" s="402">
        <f t="shared" si="166"/>
        <v>1053926.2700000033</v>
      </c>
      <c r="AM281" s="403" t="str">
        <f t="shared" si="167"/>
        <v/>
      </c>
      <c r="AN281" s="403">
        <f t="shared" si="167"/>
        <v>0.9558262882388755</v>
      </c>
      <c r="AO281" s="403" t="str">
        <f t="shared" si="167"/>
        <v/>
      </c>
      <c r="AP281" s="403">
        <f t="shared" si="167"/>
        <v>0.9558262882388755</v>
      </c>
      <c r="AQ281" s="200">
        <f t="shared" si="171"/>
        <v>0</v>
      </c>
      <c r="AR281" s="200">
        <f t="shared" si="171"/>
        <v>0</v>
      </c>
      <c r="AS281" s="200">
        <f t="shared" si="171"/>
        <v>0</v>
      </c>
      <c r="AT281" s="200">
        <f t="shared" si="180"/>
        <v>0</v>
      </c>
      <c r="AU281" s="404"/>
    </row>
    <row r="282" spans="1:47" s="334" customFormat="1" ht="24">
      <c r="A282" s="401" t="s">
        <v>191</v>
      </c>
      <c r="B282" s="217" t="s">
        <v>105</v>
      </c>
      <c r="C282" s="200"/>
      <c r="D282" s="200">
        <f>[3]CHD9!D404</f>
        <v>51630709.770000026</v>
      </c>
      <c r="E282" s="200">
        <f>[3]CHD9!D306</f>
        <v>0</v>
      </c>
      <c r="F282" s="200">
        <f t="shared" si="172"/>
        <v>51630709.770000026</v>
      </c>
      <c r="G282" s="200"/>
      <c r="H282" s="200"/>
      <c r="I282" s="200"/>
      <c r="J282" s="200">
        <f t="shared" si="173"/>
        <v>0</v>
      </c>
      <c r="K282" s="200">
        <f t="shared" si="169"/>
        <v>0</v>
      </c>
      <c r="L282" s="200">
        <f t="shared" si="169"/>
        <v>51630709.770000026</v>
      </c>
      <c r="M282" s="200">
        <f t="shared" si="169"/>
        <v>0</v>
      </c>
      <c r="N282" s="200">
        <f t="shared" si="174"/>
        <v>51630709.770000026</v>
      </c>
      <c r="O282" s="200"/>
      <c r="P282" s="200">
        <v>51630709.770000026</v>
      </c>
      <c r="Q282" s="200"/>
      <c r="R282" s="200">
        <f t="shared" si="175"/>
        <v>51630709.770000026</v>
      </c>
      <c r="S282" s="402"/>
      <c r="T282" s="200"/>
      <c r="U282" s="423"/>
      <c r="V282" s="200">
        <f t="shared" si="176"/>
        <v>0</v>
      </c>
      <c r="W282" s="200"/>
      <c r="X282" s="402">
        <f>+[3]CHD9!J404+[3]CHD9!I404</f>
        <v>0</v>
      </c>
      <c r="Y282" s="423"/>
      <c r="Z282" s="200">
        <f t="shared" si="177"/>
        <v>0</v>
      </c>
      <c r="AA282" s="200">
        <f t="shared" si="170"/>
        <v>0</v>
      </c>
      <c r="AB282" s="402">
        <f t="shared" si="170"/>
        <v>51630709.770000026</v>
      </c>
      <c r="AC282" s="402">
        <f t="shared" si="170"/>
        <v>0</v>
      </c>
      <c r="AD282" s="402">
        <f t="shared" si="178"/>
        <v>51630709.770000026</v>
      </c>
      <c r="AE282" s="402"/>
      <c r="AF282" s="402">
        <f>+[3]CHD9!AX404</f>
        <v>48964713.579999998</v>
      </c>
      <c r="AG282" s="402">
        <f>[3]CHD9!AX405</f>
        <v>0</v>
      </c>
      <c r="AH282" s="402">
        <f t="shared" si="179"/>
        <v>48964713.579999998</v>
      </c>
      <c r="AI282" s="402">
        <f t="shared" si="181"/>
        <v>0</v>
      </c>
      <c r="AJ282" s="402">
        <f t="shared" si="181"/>
        <v>2665996.1900000274</v>
      </c>
      <c r="AK282" s="402">
        <f t="shared" si="181"/>
        <v>0</v>
      </c>
      <c r="AL282" s="402">
        <f t="shared" si="166"/>
        <v>2665996.1900000274</v>
      </c>
      <c r="AM282" s="403" t="str">
        <f t="shared" si="167"/>
        <v/>
      </c>
      <c r="AN282" s="403">
        <f t="shared" si="167"/>
        <v>0.9483641382836635</v>
      </c>
      <c r="AO282" s="403" t="str">
        <f t="shared" si="167"/>
        <v/>
      </c>
      <c r="AP282" s="403">
        <f t="shared" si="167"/>
        <v>0.9483641382836635</v>
      </c>
      <c r="AQ282" s="200">
        <f t="shared" si="171"/>
        <v>0</v>
      </c>
      <c r="AR282" s="200">
        <f t="shared" si="171"/>
        <v>0</v>
      </c>
      <c r="AS282" s="200">
        <f t="shared" si="171"/>
        <v>0</v>
      </c>
      <c r="AT282" s="200">
        <f t="shared" si="180"/>
        <v>0</v>
      </c>
      <c r="AU282" s="404"/>
    </row>
    <row r="283" spans="1:47" s="334" customFormat="1">
      <c r="A283" s="401" t="s">
        <v>192</v>
      </c>
      <c r="B283" s="217" t="s">
        <v>107</v>
      </c>
      <c r="C283" s="200"/>
      <c r="D283" s="200">
        <f>[3]CHD10!D404</f>
        <v>8854210.6199999992</v>
      </c>
      <c r="E283" s="200">
        <f>[3]CHD10!D306</f>
        <v>0</v>
      </c>
      <c r="F283" s="200">
        <f t="shared" si="172"/>
        <v>8854210.6199999992</v>
      </c>
      <c r="G283" s="200"/>
      <c r="H283" s="200"/>
      <c r="I283" s="200"/>
      <c r="J283" s="200">
        <f t="shared" si="173"/>
        <v>0</v>
      </c>
      <c r="K283" s="200">
        <f t="shared" si="169"/>
        <v>0</v>
      </c>
      <c r="L283" s="200">
        <f t="shared" si="169"/>
        <v>8854210.6199999992</v>
      </c>
      <c r="M283" s="200">
        <f t="shared" si="169"/>
        <v>0</v>
      </c>
      <c r="N283" s="200">
        <f t="shared" si="174"/>
        <v>8854210.6199999992</v>
      </c>
      <c r="O283" s="200"/>
      <c r="P283" s="200">
        <v>8854210.6200000308</v>
      </c>
      <c r="Q283" s="200"/>
      <c r="R283" s="200">
        <f t="shared" si="175"/>
        <v>8854210.6200000308</v>
      </c>
      <c r="S283" s="402"/>
      <c r="T283" s="200"/>
      <c r="U283" s="423"/>
      <c r="V283" s="200">
        <f t="shared" si="176"/>
        <v>0</v>
      </c>
      <c r="W283" s="200"/>
      <c r="X283" s="402">
        <f>+[3]CHD10!J404+[3]CHD10!I404</f>
        <v>0</v>
      </c>
      <c r="Y283" s="423"/>
      <c r="Z283" s="200">
        <f t="shared" si="177"/>
        <v>0</v>
      </c>
      <c r="AA283" s="200">
        <f t="shared" si="170"/>
        <v>0</v>
      </c>
      <c r="AB283" s="402">
        <f t="shared" si="170"/>
        <v>8854210.6200000308</v>
      </c>
      <c r="AC283" s="402">
        <f t="shared" si="170"/>
        <v>0</v>
      </c>
      <c r="AD283" s="402">
        <f t="shared" si="178"/>
        <v>8854210.6200000308</v>
      </c>
      <c r="AE283" s="402"/>
      <c r="AF283" s="402">
        <f>+[3]CHD10!AX404</f>
        <v>8853952.0100000016</v>
      </c>
      <c r="AG283" s="402">
        <f>[3]CHD10!AX405</f>
        <v>0</v>
      </c>
      <c r="AH283" s="402">
        <f t="shared" si="179"/>
        <v>8853952.0100000016</v>
      </c>
      <c r="AI283" s="402">
        <f t="shared" si="181"/>
        <v>0</v>
      </c>
      <c r="AJ283" s="402">
        <f t="shared" si="181"/>
        <v>258.61000002920628</v>
      </c>
      <c r="AK283" s="402">
        <f t="shared" si="181"/>
        <v>0</v>
      </c>
      <c r="AL283" s="402">
        <f t="shared" si="166"/>
        <v>258.61000002920628</v>
      </c>
      <c r="AM283" s="403" t="str">
        <f t="shared" si="167"/>
        <v/>
      </c>
      <c r="AN283" s="403">
        <f t="shared" si="167"/>
        <v>0.9999707924273401</v>
      </c>
      <c r="AO283" s="403" t="str">
        <f t="shared" si="167"/>
        <v/>
      </c>
      <c r="AP283" s="403">
        <f t="shared" si="167"/>
        <v>0.9999707924273401</v>
      </c>
      <c r="AQ283" s="200">
        <f t="shared" si="171"/>
        <v>0</v>
      </c>
      <c r="AR283" s="200">
        <f t="shared" si="171"/>
        <v>-3.166496753692627E-8</v>
      </c>
      <c r="AS283" s="200">
        <f t="shared" si="171"/>
        <v>0</v>
      </c>
      <c r="AT283" s="200">
        <f t="shared" si="180"/>
        <v>-3.166496753692627E-8</v>
      </c>
      <c r="AU283" s="404"/>
    </row>
    <row r="284" spans="1:47" s="334" customFormat="1">
      <c r="A284" s="401" t="s">
        <v>193</v>
      </c>
      <c r="B284" s="217" t="s">
        <v>55</v>
      </c>
      <c r="C284" s="200"/>
      <c r="D284" s="200">
        <f>[3]CHD11!D404</f>
        <v>6010532.4000000004</v>
      </c>
      <c r="E284" s="200">
        <f>[3]CHD11!D306</f>
        <v>0</v>
      </c>
      <c r="F284" s="200">
        <f t="shared" si="172"/>
        <v>6010532.4000000004</v>
      </c>
      <c r="G284" s="200"/>
      <c r="H284" s="200"/>
      <c r="I284" s="200"/>
      <c r="J284" s="200">
        <f t="shared" si="173"/>
        <v>0</v>
      </c>
      <c r="K284" s="200">
        <f t="shared" si="169"/>
        <v>0</v>
      </c>
      <c r="L284" s="200">
        <f t="shared" si="169"/>
        <v>6010532.4000000004</v>
      </c>
      <c r="M284" s="200">
        <f t="shared" si="169"/>
        <v>0</v>
      </c>
      <c r="N284" s="200">
        <f t="shared" si="174"/>
        <v>6010532.4000000004</v>
      </c>
      <c r="O284" s="200"/>
      <c r="P284" s="200">
        <v>6010532.4000000004</v>
      </c>
      <c r="Q284" s="200"/>
      <c r="R284" s="200">
        <f t="shared" si="175"/>
        <v>6010532.4000000004</v>
      </c>
      <c r="S284" s="402"/>
      <c r="T284" s="200"/>
      <c r="U284" s="423"/>
      <c r="V284" s="200">
        <f t="shared" si="176"/>
        <v>0</v>
      </c>
      <c r="W284" s="200"/>
      <c r="X284" s="402">
        <f>+[3]CHD11!J404+[3]CHD11!I404</f>
        <v>0</v>
      </c>
      <c r="Y284" s="423"/>
      <c r="Z284" s="200">
        <f t="shared" si="177"/>
        <v>0</v>
      </c>
      <c r="AA284" s="200">
        <f t="shared" si="170"/>
        <v>0</v>
      </c>
      <c r="AB284" s="402">
        <f t="shared" si="170"/>
        <v>6010532.4000000004</v>
      </c>
      <c r="AC284" s="402">
        <f t="shared" si="170"/>
        <v>0</v>
      </c>
      <c r="AD284" s="402">
        <f t="shared" si="178"/>
        <v>6010532.4000000004</v>
      </c>
      <c r="AE284" s="402"/>
      <c r="AF284" s="402">
        <f>+[3]CHD11!AX404</f>
        <v>6010532.4000000004</v>
      </c>
      <c r="AG284" s="402">
        <f>[3]CHD11!AX405</f>
        <v>0</v>
      </c>
      <c r="AH284" s="402">
        <f t="shared" si="179"/>
        <v>6010532.4000000004</v>
      </c>
      <c r="AI284" s="402">
        <f t="shared" si="181"/>
        <v>0</v>
      </c>
      <c r="AJ284" s="402">
        <f t="shared" si="181"/>
        <v>0</v>
      </c>
      <c r="AK284" s="402">
        <f t="shared" si="181"/>
        <v>0</v>
      </c>
      <c r="AL284" s="402">
        <f t="shared" si="166"/>
        <v>0</v>
      </c>
      <c r="AM284" s="403" t="str">
        <f t="shared" si="167"/>
        <v/>
      </c>
      <c r="AN284" s="403">
        <f t="shared" si="167"/>
        <v>1</v>
      </c>
      <c r="AO284" s="403" t="str">
        <f t="shared" si="167"/>
        <v/>
      </c>
      <c r="AP284" s="403">
        <f t="shared" si="167"/>
        <v>1</v>
      </c>
      <c r="AQ284" s="200">
        <f t="shared" si="171"/>
        <v>0</v>
      </c>
      <c r="AR284" s="200">
        <f t="shared" si="171"/>
        <v>0</v>
      </c>
      <c r="AS284" s="200">
        <f t="shared" si="171"/>
        <v>0</v>
      </c>
      <c r="AT284" s="200">
        <f t="shared" si="180"/>
        <v>0</v>
      </c>
      <c r="AU284" s="404"/>
    </row>
    <row r="285" spans="1:47" s="334" customFormat="1">
      <c r="A285" s="401" t="s">
        <v>194</v>
      </c>
      <c r="B285" s="217" t="s">
        <v>56</v>
      </c>
      <c r="C285" s="200"/>
      <c r="D285" s="200">
        <f>[3]CHD12!D404</f>
        <v>20313378.600000001</v>
      </c>
      <c r="E285" s="200">
        <f>[3]CHD12!D306</f>
        <v>0</v>
      </c>
      <c r="F285" s="200">
        <f t="shared" si="172"/>
        <v>20313378.600000001</v>
      </c>
      <c r="G285" s="200"/>
      <c r="H285" s="200"/>
      <c r="I285" s="200"/>
      <c r="J285" s="200">
        <f t="shared" si="173"/>
        <v>0</v>
      </c>
      <c r="K285" s="200">
        <f t="shared" si="169"/>
        <v>0</v>
      </c>
      <c r="L285" s="200">
        <f t="shared" si="169"/>
        <v>20313378.600000001</v>
      </c>
      <c r="M285" s="200">
        <f t="shared" si="169"/>
        <v>0</v>
      </c>
      <c r="N285" s="200">
        <f t="shared" si="174"/>
        <v>20313378.600000001</v>
      </c>
      <c r="O285" s="200"/>
      <c r="P285" s="200">
        <v>20313378.600000001</v>
      </c>
      <c r="Q285" s="200"/>
      <c r="R285" s="200">
        <f t="shared" si="175"/>
        <v>20313378.600000001</v>
      </c>
      <c r="S285" s="402"/>
      <c r="T285" s="200"/>
      <c r="U285" s="423"/>
      <c r="V285" s="200">
        <f t="shared" si="176"/>
        <v>0</v>
      </c>
      <c r="W285" s="200"/>
      <c r="X285" s="402">
        <f>+[3]CHD12!J404+[3]CHD12!I404</f>
        <v>0</v>
      </c>
      <c r="Y285" s="423"/>
      <c r="Z285" s="200">
        <f t="shared" si="177"/>
        <v>0</v>
      </c>
      <c r="AA285" s="200">
        <f t="shared" si="170"/>
        <v>0</v>
      </c>
      <c r="AB285" s="402">
        <f t="shared" si="170"/>
        <v>20313378.600000001</v>
      </c>
      <c r="AC285" s="402">
        <f t="shared" si="170"/>
        <v>0</v>
      </c>
      <c r="AD285" s="402">
        <f t="shared" si="178"/>
        <v>20313378.600000001</v>
      </c>
      <c r="AE285" s="402"/>
      <c r="AF285" s="402">
        <f>+[3]CHD12!AX404</f>
        <v>20294726.530000001</v>
      </c>
      <c r="AG285" s="402">
        <f>[3]CHD12!AX405</f>
        <v>0</v>
      </c>
      <c r="AH285" s="402">
        <f t="shared" si="179"/>
        <v>20294726.530000001</v>
      </c>
      <c r="AI285" s="402">
        <f t="shared" si="181"/>
        <v>0</v>
      </c>
      <c r="AJ285" s="402">
        <f t="shared" si="181"/>
        <v>18652.070000000298</v>
      </c>
      <c r="AK285" s="402">
        <f t="shared" si="181"/>
        <v>0</v>
      </c>
      <c r="AL285" s="402">
        <f t="shared" si="166"/>
        <v>18652.070000000298</v>
      </c>
      <c r="AM285" s="403" t="str">
        <f t="shared" si="167"/>
        <v/>
      </c>
      <c r="AN285" s="403">
        <f t="shared" si="167"/>
        <v>0.99908178396281155</v>
      </c>
      <c r="AO285" s="403" t="str">
        <f t="shared" si="167"/>
        <v/>
      </c>
      <c r="AP285" s="403">
        <f t="shared" si="167"/>
        <v>0.99908178396281155</v>
      </c>
      <c r="AQ285" s="200">
        <f t="shared" si="171"/>
        <v>0</v>
      </c>
      <c r="AR285" s="200">
        <f t="shared" si="171"/>
        <v>0</v>
      </c>
      <c r="AS285" s="200">
        <f t="shared" si="171"/>
        <v>0</v>
      </c>
      <c r="AT285" s="200">
        <f t="shared" si="180"/>
        <v>0</v>
      </c>
      <c r="AU285" s="404"/>
    </row>
    <row r="286" spans="1:47" s="334" customFormat="1">
      <c r="A286" s="401" t="s">
        <v>195</v>
      </c>
      <c r="B286" s="443" t="s">
        <v>428</v>
      </c>
      <c r="C286" s="200"/>
      <c r="D286" s="200">
        <f>[3]CHD13!D404</f>
        <v>22028017.719999999</v>
      </c>
      <c r="E286" s="200">
        <f>[3]CHD13!D306</f>
        <v>0</v>
      </c>
      <c r="F286" s="200">
        <f t="shared" si="172"/>
        <v>22028017.719999999</v>
      </c>
      <c r="G286" s="200"/>
      <c r="H286" s="200"/>
      <c r="I286" s="200"/>
      <c r="J286" s="200">
        <f t="shared" si="173"/>
        <v>0</v>
      </c>
      <c r="K286" s="200">
        <f t="shared" ref="K286:M352" si="182">+C286+G286</f>
        <v>0</v>
      </c>
      <c r="L286" s="200">
        <f t="shared" si="182"/>
        <v>22028017.719999999</v>
      </c>
      <c r="M286" s="200">
        <f t="shared" si="182"/>
        <v>0</v>
      </c>
      <c r="N286" s="200">
        <f t="shared" si="174"/>
        <v>22028017.719999999</v>
      </c>
      <c r="O286" s="200"/>
      <c r="P286" s="200">
        <v>22028017.719999999</v>
      </c>
      <c r="Q286" s="200"/>
      <c r="R286" s="200">
        <f t="shared" si="175"/>
        <v>22028017.719999999</v>
      </c>
      <c r="S286" s="402"/>
      <c r="T286" s="200"/>
      <c r="U286" s="423"/>
      <c r="V286" s="200">
        <f t="shared" si="176"/>
        <v>0</v>
      </c>
      <c r="W286" s="200"/>
      <c r="X286" s="402">
        <f>+[3]CHD13!J404+[3]CHD13!I404</f>
        <v>0</v>
      </c>
      <c r="Y286" s="423"/>
      <c r="Z286" s="200">
        <f t="shared" si="177"/>
        <v>0</v>
      </c>
      <c r="AA286" s="200">
        <f t="shared" ref="AA286:AC352" si="183">+O286+W286+S286</f>
        <v>0</v>
      </c>
      <c r="AB286" s="402">
        <f t="shared" si="183"/>
        <v>22028017.719999999</v>
      </c>
      <c r="AC286" s="402">
        <f t="shared" si="183"/>
        <v>0</v>
      </c>
      <c r="AD286" s="402">
        <f t="shared" si="178"/>
        <v>22028017.719999999</v>
      </c>
      <c r="AE286" s="402"/>
      <c r="AF286" s="402">
        <f>+[3]CHD13!AX404</f>
        <v>22028017.719999999</v>
      </c>
      <c r="AG286" s="402">
        <f>[3]CHD13!AX405</f>
        <v>0</v>
      </c>
      <c r="AH286" s="402">
        <f t="shared" si="179"/>
        <v>22028017.719999999</v>
      </c>
      <c r="AI286" s="402">
        <f t="shared" si="181"/>
        <v>0</v>
      </c>
      <c r="AJ286" s="402">
        <f t="shared" si="181"/>
        <v>0</v>
      </c>
      <c r="AK286" s="402">
        <f t="shared" si="181"/>
        <v>0</v>
      </c>
      <c r="AL286" s="402">
        <f t="shared" si="166"/>
        <v>0</v>
      </c>
      <c r="AM286" s="403" t="str">
        <f t="shared" si="167"/>
        <v/>
      </c>
      <c r="AN286" s="403">
        <f t="shared" si="167"/>
        <v>1</v>
      </c>
      <c r="AO286" s="403" t="str">
        <f t="shared" si="167"/>
        <v/>
      </c>
      <c r="AP286" s="403">
        <f t="shared" si="167"/>
        <v>1</v>
      </c>
      <c r="AQ286" s="200">
        <f t="shared" ref="AQ286:AS352" si="184">+K286-O286-S286</f>
        <v>0</v>
      </c>
      <c r="AR286" s="200">
        <f t="shared" si="184"/>
        <v>0</v>
      </c>
      <c r="AS286" s="200">
        <f t="shared" si="184"/>
        <v>0</v>
      </c>
      <c r="AT286" s="200">
        <f t="shared" si="180"/>
        <v>0</v>
      </c>
      <c r="AU286" s="404"/>
    </row>
    <row r="287" spans="1:47" s="334" customFormat="1">
      <c r="A287" s="401"/>
      <c r="B287" s="443"/>
      <c r="C287" s="200"/>
      <c r="D287" s="200"/>
      <c r="E287" s="200"/>
      <c r="F287" s="200"/>
      <c r="G287" s="200"/>
      <c r="H287" s="200"/>
      <c r="I287" s="200"/>
      <c r="J287" s="200"/>
      <c r="K287" s="200"/>
      <c r="L287" s="200"/>
      <c r="M287" s="200"/>
      <c r="N287" s="200"/>
      <c r="O287" s="200"/>
      <c r="P287" s="200"/>
      <c r="Q287" s="200"/>
      <c r="R287" s="200"/>
      <c r="S287" s="200"/>
      <c r="T287" s="200"/>
      <c r="U287" s="200"/>
      <c r="V287" s="200"/>
      <c r="W287" s="200"/>
      <c r="X287" s="402"/>
      <c r="Y287" s="200"/>
      <c r="Z287" s="200"/>
      <c r="AA287" s="200"/>
      <c r="AB287" s="402"/>
      <c r="AC287" s="402"/>
      <c r="AD287" s="402"/>
      <c r="AE287" s="402"/>
      <c r="AF287" s="402"/>
      <c r="AG287" s="402"/>
      <c r="AH287" s="402"/>
      <c r="AI287" s="402"/>
      <c r="AJ287" s="402"/>
      <c r="AK287" s="402"/>
      <c r="AL287" s="402"/>
      <c r="AM287" s="403"/>
      <c r="AN287" s="403"/>
      <c r="AO287" s="403"/>
      <c r="AP287" s="403"/>
      <c r="AQ287" s="200"/>
      <c r="AR287" s="200"/>
      <c r="AS287" s="200"/>
      <c r="AT287" s="200"/>
      <c r="AU287" s="404"/>
    </row>
    <row r="288" spans="1:47" s="334" customFormat="1">
      <c r="A288" s="401"/>
      <c r="B288" s="217" t="s">
        <v>197</v>
      </c>
      <c r="C288" s="200"/>
      <c r="D288" s="200">
        <f>[3]VMC!D404</f>
        <v>1500000</v>
      </c>
      <c r="E288" s="200">
        <f>[3]VMC!D306</f>
        <v>0</v>
      </c>
      <c r="F288" s="200">
        <f t="shared" ref="F288:F293" si="185">SUM(C288:E288)</f>
        <v>1500000</v>
      </c>
      <c r="G288" s="200"/>
      <c r="H288" s="200"/>
      <c r="I288" s="200"/>
      <c r="J288" s="200">
        <f t="shared" ref="J288:J293" si="186">SUM(G288:I288)</f>
        <v>0</v>
      </c>
      <c r="K288" s="200">
        <f t="shared" ref="K288:M292" si="187">+C288+G288</f>
        <v>0</v>
      </c>
      <c r="L288" s="200">
        <f t="shared" si="187"/>
        <v>1500000</v>
      </c>
      <c r="M288" s="200">
        <f t="shared" si="187"/>
        <v>0</v>
      </c>
      <c r="N288" s="200">
        <f t="shared" ref="N288:N293" si="188">SUM(K288:M288)</f>
        <v>1500000</v>
      </c>
      <c r="O288" s="200"/>
      <c r="P288" s="200">
        <v>1500000</v>
      </c>
      <c r="Q288" s="200"/>
      <c r="R288" s="200">
        <f t="shared" ref="R288:R293" si="189">SUM(O288:Q288)</f>
        <v>1500000</v>
      </c>
      <c r="S288" s="200"/>
      <c r="T288" s="200"/>
      <c r="U288" s="200"/>
      <c r="V288" s="200">
        <f t="shared" ref="V288:V293" si="190">SUM(S288:U288)</f>
        <v>0</v>
      </c>
      <c r="W288" s="200"/>
      <c r="X288" s="402">
        <f>+[3]VMC!J404</f>
        <v>0</v>
      </c>
      <c r="Y288" s="200"/>
      <c r="Z288" s="200">
        <f t="shared" ref="Z288:Z293" si="191">SUM(W288:Y288)</f>
        <v>0</v>
      </c>
      <c r="AA288" s="200">
        <f t="shared" ref="AA288:AC292" si="192">+O288+W288+S288</f>
        <v>0</v>
      </c>
      <c r="AB288" s="402">
        <f t="shared" si="192"/>
        <v>1500000</v>
      </c>
      <c r="AC288" s="402">
        <f t="shared" si="192"/>
        <v>0</v>
      </c>
      <c r="AD288" s="402">
        <f t="shared" ref="AD288:AD293" si="193">SUM(AA288:AC288)</f>
        <v>1500000</v>
      </c>
      <c r="AE288" s="402"/>
      <c r="AF288" s="402">
        <f>+[3]VMC!AX404</f>
        <v>1500000</v>
      </c>
      <c r="AG288" s="402">
        <f>[3]VMC!AX405</f>
        <v>0</v>
      </c>
      <c r="AH288" s="402">
        <f t="shared" ref="AH288:AH293" si="194">SUM(AE288:AG288)</f>
        <v>1500000</v>
      </c>
      <c r="AI288" s="402">
        <f t="shared" ref="AI288:AK292" si="195">+AA288-AE288</f>
        <v>0</v>
      </c>
      <c r="AJ288" s="488">
        <f t="shared" si="195"/>
        <v>0</v>
      </c>
      <c r="AK288" s="402">
        <f t="shared" si="195"/>
        <v>0</v>
      </c>
      <c r="AL288" s="402">
        <f t="shared" ref="AL288:AL293" si="196">SUM(AI288:AK288)</f>
        <v>0</v>
      </c>
      <c r="AM288" s="403" t="str">
        <f t="shared" ref="AM288:AP292" si="197">IF(AA288=0,"",AE288/AA288)</f>
        <v/>
      </c>
      <c r="AN288" s="403">
        <f t="shared" si="197"/>
        <v>1</v>
      </c>
      <c r="AO288" s="403" t="str">
        <f t="shared" si="197"/>
        <v/>
      </c>
      <c r="AP288" s="403">
        <f t="shared" si="197"/>
        <v>1</v>
      </c>
      <c r="AQ288" s="200">
        <f t="shared" ref="AQ288:AS292" si="198">+K288-O288-S288</f>
        <v>0</v>
      </c>
      <c r="AR288" s="200">
        <f t="shared" si="198"/>
        <v>0</v>
      </c>
      <c r="AS288" s="200">
        <f t="shared" si="198"/>
        <v>0</v>
      </c>
      <c r="AT288" s="200">
        <f t="shared" ref="AT288:AT293" si="199">SUM(AQ288:AS288)</f>
        <v>0</v>
      </c>
      <c r="AU288" s="404"/>
    </row>
    <row r="289" spans="1:47" s="334" customFormat="1" ht="24">
      <c r="A289" s="401"/>
      <c r="B289" s="217" t="s">
        <v>58</v>
      </c>
      <c r="C289" s="200"/>
      <c r="D289" s="200">
        <f>[3]LPGH!D404</f>
        <v>1803063.76</v>
      </c>
      <c r="E289" s="200">
        <f>[3]LPGH!D306</f>
        <v>0</v>
      </c>
      <c r="F289" s="200">
        <f t="shared" si="185"/>
        <v>1803063.76</v>
      </c>
      <c r="G289" s="200"/>
      <c r="H289" s="200"/>
      <c r="I289" s="200"/>
      <c r="J289" s="200">
        <f t="shared" si="186"/>
        <v>0</v>
      </c>
      <c r="K289" s="200">
        <f t="shared" si="187"/>
        <v>0</v>
      </c>
      <c r="L289" s="200">
        <f t="shared" si="187"/>
        <v>1803063.76</v>
      </c>
      <c r="M289" s="200">
        <f t="shared" si="187"/>
        <v>0</v>
      </c>
      <c r="N289" s="200">
        <f t="shared" si="188"/>
        <v>1803063.76</v>
      </c>
      <c r="O289" s="200"/>
      <c r="P289" s="200">
        <v>1803063.76</v>
      </c>
      <c r="Q289" s="200"/>
      <c r="R289" s="200">
        <f t="shared" si="189"/>
        <v>1803063.76</v>
      </c>
      <c r="S289" s="200"/>
      <c r="T289" s="200"/>
      <c r="U289" s="200"/>
      <c r="V289" s="200">
        <f t="shared" si="190"/>
        <v>0</v>
      </c>
      <c r="W289" s="200"/>
      <c r="X289" s="402">
        <f>+[3]LPGH!J404</f>
        <v>0</v>
      </c>
      <c r="Y289" s="200"/>
      <c r="Z289" s="200">
        <f t="shared" si="191"/>
        <v>0</v>
      </c>
      <c r="AA289" s="200">
        <f t="shared" si="192"/>
        <v>0</v>
      </c>
      <c r="AB289" s="402">
        <f t="shared" si="192"/>
        <v>1803063.76</v>
      </c>
      <c r="AC289" s="402">
        <f t="shared" si="192"/>
        <v>0</v>
      </c>
      <c r="AD289" s="402">
        <f t="shared" si="193"/>
        <v>1803063.76</v>
      </c>
      <c r="AE289" s="402"/>
      <c r="AF289" s="402">
        <f>+[3]LPGH!AX404</f>
        <v>1803063.76</v>
      </c>
      <c r="AG289" s="402">
        <f>[3]LPGH!AX405</f>
        <v>0</v>
      </c>
      <c r="AH289" s="402">
        <f t="shared" si="194"/>
        <v>1803063.76</v>
      </c>
      <c r="AI289" s="402">
        <f t="shared" si="195"/>
        <v>0</v>
      </c>
      <c r="AJ289" s="488">
        <f t="shared" si="195"/>
        <v>0</v>
      </c>
      <c r="AK289" s="402">
        <f t="shared" si="195"/>
        <v>0</v>
      </c>
      <c r="AL289" s="402">
        <f t="shared" si="196"/>
        <v>0</v>
      </c>
      <c r="AM289" s="403" t="str">
        <f t="shared" si="197"/>
        <v/>
      </c>
      <c r="AN289" s="403">
        <f t="shared" si="197"/>
        <v>1</v>
      </c>
      <c r="AO289" s="403" t="str">
        <f t="shared" si="197"/>
        <v/>
      </c>
      <c r="AP289" s="403">
        <f t="shared" si="197"/>
        <v>1</v>
      </c>
      <c r="AQ289" s="200">
        <f t="shared" si="198"/>
        <v>0</v>
      </c>
      <c r="AR289" s="200">
        <f t="shared" si="198"/>
        <v>0</v>
      </c>
      <c r="AS289" s="200">
        <f t="shared" si="198"/>
        <v>0</v>
      </c>
      <c r="AT289" s="200">
        <f t="shared" si="199"/>
        <v>0</v>
      </c>
      <c r="AU289" s="404"/>
    </row>
    <row r="290" spans="1:47" s="334" customFormat="1">
      <c r="A290" s="401"/>
      <c r="B290" s="465" t="s">
        <v>434</v>
      </c>
      <c r="C290" s="200"/>
      <c r="D290" s="200">
        <f>[3]SLRSH!D404</f>
        <v>0</v>
      </c>
      <c r="E290" s="200">
        <f>[3]SLRSH!D306</f>
        <v>0</v>
      </c>
      <c r="F290" s="200">
        <f t="shared" si="185"/>
        <v>0</v>
      </c>
      <c r="G290" s="200"/>
      <c r="H290" s="200"/>
      <c r="I290" s="200"/>
      <c r="J290" s="200">
        <f t="shared" si="186"/>
        <v>0</v>
      </c>
      <c r="K290" s="200">
        <f t="shared" si="187"/>
        <v>0</v>
      </c>
      <c r="L290" s="200">
        <f t="shared" si="187"/>
        <v>0</v>
      </c>
      <c r="M290" s="200">
        <f t="shared" si="187"/>
        <v>0</v>
      </c>
      <c r="N290" s="200">
        <f t="shared" si="188"/>
        <v>0</v>
      </c>
      <c r="O290" s="200"/>
      <c r="P290" s="200"/>
      <c r="Q290" s="200"/>
      <c r="R290" s="200">
        <f t="shared" si="189"/>
        <v>0</v>
      </c>
      <c r="S290" s="200"/>
      <c r="T290" s="200"/>
      <c r="U290" s="200"/>
      <c r="V290" s="200">
        <f t="shared" si="190"/>
        <v>0</v>
      </c>
      <c r="W290" s="200"/>
      <c r="X290" s="402">
        <f>+[3]SLRSH!J404</f>
        <v>0</v>
      </c>
      <c r="Y290" s="200"/>
      <c r="Z290" s="200">
        <f t="shared" si="191"/>
        <v>0</v>
      </c>
      <c r="AA290" s="200">
        <f t="shared" si="192"/>
        <v>0</v>
      </c>
      <c r="AB290" s="402">
        <f t="shared" si="192"/>
        <v>0</v>
      </c>
      <c r="AC290" s="402">
        <f t="shared" si="192"/>
        <v>0</v>
      </c>
      <c r="AD290" s="402">
        <f t="shared" si="193"/>
        <v>0</v>
      </c>
      <c r="AE290" s="402"/>
      <c r="AF290" s="402">
        <f>+[3]SLRSH!AX404</f>
        <v>0</v>
      </c>
      <c r="AG290" s="402">
        <f>[3]SLRSH!AX405</f>
        <v>0</v>
      </c>
      <c r="AH290" s="402">
        <f t="shared" si="194"/>
        <v>0</v>
      </c>
      <c r="AI290" s="402">
        <f t="shared" si="195"/>
        <v>0</v>
      </c>
      <c r="AJ290" s="488">
        <f t="shared" si="195"/>
        <v>0</v>
      </c>
      <c r="AK290" s="402">
        <f t="shared" si="195"/>
        <v>0</v>
      </c>
      <c r="AL290" s="402">
        <f t="shared" si="196"/>
        <v>0</v>
      </c>
      <c r="AM290" s="403" t="str">
        <f t="shared" si="197"/>
        <v/>
      </c>
      <c r="AN290" s="403" t="str">
        <f t="shared" si="197"/>
        <v/>
      </c>
      <c r="AO290" s="403" t="str">
        <f t="shared" si="197"/>
        <v/>
      </c>
      <c r="AP290" s="403" t="str">
        <f t="shared" si="197"/>
        <v/>
      </c>
      <c r="AQ290" s="200">
        <f t="shared" si="198"/>
        <v>0</v>
      </c>
      <c r="AR290" s="200">
        <f t="shared" si="198"/>
        <v>0</v>
      </c>
      <c r="AS290" s="200">
        <f t="shared" si="198"/>
        <v>0</v>
      </c>
      <c r="AT290" s="200">
        <f t="shared" si="199"/>
        <v>0</v>
      </c>
      <c r="AU290" s="404"/>
    </row>
    <row r="291" spans="1:47" s="334" customFormat="1">
      <c r="A291" s="401"/>
      <c r="B291" s="465" t="s">
        <v>112</v>
      </c>
      <c r="C291" s="200"/>
      <c r="D291" s="200">
        <f>[3]R1!D404</f>
        <v>637773.93999999994</v>
      </c>
      <c r="E291" s="200">
        <f>[3]R1!D306</f>
        <v>0</v>
      </c>
      <c r="F291" s="200">
        <f t="shared" si="185"/>
        <v>637773.93999999994</v>
      </c>
      <c r="G291" s="200"/>
      <c r="H291" s="200"/>
      <c r="I291" s="200"/>
      <c r="J291" s="200">
        <f t="shared" si="186"/>
        <v>0</v>
      </c>
      <c r="K291" s="200">
        <f t="shared" si="187"/>
        <v>0</v>
      </c>
      <c r="L291" s="200">
        <f t="shared" si="187"/>
        <v>637773.93999999994</v>
      </c>
      <c r="M291" s="200">
        <f t="shared" si="187"/>
        <v>0</v>
      </c>
      <c r="N291" s="200">
        <f t="shared" si="188"/>
        <v>637773.93999999994</v>
      </c>
      <c r="O291" s="200"/>
      <c r="P291" s="200">
        <v>637773.93999999994</v>
      </c>
      <c r="Q291" s="200"/>
      <c r="R291" s="200">
        <f t="shared" si="189"/>
        <v>637773.93999999994</v>
      </c>
      <c r="S291" s="200"/>
      <c r="T291" s="200"/>
      <c r="U291" s="200"/>
      <c r="V291" s="200">
        <f t="shared" si="190"/>
        <v>0</v>
      </c>
      <c r="W291" s="200"/>
      <c r="X291" s="402">
        <f>+[3]R1!J404</f>
        <v>3023266.5</v>
      </c>
      <c r="Y291" s="200"/>
      <c r="Z291" s="200">
        <f t="shared" si="191"/>
        <v>3023266.5</v>
      </c>
      <c r="AA291" s="200">
        <f t="shared" si="192"/>
        <v>0</v>
      </c>
      <c r="AB291" s="402">
        <f t="shared" si="192"/>
        <v>3661040.44</v>
      </c>
      <c r="AC291" s="402">
        <f t="shared" si="192"/>
        <v>0</v>
      </c>
      <c r="AD291" s="402">
        <f t="shared" si="193"/>
        <v>3661040.44</v>
      </c>
      <c r="AE291" s="402"/>
      <c r="AF291" s="402">
        <f>+[3]R1!AX404</f>
        <v>3581578.8</v>
      </c>
      <c r="AG291" s="402">
        <f>[3]R1!AX405</f>
        <v>0</v>
      </c>
      <c r="AH291" s="402">
        <f t="shared" si="194"/>
        <v>3581578.8</v>
      </c>
      <c r="AI291" s="402">
        <f t="shared" si="195"/>
        <v>0</v>
      </c>
      <c r="AJ291" s="402">
        <f t="shared" si="195"/>
        <v>79461.64000000013</v>
      </c>
      <c r="AK291" s="402">
        <f t="shared" si="195"/>
        <v>0</v>
      </c>
      <c r="AL291" s="402">
        <f t="shared" si="196"/>
        <v>79461.64000000013</v>
      </c>
      <c r="AM291" s="403" t="str">
        <f t="shared" si="197"/>
        <v/>
      </c>
      <c r="AN291" s="403">
        <f t="shared" si="197"/>
        <v>0.97829533945273761</v>
      </c>
      <c r="AO291" s="403" t="str">
        <f t="shared" si="197"/>
        <v/>
      </c>
      <c r="AP291" s="403">
        <f t="shared" si="197"/>
        <v>0.97829533945273761</v>
      </c>
      <c r="AQ291" s="200">
        <f t="shared" si="198"/>
        <v>0</v>
      </c>
      <c r="AR291" s="200">
        <f t="shared" si="198"/>
        <v>0</v>
      </c>
      <c r="AS291" s="200">
        <f t="shared" si="198"/>
        <v>0</v>
      </c>
      <c r="AT291" s="200">
        <f t="shared" si="199"/>
        <v>0</v>
      </c>
      <c r="AU291" s="404"/>
    </row>
    <row r="292" spans="1:47" s="334" customFormat="1" ht="24">
      <c r="A292" s="401"/>
      <c r="B292" s="465" t="s">
        <v>436</v>
      </c>
      <c r="C292" s="200"/>
      <c r="D292" s="200">
        <f>[3]ITRMC!D403</f>
        <v>0</v>
      </c>
      <c r="E292" s="200"/>
      <c r="F292" s="200">
        <f t="shared" si="185"/>
        <v>0</v>
      </c>
      <c r="G292" s="200"/>
      <c r="H292" s="200"/>
      <c r="I292" s="200"/>
      <c r="J292" s="200">
        <f t="shared" si="186"/>
        <v>0</v>
      </c>
      <c r="K292" s="200">
        <f t="shared" si="187"/>
        <v>0</v>
      </c>
      <c r="L292" s="200">
        <f t="shared" si="187"/>
        <v>0</v>
      </c>
      <c r="M292" s="200">
        <f t="shared" si="187"/>
        <v>0</v>
      </c>
      <c r="N292" s="200">
        <f t="shared" si="188"/>
        <v>0</v>
      </c>
      <c r="O292" s="200"/>
      <c r="P292" s="200"/>
      <c r="Q292" s="200"/>
      <c r="R292" s="200">
        <f t="shared" si="189"/>
        <v>0</v>
      </c>
      <c r="S292" s="200"/>
      <c r="T292" s="200"/>
      <c r="U292" s="200"/>
      <c r="V292" s="200">
        <f t="shared" si="190"/>
        <v>0</v>
      </c>
      <c r="W292" s="200"/>
      <c r="X292" s="402">
        <f>+[3]MMMHMC!J404</f>
        <v>2046112.5</v>
      </c>
      <c r="Y292" s="200"/>
      <c r="Z292" s="200">
        <f t="shared" si="191"/>
        <v>2046112.5</v>
      </c>
      <c r="AA292" s="200">
        <f t="shared" si="192"/>
        <v>0</v>
      </c>
      <c r="AB292" s="402">
        <f t="shared" si="192"/>
        <v>2046112.5</v>
      </c>
      <c r="AC292" s="402">
        <f t="shared" si="192"/>
        <v>0</v>
      </c>
      <c r="AD292" s="402">
        <f t="shared" si="193"/>
        <v>2046112.5</v>
      </c>
      <c r="AE292" s="402"/>
      <c r="AF292" s="402">
        <f>+[3]MMMHMC!AX404</f>
        <v>2046112.5</v>
      </c>
      <c r="AG292" s="402">
        <f>[3]MMMHMC!AX405</f>
        <v>0</v>
      </c>
      <c r="AH292" s="402">
        <f t="shared" si="194"/>
        <v>2046112.5</v>
      </c>
      <c r="AI292" s="402">
        <f t="shared" si="195"/>
        <v>0</v>
      </c>
      <c r="AJ292" s="402">
        <f t="shared" si="195"/>
        <v>0</v>
      </c>
      <c r="AK292" s="402">
        <f t="shared" si="195"/>
        <v>0</v>
      </c>
      <c r="AL292" s="402">
        <f t="shared" si="196"/>
        <v>0</v>
      </c>
      <c r="AM292" s="403" t="str">
        <f t="shared" si="197"/>
        <v/>
      </c>
      <c r="AN292" s="403">
        <f t="shared" si="197"/>
        <v>1</v>
      </c>
      <c r="AO292" s="403" t="str">
        <f t="shared" si="197"/>
        <v/>
      </c>
      <c r="AP292" s="403">
        <f t="shared" si="197"/>
        <v>1</v>
      </c>
      <c r="AQ292" s="200">
        <f t="shared" si="198"/>
        <v>0</v>
      </c>
      <c r="AR292" s="200">
        <f t="shared" si="198"/>
        <v>0</v>
      </c>
      <c r="AS292" s="200">
        <f t="shared" si="198"/>
        <v>0</v>
      </c>
      <c r="AT292" s="200">
        <f t="shared" si="199"/>
        <v>0</v>
      </c>
      <c r="AU292" s="404"/>
    </row>
    <row r="293" spans="1:47" s="334" customFormat="1">
      <c r="A293" s="401"/>
      <c r="B293" s="465" t="s">
        <v>113</v>
      </c>
      <c r="C293" s="200"/>
      <c r="D293" s="200">
        <f>[3]ITRMC!D404</f>
        <v>2669135.2700000005</v>
      </c>
      <c r="E293" s="200">
        <f>[3]ITRMC!D306</f>
        <v>0</v>
      </c>
      <c r="F293" s="200">
        <f t="shared" si="185"/>
        <v>2669135.2700000005</v>
      </c>
      <c r="G293" s="200"/>
      <c r="H293" s="200"/>
      <c r="I293" s="200"/>
      <c r="J293" s="200">
        <f t="shared" si="186"/>
        <v>0</v>
      </c>
      <c r="K293" s="200">
        <f>+C293+G293</f>
        <v>0</v>
      </c>
      <c r="L293" s="200">
        <f>+D293+H293</f>
        <v>2669135.2700000005</v>
      </c>
      <c r="M293" s="200">
        <f>+E293+I293</f>
        <v>0</v>
      </c>
      <c r="N293" s="200">
        <f t="shared" si="188"/>
        <v>2669135.2700000005</v>
      </c>
      <c r="O293" s="200"/>
      <c r="P293" s="200">
        <v>2669135.2700000005</v>
      </c>
      <c r="Q293" s="200"/>
      <c r="R293" s="200">
        <f t="shared" si="189"/>
        <v>2669135.2700000005</v>
      </c>
      <c r="S293" s="200"/>
      <c r="T293" s="200"/>
      <c r="U293" s="200"/>
      <c r="V293" s="200">
        <f t="shared" si="190"/>
        <v>0</v>
      </c>
      <c r="W293" s="200"/>
      <c r="X293" s="402">
        <f>+[3]ITRMC!J404</f>
        <v>613284</v>
      </c>
      <c r="Y293" s="200"/>
      <c r="Z293" s="200">
        <f t="shared" si="191"/>
        <v>613284</v>
      </c>
      <c r="AA293" s="200">
        <f>+O293+W293+S293</f>
        <v>0</v>
      </c>
      <c r="AB293" s="402">
        <f>+P293+X293+T293</f>
        <v>3282419.2700000005</v>
      </c>
      <c r="AC293" s="402">
        <f>+Q293+Y293+U293</f>
        <v>0</v>
      </c>
      <c r="AD293" s="402">
        <f t="shared" si="193"/>
        <v>3282419.2700000005</v>
      </c>
      <c r="AE293" s="402"/>
      <c r="AF293" s="402">
        <f>+[3]ITRMC!AX404</f>
        <v>3278870.54</v>
      </c>
      <c r="AG293" s="402">
        <f>[3]ITRMC!AX405</f>
        <v>0</v>
      </c>
      <c r="AH293" s="402">
        <f t="shared" si="194"/>
        <v>3278870.54</v>
      </c>
      <c r="AI293" s="402">
        <f>+AA293-AE293</f>
        <v>0</v>
      </c>
      <c r="AJ293" s="402">
        <f>+AB293-AF293</f>
        <v>3548.730000000447</v>
      </c>
      <c r="AK293" s="402">
        <f>+AC293-AG293</f>
        <v>0</v>
      </c>
      <c r="AL293" s="402">
        <f t="shared" si="196"/>
        <v>3548.730000000447</v>
      </c>
      <c r="AM293" s="403" t="str">
        <f>IF(AA293=0,"",AE293/AA293)</f>
        <v/>
      </c>
      <c r="AN293" s="403">
        <f>IF(AB293=0,"",AF293/AB293)</f>
        <v>0.99891886754613146</v>
      </c>
      <c r="AO293" s="403" t="str">
        <f>IF(AC293=0,"",AG293/AC293)</f>
        <v/>
      </c>
      <c r="AP293" s="403">
        <f>IF(AD293=0,"",AH293/AD293)</f>
        <v>0.99891886754613146</v>
      </c>
      <c r="AQ293" s="200">
        <f>+K293-O293-S293</f>
        <v>0</v>
      </c>
      <c r="AR293" s="200">
        <f>+L293-P293-T293</f>
        <v>0</v>
      </c>
      <c r="AS293" s="200">
        <f>+M293-Q293-U293</f>
        <v>0</v>
      </c>
      <c r="AT293" s="200">
        <f t="shared" si="199"/>
        <v>0</v>
      </c>
      <c r="AU293" s="404"/>
    </row>
    <row r="294" spans="1:47" s="334" customFormat="1">
      <c r="A294" s="401" t="s">
        <v>196</v>
      </c>
      <c r="B294" s="217" t="s">
        <v>116</v>
      </c>
      <c r="C294" s="200"/>
      <c r="D294" s="200">
        <f>[3]BMC!D404</f>
        <v>42643.5</v>
      </c>
      <c r="E294" s="200">
        <f>[3]BMC!D306</f>
        <v>0</v>
      </c>
      <c r="F294" s="200">
        <f t="shared" si="172"/>
        <v>42643.5</v>
      </c>
      <c r="G294" s="200"/>
      <c r="H294" s="200"/>
      <c r="I294" s="200"/>
      <c r="J294" s="200">
        <f t="shared" si="173"/>
        <v>0</v>
      </c>
      <c r="K294" s="200">
        <f t="shared" si="182"/>
        <v>0</v>
      </c>
      <c r="L294" s="200">
        <f t="shared" si="182"/>
        <v>42643.5</v>
      </c>
      <c r="M294" s="200">
        <f t="shared" si="182"/>
        <v>0</v>
      </c>
      <c r="N294" s="200">
        <f t="shared" si="174"/>
        <v>42643.5</v>
      </c>
      <c r="O294" s="200"/>
      <c r="P294" s="200">
        <v>42643.5</v>
      </c>
      <c r="Q294" s="200"/>
      <c r="R294" s="200">
        <f t="shared" si="175"/>
        <v>42643.5</v>
      </c>
      <c r="S294" s="200"/>
      <c r="T294" s="200"/>
      <c r="U294" s="200"/>
      <c r="V294" s="200">
        <f t="shared" si="176"/>
        <v>0</v>
      </c>
      <c r="W294" s="200"/>
      <c r="X294" s="402">
        <f>+[3]BMC!J404</f>
        <v>0</v>
      </c>
      <c r="Y294" s="200"/>
      <c r="Z294" s="200">
        <f t="shared" si="177"/>
        <v>0</v>
      </c>
      <c r="AA294" s="200">
        <f t="shared" si="183"/>
        <v>0</v>
      </c>
      <c r="AB294" s="402">
        <f t="shared" si="183"/>
        <v>42643.5</v>
      </c>
      <c r="AC294" s="402">
        <f t="shared" si="183"/>
        <v>0</v>
      </c>
      <c r="AD294" s="402">
        <f t="shared" si="178"/>
        <v>42643.5</v>
      </c>
      <c r="AE294" s="402"/>
      <c r="AF294" s="402">
        <f>+[3]BMC!AX404</f>
        <v>42643.5</v>
      </c>
      <c r="AG294" s="402">
        <f>[3]BMC!AX405</f>
        <v>0</v>
      </c>
      <c r="AH294" s="402">
        <f t="shared" si="179"/>
        <v>42643.5</v>
      </c>
      <c r="AI294" s="402">
        <f t="shared" si="181"/>
        <v>0</v>
      </c>
      <c r="AJ294" s="402">
        <f t="shared" si="181"/>
        <v>0</v>
      </c>
      <c r="AK294" s="402">
        <f t="shared" si="181"/>
        <v>0</v>
      </c>
      <c r="AL294" s="402">
        <f t="shared" si="166"/>
        <v>0</v>
      </c>
      <c r="AM294" s="403" t="str">
        <f t="shared" si="167"/>
        <v/>
      </c>
      <c r="AN294" s="403">
        <f t="shared" si="167"/>
        <v>1</v>
      </c>
      <c r="AO294" s="403" t="str">
        <f t="shared" si="167"/>
        <v/>
      </c>
      <c r="AP294" s="403">
        <f t="shared" si="167"/>
        <v>1</v>
      </c>
      <c r="AQ294" s="200">
        <f t="shared" si="184"/>
        <v>0</v>
      </c>
      <c r="AR294" s="200">
        <f t="shared" si="184"/>
        <v>0</v>
      </c>
      <c r="AS294" s="200">
        <f t="shared" si="184"/>
        <v>0</v>
      </c>
      <c r="AT294" s="200">
        <f t="shared" si="180"/>
        <v>0</v>
      </c>
      <c r="AU294" s="404"/>
    </row>
    <row r="295" spans="1:47" s="334" customFormat="1" ht="24">
      <c r="A295" s="401"/>
      <c r="B295" s="217" t="s">
        <v>117</v>
      </c>
      <c r="C295" s="200"/>
      <c r="D295" s="200">
        <f>[3]BRTTH!D404</f>
        <v>443645.31000000006</v>
      </c>
      <c r="E295" s="200">
        <f>[3]BRTTH!D306</f>
        <v>0</v>
      </c>
      <c r="F295" s="200">
        <f t="shared" si="172"/>
        <v>443645.31000000006</v>
      </c>
      <c r="G295" s="200"/>
      <c r="H295" s="200"/>
      <c r="I295" s="200"/>
      <c r="J295" s="200">
        <f t="shared" si="173"/>
        <v>0</v>
      </c>
      <c r="K295" s="200">
        <f t="shared" si="182"/>
        <v>0</v>
      </c>
      <c r="L295" s="200">
        <f t="shared" si="182"/>
        <v>443645.31000000006</v>
      </c>
      <c r="M295" s="200">
        <f t="shared" si="182"/>
        <v>0</v>
      </c>
      <c r="N295" s="200">
        <f t="shared" si="174"/>
        <v>443645.31000000006</v>
      </c>
      <c r="O295" s="200"/>
      <c r="P295" s="200">
        <v>443645.31000000006</v>
      </c>
      <c r="Q295" s="200"/>
      <c r="R295" s="200">
        <f t="shared" si="175"/>
        <v>443645.31000000006</v>
      </c>
      <c r="S295" s="200"/>
      <c r="T295" s="200"/>
      <c r="U295" s="200"/>
      <c r="V295" s="200">
        <f t="shared" si="176"/>
        <v>0</v>
      </c>
      <c r="W295" s="200"/>
      <c r="X295" s="402">
        <f>+[3]BRTTH!J404</f>
        <v>0</v>
      </c>
      <c r="Y295" s="200"/>
      <c r="Z295" s="200">
        <f t="shared" si="177"/>
        <v>0</v>
      </c>
      <c r="AA295" s="200">
        <f t="shared" si="183"/>
        <v>0</v>
      </c>
      <c r="AB295" s="402">
        <f t="shared" si="183"/>
        <v>443645.31000000006</v>
      </c>
      <c r="AC295" s="402">
        <f t="shared" si="183"/>
        <v>0</v>
      </c>
      <c r="AD295" s="402">
        <f t="shared" si="178"/>
        <v>443645.31000000006</v>
      </c>
      <c r="AE295" s="402"/>
      <c r="AF295" s="402">
        <f>+[3]BRTTH!AX404</f>
        <v>443283.13</v>
      </c>
      <c r="AG295" s="402">
        <f>[3]BRTTH!AX405</f>
        <v>0</v>
      </c>
      <c r="AH295" s="402">
        <f t="shared" si="179"/>
        <v>443283.13</v>
      </c>
      <c r="AI295" s="402">
        <f t="shared" si="181"/>
        <v>0</v>
      </c>
      <c r="AJ295" s="402">
        <f t="shared" si="181"/>
        <v>362.18000000005122</v>
      </c>
      <c r="AK295" s="402">
        <f t="shared" si="181"/>
        <v>0</v>
      </c>
      <c r="AL295" s="402">
        <f t="shared" si="166"/>
        <v>362.18000000005122</v>
      </c>
      <c r="AM295" s="403" t="str">
        <f t="shared" si="167"/>
        <v/>
      </c>
      <c r="AN295" s="403">
        <f t="shared" si="167"/>
        <v>0.99918362711869968</v>
      </c>
      <c r="AO295" s="403" t="str">
        <f t="shared" si="167"/>
        <v/>
      </c>
      <c r="AP295" s="403">
        <f t="shared" si="167"/>
        <v>0.99918362711869968</v>
      </c>
      <c r="AQ295" s="200">
        <f t="shared" si="184"/>
        <v>0</v>
      </c>
      <c r="AR295" s="200">
        <f t="shared" si="184"/>
        <v>0</v>
      </c>
      <c r="AS295" s="200">
        <f t="shared" si="184"/>
        <v>0</v>
      </c>
      <c r="AT295" s="200">
        <f t="shared" si="180"/>
        <v>0</v>
      </c>
      <c r="AU295" s="404"/>
    </row>
    <row r="296" spans="1:47" s="334" customFormat="1">
      <c r="A296" s="401"/>
      <c r="B296" s="256" t="s">
        <v>118</v>
      </c>
      <c r="C296" s="200"/>
      <c r="D296" s="200">
        <f>[3]BS!D404</f>
        <v>729796.36</v>
      </c>
      <c r="E296" s="200">
        <f>[3]BS!D306</f>
        <v>0</v>
      </c>
      <c r="F296" s="200">
        <f t="shared" ref="F296:F303" si="200">SUM(C296:E296)</f>
        <v>729796.36</v>
      </c>
      <c r="G296" s="200"/>
      <c r="H296" s="200"/>
      <c r="I296" s="200"/>
      <c r="J296" s="200">
        <f t="shared" ref="J296:J303" si="201">SUM(G296:I296)</f>
        <v>0</v>
      </c>
      <c r="K296" s="200">
        <f t="shared" si="182"/>
        <v>0</v>
      </c>
      <c r="L296" s="200">
        <f t="shared" si="182"/>
        <v>729796.36</v>
      </c>
      <c r="M296" s="200">
        <f t="shared" si="182"/>
        <v>0</v>
      </c>
      <c r="N296" s="200">
        <f t="shared" ref="N296:N303" si="202">SUM(K296:M296)</f>
        <v>729796.36</v>
      </c>
      <c r="O296" s="200"/>
      <c r="P296" s="200">
        <v>729796.36</v>
      </c>
      <c r="Q296" s="200"/>
      <c r="R296" s="200">
        <f t="shared" ref="R296:R303" si="203">SUM(O296:Q296)</f>
        <v>729796.36</v>
      </c>
      <c r="S296" s="200"/>
      <c r="T296" s="200"/>
      <c r="U296" s="200"/>
      <c r="V296" s="200">
        <f t="shared" ref="V296:V303" si="204">SUM(S296:U296)</f>
        <v>0</v>
      </c>
      <c r="W296" s="200"/>
      <c r="X296" s="402">
        <f>+[3]BS!J404</f>
        <v>0</v>
      </c>
      <c r="Y296" s="200"/>
      <c r="Z296" s="200">
        <f t="shared" ref="Z296:Z303" si="205">SUM(W296:Y296)</f>
        <v>0</v>
      </c>
      <c r="AA296" s="200">
        <f t="shared" si="183"/>
        <v>0</v>
      </c>
      <c r="AB296" s="402">
        <f t="shared" si="183"/>
        <v>729796.36</v>
      </c>
      <c r="AC296" s="402">
        <f t="shared" si="183"/>
        <v>0</v>
      </c>
      <c r="AD296" s="402">
        <f t="shared" ref="AD296:AD303" si="206">SUM(AA296:AC296)</f>
        <v>729796.36</v>
      </c>
      <c r="AE296" s="402"/>
      <c r="AF296" s="402">
        <f>+[3]BS!AX404</f>
        <v>729796.3600000001</v>
      </c>
      <c r="AG296" s="402">
        <f>[3]BS!AX405</f>
        <v>0</v>
      </c>
      <c r="AH296" s="402">
        <f t="shared" ref="AH296:AH303" si="207">SUM(AE296:AG296)</f>
        <v>729796.3600000001</v>
      </c>
      <c r="AI296" s="402">
        <f t="shared" si="181"/>
        <v>0</v>
      </c>
      <c r="AJ296" s="402">
        <f t="shared" si="181"/>
        <v>0</v>
      </c>
      <c r="AK296" s="402">
        <f t="shared" si="181"/>
        <v>0</v>
      </c>
      <c r="AL296" s="402">
        <f t="shared" ref="AL296:AL303" si="208">SUM(AI296:AK296)</f>
        <v>0</v>
      </c>
      <c r="AM296" s="403" t="str">
        <f t="shared" si="167"/>
        <v/>
      </c>
      <c r="AN296" s="403">
        <f t="shared" si="167"/>
        <v>1.0000000000000002</v>
      </c>
      <c r="AO296" s="403" t="str">
        <f t="shared" si="167"/>
        <v/>
      </c>
      <c r="AP296" s="403">
        <f t="shared" si="167"/>
        <v>1.0000000000000002</v>
      </c>
      <c r="AQ296" s="200">
        <f t="shared" si="184"/>
        <v>0</v>
      </c>
      <c r="AR296" s="200">
        <f t="shared" si="184"/>
        <v>0</v>
      </c>
      <c r="AS296" s="200">
        <f t="shared" si="184"/>
        <v>0</v>
      </c>
      <c r="AT296" s="200">
        <f t="shared" ref="AT296:AT303" si="209">SUM(AQ296:AS296)</f>
        <v>0</v>
      </c>
      <c r="AU296" s="404"/>
    </row>
    <row r="297" spans="1:47" s="334" customFormat="1">
      <c r="A297" s="401"/>
      <c r="B297" s="217" t="s">
        <v>60</v>
      </c>
      <c r="C297" s="200"/>
      <c r="D297" s="200">
        <f>[3]WVMC!D404</f>
        <v>1270551.1199999999</v>
      </c>
      <c r="E297" s="200">
        <f>[3]WVMC!D306</f>
        <v>0</v>
      </c>
      <c r="F297" s="200">
        <f t="shared" si="200"/>
        <v>1270551.1199999999</v>
      </c>
      <c r="G297" s="200"/>
      <c r="H297" s="200"/>
      <c r="I297" s="200"/>
      <c r="J297" s="200">
        <f t="shared" si="201"/>
        <v>0</v>
      </c>
      <c r="K297" s="200">
        <f t="shared" si="182"/>
        <v>0</v>
      </c>
      <c r="L297" s="200">
        <f t="shared" si="182"/>
        <v>1270551.1199999999</v>
      </c>
      <c r="M297" s="200">
        <f t="shared" si="182"/>
        <v>0</v>
      </c>
      <c r="N297" s="200">
        <f t="shared" si="202"/>
        <v>1270551.1199999999</v>
      </c>
      <c r="O297" s="200"/>
      <c r="P297" s="200">
        <v>1270551.1199999999</v>
      </c>
      <c r="Q297" s="200"/>
      <c r="R297" s="200">
        <f t="shared" si="203"/>
        <v>1270551.1199999999</v>
      </c>
      <c r="S297" s="200"/>
      <c r="T297" s="200"/>
      <c r="U297" s="200"/>
      <c r="V297" s="200">
        <f t="shared" si="204"/>
        <v>0</v>
      </c>
      <c r="W297" s="200"/>
      <c r="X297" s="402">
        <f>+[3]WVMC!J404</f>
        <v>0</v>
      </c>
      <c r="Y297" s="200"/>
      <c r="Z297" s="200">
        <f t="shared" si="205"/>
        <v>0</v>
      </c>
      <c r="AA297" s="200">
        <f t="shared" si="183"/>
        <v>0</v>
      </c>
      <c r="AB297" s="402">
        <f t="shared" si="183"/>
        <v>1270551.1199999999</v>
      </c>
      <c r="AC297" s="402">
        <f t="shared" si="183"/>
        <v>0</v>
      </c>
      <c r="AD297" s="402">
        <f t="shared" si="206"/>
        <v>1270551.1199999999</v>
      </c>
      <c r="AE297" s="402"/>
      <c r="AF297" s="402">
        <f>+[3]WVMC!AX404</f>
        <v>887853.12</v>
      </c>
      <c r="AG297" s="402">
        <f>[3]WVMC!AX405</f>
        <v>0</v>
      </c>
      <c r="AH297" s="402">
        <f t="shared" si="207"/>
        <v>887853.12</v>
      </c>
      <c r="AI297" s="402">
        <f t="shared" si="181"/>
        <v>0</v>
      </c>
      <c r="AJ297" s="402">
        <f t="shared" si="181"/>
        <v>382697.99999999988</v>
      </c>
      <c r="AK297" s="402">
        <f t="shared" si="181"/>
        <v>0</v>
      </c>
      <c r="AL297" s="402">
        <f t="shared" si="208"/>
        <v>382697.99999999988</v>
      </c>
      <c r="AM297" s="403" t="str">
        <f t="shared" si="167"/>
        <v/>
      </c>
      <c r="AN297" s="403">
        <f t="shared" si="167"/>
        <v>0.69879370142934516</v>
      </c>
      <c r="AO297" s="403" t="str">
        <f t="shared" si="167"/>
        <v/>
      </c>
      <c r="AP297" s="403">
        <f t="shared" si="167"/>
        <v>0.69879370142934516</v>
      </c>
      <c r="AQ297" s="200">
        <f t="shared" si="184"/>
        <v>0</v>
      </c>
      <c r="AR297" s="200">
        <f t="shared" si="184"/>
        <v>0</v>
      </c>
      <c r="AS297" s="200">
        <f t="shared" si="184"/>
        <v>0</v>
      </c>
      <c r="AT297" s="200">
        <f t="shared" si="209"/>
        <v>0</v>
      </c>
      <c r="AU297" s="404"/>
    </row>
    <row r="298" spans="1:47" s="334" customFormat="1">
      <c r="A298" s="401"/>
      <c r="B298" s="217" t="s">
        <v>200</v>
      </c>
      <c r="C298" s="200"/>
      <c r="D298" s="200">
        <f>[3]WVS!D404</f>
        <v>250000</v>
      </c>
      <c r="E298" s="200">
        <f>[3]WVS!D306</f>
        <v>0</v>
      </c>
      <c r="F298" s="200">
        <f t="shared" si="200"/>
        <v>250000</v>
      </c>
      <c r="G298" s="200"/>
      <c r="H298" s="200"/>
      <c r="I298" s="200"/>
      <c r="J298" s="200">
        <f t="shared" si="201"/>
        <v>0</v>
      </c>
      <c r="K298" s="200">
        <f t="shared" si="182"/>
        <v>0</v>
      </c>
      <c r="L298" s="200">
        <f t="shared" si="182"/>
        <v>250000</v>
      </c>
      <c r="M298" s="200">
        <f t="shared" si="182"/>
        <v>0</v>
      </c>
      <c r="N298" s="200">
        <f t="shared" si="202"/>
        <v>250000</v>
      </c>
      <c r="O298" s="200"/>
      <c r="P298" s="200">
        <v>250000</v>
      </c>
      <c r="Q298" s="200"/>
      <c r="R298" s="200">
        <f t="shared" si="203"/>
        <v>250000</v>
      </c>
      <c r="S298" s="200"/>
      <c r="T298" s="200"/>
      <c r="U298" s="200"/>
      <c r="V298" s="200">
        <f t="shared" si="204"/>
        <v>0</v>
      </c>
      <c r="W298" s="200"/>
      <c r="X298" s="402">
        <f>+[3]WVS!J404</f>
        <v>0</v>
      </c>
      <c r="Y298" s="200"/>
      <c r="Z298" s="200">
        <f t="shared" si="205"/>
        <v>0</v>
      </c>
      <c r="AA298" s="200">
        <f t="shared" si="183"/>
        <v>0</v>
      </c>
      <c r="AB298" s="402">
        <f t="shared" si="183"/>
        <v>250000</v>
      </c>
      <c r="AC298" s="402">
        <f t="shared" si="183"/>
        <v>0</v>
      </c>
      <c r="AD298" s="402">
        <f t="shared" si="206"/>
        <v>250000</v>
      </c>
      <c r="AE298" s="402"/>
      <c r="AF298" s="402">
        <f>+[3]WVS!AX404</f>
        <v>250000</v>
      </c>
      <c r="AG298" s="402">
        <f>[3]WVS!AX405</f>
        <v>0</v>
      </c>
      <c r="AH298" s="402">
        <f t="shared" si="207"/>
        <v>250000</v>
      </c>
      <c r="AI298" s="402">
        <f t="shared" si="181"/>
        <v>0</v>
      </c>
      <c r="AJ298" s="402">
        <f t="shared" si="181"/>
        <v>0</v>
      </c>
      <c r="AK298" s="402">
        <f t="shared" si="181"/>
        <v>0</v>
      </c>
      <c r="AL298" s="402">
        <f t="shared" si="208"/>
        <v>0</v>
      </c>
      <c r="AM298" s="403" t="str">
        <f t="shared" si="167"/>
        <v/>
      </c>
      <c r="AN298" s="403">
        <f t="shared" si="167"/>
        <v>1</v>
      </c>
      <c r="AO298" s="403" t="str">
        <f t="shared" si="167"/>
        <v/>
      </c>
      <c r="AP298" s="403">
        <f t="shared" si="167"/>
        <v>1</v>
      </c>
      <c r="AQ298" s="200">
        <f t="shared" si="184"/>
        <v>0</v>
      </c>
      <c r="AR298" s="200">
        <f t="shared" si="184"/>
        <v>0</v>
      </c>
      <c r="AS298" s="200">
        <f t="shared" si="184"/>
        <v>0</v>
      </c>
      <c r="AT298" s="200">
        <f t="shared" si="209"/>
        <v>0</v>
      </c>
      <c r="AU298" s="404"/>
    </row>
    <row r="299" spans="1:47" s="334" customFormat="1">
      <c r="A299" s="401"/>
      <c r="B299" s="217" t="s">
        <v>441</v>
      </c>
      <c r="C299" s="200"/>
      <c r="D299" s="200">
        <f>[3]DJMMC!D404</f>
        <v>293</v>
      </c>
      <c r="E299" s="200">
        <f>[3]DJMMC!D306</f>
        <v>0</v>
      </c>
      <c r="F299" s="200">
        <f t="shared" si="200"/>
        <v>293</v>
      </c>
      <c r="G299" s="200"/>
      <c r="H299" s="200"/>
      <c r="I299" s="200"/>
      <c r="J299" s="200">
        <f t="shared" si="201"/>
        <v>0</v>
      </c>
      <c r="K299" s="200">
        <f t="shared" si="182"/>
        <v>0</v>
      </c>
      <c r="L299" s="200">
        <f t="shared" si="182"/>
        <v>293</v>
      </c>
      <c r="M299" s="200">
        <f t="shared" si="182"/>
        <v>0</v>
      </c>
      <c r="N299" s="200">
        <f t="shared" si="202"/>
        <v>293</v>
      </c>
      <c r="O299" s="200"/>
      <c r="P299" s="200">
        <v>293</v>
      </c>
      <c r="Q299" s="200"/>
      <c r="R299" s="200">
        <f t="shared" si="203"/>
        <v>293</v>
      </c>
      <c r="S299" s="200"/>
      <c r="T299" s="200"/>
      <c r="U299" s="200"/>
      <c r="V299" s="200">
        <f t="shared" si="204"/>
        <v>0</v>
      </c>
      <c r="W299" s="200"/>
      <c r="X299" s="402">
        <f>+[3]DJMMC!J404</f>
        <v>0</v>
      </c>
      <c r="Y299" s="200"/>
      <c r="Z299" s="200">
        <f t="shared" si="205"/>
        <v>0</v>
      </c>
      <c r="AA299" s="200">
        <f t="shared" si="183"/>
        <v>0</v>
      </c>
      <c r="AB299" s="402">
        <f t="shared" si="183"/>
        <v>293</v>
      </c>
      <c r="AC299" s="402">
        <f t="shared" si="183"/>
        <v>0</v>
      </c>
      <c r="AD299" s="402">
        <f t="shared" si="206"/>
        <v>293</v>
      </c>
      <c r="AE299" s="402"/>
      <c r="AF299" s="402">
        <f>+[3]DJMMC!AX404</f>
        <v>0</v>
      </c>
      <c r="AG299" s="402">
        <f>[3]DJMMC!AX405</f>
        <v>0</v>
      </c>
      <c r="AH299" s="402">
        <f t="shared" si="207"/>
        <v>0</v>
      </c>
      <c r="AI299" s="402">
        <f t="shared" si="181"/>
        <v>0</v>
      </c>
      <c r="AJ299" s="402">
        <f t="shared" si="181"/>
        <v>293</v>
      </c>
      <c r="AK299" s="402">
        <f t="shared" si="181"/>
        <v>0</v>
      </c>
      <c r="AL299" s="402">
        <f t="shared" si="208"/>
        <v>293</v>
      </c>
      <c r="AM299" s="403" t="str">
        <f t="shared" si="167"/>
        <v/>
      </c>
      <c r="AN299" s="403">
        <f t="shared" si="167"/>
        <v>0</v>
      </c>
      <c r="AO299" s="403" t="str">
        <f t="shared" si="167"/>
        <v/>
      </c>
      <c r="AP299" s="403">
        <f t="shared" si="167"/>
        <v>0</v>
      </c>
      <c r="AQ299" s="200">
        <f t="shared" si="184"/>
        <v>0</v>
      </c>
      <c r="AR299" s="200">
        <f t="shared" si="184"/>
        <v>0</v>
      </c>
      <c r="AS299" s="200">
        <f t="shared" si="184"/>
        <v>0</v>
      </c>
      <c r="AT299" s="200">
        <f t="shared" si="209"/>
        <v>0</v>
      </c>
      <c r="AU299" s="404"/>
    </row>
    <row r="300" spans="1:47" s="334" customFormat="1" ht="24">
      <c r="A300" s="401"/>
      <c r="B300" s="217" t="s">
        <v>142</v>
      </c>
      <c r="C300" s="200"/>
      <c r="D300" s="200">
        <f>[3]CLMMRH!D404</f>
        <v>1333852.27</v>
      </c>
      <c r="E300" s="200">
        <f>[3]CLMMRH!D306</f>
        <v>0</v>
      </c>
      <c r="F300" s="200">
        <f t="shared" si="200"/>
        <v>1333852.27</v>
      </c>
      <c r="G300" s="200"/>
      <c r="H300" s="200"/>
      <c r="I300" s="200"/>
      <c r="J300" s="200">
        <f t="shared" si="201"/>
        <v>0</v>
      </c>
      <c r="K300" s="200">
        <f t="shared" si="182"/>
        <v>0</v>
      </c>
      <c r="L300" s="200">
        <f t="shared" si="182"/>
        <v>1333852.27</v>
      </c>
      <c r="M300" s="200">
        <f t="shared" si="182"/>
        <v>0</v>
      </c>
      <c r="N300" s="200">
        <f t="shared" si="202"/>
        <v>1333852.27</v>
      </c>
      <c r="O300" s="200"/>
      <c r="P300" s="200">
        <v>1333852.27</v>
      </c>
      <c r="Q300" s="200"/>
      <c r="R300" s="200">
        <f t="shared" si="203"/>
        <v>1333852.27</v>
      </c>
      <c r="S300" s="200"/>
      <c r="T300" s="200"/>
      <c r="U300" s="200"/>
      <c r="V300" s="200">
        <f t="shared" si="204"/>
        <v>0</v>
      </c>
      <c r="W300" s="200"/>
      <c r="X300" s="402">
        <f>+[3]CLMMRH!J404</f>
        <v>0</v>
      </c>
      <c r="Y300" s="200"/>
      <c r="Z300" s="200">
        <f t="shared" si="205"/>
        <v>0</v>
      </c>
      <c r="AA300" s="200">
        <f t="shared" si="183"/>
        <v>0</v>
      </c>
      <c r="AB300" s="402">
        <f t="shared" si="183"/>
        <v>1333852.27</v>
      </c>
      <c r="AC300" s="402">
        <f t="shared" si="183"/>
        <v>0</v>
      </c>
      <c r="AD300" s="402">
        <f t="shared" si="206"/>
        <v>1333852.27</v>
      </c>
      <c r="AE300" s="402"/>
      <c r="AF300" s="402">
        <f>+[3]CLMMRH!AX404</f>
        <v>1333852.27</v>
      </c>
      <c r="AG300" s="402">
        <f>[3]CLMMRH!AX405</f>
        <v>0</v>
      </c>
      <c r="AH300" s="402">
        <f t="shared" si="207"/>
        <v>1333852.27</v>
      </c>
      <c r="AI300" s="402">
        <f t="shared" si="181"/>
        <v>0</v>
      </c>
      <c r="AJ300" s="402">
        <f t="shared" si="181"/>
        <v>0</v>
      </c>
      <c r="AK300" s="402">
        <f t="shared" si="181"/>
        <v>0</v>
      </c>
      <c r="AL300" s="402">
        <f t="shared" si="208"/>
        <v>0</v>
      </c>
      <c r="AM300" s="403" t="str">
        <f t="shared" si="167"/>
        <v/>
      </c>
      <c r="AN300" s="403">
        <f t="shared" si="167"/>
        <v>1</v>
      </c>
      <c r="AO300" s="403" t="str">
        <f t="shared" si="167"/>
        <v/>
      </c>
      <c r="AP300" s="403">
        <f t="shared" si="167"/>
        <v>1</v>
      </c>
      <c r="AQ300" s="200">
        <f t="shared" si="184"/>
        <v>0</v>
      </c>
      <c r="AR300" s="200">
        <f t="shared" si="184"/>
        <v>0</v>
      </c>
      <c r="AS300" s="200">
        <f t="shared" si="184"/>
        <v>0</v>
      </c>
      <c r="AT300" s="200">
        <f t="shared" si="209"/>
        <v>0</v>
      </c>
      <c r="AU300" s="404"/>
    </row>
    <row r="301" spans="1:47" s="334" customFormat="1">
      <c r="A301" s="401"/>
      <c r="B301" s="256" t="s">
        <v>201</v>
      </c>
      <c r="C301" s="200"/>
      <c r="D301" s="200">
        <f>[3]LPH!D404</f>
        <v>16250</v>
      </c>
      <c r="E301" s="200">
        <f>[3]LPH!D306</f>
        <v>0</v>
      </c>
      <c r="F301" s="200">
        <f t="shared" si="200"/>
        <v>16250</v>
      </c>
      <c r="G301" s="200"/>
      <c r="H301" s="200"/>
      <c r="I301" s="200"/>
      <c r="J301" s="200">
        <f t="shared" si="201"/>
        <v>0</v>
      </c>
      <c r="K301" s="200">
        <f t="shared" si="182"/>
        <v>0</v>
      </c>
      <c r="L301" s="200">
        <f t="shared" si="182"/>
        <v>16250</v>
      </c>
      <c r="M301" s="200">
        <f t="shared" si="182"/>
        <v>0</v>
      </c>
      <c r="N301" s="200">
        <f t="shared" si="202"/>
        <v>16250</v>
      </c>
      <c r="O301" s="200"/>
      <c r="P301" s="200">
        <v>16250</v>
      </c>
      <c r="Q301" s="200"/>
      <c r="R301" s="200">
        <f t="shared" si="203"/>
        <v>16250</v>
      </c>
      <c r="S301" s="200"/>
      <c r="T301" s="200"/>
      <c r="U301" s="200"/>
      <c r="V301" s="200">
        <f t="shared" si="204"/>
        <v>0</v>
      </c>
      <c r="W301" s="200"/>
      <c r="X301" s="402">
        <f>+[3]LPH!J404</f>
        <v>0</v>
      </c>
      <c r="Y301" s="200"/>
      <c r="Z301" s="200">
        <f t="shared" si="205"/>
        <v>0</v>
      </c>
      <c r="AA301" s="200">
        <f t="shared" si="183"/>
        <v>0</v>
      </c>
      <c r="AB301" s="402">
        <f t="shared" si="183"/>
        <v>16250</v>
      </c>
      <c r="AC301" s="402">
        <f t="shared" si="183"/>
        <v>0</v>
      </c>
      <c r="AD301" s="402">
        <f t="shared" si="206"/>
        <v>16250</v>
      </c>
      <c r="AE301" s="402"/>
      <c r="AF301" s="402">
        <f>+[3]LPH!AX404</f>
        <v>0</v>
      </c>
      <c r="AG301" s="402">
        <f>[3]LPH!AX405</f>
        <v>0</v>
      </c>
      <c r="AH301" s="402">
        <f t="shared" si="207"/>
        <v>0</v>
      </c>
      <c r="AI301" s="402">
        <f t="shared" si="181"/>
        <v>0</v>
      </c>
      <c r="AJ301" s="402">
        <f t="shared" si="181"/>
        <v>16250</v>
      </c>
      <c r="AK301" s="402">
        <f t="shared" si="181"/>
        <v>0</v>
      </c>
      <c r="AL301" s="402">
        <f t="shared" si="208"/>
        <v>16250</v>
      </c>
      <c r="AM301" s="403" t="str">
        <f t="shared" si="167"/>
        <v/>
      </c>
      <c r="AN301" s="403">
        <f t="shared" si="167"/>
        <v>0</v>
      </c>
      <c r="AO301" s="403" t="str">
        <f t="shared" si="167"/>
        <v/>
      </c>
      <c r="AP301" s="403">
        <f t="shared" si="167"/>
        <v>0</v>
      </c>
      <c r="AQ301" s="200">
        <f t="shared" si="184"/>
        <v>0</v>
      </c>
      <c r="AR301" s="200">
        <f t="shared" si="184"/>
        <v>0</v>
      </c>
      <c r="AS301" s="200">
        <f t="shared" si="184"/>
        <v>0</v>
      </c>
      <c r="AT301" s="200">
        <f t="shared" si="209"/>
        <v>0</v>
      </c>
      <c r="AU301" s="404"/>
    </row>
    <row r="302" spans="1:47" s="334" customFormat="1">
      <c r="A302" s="401"/>
      <c r="B302" s="217" t="s">
        <v>170</v>
      </c>
      <c r="C302" s="200"/>
      <c r="D302" s="200">
        <f>[3]DRH!D404</f>
        <v>1842654.43</v>
      </c>
      <c r="E302" s="200">
        <f>[3]DRH!D306</f>
        <v>0</v>
      </c>
      <c r="F302" s="200">
        <f t="shared" si="200"/>
        <v>1842654.43</v>
      </c>
      <c r="G302" s="200"/>
      <c r="H302" s="200"/>
      <c r="I302" s="200"/>
      <c r="J302" s="200">
        <f t="shared" si="201"/>
        <v>0</v>
      </c>
      <c r="K302" s="200">
        <f t="shared" si="182"/>
        <v>0</v>
      </c>
      <c r="L302" s="200">
        <f t="shared" si="182"/>
        <v>1842654.43</v>
      </c>
      <c r="M302" s="200">
        <f t="shared" si="182"/>
        <v>0</v>
      </c>
      <c r="N302" s="200">
        <f t="shared" si="202"/>
        <v>1842654.43</v>
      </c>
      <c r="O302" s="200"/>
      <c r="P302" s="200">
        <v>1842654.43</v>
      </c>
      <c r="Q302" s="200"/>
      <c r="R302" s="200">
        <f t="shared" si="203"/>
        <v>1842654.43</v>
      </c>
      <c r="S302" s="200"/>
      <c r="T302" s="200"/>
      <c r="U302" s="200"/>
      <c r="V302" s="200">
        <f t="shared" si="204"/>
        <v>0</v>
      </c>
      <c r="W302" s="200"/>
      <c r="X302" s="402">
        <f>+[3]DRH!J404</f>
        <v>0</v>
      </c>
      <c r="Y302" s="200"/>
      <c r="Z302" s="200">
        <f t="shared" si="205"/>
        <v>0</v>
      </c>
      <c r="AA302" s="200">
        <f t="shared" si="183"/>
        <v>0</v>
      </c>
      <c r="AB302" s="402">
        <f t="shared" si="183"/>
        <v>1842654.43</v>
      </c>
      <c r="AC302" s="402">
        <f t="shared" si="183"/>
        <v>0</v>
      </c>
      <c r="AD302" s="402">
        <f t="shared" si="206"/>
        <v>1842654.43</v>
      </c>
      <c r="AE302" s="402"/>
      <c r="AF302" s="402">
        <f>+[3]DRH!AX404</f>
        <v>1193497</v>
      </c>
      <c r="AG302" s="402">
        <f>[3]DRH!AX405</f>
        <v>0</v>
      </c>
      <c r="AH302" s="402">
        <f t="shared" si="207"/>
        <v>1193497</v>
      </c>
      <c r="AI302" s="402">
        <f t="shared" si="181"/>
        <v>0</v>
      </c>
      <c r="AJ302" s="402">
        <f t="shared" si="181"/>
        <v>649157.42999999993</v>
      </c>
      <c r="AK302" s="402">
        <f t="shared" si="181"/>
        <v>0</v>
      </c>
      <c r="AL302" s="402">
        <f t="shared" si="208"/>
        <v>649157.42999999993</v>
      </c>
      <c r="AM302" s="403" t="str">
        <f t="shared" si="167"/>
        <v/>
      </c>
      <c r="AN302" s="403">
        <f t="shared" si="167"/>
        <v>0.64770527808624434</v>
      </c>
      <c r="AO302" s="403" t="str">
        <f t="shared" si="167"/>
        <v/>
      </c>
      <c r="AP302" s="403">
        <f t="shared" si="167"/>
        <v>0.64770527808624434</v>
      </c>
      <c r="AQ302" s="200">
        <f t="shared" si="184"/>
        <v>0</v>
      </c>
      <c r="AR302" s="200">
        <f t="shared" si="184"/>
        <v>0</v>
      </c>
      <c r="AS302" s="200">
        <f t="shared" si="184"/>
        <v>0</v>
      </c>
      <c r="AT302" s="200">
        <f t="shared" si="209"/>
        <v>0</v>
      </c>
      <c r="AU302" s="404"/>
    </row>
    <row r="303" spans="1:47" s="334" customFormat="1">
      <c r="A303" s="401"/>
      <c r="B303" s="261"/>
      <c r="C303" s="200"/>
      <c r="D303" s="200">
        <f>[3]BRTTH!D286</f>
        <v>0</v>
      </c>
      <c r="E303" s="200"/>
      <c r="F303" s="200">
        <f t="shared" si="200"/>
        <v>0</v>
      </c>
      <c r="G303" s="200"/>
      <c r="H303" s="200"/>
      <c r="I303" s="200"/>
      <c r="J303" s="200">
        <f t="shared" si="201"/>
        <v>0</v>
      </c>
      <c r="K303" s="200">
        <f t="shared" si="182"/>
        <v>0</v>
      </c>
      <c r="L303" s="200">
        <f t="shared" si="182"/>
        <v>0</v>
      </c>
      <c r="M303" s="200">
        <f t="shared" si="182"/>
        <v>0</v>
      </c>
      <c r="N303" s="200">
        <f t="shared" si="202"/>
        <v>0</v>
      </c>
      <c r="O303" s="200"/>
      <c r="P303" s="200"/>
      <c r="Q303" s="200"/>
      <c r="R303" s="200">
        <f t="shared" si="203"/>
        <v>0</v>
      </c>
      <c r="S303" s="200"/>
      <c r="T303" s="200"/>
      <c r="U303" s="200"/>
      <c r="V303" s="200">
        <f t="shared" si="204"/>
        <v>0</v>
      </c>
      <c r="W303" s="200"/>
      <c r="X303" s="200"/>
      <c r="Y303" s="200"/>
      <c r="Z303" s="200">
        <f t="shared" si="205"/>
        <v>0</v>
      </c>
      <c r="AA303" s="200">
        <f t="shared" si="183"/>
        <v>0</v>
      </c>
      <c r="AB303" s="402">
        <f t="shared" si="183"/>
        <v>0</v>
      </c>
      <c r="AC303" s="402">
        <f t="shared" si="183"/>
        <v>0</v>
      </c>
      <c r="AD303" s="402">
        <f t="shared" si="206"/>
        <v>0</v>
      </c>
      <c r="AE303" s="402"/>
      <c r="AF303" s="402"/>
      <c r="AG303" s="402"/>
      <c r="AH303" s="402">
        <f t="shared" si="207"/>
        <v>0</v>
      </c>
      <c r="AI303" s="402">
        <f t="shared" si="181"/>
        <v>0</v>
      </c>
      <c r="AJ303" s="402">
        <f t="shared" si="181"/>
        <v>0</v>
      </c>
      <c r="AK303" s="402">
        <f t="shared" si="181"/>
        <v>0</v>
      </c>
      <c r="AL303" s="402">
        <f t="shared" si="208"/>
        <v>0</v>
      </c>
      <c r="AM303" s="403" t="str">
        <f t="shared" si="167"/>
        <v/>
      </c>
      <c r="AN303" s="403" t="str">
        <f t="shared" si="167"/>
        <v/>
      </c>
      <c r="AO303" s="403" t="str">
        <f t="shared" si="167"/>
        <v/>
      </c>
      <c r="AP303" s="403" t="str">
        <f t="shared" si="167"/>
        <v/>
      </c>
      <c r="AQ303" s="200">
        <f t="shared" si="184"/>
        <v>0</v>
      </c>
      <c r="AR303" s="200">
        <f t="shared" si="184"/>
        <v>0</v>
      </c>
      <c r="AS303" s="200">
        <f t="shared" si="184"/>
        <v>0</v>
      </c>
      <c r="AT303" s="200">
        <f t="shared" si="209"/>
        <v>0</v>
      </c>
      <c r="AU303" s="404"/>
    </row>
    <row r="304" spans="1:47" s="334" customFormat="1">
      <c r="A304" s="401"/>
      <c r="B304" s="261"/>
      <c r="C304" s="200"/>
      <c r="D304" s="200">
        <f>[3]BRTTH!D306</f>
        <v>0</v>
      </c>
      <c r="E304" s="200"/>
      <c r="F304" s="200">
        <f t="shared" si="172"/>
        <v>0</v>
      </c>
      <c r="G304" s="200"/>
      <c r="H304" s="200"/>
      <c r="I304" s="200"/>
      <c r="J304" s="200">
        <f t="shared" si="173"/>
        <v>0</v>
      </c>
      <c r="K304" s="200">
        <f t="shared" si="182"/>
        <v>0</v>
      </c>
      <c r="L304" s="200">
        <f t="shared" si="182"/>
        <v>0</v>
      </c>
      <c r="M304" s="200">
        <f t="shared" si="182"/>
        <v>0</v>
      </c>
      <c r="N304" s="200">
        <f t="shared" si="174"/>
        <v>0</v>
      </c>
      <c r="O304" s="200"/>
      <c r="P304" s="200"/>
      <c r="Q304" s="200"/>
      <c r="R304" s="200">
        <f t="shared" si="175"/>
        <v>0</v>
      </c>
      <c r="S304" s="200"/>
      <c r="T304" s="200"/>
      <c r="U304" s="200"/>
      <c r="V304" s="200">
        <f t="shared" si="176"/>
        <v>0</v>
      </c>
      <c r="W304" s="200"/>
      <c r="X304" s="200"/>
      <c r="Y304" s="200"/>
      <c r="Z304" s="200">
        <f t="shared" si="177"/>
        <v>0</v>
      </c>
      <c r="AA304" s="200">
        <f t="shared" si="183"/>
        <v>0</v>
      </c>
      <c r="AB304" s="402">
        <f t="shared" si="183"/>
        <v>0</v>
      </c>
      <c r="AC304" s="402">
        <f t="shared" si="183"/>
        <v>0</v>
      </c>
      <c r="AD304" s="402">
        <f t="shared" si="178"/>
        <v>0</v>
      </c>
      <c r="AE304" s="402"/>
      <c r="AF304" s="402"/>
      <c r="AG304" s="402"/>
      <c r="AH304" s="402">
        <f t="shared" si="179"/>
        <v>0</v>
      </c>
      <c r="AI304" s="402">
        <f t="shared" si="181"/>
        <v>0</v>
      </c>
      <c r="AJ304" s="402">
        <f t="shared" si="181"/>
        <v>0</v>
      </c>
      <c r="AK304" s="402">
        <f t="shared" si="181"/>
        <v>0</v>
      </c>
      <c r="AL304" s="402">
        <f t="shared" si="166"/>
        <v>0</v>
      </c>
      <c r="AM304" s="403" t="str">
        <f t="shared" si="167"/>
        <v/>
      </c>
      <c r="AN304" s="403" t="str">
        <f t="shared" si="167"/>
        <v/>
      </c>
      <c r="AO304" s="403" t="str">
        <f t="shared" si="167"/>
        <v/>
      </c>
      <c r="AP304" s="403" t="str">
        <f t="shared" si="167"/>
        <v/>
      </c>
      <c r="AQ304" s="200">
        <f t="shared" si="184"/>
        <v>0</v>
      </c>
      <c r="AR304" s="200">
        <f t="shared" si="184"/>
        <v>0</v>
      </c>
      <c r="AS304" s="200">
        <f t="shared" si="184"/>
        <v>0</v>
      </c>
      <c r="AT304" s="200">
        <f t="shared" si="180"/>
        <v>0</v>
      </c>
      <c r="AU304" s="404"/>
    </row>
    <row r="305" spans="1:48">
      <c r="A305" s="428">
        <v>302030000</v>
      </c>
      <c r="B305" s="481" t="s">
        <v>202</v>
      </c>
      <c r="C305" s="423"/>
      <c r="D305" s="200">
        <f>[3]BS!D306</f>
        <v>0</v>
      </c>
      <c r="E305" s="423"/>
      <c r="F305" s="200">
        <f t="shared" si="172"/>
        <v>0</v>
      </c>
      <c r="G305" s="423"/>
      <c r="H305" s="423"/>
      <c r="I305" s="423"/>
      <c r="J305" s="200">
        <f t="shared" si="173"/>
        <v>0</v>
      </c>
      <c r="K305" s="200">
        <f t="shared" si="182"/>
        <v>0</v>
      </c>
      <c r="L305" s="200">
        <f t="shared" si="182"/>
        <v>0</v>
      </c>
      <c r="M305" s="200">
        <f t="shared" si="182"/>
        <v>0</v>
      </c>
      <c r="N305" s="200">
        <f t="shared" si="174"/>
        <v>0</v>
      </c>
      <c r="O305" s="423"/>
      <c r="P305" s="423"/>
      <c r="Q305" s="423"/>
      <c r="R305" s="200">
        <f t="shared" si="175"/>
        <v>0</v>
      </c>
      <c r="S305" s="423"/>
      <c r="T305" s="423"/>
      <c r="U305" s="423"/>
      <c r="V305" s="200">
        <f t="shared" si="176"/>
        <v>0</v>
      </c>
      <c r="W305" s="423"/>
      <c r="X305" s="423"/>
      <c r="Y305" s="423"/>
      <c r="Z305" s="200">
        <f t="shared" si="177"/>
        <v>0</v>
      </c>
      <c r="AA305" s="200">
        <f t="shared" si="183"/>
        <v>0</v>
      </c>
      <c r="AB305" s="402">
        <f t="shared" si="183"/>
        <v>0</v>
      </c>
      <c r="AC305" s="402">
        <f t="shared" si="183"/>
        <v>0</v>
      </c>
      <c r="AD305" s="402">
        <f t="shared" si="178"/>
        <v>0</v>
      </c>
      <c r="AE305" s="424"/>
      <c r="AF305" s="424"/>
      <c r="AG305" s="424"/>
      <c r="AH305" s="402">
        <f t="shared" si="179"/>
        <v>0</v>
      </c>
      <c r="AI305" s="402">
        <f t="shared" si="181"/>
        <v>0</v>
      </c>
      <c r="AJ305" s="402">
        <f t="shared" si="181"/>
        <v>0</v>
      </c>
      <c r="AK305" s="402">
        <f t="shared" si="181"/>
        <v>0</v>
      </c>
      <c r="AL305" s="402">
        <f t="shared" si="166"/>
        <v>0</v>
      </c>
      <c r="AM305" s="403" t="str">
        <f t="shared" si="167"/>
        <v/>
      </c>
      <c r="AN305" s="403" t="str">
        <f t="shared" si="167"/>
        <v/>
      </c>
      <c r="AO305" s="403" t="str">
        <f t="shared" si="167"/>
        <v/>
      </c>
      <c r="AP305" s="403" t="str">
        <f t="shared" si="167"/>
        <v/>
      </c>
      <c r="AQ305" s="200">
        <f t="shared" si="184"/>
        <v>0</v>
      </c>
      <c r="AR305" s="200">
        <f t="shared" si="184"/>
        <v>0</v>
      </c>
      <c r="AS305" s="200">
        <f t="shared" si="184"/>
        <v>0</v>
      </c>
      <c r="AT305" s="200">
        <f t="shared" si="180"/>
        <v>0</v>
      </c>
      <c r="AU305" s="425"/>
    </row>
    <row r="306" spans="1:48" s="434" customFormat="1" ht="36">
      <c r="A306" s="489" t="s">
        <v>203</v>
      </c>
      <c r="B306" s="261" t="s">
        <v>204</v>
      </c>
      <c r="C306" s="430">
        <v>0</v>
      </c>
      <c r="D306" s="200">
        <f>[3]WVMC!D306</f>
        <v>0</v>
      </c>
      <c r="E306" s="430"/>
      <c r="F306" s="430">
        <f t="shared" si="172"/>
        <v>0</v>
      </c>
      <c r="G306" s="430">
        <v>0</v>
      </c>
      <c r="H306" s="430">
        <f>35295657000-35295657000</f>
        <v>0</v>
      </c>
      <c r="I306" s="430"/>
      <c r="J306" s="430">
        <f t="shared" si="173"/>
        <v>0</v>
      </c>
      <c r="K306" s="430">
        <f t="shared" si="182"/>
        <v>0</v>
      </c>
      <c r="L306" s="430">
        <f t="shared" si="182"/>
        <v>0</v>
      </c>
      <c r="M306" s="430">
        <f t="shared" si="182"/>
        <v>0</v>
      </c>
      <c r="N306" s="430">
        <f t="shared" si="174"/>
        <v>0</v>
      </c>
      <c r="O306" s="430">
        <v>0</v>
      </c>
      <c r="P306" s="430">
        <f>35295657000-35295657000</f>
        <v>0</v>
      </c>
      <c r="Q306" s="430"/>
      <c r="R306" s="430">
        <f t="shared" si="175"/>
        <v>0</v>
      </c>
      <c r="S306" s="430">
        <v>0</v>
      </c>
      <c r="T306" s="430">
        <f>35295657000-35295657000</f>
        <v>0</v>
      </c>
      <c r="U306" s="430"/>
      <c r="V306" s="430">
        <f t="shared" si="176"/>
        <v>0</v>
      </c>
      <c r="W306" s="430">
        <v>0</v>
      </c>
      <c r="X306" s="430">
        <f>35295657000-35295657000</f>
        <v>0</v>
      </c>
      <c r="Y306" s="430"/>
      <c r="Z306" s="430">
        <f t="shared" si="177"/>
        <v>0</v>
      </c>
      <c r="AA306" s="430">
        <f t="shared" si="183"/>
        <v>0</v>
      </c>
      <c r="AB306" s="431">
        <f t="shared" si="183"/>
        <v>0</v>
      </c>
      <c r="AC306" s="431">
        <f t="shared" si="183"/>
        <v>0</v>
      </c>
      <c r="AD306" s="431">
        <f t="shared" si="178"/>
        <v>0</v>
      </c>
      <c r="AE306" s="431">
        <v>0</v>
      </c>
      <c r="AF306" s="431">
        <f>35295657000-35295657000</f>
        <v>0</v>
      </c>
      <c r="AG306" s="431"/>
      <c r="AH306" s="431">
        <f t="shared" si="179"/>
        <v>0</v>
      </c>
      <c r="AI306" s="431">
        <f t="shared" si="181"/>
        <v>0</v>
      </c>
      <c r="AJ306" s="431">
        <f t="shared" si="181"/>
        <v>0</v>
      </c>
      <c r="AK306" s="431">
        <f t="shared" si="181"/>
        <v>0</v>
      </c>
      <c r="AL306" s="431">
        <f t="shared" si="166"/>
        <v>0</v>
      </c>
      <c r="AM306" s="432" t="str">
        <f t="shared" si="167"/>
        <v/>
      </c>
      <c r="AN306" s="432" t="str">
        <f t="shared" si="167"/>
        <v/>
      </c>
      <c r="AO306" s="432" t="str">
        <f t="shared" si="167"/>
        <v/>
      </c>
      <c r="AP306" s="432" t="str">
        <f t="shared" si="167"/>
        <v/>
      </c>
      <c r="AQ306" s="430">
        <f t="shared" si="184"/>
        <v>0</v>
      </c>
      <c r="AR306" s="430">
        <f t="shared" si="184"/>
        <v>0</v>
      </c>
      <c r="AS306" s="430">
        <f t="shared" si="184"/>
        <v>0</v>
      </c>
      <c r="AT306" s="200">
        <f t="shared" si="180"/>
        <v>0</v>
      </c>
      <c r="AU306" s="433"/>
    </row>
    <row r="307" spans="1:48" s="420" customFormat="1">
      <c r="A307" s="428" t="s">
        <v>205</v>
      </c>
      <c r="B307" s="458" t="s">
        <v>206</v>
      </c>
      <c r="C307" s="416"/>
      <c r="D307" s="200">
        <f>[3]WVS!D306</f>
        <v>0</v>
      </c>
      <c r="E307" s="416"/>
      <c r="F307" s="416">
        <f t="shared" si="172"/>
        <v>0</v>
      </c>
      <c r="G307" s="416"/>
      <c r="H307" s="416"/>
      <c r="I307" s="416"/>
      <c r="J307" s="416">
        <f t="shared" si="173"/>
        <v>0</v>
      </c>
      <c r="K307" s="416">
        <f t="shared" si="182"/>
        <v>0</v>
      </c>
      <c r="L307" s="416">
        <f t="shared" si="182"/>
        <v>0</v>
      </c>
      <c r="M307" s="416">
        <f t="shared" si="182"/>
        <v>0</v>
      </c>
      <c r="N307" s="416">
        <f t="shared" si="174"/>
        <v>0</v>
      </c>
      <c r="O307" s="416"/>
      <c r="P307" s="416"/>
      <c r="Q307" s="416"/>
      <c r="R307" s="416">
        <f t="shared" si="175"/>
        <v>0</v>
      </c>
      <c r="S307" s="416"/>
      <c r="T307" s="416"/>
      <c r="U307" s="416"/>
      <c r="V307" s="416">
        <f t="shared" si="176"/>
        <v>0</v>
      </c>
      <c r="W307" s="416"/>
      <c r="X307" s="416"/>
      <c r="Y307" s="416"/>
      <c r="Z307" s="416">
        <f t="shared" si="177"/>
        <v>0</v>
      </c>
      <c r="AA307" s="416">
        <f t="shared" si="183"/>
        <v>0</v>
      </c>
      <c r="AB307" s="417">
        <f t="shared" si="183"/>
        <v>0</v>
      </c>
      <c r="AC307" s="417">
        <f t="shared" si="183"/>
        <v>0</v>
      </c>
      <c r="AD307" s="417">
        <f t="shared" si="178"/>
        <v>0</v>
      </c>
      <c r="AE307" s="417"/>
      <c r="AF307" s="417"/>
      <c r="AG307" s="417"/>
      <c r="AH307" s="417">
        <f t="shared" si="179"/>
        <v>0</v>
      </c>
      <c r="AI307" s="417">
        <f t="shared" si="181"/>
        <v>0</v>
      </c>
      <c r="AJ307" s="417">
        <f t="shared" si="181"/>
        <v>0</v>
      </c>
      <c r="AK307" s="417">
        <f t="shared" si="181"/>
        <v>0</v>
      </c>
      <c r="AL307" s="417">
        <f t="shared" si="166"/>
        <v>0</v>
      </c>
      <c r="AM307" s="418" t="str">
        <f t="shared" si="167"/>
        <v/>
      </c>
      <c r="AN307" s="418" t="str">
        <f t="shared" si="167"/>
        <v/>
      </c>
      <c r="AO307" s="418" t="str">
        <f t="shared" si="167"/>
        <v/>
      </c>
      <c r="AP307" s="418" t="str">
        <f t="shared" si="167"/>
        <v/>
      </c>
      <c r="AQ307" s="416">
        <f t="shared" si="184"/>
        <v>0</v>
      </c>
      <c r="AR307" s="416">
        <f t="shared" si="184"/>
        <v>0</v>
      </c>
      <c r="AS307" s="416">
        <f t="shared" si="184"/>
        <v>0</v>
      </c>
      <c r="AT307" s="397">
        <f t="shared" si="180"/>
        <v>0</v>
      </c>
      <c r="AU307" s="419"/>
    </row>
    <row r="308" spans="1:48" s="420" customFormat="1">
      <c r="A308" s="428" t="s">
        <v>207</v>
      </c>
      <c r="B308" s="458" t="s">
        <v>208</v>
      </c>
      <c r="C308" s="416"/>
      <c r="D308" s="200">
        <f>[3]DJMMC!D306</f>
        <v>0</v>
      </c>
      <c r="E308" s="416"/>
      <c r="F308" s="416">
        <f t="shared" si="172"/>
        <v>0</v>
      </c>
      <c r="G308" s="416"/>
      <c r="H308" s="416"/>
      <c r="I308" s="416"/>
      <c r="J308" s="416">
        <f t="shared" si="173"/>
        <v>0</v>
      </c>
      <c r="K308" s="416">
        <f t="shared" si="182"/>
        <v>0</v>
      </c>
      <c r="L308" s="416">
        <f t="shared" si="182"/>
        <v>0</v>
      </c>
      <c r="M308" s="416">
        <f t="shared" si="182"/>
        <v>0</v>
      </c>
      <c r="N308" s="416">
        <f t="shared" si="174"/>
        <v>0</v>
      </c>
      <c r="O308" s="416"/>
      <c r="P308" s="416"/>
      <c r="Q308" s="416"/>
      <c r="R308" s="416">
        <f t="shared" si="175"/>
        <v>0</v>
      </c>
      <c r="S308" s="416"/>
      <c r="T308" s="416"/>
      <c r="U308" s="416"/>
      <c r="V308" s="416">
        <f t="shared" si="176"/>
        <v>0</v>
      </c>
      <c r="W308" s="416"/>
      <c r="X308" s="416"/>
      <c r="Y308" s="416"/>
      <c r="Z308" s="416">
        <f t="shared" si="177"/>
        <v>0</v>
      </c>
      <c r="AA308" s="416">
        <f t="shared" si="183"/>
        <v>0</v>
      </c>
      <c r="AB308" s="417">
        <f t="shared" si="183"/>
        <v>0</v>
      </c>
      <c r="AC308" s="417">
        <f t="shared" si="183"/>
        <v>0</v>
      </c>
      <c r="AD308" s="417">
        <f t="shared" si="178"/>
        <v>0</v>
      </c>
      <c r="AE308" s="417"/>
      <c r="AF308" s="417"/>
      <c r="AG308" s="417"/>
      <c r="AH308" s="417">
        <f t="shared" si="179"/>
        <v>0</v>
      </c>
      <c r="AI308" s="417">
        <f t="shared" si="181"/>
        <v>0</v>
      </c>
      <c r="AJ308" s="417">
        <f t="shared" si="181"/>
        <v>0</v>
      </c>
      <c r="AK308" s="417">
        <f t="shared" si="181"/>
        <v>0</v>
      </c>
      <c r="AL308" s="417">
        <f t="shared" si="166"/>
        <v>0</v>
      </c>
      <c r="AM308" s="418" t="str">
        <f t="shared" si="167"/>
        <v/>
      </c>
      <c r="AN308" s="418" t="str">
        <f t="shared" si="167"/>
        <v/>
      </c>
      <c r="AO308" s="418" t="str">
        <f t="shared" si="167"/>
        <v/>
      </c>
      <c r="AP308" s="418" t="str">
        <f t="shared" si="167"/>
        <v/>
      </c>
      <c r="AQ308" s="416">
        <f t="shared" si="184"/>
        <v>0</v>
      </c>
      <c r="AR308" s="416">
        <f t="shared" si="184"/>
        <v>0</v>
      </c>
      <c r="AS308" s="416">
        <f t="shared" si="184"/>
        <v>0</v>
      </c>
      <c r="AT308" s="397">
        <f t="shared" si="180"/>
        <v>0</v>
      </c>
      <c r="AU308" s="419"/>
    </row>
    <row r="309" spans="1:48">
      <c r="A309" s="421"/>
      <c r="B309" s="422"/>
      <c r="C309" s="423"/>
      <c r="D309" s="200">
        <f>[3]CLMMRH!D306</f>
        <v>0</v>
      </c>
      <c r="E309" s="423"/>
      <c r="F309" s="200">
        <f t="shared" si="172"/>
        <v>0</v>
      </c>
      <c r="G309" s="423"/>
      <c r="H309" s="423"/>
      <c r="I309" s="423"/>
      <c r="J309" s="200">
        <f t="shared" si="173"/>
        <v>0</v>
      </c>
      <c r="K309" s="200">
        <f t="shared" si="182"/>
        <v>0</v>
      </c>
      <c r="L309" s="200">
        <f t="shared" si="182"/>
        <v>0</v>
      </c>
      <c r="M309" s="200">
        <f t="shared" si="182"/>
        <v>0</v>
      </c>
      <c r="N309" s="200">
        <f t="shared" si="174"/>
        <v>0</v>
      </c>
      <c r="O309" s="423"/>
      <c r="P309" s="423"/>
      <c r="Q309" s="423"/>
      <c r="R309" s="200">
        <f t="shared" si="175"/>
        <v>0</v>
      </c>
      <c r="S309" s="423"/>
      <c r="T309" s="423"/>
      <c r="U309" s="423"/>
      <c r="V309" s="200">
        <f t="shared" si="176"/>
        <v>0</v>
      </c>
      <c r="W309" s="423"/>
      <c r="X309" s="423"/>
      <c r="Y309" s="423"/>
      <c r="Z309" s="200">
        <f t="shared" si="177"/>
        <v>0</v>
      </c>
      <c r="AA309" s="200">
        <f t="shared" si="183"/>
        <v>0</v>
      </c>
      <c r="AB309" s="402">
        <f t="shared" si="183"/>
        <v>0</v>
      </c>
      <c r="AC309" s="402">
        <f t="shared" si="183"/>
        <v>0</v>
      </c>
      <c r="AD309" s="402">
        <f t="shared" si="178"/>
        <v>0</v>
      </c>
      <c r="AE309" s="424"/>
      <c r="AF309" s="424"/>
      <c r="AG309" s="424"/>
      <c r="AH309" s="402">
        <f t="shared" si="179"/>
        <v>0</v>
      </c>
      <c r="AI309" s="402">
        <f t="shared" si="181"/>
        <v>0</v>
      </c>
      <c r="AJ309" s="402">
        <f t="shared" si="181"/>
        <v>0</v>
      </c>
      <c r="AK309" s="402">
        <f t="shared" si="181"/>
        <v>0</v>
      </c>
      <c r="AL309" s="402">
        <f t="shared" si="166"/>
        <v>0</v>
      </c>
      <c r="AM309" s="403" t="str">
        <f t="shared" si="167"/>
        <v/>
      </c>
      <c r="AN309" s="403" t="str">
        <f t="shared" si="167"/>
        <v/>
      </c>
      <c r="AO309" s="403" t="str">
        <f t="shared" si="167"/>
        <v/>
      </c>
      <c r="AP309" s="403" t="str">
        <f t="shared" si="167"/>
        <v/>
      </c>
      <c r="AQ309" s="200">
        <f t="shared" si="184"/>
        <v>0</v>
      </c>
      <c r="AR309" s="200">
        <f t="shared" si="184"/>
        <v>0</v>
      </c>
      <c r="AS309" s="200">
        <f t="shared" si="184"/>
        <v>0</v>
      </c>
      <c r="AT309" s="200">
        <f t="shared" si="180"/>
        <v>0</v>
      </c>
      <c r="AU309" s="425"/>
    </row>
    <row r="310" spans="1:48">
      <c r="A310" s="428">
        <v>302040000</v>
      </c>
      <c r="B310" s="454" t="s">
        <v>209</v>
      </c>
      <c r="C310" s="423"/>
      <c r="D310" s="200">
        <f>[3]LPH!D306</f>
        <v>0</v>
      </c>
      <c r="E310" s="423"/>
      <c r="F310" s="200">
        <f t="shared" si="172"/>
        <v>0</v>
      </c>
      <c r="G310" s="423"/>
      <c r="H310" s="423"/>
      <c r="I310" s="423"/>
      <c r="J310" s="200">
        <f t="shared" si="173"/>
        <v>0</v>
      </c>
      <c r="K310" s="200">
        <f t="shared" si="182"/>
        <v>0</v>
      </c>
      <c r="L310" s="200">
        <f t="shared" si="182"/>
        <v>0</v>
      </c>
      <c r="M310" s="200">
        <f t="shared" si="182"/>
        <v>0</v>
      </c>
      <c r="N310" s="200">
        <f t="shared" si="174"/>
        <v>0</v>
      </c>
      <c r="O310" s="423"/>
      <c r="P310" s="423"/>
      <c r="Q310" s="423"/>
      <c r="R310" s="200">
        <f t="shared" si="175"/>
        <v>0</v>
      </c>
      <c r="S310" s="423"/>
      <c r="T310" s="423"/>
      <c r="U310" s="423"/>
      <c r="V310" s="200">
        <f t="shared" si="176"/>
        <v>0</v>
      </c>
      <c r="W310" s="423"/>
      <c r="X310" s="423"/>
      <c r="Y310" s="423"/>
      <c r="Z310" s="200">
        <f t="shared" si="177"/>
        <v>0</v>
      </c>
      <c r="AA310" s="200">
        <f t="shared" si="183"/>
        <v>0</v>
      </c>
      <c r="AB310" s="402">
        <f t="shared" si="183"/>
        <v>0</v>
      </c>
      <c r="AC310" s="402">
        <f t="shared" si="183"/>
        <v>0</v>
      </c>
      <c r="AD310" s="402">
        <f t="shared" si="178"/>
        <v>0</v>
      </c>
      <c r="AE310" s="424"/>
      <c r="AF310" s="424"/>
      <c r="AG310" s="424"/>
      <c r="AH310" s="402">
        <f t="shared" si="179"/>
        <v>0</v>
      </c>
      <c r="AI310" s="402">
        <f t="shared" si="181"/>
        <v>0</v>
      </c>
      <c r="AJ310" s="402">
        <f t="shared" si="181"/>
        <v>0</v>
      </c>
      <c r="AK310" s="402">
        <f t="shared" si="181"/>
        <v>0</v>
      </c>
      <c r="AL310" s="402">
        <f t="shared" si="166"/>
        <v>0</v>
      </c>
      <c r="AM310" s="403" t="str">
        <f t="shared" si="167"/>
        <v/>
      </c>
      <c r="AN310" s="403" t="str">
        <f t="shared" si="167"/>
        <v/>
      </c>
      <c r="AO310" s="403" t="str">
        <f t="shared" si="167"/>
        <v/>
      </c>
      <c r="AP310" s="403" t="str">
        <f t="shared" si="167"/>
        <v/>
      </c>
      <c r="AQ310" s="200">
        <f t="shared" si="184"/>
        <v>0</v>
      </c>
      <c r="AR310" s="200">
        <f t="shared" si="184"/>
        <v>0</v>
      </c>
      <c r="AS310" s="200">
        <f t="shared" si="184"/>
        <v>0</v>
      </c>
      <c r="AT310" s="200">
        <f t="shared" si="180"/>
        <v>0</v>
      </c>
      <c r="AU310" s="425"/>
    </row>
    <row r="311" spans="1:48" s="420" customFormat="1">
      <c r="A311" s="428" t="s">
        <v>210</v>
      </c>
      <c r="B311" s="490" t="s">
        <v>211</v>
      </c>
      <c r="C311" s="416">
        <f>SUM(C312:C333)</f>
        <v>0</v>
      </c>
      <c r="D311" s="416">
        <f t="shared" ref="D311:AL311" si="210">SUM(D312:D333)</f>
        <v>23410013.689999994</v>
      </c>
      <c r="E311" s="416">
        <f t="shared" si="210"/>
        <v>0</v>
      </c>
      <c r="F311" s="416">
        <f t="shared" si="210"/>
        <v>23410013.689999994</v>
      </c>
      <c r="G311" s="416">
        <f t="shared" si="210"/>
        <v>0</v>
      </c>
      <c r="H311" s="416">
        <f t="shared" si="210"/>
        <v>0</v>
      </c>
      <c r="I311" s="416">
        <f t="shared" si="210"/>
        <v>0</v>
      </c>
      <c r="J311" s="416">
        <f t="shared" si="210"/>
        <v>0</v>
      </c>
      <c r="K311" s="416">
        <f t="shared" si="210"/>
        <v>0</v>
      </c>
      <c r="L311" s="416">
        <f t="shared" si="210"/>
        <v>23410013.689999994</v>
      </c>
      <c r="M311" s="416">
        <f t="shared" si="210"/>
        <v>0</v>
      </c>
      <c r="N311" s="416">
        <f t="shared" si="210"/>
        <v>23410013.689999994</v>
      </c>
      <c r="O311" s="416">
        <f t="shared" si="210"/>
        <v>0</v>
      </c>
      <c r="P311" s="416">
        <f t="shared" si="210"/>
        <v>23410013.689999994</v>
      </c>
      <c r="Q311" s="416">
        <f t="shared" si="210"/>
        <v>0</v>
      </c>
      <c r="R311" s="416">
        <f t="shared" si="210"/>
        <v>23410013.689999994</v>
      </c>
      <c r="S311" s="416">
        <f t="shared" si="210"/>
        <v>0</v>
      </c>
      <c r="T311" s="416">
        <f t="shared" si="210"/>
        <v>0</v>
      </c>
      <c r="U311" s="416">
        <f t="shared" si="210"/>
        <v>0</v>
      </c>
      <c r="V311" s="416">
        <f t="shared" si="210"/>
        <v>0</v>
      </c>
      <c r="W311" s="416">
        <f t="shared" si="210"/>
        <v>0</v>
      </c>
      <c r="X311" s="416">
        <f t="shared" si="210"/>
        <v>0</v>
      </c>
      <c r="Y311" s="416">
        <f t="shared" si="210"/>
        <v>0</v>
      </c>
      <c r="Z311" s="416">
        <f t="shared" si="210"/>
        <v>0</v>
      </c>
      <c r="AA311" s="416">
        <f t="shared" si="210"/>
        <v>0</v>
      </c>
      <c r="AB311" s="417">
        <f t="shared" si="210"/>
        <v>23410013.689999994</v>
      </c>
      <c r="AC311" s="417">
        <f t="shared" si="210"/>
        <v>0</v>
      </c>
      <c r="AD311" s="417">
        <f t="shared" si="210"/>
        <v>23410013.689999994</v>
      </c>
      <c r="AE311" s="417">
        <f t="shared" si="210"/>
        <v>0</v>
      </c>
      <c r="AF311" s="417">
        <f t="shared" si="210"/>
        <v>18969121.969999999</v>
      </c>
      <c r="AG311" s="417">
        <f t="shared" si="210"/>
        <v>0</v>
      </c>
      <c r="AH311" s="417">
        <f t="shared" si="210"/>
        <v>18969121.969999999</v>
      </c>
      <c r="AI311" s="417">
        <f t="shared" si="210"/>
        <v>0</v>
      </c>
      <c r="AJ311" s="417">
        <f t="shared" si="210"/>
        <v>4440891.7199999951</v>
      </c>
      <c r="AK311" s="417">
        <f t="shared" si="210"/>
        <v>0</v>
      </c>
      <c r="AL311" s="417">
        <f t="shared" si="210"/>
        <v>4440891.7199999951</v>
      </c>
      <c r="AM311" s="418" t="str">
        <f t="shared" si="167"/>
        <v/>
      </c>
      <c r="AN311" s="418">
        <f t="shared" si="167"/>
        <v>0.81029948214438674</v>
      </c>
      <c r="AO311" s="418" t="str">
        <f t="shared" si="167"/>
        <v/>
      </c>
      <c r="AP311" s="418">
        <f t="shared" si="167"/>
        <v>0.81029948214438674</v>
      </c>
      <c r="AQ311" s="416">
        <f t="shared" si="184"/>
        <v>0</v>
      </c>
      <c r="AR311" s="416">
        <f t="shared" si="184"/>
        <v>0</v>
      </c>
      <c r="AS311" s="416">
        <f t="shared" si="184"/>
        <v>0</v>
      </c>
      <c r="AT311" s="416">
        <f t="shared" si="180"/>
        <v>0</v>
      </c>
      <c r="AU311" s="419"/>
      <c r="AV311" s="420">
        <f>+AL311-'[1]Summary by PAP Conap2014'!$BE$102</f>
        <v>0</v>
      </c>
    </row>
    <row r="312" spans="1:48" s="434" customFormat="1">
      <c r="A312" s="401" t="s">
        <v>210</v>
      </c>
      <c r="B312" s="487" t="s">
        <v>51</v>
      </c>
      <c r="C312" s="430"/>
      <c r="D312" s="200">
        <v>14188309.719999999</v>
      </c>
      <c r="E312" s="430"/>
      <c r="F312" s="430">
        <f t="shared" si="172"/>
        <v>14188309.719999999</v>
      </c>
      <c r="G312" s="430"/>
      <c r="H312" s="430"/>
      <c r="I312" s="430"/>
      <c r="J312" s="430">
        <f t="shared" si="173"/>
        <v>0</v>
      </c>
      <c r="K312" s="430">
        <f t="shared" si="182"/>
        <v>0</v>
      </c>
      <c r="L312" s="430">
        <f t="shared" si="182"/>
        <v>14188309.719999999</v>
      </c>
      <c r="M312" s="430">
        <f t="shared" si="182"/>
        <v>0</v>
      </c>
      <c r="N312" s="430">
        <f t="shared" si="174"/>
        <v>14188309.719999999</v>
      </c>
      <c r="O312" s="430"/>
      <c r="P312" s="430">
        <v>14188309.719999999</v>
      </c>
      <c r="Q312" s="430"/>
      <c r="R312" s="430">
        <f t="shared" si="175"/>
        <v>14188309.719999999</v>
      </c>
      <c r="S312" s="430"/>
      <c r="T312" s="430"/>
      <c r="U312" s="430"/>
      <c r="V312" s="430">
        <f t="shared" si="176"/>
        <v>0</v>
      </c>
      <c r="W312" s="430"/>
      <c r="X312" s="430">
        <f>-+'[3]Central-conap'!E99</f>
        <v>-10000000</v>
      </c>
      <c r="Y312" s="430"/>
      <c r="Z312" s="430">
        <f t="shared" si="177"/>
        <v>-10000000</v>
      </c>
      <c r="AA312" s="430">
        <f t="shared" si="183"/>
        <v>0</v>
      </c>
      <c r="AB312" s="431">
        <f t="shared" si="183"/>
        <v>4188309.7199999988</v>
      </c>
      <c r="AC312" s="431">
        <f t="shared" si="183"/>
        <v>0</v>
      </c>
      <c r="AD312" s="431">
        <f t="shared" si="178"/>
        <v>4188309.7199999988</v>
      </c>
      <c r="AE312" s="431"/>
      <c r="AF312" s="431">
        <f>+'[3]Central-conap'!F99</f>
        <v>3264646.629999999</v>
      </c>
      <c r="AG312" s="431"/>
      <c r="AH312" s="431">
        <f t="shared" si="179"/>
        <v>3264646.629999999</v>
      </c>
      <c r="AI312" s="431">
        <f t="shared" si="181"/>
        <v>0</v>
      </c>
      <c r="AJ312" s="431">
        <f t="shared" si="181"/>
        <v>923663.08999999985</v>
      </c>
      <c r="AK312" s="431">
        <f t="shared" si="181"/>
        <v>0</v>
      </c>
      <c r="AL312" s="431">
        <f t="shared" si="166"/>
        <v>923663.08999999985</v>
      </c>
      <c r="AM312" s="432" t="str">
        <f t="shared" si="167"/>
        <v/>
      </c>
      <c r="AN312" s="432">
        <f t="shared" si="167"/>
        <v>0.77946638339821728</v>
      </c>
      <c r="AO312" s="432" t="str">
        <f t="shared" si="167"/>
        <v/>
      </c>
      <c r="AP312" s="432">
        <f t="shared" si="167"/>
        <v>0.77946638339821728</v>
      </c>
      <c r="AQ312" s="430">
        <f t="shared" si="184"/>
        <v>0</v>
      </c>
      <c r="AR312" s="430">
        <f t="shared" si="184"/>
        <v>0</v>
      </c>
      <c r="AS312" s="430">
        <f t="shared" si="184"/>
        <v>0</v>
      </c>
      <c r="AT312" s="200">
        <f t="shared" si="180"/>
        <v>0</v>
      </c>
      <c r="AU312" s="433"/>
    </row>
    <row r="313" spans="1:48" s="434" customFormat="1" ht="24">
      <c r="A313" s="401"/>
      <c r="B313" s="217" t="s">
        <v>52</v>
      </c>
      <c r="C313" s="430"/>
      <c r="D313" s="200">
        <v>1560099</v>
      </c>
      <c r="E313" s="430"/>
      <c r="F313" s="430">
        <f>SUM(C313:E313)</f>
        <v>1560099</v>
      </c>
      <c r="G313" s="430"/>
      <c r="H313" s="430"/>
      <c r="I313" s="430"/>
      <c r="J313" s="430">
        <f>SUM(G313:I313)</f>
        <v>0</v>
      </c>
      <c r="K313" s="430">
        <f t="shared" si="182"/>
        <v>0</v>
      </c>
      <c r="L313" s="430">
        <f t="shared" si="182"/>
        <v>1560099</v>
      </c>
      <c r="M313" s="430">
        <f t="shared" si="182"/>
        <v>0</v>
      </c>
      <c r="N313" s="430">
        <f>SUM(K313:M313)</f>
        <v>1560099</v>
      </c>
      <c r="O313" s="430"/>
      <c r="P313" s="430">
        <v>1560099</v>
      </c>
      <c r="Q313" s="430"/>
      <c r="R313" s="430">
        <f>SUM(O313:Q313)</f>
        <v>1560099</v>
      </c>
      <c r="S313" s="430"/>
      <c r="T313" s="430"/>
      <c r="U313" s="430"/>
      <c r="V313" s="430">
        <f>SUM(S313:U313)</f>
        <v>0</v>
      </c>
      <c r="W313" s="430"/>
      <c r="X313" s="430">
        <f>+[3]CHDNCR!J421</f>
        <v>0</v>
      </c>
      <c r="Y313" s="430"/>
      <c r="Z313" s="430">
        <f>SUM(W313:Y313)</f>
        <v>0</v>
      </c>
      <c r="AA313" s="430">
        <f t="shared" si="183"/>
        <v>0</v>
      </c>
      <c r="AB313" s="431">
        <f t="shared" si="183"/>
        <v>1560099</v>
      </c>
      <c r="AC313" s="431">
        <f t="shared" si="183"/>
        <v>0</v>
      </c>
      <c r="AD313" s="431">
        <f>SUM(AA313:AC313)</f>
        <v>1560099</v>
      </c>
      <c r="AE313" s="431"/>
      <c r="AF313" s="431">
        <f>+[3]CHDNCR!AX421</f>
        <v>2400</v>
      </c>
      <c r="AG313" s="431"/>
      <c r="AH313" s="431">
        <f>SUM(AE313:AG313)</f>
        <v>2400</v>
      </c>
      <c r="AI313" s="431">
        <f t="shared" si="181"/>
        <v>0</v>
      </c>
      <c r="AJ313" s="431">
        <f t="shared" si="181"/>
        <v>1557699</v>
      </c>
      <c r="AK313" s="431">
        <f t="shared" si="181"/>
        <v>0</v>
      </c>
      <c r="AL313" s="431">
        <f>SUM(AI313:AK313)</f>
        <v>1557699</v>
      </c>
      <c r="AM313" s="432" t="str">
        <f t="shared" si="167"/>
        <v/>
      </c>
      <c r="AN313" s="432">
        <f t="shared" si="167"/>
        <v>1.5383639115209996E-3</v>
      </c>
      <c r="AO313" s="432" t="str">
        <f t="shared" si="167"/>
        <v/>
      </c>
      <c r="AP313" s="432">
        <f t="shared" si="167"/>
        <v>1.5383639115209996E-3</v>
      </c>
      <c r="AQ313" s="430">
        <f t="shared" si="184"/>
        <v>0</v>
      </c>
      <c r="AR313" s="430">
        <f t="shared" si="184"/>
        <v>0</v>
      </c>
      <c r="AS313" s="430">
        <f t="shared" si="184"/>
        <v>0</v>
      </c>
      <c r="AT313" s="200">
        <f>SUM(AQ313:AS313)</f>
        <v>0</v>
      </c>
      <c r="AU313" s="433"/>
    </row>
    <row r="314" spans="1:48" s="434" customFormat="1">
      <c r="A314" s="401"/>
      <c r="B314" s="217" t="s">
        <v>88</v>
      </c>
      <c r="C314" s="430"/>
      <c r="D314" s="200">
        <v>228891.5</v>
      </c>
      <c r="E314" s="430"/>
      <c r="F314" s="430">
        <f>SUM(C314:E314)</f>
        <v>228891.5</v>
      </c>
      <c r="G314" s="430"/>
      <c r="H314" s="430"/>
      <c r="I314" s="430"/>
      <c r="J314" s="430">
        <f>SUM(G314:I314)</f>
        <v>0</v>
      </c>
      <c r="K314" s="430">
        <f>+C314+G314</f>
        <v>0</v>
      </c>
      <c r="L314" s="430">
        <f>+D314+H314</f>
        <v>228891.5</v>
      </c>
      <c r="M314" s="430">
        <f>+E314+I314</f>
        <v>0</v>
      </c>
      <c r="N314" s="430">
        <f>SUM(K314:M314)</f>
        <v>228891.5</v>
      </c>
      <c r="O314" s="430"/>
      <c r="P314" s="430">
        <v>228891.5</v>
      </c>
      <c r="Q314" s="430"/>
      <c r="R314" s="430">
        <f>SUM(O314:Q314)</f>
        <v>228891.5</v>
      </c>
      <c r="S314" s="430"/>
      <c r="T314" s="430"/>
      <c r="U314" s="430"/>
      <c r="V314" s="430">
        <f>SUM(S314:U314)</f>
        <v>0</v>
      </c>
      <c r="W314" s="430"/>
      <c r="X314" s="430">
        <f>+[3]CHDCAR!J421</f>
        <v>0</v>
      </c>
      <c r="Y314" s="430"/>
      <c r="Z314" s="430">
        <f>SUM(W314:Y314)</f>
        <v>0</v>
      </c>
      <c r="AA314" s="430">
        <f>+O314+W314+S314</f>
        <v>0</v>
      </c>
      <c r="AB314" s="431">
        <f>+P314+X314+T314</f>
        <v>228891.5</v>
      </c>
      <c r="AC314" s="431">
        <f>+Q314+Y314+U314</f>
        <v>0</v>
      </c>
      <c r="AD314" s="431">
        <f>SUM(AA314:AC314)</f>
        <v>228891.5</v>
      </c>
      <c r="AE314" s="431"/>
      <c r="AF314" s="431">
        <f>+[3]CHDCAR!AX421</f>
        <v>228891.5</v>
      </c>
      <c r="AG314" s="431"/>
      <c r="AH314" s="431">
        <f>SUM(AE314:AG314)</f>
        <v>228891.5</v>
      </c>
      <c r="AI314" s="431">
        <f>+AA314-AE314</f>
        <v>0</v>
      </c>
      <c r="AJ314" s="431">
        <f>+AB314-AF314</f>
        <v>0</v>
      </c>
      <c r="AK314" s="431">
        <f>+AC314-AG314</f>
        <v>0</v>
      </c>
      <c r="AL314" s="431">
        <f>SUM(AI314:AK314)</f>
        <v>0</v>
      </c>
      <c r="AM314" s="432" t="str">
        <f>IF(AA314=0,"",AE314/AA314)</f>
        <v/>
      </c>
      <c r="AN314" s="432">
        <f>IF(AB314=0,"",AF314/AB314)</f>
        <v>1</v>
      </c>
      <c r="AO314" s="432" t="str">
        <f>IF(AC314=0,"",AG314/AC314)</f>
        <v/>
      </c>
      <c r="AP314" s="432">
        <f>IF(AD314=0,"",AH314/AD314)</f>
        <v>1</v>
      </c>
      <c r="AQ314" s="430">
        <f>+K314-O314-S314</f>
        <v>0</v>
      </c>
      <c r="AR314" s="430">
        <f>+L314-P314-T314</f>
        <v>0</v>
      </c>
      <c r="AS314" s="430">
        <f>+M314-Q314-U314</f>
        <v>0</v>
      </c>
      <c r="AT314" s="200">
        <f>SUM(AQ314:AS314)</f>
        <v>0</v>
      </c>
      <c r="AU314" s="433"/>
    </row>
    <row r="315" spans="1:48" s="434" customFormat="1">
      <c r="A315" s="401"/>
      <c r="B315" s="237" t="s">
        <v>80</v>
      </c>
      <c r="C315" s="430"/>
      <c r="D315" s="200">
        <v>216381</v>
      </c>
      <c r="E315" s="430"/>
      <c r="F315" s="430">
        <f>SUM(C315:E315)</f>
        <v>216381</v>
      </c>
      <c r="G315" s="430"/>
      <c r="H315" s="430"/>
      <c r="I315" s="430"/>
      <c r="J315" s="430">
        <f>SUM(G315:I315)</f>
        <v>0</v>
      </c>
      <c r="K315" s="430">
        <f t="shared" ref="K315:M316" si="211">+C315+G315</f>
        <v>0</v>
      </c>
      <c r="L315" s="430">
        <f t="shared" si="211"/>
        <v>216381</v>
      </c>
      <c r="M315" s="430">
        <f t="shared" si="211"/>
        <v>0</v>
      </c>
      <c r="N315" s="430">
        <f>SUM(K315:M315)</f>
        <v>216381</v>
      </c>
      <c r="O315" s="430"/>
      <c r="P315" s="430">
        <v>216381</v>
      </c>
      <c r="Q315" s="430"/>
      <c r="R315" s="430">
        <f>SUM(O315:Q315)</f>
        <v>216381</v>
      </c>
      <c r="S315" s="430"/>
      <c r="T315" s="430"/>
      <c r="U315" s="430"/>
      <c r="V315" s="430">
        <f>SUM(S315:U315)</f>
        <v>0</v>
      </c>
      <c r="W315" s="430"/>
      <c r="X315" s="430">
        <f>+[3]CHD1!J421</f>
        <v>0</v>
      </c>
      <c r="Y315" s="430"/>
      <c r="Z315" s="430">
        <f>SUM(W315:Y315)</f>
        <v>0</v>
      </c>
      <c r="AA315" s="430">
        <f t="shared" ref="AA315:AC316" si="212">+O315+W315+S315</f>
        <v>0</v>
      </c>
      <c r="AB315" s="431">
        <f t="shared" si="212"/>
        <v>216381</v>
      </c>
      <c r="AC315" s="431">
        <f t="shared" si="212"/>
        <v>0</v>
      </c>
      <c r="AD315" s="431">
        <f>SUM(AA315:AC315)</f>
        <v>216381</v>
      </c>
      <c r="AE315" s="431"/>
      <c r="AF315" s="431">
        <f>+[3]CHD1!AX421</f>
        <v>216381</v>
      </c>
      <c r="AG315" s="431"/>
      <c r="AH315" s="431">
        <f>SUM(AE315:AG315)</f>
        <v>216381</v>
      </c>
      <c r="AI315" s="431">
        <f t="shared" ref="AI315:AK316" si="213">+AA315-AE315</f>
        <v>0</v>
      </c>
      <c r="AJ315" s="431">
        <f t="shared" si="213"/>
        <v>0</v>
      </c>
      <c r="AK315" s="431">
        <f t="shared" si="213"/>
        <v>0</v>
      </c>
      <c r="AL315" s="431">
        <f>SUM(AI315:AK315)</f>
        <v>0</v>
      </c>
      <c r="AM315" s="432" t="str">
        <f t="shared" ref="AM315:AP316" si="214">IF(AA315=0,"",AE315/AA315)</f>
        <v/>
      </c>
      <c r="AN315" s="432">
        <f t="shared" si="214"/>
        <v>1</v>
      </c>
      <c r="AO315" s="432" t="str">
        <f t="shared" si="214"/>
        <v/>
      </c>
      <c r="AP315" s="432">
        <f t="shared" si="214"/>
        <v>1</v>
      </c>
      <c r="AQ315" s="430">
        <f t="shared" ref="AQ315:AS316" si="215">+K315-O315-S315</f>
        <v>0</v>
      </c>
      <c r="AR315" s="430">
        <f t="shared" si="215"/>
        <v>0</v>
      </c>
      <c r="AS315" s="430">
        <f t="shared" si="215"/>
        <v>0</v>
      </c>
      <c r="AT315" s="200">
        <f>SUM(AQ315:AS315)</f>
        <v>0</v>
      </c>
      <c r="AU315" s="433"/>
    </row>
    <row r="316" spans="1:48" s="434" customFormat="1" ht="24">
      <c r="A316" s="401"/>
      <c r="B316" s="443" t="s">
        <v>91</v>
      </c>
      <c r="C316" s="430"/>
      <c r="D316" s="200">
        <v>158491</v>
      </c>
      <c r="E316" s="430"/>
      <c r="F316" s="430">
        <f>SUM(C316:E316)</f>
        <v>158491</v>
      </c>
      <c r="G316" s="430"/>
      <c r="H316" s="430"/>
      <c r="I316" s="430"/>
      <c r="J316" s="430">
        <f>SUM(G316:I316)</f>
        <v>0</v>
      </c>
      <c r="K316" s="430">
        <f t="shared" si="211"/>
        <v>0</v>
      </c>
      <c r="L316" s="430">
        <f t="shared" si="211"/>
        <v>158491</v>
      </c>
      <c r="M316" s="430">
        <f t="shared" si="211"/>
        <v>0</v>
      </c>
      <c r="N316" s="430">
        <f>SUM(K316:M316)</f>
        <v>158491</v>
      </c>
      <c r="O316" s="430"/>
      <c r="P316" s="430">
        <v>158491</v>
      </c>
      <c r="Q316" s="430"/>
      <c r="R316" s="430">
        <f>SUM(O316:Q316)</f>
        <v>158491</v>
      </c>
      <c r="S316" s="430"/>
      <c r="T316" s="430"/>
      <c r="U316" s="430"/>
      <c r="V316" s="430">
        <f>SUM(S316:U316)</f>
        <v>0</v>
      </c>
      <c r="W316" s="430"/>
      <c r="X316" s="430">
        <f>+[3]CHD2!J421</f>
        <v>0</v>
      </c>
      <c r="Y316" s="430"/>
      <c r="Z316" s="430">
        <f>SUM(W316:Y316)</f>
        <v>0</v>
      </c>
      <c r="AA316" s="430">
        <f t="shared" si="212"/>
        <v>0</v>
      </c>
      <c r="AB316" s="431">
        <f t="shared" si="212"/>
        <v>158491</v>
      </c>
      <c r="AC316" s="431">
        <f t="shared" si="212"/>
        <v>0</v>
      </c>
      <c r="AD316" s="431">
        <f>SUM(AA316:AC316)</f>
        <v>158491</v>
      </c>
      <c r="AE316" s="431"/>
      <c r="AF316" s="431">
        <f>+[3]CHD2!AX421</f>
        <v>158491</v>
      </c>
      <c r="AG316" s="431"/>
      <c r="AH316" s="431">
        <f>SUM(AE316:AG316)</f>
        <v>158491</v>
      </c>
      <c r="AI316" s="431">
        <f t="shared" si="213"/>
        <v>0</v>
      </c>
      <c r="AJ316" s="431">
        <f t="shared" si="213"/>
        <v>0</v>
      </c>
      <c r="AK316" s="431">
        <f t="shared" si="213"/>
        <v>0</v>
      </c>
      <c r="AL316" s="431">
        <f>SUM(AI316:AK316)</f>
        <v>0</v>
      </c>
      <c r="AM316" s="432" t="str">
        <f t="shared" si="214"/>
        <v/>
      </c>
      <c r="AN316" s="432">
        <f t="shared" si="214"/>
        <v>1</v>
      </c>
      <c r="AO316" s="432" t="str">
        <f t="shared" si="214"/>
        <v/>
      </c>
      <c r="AP316" s="432">
        <f t="shared" si="214"/>
        <v>1</v>
      </c>
      <c r="AQ316" s="430">
        <f t="shared" si="215"/>
        <v>0</v>
      </c>
      <c r="AR316" s="430">
        <f t="shared" si="215"/>
        <v>0</v>
      </c>
      <c r="AS316" s="430">
        <f t="shared" si="215"/>
        <v>0</v>
      </c>
      <c r="AT316" s="200">
        <f>SUM(AQ316:AS316)</f>
        <v>0</v>
      </c>
      <c r="AU316" s="433"/>
    </row>
    <row r="317" spans="1:48" s="434" customFormat="1">
      <c r="A317" s="401"/>
      <c r="B317" s="217" t="s">
        <v>93</v>
      </c>
      <c r="C317" s="430"/>
      <c r="D317" s="430">
        <v>220327.25</v>
      </c>
      <c r="E317" s="430"/>
      <c r="F317" s="430">
        <f t="shared" si="172"/>
        <v>220327.25</v>
      </c>
      <c r="G317" s="430"/>
      <c r="H317" s="430"/>
      <c r="I317" s="430"/>
      <c r="J317" s="430">
        <f t="shared" si="173"/>
        <v>0</v>
      </c>
      <c r="K317" s="430">
        <f t="shared" si="182"/>
        <v>0</v>
      </c>
      <c r="L317" s="430">
        <f t="shared" si="182"/>
        <v>220327.25</v>
      </c>
      <c r="M317" s="430">
        <f t="shared" si="182"/>
        <v>0</v>
      </c>
      <c r="N317" s="430">
        <f t="shared" si="174"/>
        <v>220327.25</v>
      </c>
      <c r="O317" s="430"/>
      <c r="P317" s="430">
        <v>220327.25</v>
      </c>
      <c r="Q317" s="430"/>
      <c r="R317" s="430">
        <f t="shared" si="175"/>
        <v>220327.25</v>
      </c>
      <c r="S317" s="430"/>
      <c r="T317" s="430"/>
      <c r="U317" s="430"/>
      <c r="V317" s="430">
        <f t="shared" si="176"/>
        <v>0</v>
      </c>
      <c r="W317" s="430"/>
      <c r="X317" s="430">
        <f>+[3]CHD3!J421</f>
        <v>0</v>
      </c>
      <c r="Y317" s="430"/>
      <c r="Z317" s="430">
        <f t="shared" si="177"/>
        <v>0</v>
      </c>
      <c r="AA317" s="430">
        <f t="shared" si="183"/>
        <v>0</v>
      </c>
      <c r="AB317" s="431">
        <f t="shared" si="183"/>
        <v>220327.25</v>
      </c>
      <c r="AC317" s="431">
        <f t="shared" si="183"/>
        <v>0</v>
      </c>
      <c r="AD317" s="431">
        <f t="shared" si="178"/>
        <v>220327.25</v>
      </c>
      <c r="AE317" s="431"/>
      <c r="AF317" s="431">
        <f>+[3]CHD3!AX421</f>
        <v>207875</v>
      </c>
      <c r="AG317" s="431"/>
      <c r="AH317" s="431">
        <f t="shared" si="179"/>
        <v>207875</v>
      </c>
      <c r="AI317" s="431">
        <f t="shared" si="181"/>
        <v>0</v>
      </c>
      <c r="AJ317" s="431">
        <f t="shared" si="181"/>
        <v>12452.25</v>
      </c>
      <c r="AK317" s="431">
        <f t="shared" si="181"/>
        <v>0</v>
      </c>
      <c r="AL317" s="431">
        <f t="shared" si="166"/>
        <v>12452.25</v>
      </c>
      <c r="AM317" s="432" t="str">
        <f t="shared" si="167"/>
        <v/>
      </c>
      <c r="AN317" s="432">
        <f t="shared" si="167"/>
        <v>0.94348293277386253</v>
      </c>
      <c r="AO317" s="432" t="str">
        <f t="shared" si="167"/>
        <v/>
      </c>
      <c r="AP317" s="432">
        <f t="shared" si="167"/>
        <v>0.94348293277386253</v>
      </c>
      <c r="AQ317" s="430">
        <f t="shared" si="184"/>
        <v>0</v>
      </c>
      <c r="AR317" s="430">
        <f t="shared" si="184"/>
        <v>0</v>
      </c>
      <c r="AS317" s="430">
        <f t="shared" si="184"/>
        <v>0</v>
      </c>
      <c r="AT317" s="200">
        <f t="shared" si="180"/>
        <v>0</v>
      </c>
      <c r="AU317" s="433"/>
    </row>
    <row r="318" spans="1:48" s="434" customFormat="1">
      <c r="A318" s="401"/>
      <c r="B318" s="217" t="s">
        <v>95</v>
      </c>
      <c r="C318" s="430"/>
      <c r="D318" s="430">
        <v>185450</v>
      </c>
      <c r="E318" s="430"/>
      <c r="F318" s="430">
        <f t="shared" si="172"/>
        <v>185450</v>
      </c>
      <c r="G318" s="430"/>
      <c r="H318" s="430"/>
      <c r="I318" s="430"/>
      <c r="J318" s="430">
        <f t="shared" si="173"/>
        <v>0</v>
      </c>
      <c r="K318" s="430">
        <f t="shared" si="182"/>
        <v>0</v>
      </c>
      <c r="L318" s="430">
        <f t="shared" si="182"/>
        <v>185450</v>
      </c>
      <c r="M318" s="430">
        <f t="shared" si="182"/>
        <v>0</v>
      </c>
      <c r="N318" s="430">
        <f t="shared" si="174"/>
        <v>185450</v>
      </c>
      <c r="O318" s="430"/>
      <c r="P318" s="430">
        <v>185450</v>
      </c>
      <c r="Q318" s="430"/>
      <c r="R318" s="430">
        <f t="shared" si="175"/>
        <v>185450</v>
      </c>
      <c r="S318" s="430"/>
      <c r="T318" s="430"/>
      <c r="U318" s="430"/>
      <c r="V318" s="430">
        <f t="shared" si="176"/>
        <v>0</v>
      </c>
      <c r="W318" s="430"/>
      <c r="X318" s="430">
        <f>+[3]CHD4A!J421</f>
        <v>0</v>
      </c>
      <c r="Y318" s="430"/>
      <c r="Z318" s="430">
        <f t="shared" si="177"/>
        <v>0</v>
      </c>
      <c r="AA318" s="430">
        <f t="shared" si="183"/>
        <v>0</v>
      </c>
      <c r="AB318" s="431">
        <f t="shared" si="183"/>
        <v>185450</v>
      </c>
      <c r="AC318" s="431">
        <f t="shared" si="183"/>
        <v>0</v>
      </c>
      <c r="AD318" s="431">
        <f t="shared" si="178"/>
        <v>185450</v>
      </c>
      <c r="AE318" s="431"/>
      <c r="AF318" s="431">
        <f>+[3]CHD4A!AX421</f>
        <v>185450</v>
      </c>
      <c r="AG318" s="431"/>
      <c r="AH318" s="431">
        <f t="shared" si="179"/>
        <v>185450</v>
      </c>
      <c r="AI318" s="431">
        <f t="shared" si="181"/>
        <v>0</v>
      </c>
      <c r="AJ318" s="431">
        <f t="shared" si="181"/>
        <v>0</v>
      </c>
      <c r="AK318" s="431">
        <f t="shared" si="181"/>
        <v>0</v>
      </c>
      <c r="AL318" s="431">
        <f t="shared" si="166"/>
        <v>0</v>
      </c>
      <c r="AM318" s="432" t="str">
        <f t="shared" si="167"/>
        <v/>
      </c>
      <c r="AN318" s="432">
        <f t="shared" si="167"/>
        <v>1</v>
      </c>
      <c r="AO318" s="432" t="str">
        <f t="shared" si="167"/>
        <v/>
      </c>
      <c r="AP318" s="432">
        <f t="shared" si="167"/>
        <v>1</v>
      </c>
      <c r="AQ318" s="430">
        <f t="shared" si="184"/>
        <v>0</v>
      </c>
      <c r="AR318" s="430">
        <f t="shared" si="184"/>
        <v>0</v>
      </c>
      <c r="AS318" s="430">
        <f t="shared" si="184"/>
        <v>0</v>
      </c>
      <c r="AT318" s="200">
        <f t="shared" si="180"/>
        <v>0</v>
      </c>
      <c r="AU318" s="433"/>
    </row>
    <row r="319" spans="1:48" s="434" customFormat="1">
      <c r="A319" s="401"/>
      <c r="B319" s="217" t="s">
        <v>97</v>
      </c>
      <c r="C319" s="430"/>
      <c r="D319" s="430">
        <v>0</v>
      </c>
      <c r="E319" s="430"/>
      <c r="F319" s="430">
        <f t="shared" si="172"/>
        <v>0</v>
      </c>
      <c r="G319" s="430"/>
      <c r="H319" s="430"/>
      <c r="I319" s="430"/>
      <c r="J319" s="430">
        <f t="shared" si="173"/>
        <v>0</v>
      </c>
      <c r="K319" s="430">
        <f t="shared" si="182"/>
        <v>0</v>
      </c>
      <c r="L319" s="430">
        <f t="shared" si="182"/>
        <v>0</v>
      </c>
      <c r="M319" s="430">
        <f t="shared" si="182"/>
        <v>0</v>
      </c>
      <c r="N319" s="430">
        <f t="shared" si="174"/>
        <v>0</v>
      </c>
      <c r="O319" s="430"/>
      <c r="P319" s="430">
        <v>0</v>
      </c>
      <c r="Q319" s="430"/>
      <c r="R319" s="430">
        <f t="shared" si="175"/>
        <v>0</v>
      </c>
      <c r="S319" s="430"/>
      <c r="T319" s="430"/>
      <c r="U319" s="430"/>
      <c r="V319" s="430">
        <f t="shared" si="176"/>
        <v>0</v>
      </c>
      <c r="W319" s="430"/>
      <c r="X319" s="430">
        <f>+[3]CHD4B!J421</f>
        <v>0</v>
      </c>
      <c r="Y319" s="430"/>
      <c r="Z319" s="430">
        <f t="shared" si="177"/>
        <v>0</v>
      </c>
      <c r="AA319" s="430">
        <f t="shared" si="183"/>
        <v>0</v>
      </c>
      <c r="AB319" s="431">
        <f t="shared" si="183"/>
        <v>0</v>
      </c>
      <c r="AC319" s="431">
        <f t="shared" si="183"/>
        <v>0</v>
      </c>
      <c r="AD319" s="431">
        <f t="shared" si="178"/>
        <v>0</v>
      </c>
      <c r="AE319" s="431"/>
      <c r="AF319" s="431">
        <f>+[3]CHD4B!AX421</f>
        <v>0</v>
      </c>
      <c r="AG319" s="431"/>
      <c r="AH319" s="431">
        <f t="shared" si="179"/>
        <v>0</v>
      </c>
      <c r="AI319" s="431">
        <f t="shared" si="181"/>
        <v>0</v>
      </c>
      <c r="AJ319" s="431">
        <f t="shared" si="181"/>
        <v>0</v>
      </c>
      <c r="AK319" s="431">
        <f t="shared" si="181"/>
        <v>0</v>
      </c>
      <c r="AL319" s="431">
        <f t="shared" si="166"/>
        <v>0</v>
      </c>
      <c r="AM319" s="432" t="str">
        <f t="shared" si="167"/>
        <v/>
      </c>
      <c r="AN319" s="432" t="str">
        <f t="shared" si="167"/>
        <v/>
      </c>
      <c r="AO319" s="432" t="str">
        <f t="shared" si="167"/>
        <v/>
      </c>
      <c r="AP319" s="432" t="str">
        <f t="shared" si="167"/>
        <v/>
      </c>
      <c r="AQ319" s="430">
        <f t="shared" si="184"/>
        <v>0</v>
      </c>
      <c r="AR319" s="430">
        <f t="shared" si="184"/>
        <v>0</v>
      </c>
      <c r="AS319" s="430">
        <f t="shared" si="184"/>
        <v>0</v>
      </c>
      <c r="AT319" s="200">
        <f t="shared" si="180"/>
        <v>0</v>
      </c>
      <c r="AU319" s="433"/>
    </row>
    <row r="320" spans="1:48" s="434" customFormat="1">
      <c r="A320" s="401"/>
      <c r="B320" s="217" t="s">
        <v>53</v>
      </c>
      <c r="C320" s="430"/>
      <c r="D320" s="430">
        <v>436312.82</v>
      </c>
      <c r="E320" s="430"/>
      <c r="F320" s="430">
        <f t="shared" si="172"/>
        <v>436312.82</v>
      </c>
      <c r="G320" s="430"/>
      <c r="H320" s="430"/>
      <c r="I320" s="430"/>
      <c r="J320" s="430">
        <f t="shared" si="173"/>
        <v>0</v>
      </c>
      <c r="K320" s="430">
        <f t="shared" si="182"/>
        <v>0</v>
      </c>
      <c r="L320" s="430">
        <f t="shared" si="182"/>
        <v>436312.82</v>
      </c>
      <c r="M320" s="430">
        <f t="shared" si="182"/>
        <v>0</v>
      </c>
      <c r="N320" s="430">
        <f t="shared" si="174"/>
        <v>436312.82</v>
      </c>
      <c r="O320" s="430"/>
      <c r="P320" s="430">
        <v>436312.82</v>
      </c>
      <c r="Q320" s="430"/>
      <c r="R320" s="430">
        <f t="shared" si="175"/>
        <v>436312.82</v>
      </c>
      <c r="S320" s="430"/>
      <c r="T320" s="430"/>
      <c r="U320" s="430"/>
      <c r="V320" s="430">
        <f t="shared" si="176"/>
        <v>0</v>
      </c>
      <c r="W320" s="430"/>
      <c r="X320" s="430">
        <f>+[3]CHD5!J421</f>
        <v>0</v>
      </c>
      <c r="Y320" s="430"/>
      <c r="Z320" s="430">
        <f t="shared" si="177"/>
        <v>0</v>
      </c>
      <c r="AA320" s="430">
        <f t="shared" si="183"/>
        <v>0</v>
      </c>
      <c r="AB320" s="431">
        <f t="shared" si="183"/>
        <v>436312.82</v>
      </c>
      <c r="AC320" s="431">
        <f t="shared" si="183"/>
        <v>0</v>
      </c>
      <c r="AD320" s="431">
        <f t="shared" si="178"/>
        <v>436312.82</v>
      </c>
      <c r="AE320" s="431"/>
      <c r="AF320" s="431">
        <f>+[3]CHD5!AX421</f>
        <v>282270.28000000003</v>
      </c>
      <c r="AG320" s="431"/>
      <c r="AH320" s="431">
        <f t="shared" si="179"/>
        <v>282270.28000000003</v>
      </c>
      <c r="AI320" s="431">
        <f t="shared" si="181"/>
        <v>0</v>
      </c>
      <c r="AJ320" s="431">
        <f t="shared" si="181"/>
        <v>154042.53999999998</v>
      </c>
      <c r="AK320" s="431">
        <f t="shared" si="181"/>
        <v>0</v>
      </c>
      <c r="AL320" s="431">
        <f t="shared" si="166"/>
        <v>154042.53999999998</v>
      </c>
      <c r="AM320" s="432" t="str">
        <f t="shared" si="167"/>
        <v/>
      </c>
      <c r="AN320" s="432">
        <f t="shared" si="167"/>
        <v>0.64694473107620354</v>
      </c>
      <c r="AO320" s="432" t="str">
        <f t="shared" si="167"/>
        <v/>
      </c>
      <c r="AP320" s="432">
        <f t="shared" si="167"/>
        <v>0.64694473107620354</v>
      </c>
      <c r="AQ320" s="430">
        <f t="shared" si="184"/>
        <v>0</v>
      </c>
      <c r="AR320" s="430">
        <f t="shared" si="184"/>
        <v>0</v>
      </c>
      <c r="AS320" s="430">
        <f t="shared" si="184"/>
        <v>0</v>
      </c>
      <c r="AT320" s="200">
        <f t="shared" si="180"/>
        <v>0</v>
      </c>
      <c r="AU320" s="433"/>
    </row>
    <row r="321" spans="1:48" s="434" customFormat="1">
      <c r="A321" s="401"/>
      <c r="B321" s="217" t="s">
        <v>100</v>
      </c>
      <c r="C321" s="430"/>
      <c r="D321" s="430">
        <v>702115.48</v>
      </c>
      <c r="E321" s="430"/>
      <c r="F321" s="430">
        <f t="shared" si="172"/>
        <v>702115.48</v>
      </c>
      <c r="G321" s="430"/>
      <c r="H321" s="430"/>
      <c r="I321" s="430"/>
      <c r="J321" s="430">
        <f t="shared" si="173"/>
        <v>0</v>
      </c>
      <c r="K321" s="430">
        <f t="shared" si="182"/>
        <v>0</v>
      </c>
      <c r="L321" s="430">
        <f t="shared" si="182"/>
        <v>702115.48</v>
      </c>
      <c r="M321" s="430">
        <f t="shared" si="182"/>
        <v>0</v>
      </c>
      <c r="N321" s="430">
        <f t="shared" si="174"/>
        <v>702115.48</v>
      </c>
      <c r="O321" s="430"/>
      <c r="P321" s="430">
        <v>702115.48</v>
      </c>
      <c r="Q321" s="430"/>
      <c r="R321" s="430">
        <f t="shared" si="175"/>
        <v>702115.48</v>
      </c>
      <c r="S321" s="430"/>
      <c r="T321" s="430"/>
      <c r="U321" s="430"/>
      <c r="V321" s="430">
        <f t="shared" si="176"/>
        <v>0</v>
      </c>
      <c r="W321" s="430"/>
      <c r="X321" s="430">
        <f>+[3]CHD6!J421</f>
        <v>0</v>
      </c>
      <c r="Y321" s="430"/>
      <c r="Z321" s="430">
        <f t="shared" si="177"/>
        <v>0</v>
      </c>
      <c r="AA321" s="430">
        <f t="shared" si="183"/>
        <v>0</v>
      </c>
      <c r="AB321" s="431">
        <f t="shared" si="183"/>
        <v>702115.48</v>
      </c>
      <c r="AC321" s="431">
        <f t="shared" si="183"/>
        <v>0</v>
      </c>
      <c r="AD321" s="431">
        <f t="shared" si="178"/>
        <v>702115.48</v>
      </c>
      <c r="AE321" s="431"/>
      <c r="AF321" s="431">
        <f>+[3]CHD6!AX421</f>
        <v>18420</v>
      </c>
      <c r="AG321" s="431"/>
      <c r="AH321" s="431">
        <f t="shared" si="179"/>
        <v>18420</v>
      </c>
      <c r="AI321" s="431">
        <f t="shared" si="181"/>
        <v>0</v>
      </c>
      <c r="AJ321" s="431">
        <f t="shared" si="181"/>
        <v>683695.48</v>
      </c>
      <c r="AK321" s="431">
        <f t="shared" si="181"/>
        <v>0</v>
      </c>
      <c r="AL321" s="431">
        <f t="shared" si="166"/>
        <v>683695.48</v>
      </c>
      <c r="AM321" s="432" t="str">
        <f t="shared" si="167"/>
        <v/>
      </c>
      <c r="AN321" s="432">
        <f t="shared" si="167"/>
        <v>2.6235000544354899E-2</v>
      </c>
      <c r="AO321" s="432" t="str">
        <f t="shared" si="167"/>
        <v/>
      </c>
      <c r="AP321" s="432">
        <f t="shared" si="167"/>
        <v>2.6235000544354899E-2</v>
      </c>
      <c r="AQ321" s="430">
        <f t="shared" si="184"/>
        <v>0</v>
      </c>
      <c r="AR321" s="430">
        <f t="shared" si="184"/>
        <v>0</v>
      </c>
      <c r="AS321" s="430">
        <f t="shared" si="184"/>
        <v>0</v>
      </c>
      <c r="AT321" s="200">
        <f t="shared" si="180"/>
        <v>0</v>
      </c>
      <c r="AU321" s="433"/>
    </row>
    <row r="322" spans="1:48" s="434" customFormat="1">
      <c r="A322" s="401"/>
      <c r="B322" s="217" t="s">
        <v>54</v>
      </c>
      <c r="C322" s="430"/>
      <c r="D322" s="430">
        <v>595720</v>
      </c>
      <c r="E322" s="430"/>
      <c r="F322" s="430">
        <f t="shared" si="172"/>
        <v>595720</v>
      </c>
      <c r="G322" s="430"/>
      <c r="H322" s="430"/>
      <c r="I322" s="430"/>
      <c r="J322" s="430">
        <f t="shared" si="173"/>
        <v>0</v>
      </c>
      <c r="K322" s="430">
        <f t="shared" si="182"/>
        <v>0</v>
      </c>
      <c r="L322" s="430">
        <f t="shared" si="182"/>
        <v>595720</v>
      </c>
      <c r="M322" s="430">
        <f t="shared" si="182"/>
        <v>0</v>
      </c>
      <c r="N322" s="430">
        <f t="shared" si="174"/>
        <v>595720</v>
      </c>
      <c r="O322" s="430"/>
      <c r="P322" s="430">
        <v>595720</v>
      </c>
      <c r="Q322" s="430"/>
      <c r="R322" s="430">
        <f t="shared" si="175"/>
        <v>595720</v>
      </c>
      <c r="S322" s="430"/>
      <c r="T322" s="430"/>
      <c r="U322" s="430"/>
      <c r="V322" s="430">
        <f t="shared" si="176"/>
        <v>0</v>
      </c>
      <c r="W322" s="430"/>
      <c r="X322" s="430">
        <f>+[3]CHD7!J421</f>
        <v>0</v>
      </c>
      <c r="Y322" s="430"/>
      <c r="Z322" s="430">
        <f t="shared" si="177"/>
        <v>0</v>
      </c>
      <c r="AA322" s="430">
        <f t="shared" si="183"/>
        <v>0</v>
      </c>
      <c r="AB322" s="431">
        <f t="shared" si="183"/>
        <v>595720</v>
      </c>
      <c r="AC322" s="431">
        <f t="shared" si="183"/>
        <v>0</v>
      </c>
      <c r="AD322" s="431">
        <f t="shared" si="178"/>
        <v>595720</v>
      </c>
      <c r="AE322" s="431"/>
      <c r="AF322" s="431">
        <f>+[3]CHD7!AX421</f>
        <v>528258.75</v>
      </c>
      <c r="AG322" s="431"/>
      <c r="AH322" s="431">
        <f t="shared" si="179"/>
        <v>528258.75</v>
      </c>
      <c r="AI322" s="431">
        <f t="shared" si="181"/>
        <v>0</v>
      </c>
      <c r="AJ322" s="431">
        <f t="shared" si="181"/>
        <v>67461.25</v>
      </c>
      <c r="AK322" s="431">
        <f t="shared" si="181"/>
        <v>0</v>
      </c>
      <c r="AL322" s="431">
        <f t="shared" si="166"/>
        <v>67461.25</v>
      </c>
      <c r="AM322" s="432" t="str">
        <f t="shared" si="167"/>
        <v/>
      </c>
      <c r="AN322" s="432">
        <f t="shared" si="167"/>
        <v>0.88675678170952799</v>
      </c>
      <c r="AO322" s="432" t="str">
        <f t="shared" si="167"/>
        <v/>
      </c>
      <c r="AP322" s="432">
        <f t="shared" si="167"/>
        <v>0.88675678170952799</v>
      </c>
      <c r="AQ322" s="430">
        <f t="shared" si="184"/>
        <v>0</v>
      </c>
      <c r="AR322" s="430">
        <f t="shared" si="184"/>
        <v>0</v>
      </c>
      <c r="AS322" s="430">
        <f t="shared" si="184"/>
        <v>0</v>
      </c>
      <c r="AT322" s="200">
        <f t="shared" si="180"/>
        <v>0</v>
      </c>
      <c r="AU322" s="433"/>
    </row>
    <row r="323" spans="1:48" s="434" customFormat="1">
      <c r="A323" s="401"/>
      <c r="B323" s="217" t="s">
        <v>103</v>
      </c>
      <c r="C323" s="430"/>
      <c r="D323" s="430">
        <v>300000</v>
      </c>
      <c r="E323" s="430"/>
      <c r="F323" s="430">
        <f t="shared" si="172"/>
        <v>300000</v>
      </c>
      <c r="G323" s="430"/>
      <c r="H323" s="430"/>
      <c r="I323" s="430"/>
      <c r="J323" s="430">
        <f t="shared" si="173"/>
        <v>0</v>
      </c>
      <c r="K323" s="430">
        <f t="shared" si="182"/>
        <v>0</v>
      </c>
      <c r="L323" s="430">
        <f t="shared" si="182"/>
        <v>300000</v>
      </c>
      <c r="M323" s="430">
        <f t="shared" si="182"/>
        <v>0</v>
      </c>
      <c r="N323" s="430">
        <f t="shared" si="174"/>
        <v>300000</v>
      </c>
      <c r="O323" s="430"/>
      <c r="P323" s="430">
        <v>300000</v>
      </c>
      <c r="Q323" s="430"/>
      <c r="R323" s="430">
        <f t="shared" si="175"/>
        <v>300000</v>
      </c>
      <c r="S323" s="430"/>
      <c r="T323" s="430"/>
      <c r="U323" s="430"/>
      <c r="V323" s="430">
        <f t="shared" si="176"/>
        <v>0</v>
      </c>
      <c r="W323" s="430"/>
      <c r="X323" s="430">
        <f>+[3]CHD8!J421</f>
        <v>0</v>
      </c>
      <c r="Y323" s="430"/>
      <c r="Z323" s="430">
        <f t="shared" si="177"/>
        <v>0</v>
      </c>
      <c r="AA323" s="430">
        <f t="shared" si="183"/>
        <v>0</v>
      </c>
      <c r="AB323" s="431">
        <f t="shared" si="183"/>
        <v>300000</v>
      </c>
      <c r="AC323" s="431">
        <f t="shared" si="183"/>
        <v>0</v>
      </c>
      <c r="AD323" s="431">
        <f t="shared" si="178"/>
        <v>300000</v>
      </c>
      <c r="AE323" s="431"/>
      <c r="AF323" s="431">
        <f>+[3]CHD8!AX421</f>
        <v>141918.75</v>
      </c>
      <c r="AG323" s="431"/>
      <c r="AH323" s="431">
        <f t="shared" si="179"/>
        <v>141918.75</v>
      </c>
      <c r="AI323" s="431">
        <f t="shared" si="181"/>
        <v>0</v>
      </c>
      <c r="AJ323" s="431">
        <f t="shared" si="181"/>
        <v>158081.25</v>
      </c>
      <c r="AK323" s="431">
        <f t="shared" si="181"/>
        <v>0</v>
      </c>
      <c r="AL323" s="431">
        <f t="shared" si="166"/>
        <v>158081.25</v>
      </c>
      <c r="AM323" s="432" t="str">
        <f t="shared" si="167"/>
        <v/>
      </c>
      <c r="AN323" s="432">
        <f t="shared" si="167"/>
        <v>0.4730625</v>
      </c>
      <c r="AO323" s="432" t="str">
        <f t="shared" si="167"/>
        <v/>
      </c>
      <c r="AP323" s="432">
        <f t="shared" si="167"/>
        <v>0.4730625</v>
      </c>
      <c r="AQ323" s="430">
        <f t="shared" si="184"/>
        <v>0</v>
      </c>
      <c r="AR323" s="430">
        <f t="shared" si="184"/>
        <v>0</v>
      </c>
      <c r="AS323" s="430">
        <f t="shared" si="184"/>
        <v>0</v>
      </c>
      <c r="AT323" s="200">
        <f t="shared" si="180"/>
        <v>0</v>
      </c>
      <c r="AU323" s="433"/>
    </row>
    <row r="324" spans="1:48" s="434" customFormat="1" ht="24">
      <c r="A324" s="401"/>
      <c r="B324" s="217" t="s">
        <v>105</v>
      </c>
      <c r="C324" s="430"/>
      <c r="D324" s="430">
        <v>0</v>
      </c>
      <c r="E324" s="430"/>
      <c r="F324" s="430">
        <f>SUM(C324:E324)</f>
        <v>0</v>
      </c>
      <c r="G324" s="430"/>
      <c r="H324" s="430"/>
      <c r="I324" s="430"/>
      <c r="J324" s="430">
        <f>SUM(G324:I324)</f>
        <v>0</v>
      </c>
      <c r="K324" s="430">
        <f>+C324+G324</f>
        <v>0</v>
      </c>
      <c r="L324" s="430">
        <f>+D324+H324</f>
        <v>0</v>
      </c>
      <c r="M324" s="430">
        <f>+E324+I324</f>
        <v>0</v>
      </c>
      <c r="N324" s="430">
        <f>SUM(K324:M324)</f>
        <v>0</v>
      </c>
      <c r="O324" s="430"/>
      <c r="P324" s="430">
        <v>0</v>
      </c>
      <c r="Q324" s="430"/>
      <c r="R324" s="430">
        <f>SUM(O324:Q324)</f>
        <v>0</v>
      </c>
      <c r="S324" s="430"/>
      <c r="T324" s="430"/>
      <c r="U324" s="430"/>
      <c r="V324" s="430">
        <f>SUM(S324:U324)</f>
        <v>0</v>
      </c>
      <c r="W324" s="430"/>
      <c r="X324" s="430">
        <f>+[3]CHD9!J421</f>
        <v>0</v>
      </c>
      <c r="Y324" s="430"/>
      <c r="Z324" s="430">
        <f>SUM(W324:Y324)</f>
        <v>0</v>
      </c>
      <c r="AA324" s="430">
        <f>+O324+W324+S324</f>
        <v>0</v>
      </c>
      <c r="AB324" s="431">
        <f>+P324+X324+T324</f>
        <v>0</v>
      </c>
      <c r="AC324" s="431">
        <f>+Q324+Y324+U324</f>
        <v>0</v>
      </c>
      <c r="AD324" s="431">
        <f>SUM(AA324:AC324)</f>
        <v>0</v>
      </c>
      <c r="AE324" s="431"/>
      <c r="AF324" s="431">
        <f>+[3]CHD9!AX421</f>
        <v>0</v>
      </c>
      <c r="AG324" s="431"/>
      <c r="AH324" s="431">
        <f>SUM(AE324:AG324)</f>
        <v>0</v>
      </c>
      <c r="AI324" s="431">
        <f>+AA324-AE324</f>
        <v>0</v>
      </c>
      <c r="AJ324" s="431">
        <f>+AB324-AF324</f>
        <v>0</v>
      </c>
      <c r="AK324" s="431">
        <f>+AC324-AG324</f>
        <v>0</v>
      </c>
      <c r="AL324" s="431">
        <f>SUM(AI324:AK324)</f>
        <v>0</v>
      </c>
      <c r="AM324" s="432" t="str">
        <f>IF(AA324=0,"",AE324/AA324)</f>
        <v/>
      </c>
      <c r="AN324" s="432" t="str">
        <f>IF(AB324=0,"",AF324/AB324)</f>
        <v/>
      </c>
      <c r="AO324" s="432" t="str">
        <f>IF(AC324=0,"",AG324/AC324)</f>
        <v/>
      </c>
      <c r="AP324" s="432" t="str">
        <f>IF(AD324=0,"",AH324/AD324)</f>
        <v/>
      </c>
      <c r="AQ324" s="430">
        <f>+K324-O324-S324</f>
        <v>0</v>
      </c>
      <c r="AR324" s="430">
        <f>+L324-P324-T324</f>
        <v>0</v>
      </c>
      <c r="AS324" s="430">
        <f>+M324-Q324-U324</f>
        <v>0</v>
      </c>
      <c r="AT324" s="200">
        <f>SUM(AQ324:AS324)</f>
        <v>0</v>
      </c>
      <c r="AU324" s="433"/>
    </row>
    <row r="325" spans="1:48" s="434" customFormat="1">
      <c r="A325" s="401"/>
      <c r="B325" s="217" t="s">
        <v>107</v>
      </c>
      <c r="C325" s="430"/>
      <c r="D325" s="430">
        <v>235364.5</v>
      </c>
      <c r="E325" s="430"/>
      <c r="F325" s="430">
        <f t="shared" si="172"/>
        <v>235364.5</v>
      </c>
      <c r="G325" s="430"/>
      <c r="H325" s="430"/>
      <c r="I325" s="430"/>
      <c r="J325" s="430">
        <f t="shared" si="173"/>
        <v>0</v>
      </c>
      <c r="K325" s="430">
        <f t="shared" si="182"/>
        <v>0</v>
      </c>
      <c r="L325" s="430">
        <f t="shared" si="182"/>
        <v>235364.5</v>
      </c>
      <c r="M325" s="430">
        <f t="shared" si="182"/>
        <v>0</v>
      </c>
      <c r="N325" s="430">
        <f t="shared" si="174"/>
        <v>235364.5</v>
      </c>
      <c r="O325" s="430"/>
      <c r="P325" s="430">
        <v>235364.5</v>
      </c>
      <c r="Q325" s="430"/>
      <c r="R325" s="430">
        <f t="shared" si="175"/>
        <v>235364.5</v>
      </c>
      <c r="S325" s="430"/>
      <c r="T325" s="430"/>
      <c r="U325" s="430"/>
      <c r="V325" s="430">
        <f t="shared" si="176"/>
        <v>0</v>
      </c>
      <c r="W325" s="430"/>
      <c r="X325" s="430">
        <f>+[3]CHD10!J421</f>
        <v>0</v>
      </c>
      <c r="Y325" s="430"/>
      <c r="Z325" s="430">
        <f t="shared" si="177"/>
        <v>0</v>
      </c>
      <c r="AA325" s="430">
        <f t="shared" si="183"/>
        <v>0</v>
      </c>
      <c r="AB325" s="431">
        <f t="shared" si="183"/>
        <v>235364.5</v>
      </c>
      <c r="AC325" s="431">
        <f t="shared" si="183"/>
        <v>0</v>
      </c>
      <c r="AD325" s="431">
        <f t="shared" si="178"/>
        <v>235364.5</v>
      </c>
      <c r="AE325" s="431"/>
      <c r="AF325" s="431">
        <f>+[3]CHD10!AX421</f>
        <v>204258</v>
      </c>
      <c r="AG325" s="431"/>
      <c r="AH325" s="431">
        <f t="shared" si="179"/>
        <v>204258</v>
      </c>
      <c r="AI325" s="431">
        <f t="shared" si="181"/>
        <v>0</v>
      </c>
      <c r="AJ325" s="431">
        <f t="shared" si="181"/>
        <v>31106.5</v>
      </c>
      <c r="AK325" s="431">
        <f t="shared" si="181"/>
        <v>0</v>
      </c>
      <c r="AL325" s="431">
        <f t="shared" si="166"/>
        <v>31106.5</v>
      </c>
      <c r="AM325" s="432" t="str">
        <f t="shared" si="167"/>
        <v/>
      </c>
      <c r="AN325" s="432">
        <f t="shared" si="167"/>
        <v>0.86783690828480931</v>
      </c>
      <c r="AO325" s="432" t="str">
        <f t="shared" si="167"/>
        <v/>
      </c>
      <c r="AP325" s="432">
        <f t="shared" si="167"/>
        <v>0.86783690828480931</v>
      </c>
      <c r="AQ325" s="430">
        <f t="shared" si="184"/>
        <v>0</v>
      </c>
      <c r="AR325" s="430">
        <f t="shared" si="184"/>
        <v>0</v>
      </c>
      <c r="AS325" s="430">
        <f t="shared" si="184"/>
        <v>0</v>
      </c>
      <c r="AT325" s="200">
        <f t="shared" si="180"/>
        <v>0</v>
      </c>
      <c r="AU325" s="433"/>
    </row>
    <row r="326" spans="1:48" s="434" customFormat="1">
      <c r="A326" s="401"/>
      <c r="B326" s="217" t="s">
        <v>55</v>
      </c>
      <c r="C326" s="430"/>
      <c r="D326" s="430">
        <v>0</v>
      </c>
      <c r="E326" s="430"/>
      <c r="F326" s="430">
        <f t="shared" si="172"/>
        <v>0</v>
      </c>
      <c r="G326" s="430"/>
      <c r="H326" s="430"/>
      <c r="I326" s="430"/>
      <c r="J326" s="430">
        <f t="shared" si="173"/>
        <v>0</v>
      </c>
      <c r="K326" s="430">
        <f t="shared" si="182"/>
        <v>0</v>
      </c>
      <c r="L326" s="430">
        <f t="shared" si="182"/>
        <v>0</v>
      </c>
      <c r="M326" s="430">
        <f t="shared" si="182"/>
        <v>0</v>
      </c>
      <c r="N326" s="430">
        <f t="shared" si="174"/>
        <v>0</v>
      </c>
      <c r="O326" s="430"/>
      <c r="P326" s="430">
        <v>0</v>
      </c>
      <c r="Q326" s="430"/>
      <c r="R326" s="430">
        <f t="shared" si="175"/>
        <v>0</v>
      </c>
      <c r="S326" s="430"/>
      <c r="T326" s="430"/>
      <c r="U326" s="430"/>
      <c r="V326" s="430">
        <f t="shared" si="176"/>
        <v>0</v>
      </c>
      <c r="W326" s="430"/>
      <c r="X326" s="430">
        <f>+[3]CHD11!J421</f>
        <v>0</v>
      </c>
      <c r="Y326" s="430"/>
      <c r="Z326" s="430">
        <f t="shared" si="177"/>
        <v>0</v>
      </c>
      <c r="AA326" s="430">
        <f t="shared" si="183"/>
        <v>0</v>
      </c>
      <c r="AB326" s="431">
        <f t="shared" si="183"/>
        <v>0</v>
      </c>
      <c r="AC326" s="431">
        <f t="shared" si="183"/>
        <v>0</v>
      </c>
      <c r="AD326" s="431">
        <f t="shared" si="178"/>
        <v>0</v>
      </c>
      <c r="AE326" s="431"/>
      <c r="AF326" s="431">
        <f>+[3]CHD11!AX421</f>
        <v>0</v>
      </c>
      <c r="AG326" s="431"/>
      <c r="AH326" s="431">
        <f t="shared" si="179"/>
        <v>0</v>
      </c>
      <c r="AI326" s="431">
        <f t="shared" si="181"/>
        <v>0</v>
      </c>
      <c r="AJ326" s="431">
        <f t="shared" si="181"/>
        <v>0</v>
      </c>
      <c r="AK326" s="431">
        <f t="shared" si="181"/>
        <v>0</v>
      </c>
      <c r="AL326" s="431">
        <f t="shared" si="166"/>
        <v>0</v>
      </c>
      <c r="AM326" s="432" t="str">
        <f t="shared" si="167"/>
        <v/>
      </c>
      <c r="AN326" s="432" t="str">
        <f t="shared" si="167"/>
        <v/>
      </c>
      <c r="AO326" s="432" t="str">
        <f t="shared" si="167"/>
        <v/>
      </c>
      <c r="AP326" s="432" t="str">
        <f t="shared" si="167"/>
        <v/>
      </c>
      <c r="AQ326" s="430">
        <f t="shared" si="184"/>
        <v>0</v>
      </c>
      <c r="AR326" s="430">
        <f t="shared" si="184"/>
        <v>0</v>
      </c>
      <c r="AS326" s="430">
        <f t="shared" si="184"/>
        <v>0</v>
      </c>
      <c r="AT326" s="200">
        <f t="shared" si="180"/>
        <v>0</v>
      </c>
      <c r="AU326" s="433"/>
    </row>
    <row r="327" spans="1:48" s="434" customFormat="1">
      <c r="A327" s="401"/>
      <c r="B327" s="217" t="s">
        <v>56</v>
      </c>
      <c r="C327" s="430"/>
      <c r="D327" s="430">
        <v>137715</v>
      </c>
      <c r="E327" s="430"/>
      <c r="F327" s="430">
        <f t="shared" si="172"/>
        <v>137715</v>
      </c>
      <c r="G327" s="430"/>
      <c r="H327" s="430"/>
      <c r="I327" s="430"/>
      <c r="J327" s="430">
        <f t="shared" si="173"/>
        <v>0</v>
      </c>
      <c r="K327" s="430">
        <f t="shared" si="182"/>
        <v>0</v>
      </c>
      <c r="L327" s="430">
        <f t="shared" si="182"/>
        <v>137715</v>
      </c>
      <c r="M327" s="430">
        <f t="shared" si="182"/>
        <v>0</v>
      </c>
      <c r="N327" s="430">
        <f t="shared" si="174"/>
        <v>137715</v>
      </c>
      <c r="O327" s="430"/>
      <c r="P327" s="430">
        <v>137715</v>
      </c>
      <c r="Q327" s="430"/>
      <c r="R327" s="430">
        <f t="shared" si="175"/>
        <v>137715</v>
      </c>
      <c r="S327" s="430"/>
      <c r="T327" s="430"/>
      <c r="U327" s="430"/>
      <c r="V327" s="430">
        <f t="shared" si="176"/>
        <v>0</v>
      </c>
      <c r="W327" s="430"/>
      <c r="X327" s="430">
        <f>+[3]CHD12!J421</f>
        <v>0</v>
      </c>
      <c r="Y327" s="430"/>
      <c r="Z327" s="430">
        <f t="shared" si="177"/>
        <v>0</v>
      </c>
      <c r="AA327" s="430">
        <f t="shared" si="183"/>
        <v>0</v>
      </c>
      <c r="AB327" s="431">
        <f t="shared" si="183"/>
        <v>137715</v>
      </c>
      <c r="AC327" s="431">
        <f t="shared" si="183"/>
        <v>0</v>
      </c>
      <c r="AD327" s="431">
        <f t="shared" si="178"/>
        <v>137715</v>
      </c>
      <c r="AE327" s="431"/>
      <c r="AF327" s="431">
        <f>+[3]CHD12!AX421</f>
        <v>39060</v>
      </c>
      <c r="AG327" s="431"/>
      <c r="AH327" s="431">
        <f t="shared" si="179"/>
        <v>39060</v>
      </c>
      <c r="AI327" s="431">
        <f t="shared" si="181"/>
        <v>0</v>
      </c>
      <c r="AJ327" s="431">
        <f t="shared" si="181"/>
        <v>98655</v>
      </c>
      <c r="AK327" s="431">
        <f t="shared" si="181"/>
        <v>0</v>
      </c>
      <c r="AL327" s="431">
        <f t="shared" si="166"/>
        <v>98655</v>
      </c>
      <c r="AM327" s="432" t="str">
        <f t="shared" si="167"/>
        <v/>
      </c>
      <c r="AN327" s="432">
        <f t="shared" si="167"/>
        <v>0.28362923428820391</v>
      </c>
      <c r="AO327" s="432" t="str">
        <f t="shared" si="167"/>
        <v/>
      </c>
      <c r="AP327" s="432">
        <f t="shared" si="167"/>
        <v>0.28362923428820391</v>
      </c>
      <c r="AQ327" s="430">
        <f t="shared" si="184"/>
        <v>0</v>
      </c>
      <c r="AR327" s="430">
        <f t="shared" si="184"/>
        <v>0</v>
      </c>
      <c r="AS327" s="430">
        <f t="shared" si="184"/>
        <v>0</v>
      </c>
      <c r="AT327" s="200">
        <f t="shared" si="180"/>
        <v>0</v>
      </c>
      <c r="AU327" s="433"/>
    </row>
    <row r="328" spans="1:48" s="434" customFormat="1">
      <c r="A328" s="401"/>
      <c r="B328" s="443" t="s">
        <v>428</v>
      </c>
      <c r="C328" s="430"/>
      <c r="D328" s="430">
        <v>320000</v>
      </c>
      <c r="E328" s="430"/>
      <c r="F328" s="430">
        <f t="shared" si="172"/>
        <v>320000</v>
      </c>
      <c r="G328" s="430"/>
      <c r="H328" s="430"/>
      <c r="I328" s="430"/>
      <c r="J328" s="430">
        <f t="shared" si="173"/>
        <v>0</v>
      </c>
      <c r="K328" s="430">
        <f t="shared" si="182"/>
        <v>0</v>
      </c>
      <c r="L328" s="430">
        <f t="shared" si="182"/>
        <v>320000</v>
      </c>
      <c r="M328" s="430">
        <f t="shared" si="182"/>
        <v>0</v>
      </c>
      <c r="N328" s="430">
        <f t="shared" si="174"/>
        <v>320000</v>
      </c>
      <c r="O328" s="430"/>
      <c r="P328" s="430">
        <v>320000</v>
      </c>
      <c r="Q328" s="430"/>
      <c r="R328" s="430">
        <f t="shared" si="175"/>
        <v>320000</v>
      </c>
      <c r="S328" s="430"/>
      <c r="T328" s="430"/>
      <c r="U328" s="430"/>
      <c r="V328" s="430">
        <f t="shared" si="176"/>
        <v>0</v>
      </c>
      <c r="W328" s="430"/>
      <c r="X328" s="430">
        <f>+[3]CHD13!J421</f>
        <v>0</v>
      </c>
      <c r="Y328" s="430"/>
      <c r="Z328" s="430">
        <f t="shared" si="177"/>
        <v>0</v>
      </c>
      <c r="AA328" s="430">
        <f t="shared" si="183"/>
        <v>0</v>
      </c>
      <c r="AB328" s="431">
        <f t="shared" si="183"/>
        <v>320000</v>
      </c>
      <c r="AC328" s="431">
        <f t="shared" si="183"/>
        <v>0</v>
      </c>
      <c r="AD328" s="431">
        <f t="shared" si="178"/>
        <v>320000</v>
      </c>
      <c r="AE328" s="431"/>
      <c r="AF328" s="431">
        <f>+[3]CHD13!AX421</f>
        <v>320000</v>
      </c>
      <c r="AG328" s="431"/>
      <c r="AH328" s="431">
        <f t="shared" si="179"/>
        <v>320000</v>
      </c>
      <c r="AI328" s="431">
        <f t="shared" si="181"/>
        <v>0</v>
      </c>
      <c r="AJ328" s="431">
        <f t="shared" si="181"/>
        <v>0</v>
      </c>
      <c r="AK328" s="431">
        <f t="shared" si="181"/>
        <v>0</v>
      </c>
      <c r="AL328" s="431">
        <f t="shared" si="166"/>
        <v>0</v>
      </c>
      <c r="AM328" s="432" t="str">
        <f t="shared" si="167"/>
        <v/>
      </c>
      <c r="AN328" s="432">
        <f t="shared" si="167"/>
        <v>1</v>
      </c>
      <c r="AO328" s="432" t="str">
        <f t="shared" si="167"/>
        <v/>
      </c>
      <c r="AP328" s="432">
        <f t="shared" si="167"/>
        <v>1</v>
      </c>
      <c r="AQ328" s="430">
        <f t="shared" si="184"/>
        <v>0</v>
      </c>
      <c r="AR328" s="430">
        <f t="shared" si="184"/>
        <v>0</v>
      </c>
      <c r="AS328" s="430">
        <f t="shared" si="184"/>
        <v>0</v>
      </c>
      <c r="AT328" s="200">
        <f t="shared" si="180"/>
        <v>0</v>
      </c>
      <c r="AU328" s="433"/>
    </row>
    <row r="329" spans="1:48" s="434" customFormat="1">
      <c r="A329" s="401"/>
      <c r="B329" s="443"/>
      <c r="C329" s="430"/>
      <c r="D329" s="430"/>
      <c r="E329" s="430"/>
      <c r="F329" s="430"/>
      <c r="G329" s="430"/>
      <c r="H329" s="430"/>
      <c r="I329" s="430"/>
      <c r="J329" s="430"/>
      <c r="K329" s="430"/>
      <c r="L329" s="430"/>
      <c r="M329" s="430"/>
      <c r="N329" s="430"/>
      <c r="O329" s="430"/>
      <c r="P329" s="430"/>
      <c r="Q329" s="430"/>
      <c r="R329" s="430"/>
      <c r="S329" s="430"/>
      <c r="T329" s="430"/>
      <c r="U329" s="430"/>
      <c r="V329" s="430"/>
      <c r="W329" s="430"/>
      <c r="X329" s="430"/>
      <c r="Y329" s="430"/>
      <c r="Z329" s="430"/>
      <c r="AA329" s="430"/>
      <c r="AB329" s="431"/>
      <c r="AC329" s="431"/>
      <c r="AD329" s="431"/>
      <c r="AE329" s="431"/>
      <c r="AF329" s="431"/>
      <c r="AG329" s="431"/>
      <c r="AH329" s="431"/>
      <c r="AI329" s="431"/>
      <c r="AJ329" s="431"/>
      <c r="AK329" s="431"/>
      <c r="AL329" s="431"/>
      <c r="AM329" s="432"/>
      <c r="AN329" s="432"/>
      <c r="AO329" s="432"/>
      <c r="AP329" s="432"/>
      <c r="AQ329" s="430"/>
      <c r="AR329" s="430"/>
      <c r="AS329" s="430"/>
      <c r="AT329" s="200"/>
      <c r="AU329" s="433"/>
    </row>
    <row r="330" spans="1:48" s="434" customFormat="1">
      <c r="A330" s="401"/>
      <c r="B330" s="217" t="s">
        <v>170</v>
      </c>
      <c r="C330" s="430"/>
      <c r="D330" s="430">
        <v>1475666</v>
      </c>
      <c r="E330" s="430"/>
      <c r="F330" s="430">
        <f>SUM(C330:E330)</f>
        <v>1475666</v>
      </c>
      <c r="G330" s="430"/>
      <c r="H330" s="430"/>
      <c r="I330" s="430"/>
      <c r="J330" s="430">
        <f>SUM(G330:I330)</f>
        <v>0</v>
      </c>
      <c r="K330" s="430">
        <f t="shared" ref="K330:M332" si="216">+C330+G330</f>
        <v>0</v>
      </c>
      <c r="L330" s="430">
        <f t="shared" si="216"/>
        <v>1475666</v>
      </c>
      <c r="M330" s="430">
        <f t="shared" si="216"/>
        <v>0</v>
      </c>
      <c r="N330" s="430">
        <f>SUM(K330:M330)</f>
        <v>1475666</v>
      </c>
      <c r="O330" s="430"/>
      <c r="P330" s="430">
        <v>1475666</v>
      </c>
      <c r="Q330" s="430"/>
      <c r="R330" s="430">
        <f>SUM(O330:Q330)</f>
        <v>1475666</v>
      </c>
      <c r="S330" s="430"/>
      <c r="T330" s="430"/>
      <c r="U330" s="430"/>
      <c r="V330" s="430">
        <f>SUM(S330:U330)</f>
        <v>0</v>
      </c>
      <c r="W330" s="430"/>
      <c r="X330" s="430">
        <f>+[3]DRH!J421</f>
        <v>0</v>
      </c>
      <c r="Y330" s="430"/>
      <c r="Z330" s="430">
        <f>SUM(W330:Y330)</f>
        <v>0</v>
      </c>
      <c r="AA330" s="430">
        <f t="shared" ref="AA330:AC332" si="217">+O330+W330+S330</f>
        <v>0</v>
      </c>
      <c r="AB330" s="431">
        <f t="shared" si="217"/>
        <v>1475666</v>
      </c>
      <c r="AC330" s="431">
        <f t="shared" si="217"/>
        <v>0</v>
      </c>
      <c r="AD330" s="431">
        <f>SUM(AA330:AC330)</f>
        <v>1475666</v>
      </c>
      <c r="AE330" s="431"/>
      <c r="AF330" s="431">
        <f>+[3]DRH!AX421</f>
        <v>1475568</v>
      </c>
      <c r="AG330" s="431"/>
      <c r="AH330" s="431">
        <f>SUM(AE330:AG330)</f>
        <v>1475568</v>
      </c>
      <c r="AI330" s="431">
        <f t="shared" ref="AI330:AK332" si="218">+AA330-AE330</f>
        <v>0</v>
      </c>
      <c r="AJ330" s="431">
        <f t="shared" si="218"/>
        <v>98</v>
      </c>
      <c r="AK330" s="431">
        <f t="shared" si="218"/>
        <v>0</v>
      </c>
      <c r="AL330" s="431">
        <f>SUM(AI330:AK330)</f>
        <v>98</v>
      </c>
      <c r="AM330" s="432" t="str">
        <f>IF(AA330=0,"",AE330/AA330)</f>
        <v/>
      </c>
      <c r="AN330" s="432">
        <f>IF(AB330=0,"",AF330/AB330)</f>
        <v>0.99993358930814968</v>
      </c>
      <c r="AO330" s="432" t="str">
        <f>IF(AC330=0,"",AG330/AC330)</f>
        <v/>
      </c>
      <c r="AP330" s="432">
        <f>IF(AD330=0,"",AH330/AD330)</f>
        <v>0.99993358930814968</v>
      </c>
      <c r="AQ330" s="430">
        <f t="shared" ref="AQ330:AS332" si="219">+K330-O330-S330</f>
        <v>0</v>
      </c>
      <c r="AR330" s="430">
        <f t="shared" si="219"/>
        <v>0</v>
      </c>
      <c r="AS330" s="430">
        <f t="shared" si="219"/>
        <v>0</v>
      </c>
      <c r="AT330" s="200">
        <f>SUM(AQ330:AS330)</f>
        <v>0</v>
      </c>
      <c r="AU330" s="433"/>
    </row>
    <row r="331" spans="1:48" s="434" customFormat="1">
      <c r="A331" s="401"/>
      <c r="B331" s="217"/>
      <c r="C331" s="430"/>
      <c r="D331" s="430"/>
      <c r="E331" s="430"/>
      <c r="F331" s="430"/>
      <c r="G331" s="430"/>
      <c r="H331" s="430"/>
      <c r="I331" s="430"/>
      <c r="J331" s="430"/>
      <c r="K331" s="430"/>
      <c r="L331" s="430"/>
      <c r="M331" s="430"/>
      <c r="N331" s="430"/>
      <c r="O331" s="430"/>
      <c r="P331" s="430"/>
      <c r="Q331" s="430"/>
      <c r="R331" s="430"/>
      <c r="S331" s="430"/>
      <c r="T331" s="430"/>
      <c r="U331" s="430"/>
      <c r="V331" s="430"/>
      <c r="W331" s="430"/>
      <c r="X331" s="430"/>
      <c r="Y331" s="430"/>
      <c r="Z331" s="430"/>
      <c r="AA331" s="430"/>
      <c r="AB331" s="431"/>
      <c r="AC331" s="431"/>
      <c r="AD331" s="431"/>
      <c r="AE331" s="431"/>
      <c r="AF331" s="431"/>
      <c r="AG331" s="431"/>
      <c r="AH331" s="431"/>
      <c r="AI331" s="431"/>
      <c r="AJ331" s="431"/>
      <c r="AK331" s="431"/>
      <c r="AL331" s="431"/>
      <c r="AM331" s="432"/>
      <c r="AN331" s="432"/>
      <c r="AO331" s="432"/>
      <c r="AP331" s="432"/>
      <c r="AQ331" s="430"/>
      <c r="AR331" s="430"/>
      <c r="AS331" s="430"/>
      <c r="AT331" s="200"/>
      <c r="AU331" s="433"/>
    </row>
    <row r="332" spans="1:48" s="334" customFormat="1">
      <c r="A332" s="401"/>
      <c r="B332" s="217" t="s">
        <v>164</v>
      </c>
      <c r="C332" s="200"/>
      <c r="D332" s="430">
        <v>684780.45000000019</v>
      </c>
      <c r="E332" s="200"/>
      <c r="F332" s="200">
        <f>SUM(C332:E332)</f>
        <v>684780.45000000019</v>
      </c>
      <c r="G332" s="200"/>
      <c r="H332" s="200"/>
      <c r="I332" s="200"/>
      <c r="J332" s="200">
        <f>SUM(G332:I332)</f>
        <v>0</v>
      </c>
      <c r="K332" s="200">
        <f t="shared" si="216"/>
        <v>0</v>
      </c>
      <c r="L332" s="200">
        <f t="shared" si="216"/>
        <v>684780.45000000019</v>
      </c>
      <c r="M332" s="200">
        <f t="shared" si="216"/>
        <v>0</v>
      </c>
      <c r="N332" s="200">
        <f>SUM(K332:M332)</f>
        <v>684780.45000000019</v>
      </c>
      <c r="O332" s="200"/>
      <c r="P332" s="200">
        <v>684780.45000000019</v>
      </c>
      <c r="Q332" s="200"/>
      <c r="R332" s="200">
        <f>SUM(O332:Q332)</f>
        <v>684780.45000000019</v>
      </c>
      <c r="S332" s="200"/>
      <c r="T332" s="200"/>
      <c r="U332" s="200"/>
      <c r="V332" s="200">
        <f>SUM(S332:U332)</f>
        <v>0</v>
      </c>
      <c r="W332" s="200"/>
      <c r="X332" s="430">
        <f>+[3]SLH!J421</f>
        <v>0</v>
      </c>
      <c r="Y332" s="200"/>
      <c r="Z332" s="200">
        <f>SUM(W332:Y332)</f>
        <v>0</v>
      </c>
      <c r="AA332" s="200">
        <f t="shared" si="217"/>
        <v>0</v>
      </c>
      <c r="AB332" s="402">
        <f t="shared" si="217"/>
        <v>684780.45000000019</v>
      </c>
      <c r="AC332" s="402">
        <f t="shared" si="217"/>
        <v>0</v>
      </c>
      <c r="AD332" s="402">
        <f>SUM(AA332:AC332)</f>
        <v>684780.45000000019</v>
      </c>
      <c r="AE332" s="402"/>
      <c r="AF332" s="431">
        <f>+[3]SLH!AX421</f>
        <v>684780.45000000019</v>
      </c>
      <c r="AG332" s="402"/>
      <c r="AH332" s="402">
        <f>SUM(AE332:AG332)</f>
        <v>684780.45000000019</v>
      </c>
      <c r="AI332" s="402">
        <f t="shared" si="218"/>
        <v>0</v>
      </c>
      <c r="AJ332" s="402">
        <f t="shared" si="218"/>
        <v>0</v>
      </c>
      <c r="AK332" s="402">
        <f t="shared" si="218"/>
        <v>0</v>
      </c>
      <c r="AL332" s="402">
        <f>SUM(AI332:AK332)</f>
        <v>0</v>
      </c>
      <c r="AM332" s="432" t="str">
        <f>IF(AA332=0,"",AE332/AA332)</f>
        <v/>
      </c>
      <c r="AN332" s="432">
        <f>IF(AB332=0,"",AF332/AB332)</f>
        <v>1</v>
      </c>
      <c r="AO332" s="432" t="str">
        <f>IF(AC332=0,"",AG332/AC332)</f>
        <v/>
      </c>
      <c r="AP332" s="432">
        <f>IF(AD332=0,"",AH332/AD332)</f>
        <v>1</v>
      </c>
      <c r="AQ332" s="200">
        <f t="shared" si="219"/>
        <v>0</v>
      </c>
      <c r="AR332" s="200">
        <f t="shared" si="219"/>
        <v>0</v>
      </c>
      <c r="AS332" s="200">
        <f t="shared" si="219"/>
        <v>0</v>
      </c>
      <c r="AT332" s="200">
        <f>SUM(AQ332:AS332)</f>
        <v>0</v>
      </c>
      <c r="AU332" s="404"/>
    </row>
    <row r="333" spans="1:48" s="434" customFormat="1">
      <c r="A333" s="401"/>
      <c r="B333" s="217" t="s">
        <v>431</v>
      </c>
      <c r="C333" s="430"/>
      <c r="D333" s="430">
        <v>1764389.9699999951</v>
      </c>
      <c r="E333" s="430"/>
      <c r="F333" s="430">
        <f t="shared" si="172"/>
        <v>1764389.9699999951</v>
      </c>
      <c r="G333" s="430"/>
      <c r="H333" s="430"/>
      <c r="I333" s="430"/>
      <c r="J333" s="430">
        <f t="shared" si="173"/>
        <v>0</v>
      </c>
      <c r="K333" s="430">
        <f t="shared" si="182"/>
        <v>0</v>
      </c>
      <c r="L333" s="430">
        <f t="shared" si="182"/>
        <v>1764389.9699999951</v>
      </c>
      <c r="M333" s="430">
        <f t="shared" si="182"/>
        <v>0</v>
      </c>
      <c r="N333" s="430">
        <f t="shared" si="174"/>
        <v>1764389.9699999951</v>
      </c>
      <c r="O333" s="430"/>
      <c r="P333" s="430">
        <v>1764389.9699999951</v>
      </c>
      <c r="Q333" s="430"/>
      <c r="R333" s="430">
        <f t="shared" si="175"/>
        <v>1764389.9699999951</v>
      </c>
      <c r="S333" s="430"/>
      <c r="T333" s="430"/>
      <c r="U333" s="430"/>
      <c r="V333" s="430">
        <f t="shared" si="176"/>
        <v>0</v>
      </c>
      <c r="W333" s="430"/>
      <c r="X333" s="430">
        <f>+[3]RITM!J421</f>
        <v>10000000</v>
      </c>
      <c r="Y333" s="430"/>
      <c r="Z333" s="430">
        <f t="shared" si="177"/>
        <v>10000000</v>
      </c>
      <c r="AA333" s="430">
        <f t="shared" si="183"/>
        <v>0</v>
      </c>
      <c r="AB333" s="431">
        <f t="shared" si="183"/>
        <v>11764389.969999995</v>
      </c>
      <c r="AC333" s="431">
        <f t="shared" si="183"/>
        <v>0</v>
      </c>
      <c r="AD333" s="431">
        <f t="shared" si="178"/>
        <v>11764389.969999995</v>
      </c>
      <c r="AE333" s="431"/>
      <c r="AF333" s="431">
        <f>+[3]RITM!AX421</f>
        <v>11010452.609999999</v>
      </c>
      <c r="AG333" s="431"/>
      <c r="AH333" s="431">
        <f t="shared" si="179"/>
        <v>11010452.609999999</v>
      </c>
      <c r="AI333" s="431">
        <f t="shared" si="181"/>
        <v>0</v>
      </c>
      <c r="AJ333" s="431">
        <f t="shared" si="181"/>
        <v>753937.35999999568</v>
      </c>
      <c r="AK333" s="431">
        <f t="shared" si="181"/>
        <v>0</v>
      </c>
      <c r="AL333" s="431">
        <f t="shared" si="166"/>
        <v>753937.35999999568</v>
      </c>
      <c r="AM333" s="432" t="str">
        <f t="shared" si="167"/>
        <v/>
      </c>
      <c r="AN333" s="432">
        <f t="shared" si="167"/>
        <v>0.9359136035168345</v>
      </c>
      <c r="AO333" s="432" t="str">
        <f t="shared" si="167"/>
        <v/>
      </c>
      <c r="AP333" s="432">
        <f t="shared" si="167"/>
        <v>0.9359136035168345</v>
      </c>
      <c r="AQ333" s="430">
        <f t="shared" si="184"/>
        <v>0</v>
      </c>
      <c r="AR333" s="430">
        <f t="shared" si="184"/>
        <v>0</v>
      </c>
      <c r="AS333" s="430">
        <f t="shared" si="184"/>
        <v>0</v>
      </c>
      <c r="AT333" s="200">
        <f t="shared" si="180"/>
        <v>0</v>
      </c>
      <c r="AU333" s="433"/>
    </row>
    <row r="334" spans="1:48" s="434" customFormat="1">
      <c r="A334" s="401"/>
      <c r="B334" s="487"/>
      <c r="C334" s="430"/>
      <c r="D334" s="430"/>
      <c r="E334" s="430"/>
      <c r="F334" s="430">
        <f t="shared" si="172"/>
        <v>0</v>
      </c>
      <c r="G334" s="430"/>
      <c r="H334" s="430"/>
      <c r="I334" s="430"/>
      <c r="J334" s="430">
        <f t="shared" si="173"/>
        <v>0</v>
      </c>
      <c r="K334" s="430">
        <f t="shared" si="182"/>
        <v>0</v>
      </c>
      <c r="L334" s="430">
        <f t="shared" si="182"/>
        <v>0</v>
      </c>
      <c r="M334" s="430">
        <f t="shared" si="182"/>
        <v>0</v>
      </c>
      <c r="N334" s="430">
        <f t="shared" si="174"/>
        <v>0</v>
      </c>
      <c r="O334" s="430"/>
      <c r="P334" s="430"/>
      <c r="Q334" s="430"/>
      <c r="R334" s="430">
        <f t="shared" si="175"/>
        <v>0</v>
      </c>
      <c r="S334" s="430"/>
      <c r="T334" s="430"/>
      <c r="U334" s="430"/>
      <c r="V334" s="430">
        <f t="shared" si="176"/>
        <v>0</v>
      </c>
      <c r="W334" s="430"/>
      <c r="X334" s="430"/>
      <c r="Y334" s="430"/>
      <c r="Z334" s="430">
        <f t="shared" si="177"/>
        <v>0</v>
      </c>
      <c r="AA334" s="430">
        <f t="shared" si="183"/>
        <v>0</v>
      </c>
      <c r="AB334" s="431">
        <f t="shared" si="183"/>
        <v>0</v>
      </c>
      <c r="AC334" s="431">
        <f t="shared" si="183"/>
        <v>0</v>
      </c>
      <c r="AD334" s="431">
        <f t="shared" si="178"/>
        <v>0</v>
      </c>
      <c r="AE334" s="431"/>
      <c r="AF334" s="431"/>
      <c r="AG334" s="431"/>
      <c r="AH334" s="431">
        <f t="shared" si="179"/>
        <v>0</v>
      </c>
      <c r="AI334" s="431">
        <f t="shared" si="181"/>
        <v>0</v>
      </c>
      <c r="AJ334" s="431">
        <f t="shared" si="181"/>
        <v>0</v>
      </c>
      <c r="AK334" s="431">
        <f t="shared" si="181"/>
        <v>0</v>
      </c>
      <c r="AL334" s="431">
        <f t="shared" si="166"/>
        <v>0</v>
      </c>
      <c r="AM334" s="432" t="str">
        <f t="shared" si="167"/>
        <v/>
      </c>
      <c r="AN334" s="432" t="str">
        <f t="shared" si="167"/>
        <v/>
      </c>
      <c r="AO334" s="432" t="str">
        <f t="shared" si="167"/>
        <v/>
      </c>
      <c r="AP334" s="432" t="str">
        <f t="shared" si="167"/>
        <v/>
      </c>
      <c r="AQ334" s="430">
        <f t="shared" si="184"/>
        <v>0</v>
      </c>
      <c r="AR334" s="430">
        <f t="shared" si="184"/>
        <v>0</v>
      </c>
      <c r="AS334" s="430">
        <f t="shared" si="184"/>
        <v>0</v>
      </c>
      <c r="AT334" s="200">
        <f t="shared" si="180"/>
        <v>0</v>
      </c>
      <c r="AU334" s="433"/>
    </row>
    <row r="335" spans="1:48" s="420" customFormat="1" ht="24">
      <c r="A335" s="491" t="s">
        <v>212</v>
      </c>
      <c r="B335" s="458" t="s">
        <v>213</v>
      </c>
      <c r="C335" s="416">
        <f>SUM(C336:C375)</f>
        <v>0</v>
      </c>
      <c r="D335" s="416">
        <f t="shared" ref="D335:AL335" si="220">SUM(D336:D375)</f>
        <v>129033160.05000004</v>
      </c>
      <c r="E335" s="416">
        <f t="shared" si="220"/>
        <v>0</v>
      </c>
      <c r="F335" s="416">
        <f t="shared" si="220"/>
        <v>129033160.05000004</v>
      </c>
      <c r="G335" s="416">
        <f t="shared" si="220"/>
        <v>0</v>
      </c>
      <c r="H335" s="416">
        <f t="shared" si="220"/>
        <v>0</v>
      </c>
      <c r="I335" s="416">
        <f t="shared" si="220"/>
        <v>0</v>
      </c>
      <c r="J335" s="416">
        <f t="shared" si="220"/>
        <v>0</v>
      </c>
      <c r="K335" s="416">
        <f t="shared" si="220"/>
        <v>0</v>
      </c>
      <c r="L335" s="416">
        <f t="shared" si="220"/>
        <v>129033160.05000004</v>
      </c>
      <c r="M335" s="416">
        <f t="shared" si="220"/>
        <v>0</v>
      </c>
      <c r="N335" s="416">
        <f t="shared" si="220"/>
        <v>129033160.05000004</v>
      </c>
      <c r="O335" s="416">
        <f t="shared" si="220"/>
        <v>0</v>
      </c>
      <c r="P335" s="416">
        <f t="shared" si="220"/>
        <v>129033160.05000004</v>
      </c>
      <c r="Q335" s="416">
        <f t="shared" si="220"/>
        <v>0</v>
      </c>
      <c r="R335" s="416">
        <f t="shared" si="220"/>
        <v>129033160.05000004</v>
      </c>
      <c r="S335" s="416">
        <f t="shared" si="220"/>
        <v>0</v>
      </c>
      <c r="T335" s="416">
        <f t="shared" si="220"/>
        <v>0</v>
      </c>
      <c r="U335" s="416">
        <f t="shared" si="220"/>
        <v>0</v>
      </c>
      <c r="V335" s="416">
        <f t="shared" si="220"/>
        <v>0</v>
      </c>
      <c r="W335" s="416">
        <f t="shared" si="220"/>
        <v>0</v>
      </c>
      <c r="X335" s="416">
        <f t="shared" si="220"/>
        <v>0</v>
      </c>
      <c r="Y335" s="416">
        <f t="shared" si="220"/>
        <v>0</v>
      </c>
      <c r="Z335" s="416">
        <f t="shared" si="220"/>
        <v>0</v>
      </c>
      <c r="AA335" s="416">
        <f t="shared" si="220"/>
        <v>0</v>
      </c>
      <c r="AB335" s="417">
        <f t="shared" si="220"/>
        <v>129033160.05000004</v>
      </c>
      <c r="AC335" s="417">
        <f t="shared" si="220"/>
        <v>0</v>
      </c>
      <c r="AD335" s="417">
        <f t="shared" si="220"/>
        <v>129033160.05000004</v>
      </c>
      <c r="AE335" s="417">
        <f t="shared" si="220"/>
        <v>0</v>
      </c>
      <c r="AF335" s="417">
        <f t="shared" si="220"/>
        <v>117640397.72999999</v>
      </c>
      <c r="AG335" s="417">
        <f t="shared" si="220"/>
        <v>0</v>
      </c>
      <c r="AH335" s="417">
        <f t="shared" si="220"/>
        <v>117640397.72999999</v>
      </c>
      <c r="AI335" s="417">
        <f t="shared" si="220"/>
        <v>0</v>
      </c>
      <c r="AJ335" s="417">
        <f t="shared" si="220"/>
        <v>11392762.320000039</v>
      </c>
      <c r="AK335" s="417">
        <f t="shared" si="220"/>
        <v>0</v>
      </c>
      <c r="AL335" s="417">
        <f t="shared" si="220"/>
        <v>11392762.320000039</v>
      </c>
      <c r="AM335" s="418" t="str">
        <f t="shared" si="167"/>
        <v/>
      </c>
      <c r="AN335" s="418">
        <f t="shared" si="167"/>
        <v>0.91170670922431585</v>
      </c>
      <c r="AO335" s="418" t="str">
        <f t="shared" si="167"/>
        <v/>
      </c>
      <c r="AP335" s="418">
        <f t="shared" si="167"/>
        <v>0.91170670922431585</v>
      </c>
      <c r="AQ335" s="416">
        <f>SUM(AQ336:AQ375)</f>
        <v>0</v>
      </c>
      <c r="AR335" s="416">
        <f>SUM(AR336:AR375)</f>
        <v>0</v>
      </c>
      <c r="AS335" s="416">
        <f>SUM(AS336:AS375)</f>
        <v>0</v>
      </c>
      <c r="AT335" s="416">
        <f>SUM(AT336:AT375)</f>
        <v>0</v>
      </c>
      <c r="AU335" s="419"/>
      <c r="AV335" s="466">
        <f>+AL335-'[1]Summary by PAP Conap2014'!$BE$107</f>
        <v>0</v>
      </c>
    </row>
    <row r="336" spans="1:48" s="334" customFormat="1">
      <c r="A336" s="401"/>
      <c r="B336" s="217" t="s">
        <v>51</v>
      </c>
      <c r="C336" s="200"/>
      <c r="D336" s="200">
        <v>21055509.770000041</v>
      </c>
      <c r="E336" s="200"/>
      <c r="F336" s="200">
        <f t="shared" si="172"/>
        <v>21055509.770000041</v>
      </c>
      <c r="G336" s="200"/>
      <c r="H336" s="200"/>
      <c r="I336" s="200"/>
      <c r="J336" s="200">
        <f t="shared" si="173"/>
        <v>0</v>
      </c>
      <c r="K336" s="200">
        <f t="shared" si="182"/>
        <v>0</v>
      </c>
      <c r="L336" s="200">
        <f t="shared" si="182"/>
        <v>21055509.770000041</v>
      </c>
      <c r="M336" s="200">
        <f t="shared" si="182"/>
        <v>0</v>
      </c>
      <c r="N336" s="200">
        <f t="shared" si="174"/>
        <v>21055509.770000041</v>
      </c>
      <c r="O336" s="200"/>
      <c r="P336" s="200">
        <v>21055509.770000041</v>
      </c>
      <c r="Q336" s="200"/>
      <c r="R336" s="200">
        <f t="shared" si="175"/>
        <v>21055509.770000041</v>
      </c>
      <c r="S336" s="200"/>
      <c r="T336" s="200"/>
      <c r="U336" s="200"/>
      <c r="V336" s="200">
        <f t="shared" si="176"/>
        <v>0</v>
      </c>
      <c r="W336" s="200"/>
      <c r="X336" s="200">
        <f>-'[3]Central-conap'!E104</f>
        <v>0</v>
      </c>
      <c r="Y336" s="200"/>
      <c r="Z336" s="200">
        <f t="shared" si="177"/>
        <v>0</v>
      </c>
      <c r="AA336" s="200">
        <f t="shared" si="183"/>
        <v>0</v>
      </c>
      <c r="AB336" s="402">
        <f t="shared" si="183"/>
        <v>21055509.770000041</v>
      </c>
      <c r="AC336" s="402">
        <f t="shared" si="183"/>
        <v>0</v>
      </c>
      <c r="AD336" s="402">
        <f t="shared" si="178"/>
        <v>21055509.770000041</v>
      </c>
      <c r="AE336" s="402"/>
      <c r="AF336" s="402">
        <f>+'[3]Central-conap'!F104</f>
        <v>21027095.879999999</v>
      </c>
      <c r="AG336" s="402"/>
      <c r="AH336" s="402">
        <f t="shared" si="179"/>
        <v>21027095.879999999</v>
      </c>
      <c r="AI336" s="402">
        <f t="shared" si="181"/>
        <v>0</v>
      </c>
      <c r="AJ336" s="402">
        <f t="shared" si="181"/>
        <v>28413.890000041574</v>
      </c>
      <c r="AK336" s="402">
        <f t="shared" si="181"/>
        <v>0</v>
      </c>
      <c r="AL336" s="402">
        <f t="shared" si="166"/>
        <v>28413.890000041574</v>
      </c>
      <c r="AM336" s="432" t="str">
        <f t="shared" si="167"/>
        <v/>
      </c>
      <c r="AN336" s="432">
        <f t="shared" si="167"/>
        <v>0.99865052471726301</v>
      </c>
      <c r="AO336" s="432" t="str">
        <f t="shared" si="167"/>
        <v/>
      </c>
      <c r="AP336" s="432">
        <f t="shared" si="167"/>
        <v>0.99865052471726301</v>
      </c>
      <c r="AQ336" s="200">
        <f t="shared" si="184"/>
        <v>0</v>
      </c>
      <c r="AR336" s="200">
        <f t="shared" si="184"/>
        <v>0</v>
      </c>
      <c r="AS336" s="200">
        <f t="shared" si="184"/>
        <v>0</v>
      </c>
      <c r="AT336" s="200">
        <f t="shared" si="180"/>
        <v>0</v>
      </c>
      <c r="AU336" s="404"/>
    </row>
    <row r="337" spans="1:47" s="334" customFormat="1" ht="24">
      <c r="A337" s="401"/>
      <c r="B337" s="217" t="s">
        <v>52</v>
      </c>
      <c r="C337" s="200"/>
      <c r="D337" s="200">
        <v>1979299</v>
      </c>
      <c r="E337" s="200"/>
      <c r="F337" s="200">
        <f t="shared" si="172"/>
        <v>1979299</v>
      </c>
      <c r="G337" s="200"/>
      <c r="H337" s="200"/>
      <c r="I337" s="200"/>
      <c r="J337" s="200">
        <f t="shared" si="173"/>
        <v>0</v>
      </c>
      <c r="K337" s="200">
        <f t="shared" si="182"/>
        <v>0</v>
      </c>
      <c r="L337" s="200">
        <f t="shared" si="182"/>
        <v>1979299</v>
      </c>
      <c r="M337" s="200">
        <f t="shared" si="182"/>
        <v>0</v>
      </c>
      <c r="N337" s="200">
        <f t="shared" si="174"/>
        <v>1979299</v>
      </c>
      <c r="O337" s="200"/>
      <c r="P337" s="200">
        <v>1979299</v>
      </c>
      <c r="Q337" s="200"/>
      <c r="R337" s="200">
        <f t="shared" si="175"/>
        <v>1979299</v>
      </c>
      <c r="S337" s="200"/>
      <c r="T337" s="200"/>
      <c r="U337" s="200"/>
      <c r="V337" s="200">
        <f t="shared" si="176"/>
        <v>0</v>
      </c>
      <c r="W337" s="200"/>
      <c r="X337" s="402">
        <f>+[3]CHDNCR!J426</f>
        <v>0</v>
      </c>
      <c r="Y337" s="200"/>
      <c r="Z337" s="200">
        <f t="shared" si="177"/>
        <v>0</v>
      </c>
      <c r="AA337" s="200">
        <f t="shared" si="183"/>
        <v>0</v>
      </c>
      <c r="AB337" s="402">
        <f t="shared" si="183"/>
        <v>1979299</v>
      </c>
      <c r="AC337" s="402">
        <f t="shared" si="183"/>
        <v>0</v>
      </c>
      <c r="AD337" s="402">
        <f t="shared" si="178"/>
        <v>1979299</v>
      </c>
      <c r="AE337" s="402"/>
      <c r="AF337" s="402">
        <f>+[3]CHDNCR!AX426</f>
        <v>1979299</v>
      </c>
      <c r="AG337" s="402"/>
      <c r="AH337" s="402">
        <f t="shared" si="179"/>
        <v>1979299</v>
      </c>
      <c r="AI337" s="402">
        <f t="shared" si="181"/>
        <v>0</v>
      </c>
      <c r="AJ337" s="402">
        <f t="shared" si="181"/>
        <v>0</v>
      </c>
      <c r="AK337" s="402">
        <f t="shared" si="181"/>
        <v>0</v>
      </c>
      <c r="AL337" s="402">
        <f t="shared" si="166"/>
        <v>0</v>
      </c>
      <c r="AM337" s="432" t="str">
        <f t="shared" si="167"/>
        <v/>
      </c>
      <c r="AN337" s="432">
        <f t="shared" si="167"/>
        <v>1</v>
      </c>
      <c r="AO337" s="432" t="str">
        <f t="shared" si="167"/>
        <v/>
      </c>
      <c r="AP337" s="432">
        <f t="shared" si="167"/>
        <v>1</v>
      </c>
      <c r="AQ337" s="200">
        <f t="shared" si="184"/>
        <v>0</v>
      </c>
      <c r="AR337" s="200">
        <f t="shared" si="184"/>
        <v>0</v>
      </c>
      <c r="AS337" s="200">
        <f t="shared" si="184"/>
        <v>0</v>
      </c>
      <c r="AT337" s="200">
        <f t="shared" si="180"/>
        <v>0</v>
      </c>
      <c r="AU337" s="404"/>
    </row>
    <row r="338" spans="1:47" s="334" customFormat="1">
      <c r="A338" s="401"/>
      <c r="B338" s="217" t="s">
        <v>88</v>
      </c>
      <c r="C338" s="200"/>
      <c r="D338" s="200"/>
      <c r="E338" s="200"/>
      <c r="F338" s="200">
        <f>SUM(C338:E338)</f>
        <v>0</v>
      </c>
      <c r="G338" s="200"/>
      <c r="H338" s="200"/>
      <c r="I338" s="200"/>
      <c r="J338" s="200">
        <f>SUM(G338:I338)</f>
        <v>0</v>
      </c>
      <c r="K338" s="200">
        <f>+C338+G338</f>
        <v>0</v>
      </c>
      <c r="L338" s="200">
        <f>+D338+H338</f>
        <v>0</v>
      </c>
      <c r="M338" s="200">
        <f>+E338+I338</f>
        <v>0</v>
      </c>
      <c r="N338" s="200">
        <f>SUM(K338:M338)</f>
        <v>0</v>
      </c>
      <c r="O338" s="200"/>
      <c r="P338" s="200"/>
      <c r="Q338" s="200"/>
      <c r="R338" s="200">
        <f>SUM(O338:Q338)</f>
        <v>0</v>
      </c>
      <c r="S338" s="200"/>
      <c r="T338" s="200"/>
      <c r="U338" s="200"/>
      <c r="V338" s="200">
        <f>SUM(S338:U338)</f>
        <v>0</v>
      </c>
      <c r="W338" s="200"/>
      <c r="X338" s="402">
        <f>+[3]CHDCAR!J426</f>
        <v>0</v>
      </c>
      <c r="Y338" s="200"/>
      <c r="Z338" s="200">
        <f>SUM(W338:Y338)</f>
        <v>0</v>
      </c>
      <c r="AA338" s="200">
        <f>+O338+W338+S338</f>
        <v>0</v>
      </c>
      <c r="AB338" s="402">
        <f>+P338+X338+T338</f>
        <v>0</v>
      </c>
      <c r="AC338" s="402">
        <f>+Q338+Y338+U338</f>
        <v>0</v>
      </c>
      <c r="AD338" s="402">
        <f>SUM(AA338:AC338)</f>
        <v>0</v>
      </c>
      <c r="AE338" s="402"/>
      <c r="AF338" s="402">
        <f>+[3]CHDCAR!AX426</f>
        <v>0</v>
      </c>
      <c r="AG338" s="402"/>
      <c r="AH338" s="402">
        <f>SUM(AE338:AG338)</f>
        <v>0</v>
      </c>
      <c r="AI338" s="402">
        <f>+AA338-AE338</f>
        <v>0</v>
      </c>
      <c r="AJ338" s="402">
        <f>+AB338-AF338</f>
        <v>0</v>
      </c>
      <c r="AK338" s="402">
        <f>+AC338-AG338</f>
        <v>0</v>
      </c>
      <c r="AL338" s="402">
        <f>SUM(AI338:AK338)</f>
        <v>0</v>
      </c>
      <c r="AM338" s="432" t="str">
        <f>IF(AA338=0,"",AE338/AA338)</f>
        <v/>
      </c>
      <c r="AN338" s="432" t="str">
        <f>IF(AB338=0,"",AF338/AB338)</f>
        <v/>
      </c>
      <c r="AO338" s="432" t="str">
        <f>IF(AC338=0,"",AG338/AC338)</f>
        <v/>
      </c>
      <c r="AP338" s="432" t="str">
        <f t="shared" si="167"/>
        <v/>
      </c>
      <c r="AQ338" s="200">
        <f>+K338-O338-S338</f>
        <v>0</v>
      </c>
      <c r="AR338" s="200">
        <f>+L338-P338-T338</f>
        <v>0</v>
      </c>
      <c r="AS338" s="200">
        <f>+M338-Q338-U338</f>
        <v>0</v>
      </c>
      <c r="AT338" s="200">
        <f>SUM(AQ338:AS338)</f>
        <v>0</v>
      </c>
      <c r="AU338" s="404"/>
    </row>
    <row r="339" spans="1:47" s="334" customFormat="1">
      <c r="A339" s="401"/>
      <c r="B339" s="237" t="s">
        <v>80</v>
      </c>
      <c r="C339" s="200"/>
      <c r="D339" s="200">
        <v>479035.02</v>
      </c>
      <c r="E339" s="200"/>
      <c r="F339" s="200">
        <f t="shared" si="172"/>
        <v>479035.02</v>
      </c>
      <c r="G339" s="200"/>
      <c r="H339" s="200"/>
      <c r="I339" s="200"/>
      <c r="J339" s="200">
        <f t="shared" si="173"/>
        <v>0</v>
      </c>
      <c r="K339" s="200">
        <f t="shared" si="182"/>
        <v>0</v>
      </c>
      <c r="L339" s="200">
        <f t="shared" si="182"/>
        <v>479035.02</v>
      </c>
      <c r="M339" s="200">
        <f t="shared" si="182"/>
        <v>0</v>
      </c>
      <c r="N339" s="200">
        <f t="shared" si="174"/>
        <v>479035.02</v>
      </c>
      <c r="O339" s="200"/>
      <c r="P339" s="200">
        <v>479035.02</v>
      </c>
      <c r="Q339" s="200"/>
      <c r="R339" s="200">
        <f t="shared" si="175"/>
        <v>479035.02</v>
      </c>
      <c r="S339" s="200"/>
      <c r="T339" s="200"/>
      <c r="U339" s="200"/>
      <c r="V339" s="200">
        <f t="shared" si="176"/>
        <v>0</v>
      </c>
      <c r="W339" s="200"/>
      <c r="X339" s="402">
        <f>+[3]CHD1!J426</f>
        <v>0</v>
      </c>
      <c r="Y339" s="200"/>
      <c r="Z339" s="200">
        <f t="shared" si="177"/>
        <v>0</v>
      </c>
      <c r="AA339" s="200">
        <f t="shared" si="183"/>
        <v>0</v>
      </c>
      <c r="AB339" s="402">
        <f t="shared" si="183"/>
        <v>479035.02</v>
      </c>
      <c r="AC339" s="402">
        <f t="shared" si="183"/>
        <v>0</v>
      </c>
      <c r="AD339" s="402">
        <f t="shared" si="178"/>
        <v>479035.02</v>
      </c>
      <c r="AE339" s="402"/>
      <c r="AF339" s="402">
        <f>+[3]CHD1!AX426</f>
        <v>479035.02</v>
      </c>
      <c r="AG339" s="402"/>
      <c r="AH339" s="402">
        <f t="shared" si="179"/>
        <v>479035.02</v>
      </c>
      <c r="AI339" s="402">
        <f t="shared" si="181"/>
        <v>0</v>
      </c>
      <c r="AJ339" s="402">
        <f t="shared" si="181"/>
        <v>0</v>
      </c>
      <c r="AK339" s="402">
        <f t="shared" si="181"/>
        <v>0</v>
      </c>
      <c r="AL339" s="402">
        <f t="shared" si="166"/>
        <v>0</v>
      </c>
      <c r="AM339" s="432" t="str">
        <f t="shared" si="167"/>
        <v/>
      </c>
      <c r="AN339" s="432">
        <f t="shared" si="167"/>
        <v>1</v>
      </c>
      <c r="AO339" s="432" t="str">
        <f t="shared" si="167"/>
        <v/>
      </c>
      <c r="AP339" s="432">
        <f t="shared" si="167"/>
        <v>1</v>
      </c>
      <c r="AQ339" s="200">
        <f t="shared" si="184"/>
        <v>0</v>
      </c>
      <c r="AR339" s="200">
        <f t="shared" si="184"/>
        <v>0</v>
      </c>
      <c r="AS339" s="200">
        <f t="shared" si="184"/>
        <v>0</v>
      </c>
      <c r="AT339" s="200">
        <f t="shared" si="180"/>
        <v>0</v>
      </c>
      <c r="AU339" s="404"/>
    </row>
    <row r="340" spans="1:47" s="334" customFormat="1" ht="24">
      <c r="A340" s="401"/>
      <c r="B340" s="443" t="s">
        <v>91</v>
      </c>
      <c r="C340" s="200"/>
      <c r="D340" s="200">
        <v>0</v>
      </c>
      <c r="E340" s="200"/>
      <c r="F340" s="200">
        <f t="shared" si="172"/>
        <v>0</v>
      </c>
      <c r="G340" s="200"/>
      <c r="H340" s="200"/>
      <c r="I340" s="200"/>
      <c r="J340" s="200">
        <f t="shared" si="173"/>
        <v>0</v>
      </c>
      <c r="K340" s="200">
        <f t="shared" si="182"/>
        <v>0</v>
      </c>
      <c r="L340" s="200">
        <f t="shared" si="182"/>
        <v>0</v>
      </c>
      <c r="M340" s="200">
        <f t="shared" si="182"/>
        <v>0</v>
      </c>
      <c r="N340" s="200">
        <f t="shared" si="174"/>
        <v>0</v>
      </c>
      <c r="O340" s="200"/>
      <c r="P340" s="200">
        <v>0</v>
      </c>
      <c r="Q340" s="200"/>
      <c r="R340" s="200">
        <f t="shared" si="175"/>
        <v>0</v>
      </c>
      <c r="S340" s="200"/>
      <c r="T340" s="200"/>
      <c r="U340" s="200"/>
      <c r="V340" s="200">
        <f t="shared" si="176"/>
        <v>0</v>
      </c>
      <c r="W340" s="200"/>
      <c r="X340" s="402">
        <f>+[3]CHD2!J426</f>
        <v>0</v>
      </c>
      <c r="Y340" s="200"/>
      <c r="Z340" s="200">
        <f t="shared" si="177"/>
        <v>0</v>
      </c>
      <c r="AA340" s="200">
        <f t="shared" si="183"/>
        <v>0</v>
      </c>
      <c r="AB340" s="402">
        <f t="shared" si="183"/>
        <v>0</v>
      </c>
      <c r="AC340" s="402">
        <f t="shared" si="183"/>
        <v>0</v>
      </c>
      <c r="AD340" s="402">
        <f t="shared" si="178"/>
        <v>0</v>
      </c>
      <c r="AE340" s="402"/>
      <c r="AF340" s="402">
        <f>+[3]CHD2!AX426</f>
        <v>0</v>
      </c>
      <c r="AG340" s="402"/>
      <c r="AH340" s="402">
        <f t="shared" si="179"/>
        <v>0</v>
      </c>
      <c r="AI340" s="402">
        <f t="shared" si="181"/>
        <v>0</v>
      </c>
      <c r="AJ340" s="402">
        <f t="shared" si="181"/>
        <v>0</v>
      </c>
      <c r="AK340" s="402">
        <f t="shared" si="181"/>
        <v>0</v>
      </c>
      <c r="AL340" s="402">
        <f t="shared" si="166"/>
        <v>0</v>
      </c>
      <c r="AM340" s="432" t="str">
        <f t="shared" si="167"/>
        <v/>
      </c>
      <c r="AN340" s="432" t="str">
        <f t="shared" si="167"/>
        <v/>
      </c>
      <c r="AO340" s="432" t="str">
        <f t="shared" si="167"/>
        <v/>
      </c>
      <c r="AP340" s="432" t="str">
        <f t="shared" si="167"/>
        <v/>
      </c>
      <c r="AQ340" s="200">
        <f t="shared" si="184"/>
        <v>0</v>
      </c>
      <c r="AR340" s="200">
        <f t="shared" si="184"/>
        <v>0</v>
      </c>
      <c r="AS340" s="200">
        <f t="shared" si="184"/>
        <v>0</v>
      </c>
      <c r="AT340" s="200">
        <f t="shared" si="180"/>
        <v>0</v>
      </c>
      <c r="AU340" s="404"/>
    </row>
    <row r="341" spans="1:47" s="334" customFormat="1">
      <c r="A341" s="401"/>
      <c r="B341" s="217" t="s">
        <v>93</v>
      </c>
      <c r="C341" s="200"/>
      <c r="D341" s="200">
        <v>1062263.1000000001</v>
      </c>
      <c r="E341" s="200"/>
      <c r="F341" s="200">
        <f t="shared" si="172"/>
        <v>1062263.1000000001</v>
      </c>
      <c r="G341" s="200"/>
      <c r="H341" s="200"/>
      <c r="I341" s="200"/>
      <c r="J341" s="200">
        <f t="shared" si="173"/>
        <v>0</v>
      </c>
      <c r="K341" s="200">
        <f t="shared" si="182"/>
        <v>0</v>
      </c>
      <c r="L341" s="200">
        <f t="shared" si="182"/>
        <v>1062263.1000000001</v>
      </c>
      <c r="M341" s="200">
        <f t="shared" si="182"/>
        <v>0</v>
      </c>
      <c r="N341" s="200">
        <f t="shared" si="174"/>
        <v>1062263.1000000001</v>
      </c>
      <c r="O341" s="200"/>
      <c r="P341" s="200">
        <v>1062263.1000000001</v>
      </c>
      <c r="Q341" s="200"/>
      <c r="R341" s="200">
        <f t="shared" si="175"/>
        <v>1062263.1000000001</v>
      </c>
      <c r="S341" s="200"/>
      <c r="T341" s="200"/>
      <c r="U341" s="200"/>
      <c r="V341" s="200">
        <f t="shared" si="176"/>
        <v>0</v>
      </c>
      <c r="W341" s="200"/>
      <c r="X341" s="402">
        <f>+[3]CHD3!J426</f>
        <v>0</v>
      </c>
      <c r="Y341" s="200"/>
      <c r="Z341" s="200">
        <f t="shared" si="177"/>
        <v>0</v>
      </c>
      <c r="AA341" s="200">
        <f t="shared" si="183"/>
        <v>0</v>
      </c>
      <c r="AB341" s="402">
        <f t="shared" si="183"/>
        <v>1062263.1000000001</v>
      </c>
      <c r="AC341" s="402">
        <f t="shared" si="183"/>
        <v>0</v>
      </c>
      <c r="AD341" s="402">
        <f t="shared" si="178"/>
        <v>1062263.1000000001</v>
      </c>
      <c r="AE341" s="402"/>
      <c r="AF341" s="402">
        <f>+[3]CHD3!AX426</f>
        <v>1062263.1000000001</v>
      </c>
      <c r="AG341" s="402"/>
      <c r="AH341" s="402">
        <f t="shared" si="179"/>
        <v>1062263.1000000001</v>
      </c>
      <c r="AI341" s="402">
        <f t="shared" si="181"/>
        <v>0</v>
      </c>
      <c r="AJ341" s="402">
        <f t="shared" si="181"/>
        <v>0</v>
      </c>
      <c r="AK341" s="402">
        <f t="shared" si="181"/>
        <v>0</v>
      </c>
      <c r="AL341" s="402">
        <f t="shared" si="166"/>
        <v>0</v>
      </c>
      <c r="AM341" s="432" t="str">
        <f t="shared" si="167"/>
        <v/>
      </c>
      <c r="AN341" s="432">
        <f t="shared" si="167"/>
        <v>1</v>
      </c>
      <c r="AO341" s="432" t="str">
        <f t="shared" si="167"/>
        <v/>
      </c>
      <c r="AP341" s="432">
        <f t="shared" si="167"/>
        <v>1</v>
      </c>
      <c r="AQ341" s="200">
        <f t="shared" si="184"/>
        <v>0</v>
      </c>
      <c r="AR341" s="200">
        <f t="shared" si="184"/>
        <v>0</v>
      </c>
      <c r="AS341" s="200">
        <f t="shared" si="184"/>
        <v>0</v>
      </c>
      <c r="AT341" s="200">
        <f t="shared" si="180"/>
        <v>0</v>
      </c>
      <c r="AU341" s="404"/>
    </row>
    <row r="342" spans="1:47" s="334" customFormat="1">
      <c r="A342" s="401"/>
      <c r="B342" s="217" t="s">
        <v>95</v>
      </c>
      <c r="C342" s="200"/>
      <c r="D342" s="200">
        <v>0</v>
      </c>
      <c r="E342" s="200"/>
      <c r="F342" s="200">
        <f t="shared" si="172"/>
        <v>0</v>
      </c>
      <c r="G342" s="200"/>
      <c r="H342" s="200"/>
      <c r="I342" s="200"/>
      <c r="J342" s="200">
        <f t="shared" si="173"/>
        <v>0</v>
      </c>
      <c r="K342" s="200">
        <f t="shared" si="182"/>
        <v>0</v>
      </c>
      <c r="L342" s="200">
        <f t="shared" si="182"/>
        <v>0</v>
      </c>
      <c r="M342" s="200">
        <f t="shared" si="182"/>
        <v>0</v>
      </c>
      <c r="N342" s="200">
        <f t="shared" si="174"/>
        <v>0</v>
      </c>
      <c r="O342" s="200"/>
      <c r="P342" s="200">
        <v>0</v>
      </c>
      <c r="Q342" s="200"/>
      <c r="R342" s="200">
        <f t="shared" si="175"/>
        <v>0</v>
      </c>
      <c r="S342" s="200"/>
      <c r="T342" s="200"/>
      <c r="U342" s="200"/>
      <c r="V342" s="200">
        <f t="shared" si="176"/>
        <v>0</v>
      </c>
      <c r="W342" s="200"/>
      <c r="X342" s="402">
        <f>+[3]CHD4A!J426</f>
        <v>0</v>
      </c>
      <c r="Y342" s="200"/>
      <c r="Z342" s="200">
        <f t="shared" si="177"/>
        <v>0</v>
      </c>
      <c r="AA342" s="200">
        <f t="shared" si="183"/>
        <v>0</v>
      </c>
      <c r="AB342" s="402">
        <f t="shared" si="183"/>
        <v>0</v>
      </c>
      <c r="AC342" s="402">
        <f t="shared" si="183"/>
        <v>0</v>
      </c>
      <c r="AD342" s="402">
        <f t="shared" si="178"/>
        <v>0</v>
      </c>
      <c r="AE342" s="402"/>
      <c r="AF342" s="402">
        <f>+[3]CHD4A!AX426</f>
        <v>0</v>
      </c>
      <c r="AG342" s="402"/>
      <c r="AH342" s="402">
        <f t="shared" si="179"/>
        <v>0</v>
      </c>
      <c r="AI342" s="402">
        <f t="shared" si="181"/>
        <v>0</v>
      </c>
      <c r="AJ342" s="402">
        <f t="shared" si="181"/>
        <v>0</v>
      </c>
      <c r="AK342" s="402">
        <f t="shared" si="181"/>
        <v>0</v>
      </c>
      <c r="AL342" s="402">
        <f t="shared" si="166"/>
        <v>0</v>
      </c>
      <c r="AM342" s="432" t="str">
        <f t="shared" si="167"/>
        <v/>
      </c>
      <c r="AN342" s="432" t="str">
        <f t="shared" si="167"/>
        <v/>
      </c>
      <c r="AO342" s="432" t="str">
        <f t="shared" si="167"/>
        <v/>
      </c>
      <c r="AP342" s="432" t="str">
        <f t="shared" si="167"/>
        <v/>
      </c>
      <c r="AQ342" s="200">
        <f t="shared" si="184"/>
        <v>0</v>
      </c>
      <c r="AR342" s="200">
        <f t="shared" si="184"/>
        <v>0</v>
      </c>
      <c r="AS342" s="200">
        <f t="shared" si="184"/>
        <v>0</v>
      </c>
      <c r="AT342" s="200">
        <f t="shared" si="180"/>
        <v>0</v>
      </c>
      <c r="AU342" s="404"/>
    </row>
    <row r="343" spans="1:47" s="334" customFormat="1">
      <c r="A343" s="401"/>
      <c r="B343" s="217" t="s">
        <v>97</v>
      </c>
      <c r="C343" s="200"/>
      <c r="D343" s="200">
        <v>38.43</v>
      </c>
      <c r="E343" s="200"/>
      <c r="F343" s="200">
        <f t="shared" si="172"/>
        <v>38.43</v>
      </c>
      <c r="G343" s="200"/>
      <c r="H343" s="200"/>
      <c r="I343" s="200"/>
      <c r="J343" s="200">
        <f t="shared" si="173"/>
        <v>0</v>
      </c>
      <c r="K343" s="200">
        <f t="shared" si="182"/>
        <v>0</v>
      </c>
      <c r="L343" s="200">
        <f t="shared" si="182"/>
        <v>38.43</v>
      </c>
      <c r="M343" s="200">
        <f t="shared" si="182"/>
        <v>0</v>
      </c>
      <c r="N343" s="200">
        <f t="shared" si="174"/>
        <v>38.43</v>
      </c>
      <c r="O343" s="200"/>
      <c r="P343" s="200">
        <v>38.43</v>
      </c>
      <c r="Q343" s="200"/>
      <c r="R343" s="200">
        <f t="shared" si="175"/>
        <v>38.43</v>
      </c>
      <c r="S343" s="200"/>
      <c r="T343" s="200"/>
      <c r="U343" s="200"/>
      <c r="V343" s="200">
        <f t="shared" si="176"/>
        <v>0</v>
      </c>
      <c r="W343" s="200"/>
      <c r="X343" s="402">
        <f>+[3]CHD4B!J426</f>
        <v>0</v>
      </c>
      <c r="Y343" s="200"/>
      <c r="Z343" s="200">
        <f t="shared" si="177"/>
        <v>0</v>
      </c>
      <c r="AA343" s="200">
        <f t="shared" si="183"/>
        <v>0</v>
      </c>
      <c r="AB343" s="402">
        <f t="shared" si="183"/>
        <v>38.43</v>
      </c>
      <c r="AC343" s="402">
        <f t="shared" si="183"/>
        <v>0</v>
      </c>
      <c r="AD343" s="402">
        <f t="shared" si="178"/>
        <v>38.43</v>
      </c>
      <c r="AE343" s="402"/>
      <c r="AF343" s="402">
        <f>+[3]CHD4B!AX426</f>
        <v>38.43</v>
      </c>
      <c r="AG343" s="402"/>
      <c r="AH343" s="402">
        <f t="shared" si="179"/>
        <v>38.43</v>
      </c>
      <c r="AI343" s="402">
        <f t="shared" si="181"/>
        <v>0</v>
      </c>
      <c r="AJ343" s="402">
        <f t="shared" si="181"/>
        <v>0</v>
      </c>
      <c r="AK343" s="402">
        <f t="shared" si="181"/>
        <v>0</v>
      </c>
      <c r="AL343" s="402">
        <f t="shared" si="166"/>
        <v>0</v>
      </c>
      <c r="AM343" s="432" t="str">
        <f t="shared" si="167"/>
        <v/>
      </c>
      <c r="AN343" s="432">
        <f t="shared" si="167"/>
        <v>1</v>
      </c>
      <c r="AO343" s="432" t="str">
        <f t="shared" si="167"/>
        <v/>
      </c>
      <c r="AP343" s="432">
        <f t="shared" si="167"/>
        <v>1</v>
      </c>
      <c r="AQ343" s="200">
        <f t="shared" si="184"/>
        <v>0</v>
      </c>
      <c r="AR343" s="200">
        <f t="shared" si="184"/>
        <v>0</v>
      </c>
      <c r="AS343" s="200">
        <f t="shared" si="184"/>
        <v>0</v>
      </c>
      <c r="AT343" s="200">
        <f t="shared" si="180"/>
        <v>0</v>
      </c>
      <c r="AU343" s="404"/>
    </row>
    <row r="344" spans="1:47" s="334" customFormat="1">
      <c r="A344" s="401"/>
      <c r="B344" s="217" t="s">
        <v>53</v>
      </c>
      <c r="C344" s="200"/>
      <c r="D344" s="200">
        <v>11290246.16</v>
      </c>
      <c r="E344" s="200"/>
      <c r="F344" s="200">
        <f t="shared" si="172"/>
        <v>11290246.16</v>
      </c>
      <c r="G344" s="200"/>
      <c r="H344" s="200"/>
      <c r="I344" s="200"/>
      <c r="J344" s="200">
        <f t="shared" si="173"/>
        <v>0</v>
      </c>
      <c r="K344" s="200">
        <f t="shared" si="182"/>
        <v>0</v>
      </c>
      <c r="L344" s="200">
        <f t="shared" si="182"/>
        <v>11290246.16</v>
      </c>
      <c r="M344" s="200">
        <f t="shared" si="182"/>
        <v>0</v>
      </c>
      <c r="N344" s="200">
        <f t="shared" si="174"/>
        <v>11290246.16</v>
      </c>
      <c r="O344" s="200"/>
      <c r="P344" s="200">
        <v>11290246.16</v>
      </c>
      <c r="Q344" s="200"/>
      <c r="R344" s="200">
        <f t="shared" si="175"/>
        <v>11290246.16</v>
      </c>
      <c r="S344" s="200"/>
      <c r="T344" s="200"/>
      <c r="U344" s="200"/>
      <c r="V344" s="200">
        <f t="shared" si="176"/>
        <v>0</v>
      </c>
      <c r="W344" s="200"/>
      <c r="X344" s="402">
        <f>+[3]CHD5!J426</f>
        <v>0</v>
      </c>
      <c r="Y344" s="200"/>
      <c r="Z344" s="200">
        <f t="shared" si="177"/>
        <v>0</v>
      </c>
      <c r="AA344" s="200">
        <f t="shared" si="183"/>
        <v>0</v>
      </c>
      <c r="AB344" s="402">
        <f t="shared" si="183"/>
        <v>11290246.16</v>
      </c>
      <c r="AC344" s="402">
        <f t="shared" si="183"/>
        <v>0</v>
      </c>
      <c r="AD344" s="402">
        <f t="shared" si="178"/>
        <v>11290246.16</v>
      </c>
      <c r="AE344" s="402"/>
      <c r="AF344" s="402">
        <f>+[3]CHD5!AX426</f>
        <v>8564247.129999999</v>
      </c>
      <c r="AG344" s="402"/>
      <c r="AH344" s="402">
        <f t="shared" si="179"/>
        <v>8564247.129999999</v>
      </c>
      <c r="AI344" s="402">
        <f t="shared" si="181"/>
        <v>0</v>
      </c>
      <c r="AJ344" s="402">
        <f t="shared" si="181"/>
        <v>2725999.0300000012</v>
      </c>
      <c r="AK344" s="402">
        <f t="shared" si="181"/>
        <v>0</v>
      </c>
      <c r="AL344" s="402">
        <f t="shared" si="166"/>
        <v>2725999.0300000012</v>
      </c>
      <c r="AM344" s="432" t="str">
        <f t="shared" si="167"/>
        <v/>
      </c>
      <c r="AN344" s="432">
        <f t="shared" si="167"/>
        <v>0.75855273734793383</v>
      </c>
      <c r="AO344" s="432" t="str">
        <f t="shared" ref="AM344:AP424" si="221">IF(AC344=0,"",AG344/AC344)</f>
        <v/>
      </c>
      <c r="AP344" s="432">
        <f t="shared" si="221"/>
        <v>0.75855273734793383</v>
      </c>
      <c r="AQ344" s="200">
        <f t="shared" si="184"/>
        <v>0</v>
      </c>
      <c r="AR344" s="200">
        <f t="shared" si="184"/>
        <v>0</v>
      </c>
      <c r="AS344" s="200">
        <f t="shared" si="184"/>
        <v>0</v>
      </c>
      <c r="AT344" s="200">
        <f t="shared" si="180"/>
        <v>0</v>
      </c>
      <c r="AU344" s="404"/>
    </row>
    <row r="345" spans="1:47" s="334" customFormat="1">
      <c r="A345" s="401"/>
      <c r="B345" s="217" t="s">
        <v>100</v>
      </c>
      <c r="C345" s="200"/>
      <c r="D345" s="200">
        <v>16475291.74</v>
      </c>
      <c r="E345" s="200"/>
      <c r="F345" s="200">
        <f t="shared" si="172"/>
        <v>16475291.74</v>
      </c>
      <c r="G345" s="200"/>
      <c r="H345" s="200"/>
      <c r="I345" s="200"/>
      <c r="J345" s="200">
        <f t="shared" si="173"/>
        <v>0</v>
      </c>
      <c r="K345" s="200">
        <f t="shared" si="182"/>
        <v>0</v>
      </c>
      <c r="L345" s="200">
        <f t="shared" si="182"/>
        <v>16475291.74</v>
      </c>
      <c r="M345" s="200">
        <f t="shared" si="182"/>
        <v>0</v>
      </c>
      <c r="N345" s="200">
        <f t="shared" si="174"/>
        <v>16475291.74</v>
      </c>
      <c r="O345" s="200"/>
      <c r="P345" s="200">
        <v>16475291.74</v>
      </c>
      <c r="Q345" s="200"/>
      <c r="R345" s="200">
        <f t="shared" si="175"/>
        <v>16475291.74</v>
      </c>
      <c r="S345" s="200"/>
      <c r="T345" s="200"/>
      <c r="U345" s="200"/>
      <c r="V345" s="200">
        <f t="shared" si="176"/>
        <v>0</v>
      </c>
      <c r="W345" s="200"/>
      <c r="X345" s="402">
        <f>+[3]CHD6!J426</f>
        <v>0</v>
      </c>
      <c r="Y345" s="200"/>
      <c r="Z345" s="200">
        <f t="shared" si="177"/>
        <v>0</v>
      </c>
      <c r="AA345" s="200">
        <f t="shared" si="183"/>
        <v>0</v>
      </c>
      <c r="AB345" s="402">
        <f t="shared" si="183"/>
        <v>16475291.74</v>
      </c>
      <c r="AC345" s="402">
        <f t="shared" si="183"/>
        <v>0</v>
      </c>
      <c r="AD345" s="402">
        <f t="shared" si="178"/>
        <v>16475291.74</v>
      </c>
      <c r="AE345" s="402"/>
      <c r="AF345" s="402">
        <f>+[3]CHD6!AX426</f>
        <v>16474533.41</v>
      </c>
      <c r="AG345" s="402"/>
      <c r="AH345" s="402">
        <f t="shared" si="179"/>
        <v>16474533.41</v>
      </c>
      <c r="AI345" s="402">
        <f t="shared" si="181"/>
        <v>0</v>
      </c>
      <c r="AJ345" s="402">
        <f t="shared" si="181"/>
        <v>758.33000000007451</v>
      </c>
      <c r="AK345" s="402">
        <f t="shared" si="181"/>
        <v>0</v>
      </c>
      <c r="AL345" s="402">
        <f t="shared" ref="AL345:AL429" si="222">SUM(AI345:AK345)</f>
        <v>758.33000000007451</v>
      </c>
      <c r="AM345" s="432" t="str">
        <f t="shared" si="221"/>
        <v/>
      </c>
      <c r="AN345" s="432">
        <f t="shared" si="221"/>
        <v>0.99995397168001832</v>
      </c>
      <c r="AO345" s="432" t="str">
        <f t="shared" si="221"/>
        <v/>
      </c>
      <c r="AP345" s="432">
        <f t="shared" si="221"/>
        <v>0.99995397168001832</v>
      </c>
      <c r="AQ345" s="200">
        <f t="shared" si="184"/>
        <v>0</v>
      </c>
      <c r="AR345" s="200">
        <f t="shared" si="184"/>
        <v>0</v>
      </c>
      <c r="AS345" s="200">
        <f t="shared" si="184"/>
        <v>0</v>
      </c>
      <c r="AT345" s="200">
        <f t="shared" si="180"/>
        <v>0</v>
      </c>
      <c r="AU345" s="404"/>
    </row>
    <row r="346" spans="1:47" s="334" customFormat="1">
      <c r="A346" s="401"/>
      <c r="B346" s="217" t="s">
        <v>54</v>
      </c>
      <c r="C346" s="200"/>
      <c r="D346" s="200">
        <v>3839575.1099999994</v>
      </c>
      <c r="E346" s="200"/>
      <c r="F346" s="200">
        <f t="shared" si="172"/>
        <v>3839575.1099999994</v>
      </c>
      <c r="G346" s="200"/>
      <c r="H346" s="200"/>
      <c r="I346" s="200"/>
      <c r="J346" s="200">
        <f t="shared" si="173"/>
        <v>0</v>
      </c>
      <c r="K346" s="200">
        <f t="shared" si="182"/>
        <v>0</v>
      </c>
      <c r="L346" s="200">
        <f t="shared" si="182"/>
        <v>3839575.1099999994</v>
      </c>
      <c r="M346" s="200">
        <f t="shared" si="182"/>
        <v>0</v>
      </c>
      <c r="N346" s="200">
        <f t="shared" si="174"/>
        <v>3839575.1099999994</v>
      </c>
      <c r="O346" s="200"/>
      <c r="P346" s="200">
        <v>3839575.1099999994</v>
      </c>
      <c r="Q346" s="200"/>
      <c r="R346" s="200">
        <f t="shared" si="175"/>
        <v>3839575.1099999994</v>
      </c>
      <c r="S346" s="200"/>
      <c r="T346" s="200"/>
      <c r="U346" s="200"/>
      <c r="V346" s="200">
        <f t="shared" si="176"/>
        <v>0</v>
      </c>
      <c r="W346" s="200"/>
      <c r="X346" s="402">
        <f>+[3]CHD7!J426</f>
        <v>0</v>
      </c>
      <c r="Y346" s="200"/>
      <c r="Z346" s="200">
        <f t="shared" si="177"/>
        <v>0</v>
      </c>
      <c r="AA346" s="200">
        <f t="shared" si="183"/>
        <v>0</v>
      </c>
      <c r="AB346" s="402">
        <f t="shared" si="183"/>
        <v>3839575.1099999994</v>
      </c>
      <c r="AC346" s="402">
        <f t="shared" si="183"/>
        <v>0</v>
      </c>
      <c r="AD346" s="402">
        <f t="shared" si="178"/>
        <v>3839575.1099999994</v>
      </c>
      <c r="AE346" s="402"/>
      <c r="AF346" s="402">
        <f>+[3]CHD7!AX426</f>
        <v>3839575.11</v>
      </c>
      <c r="AG346" s="402"/>
      <c r="AH346" s="402">
        <f t="shared" si="179"/>
        <v>3839575.11</v>
      </c>
      <c r="AI346" s="402">
        <f t="shared" si="181"/>
        <v>0</v>
      </c>
      <c r="AJ346" s="402">
        <f t="shared" si="181"/>
        <v>0</v>
      </c>
      <c r="AK346" s="402">
        <f t="shared" si="181"/>
        <v>0</v>
      </c>
      <c r="AL346" s="402">
        <f t="shared" si="222"/>
        <v>0</v>
      </c>
      <c r="AM346" s="432" t="str">
        <f t="shared" si="221"/>
        <v/>
      </c>
      <c r="AN346" s="432">
        <f t="shared" si="221"/>
        <v>1.0000000000000002</v>
      </c>
      <c r="AO346" s="432" t="str">
        <f t="shared" si="221"/>
        <v/>
      </c>
      <c r="AP346" s="432">
        <f t="shared" si="221"/>
        <v>1.0000000000000002</v>
      </c>
      <c r="AQ346" s="200">
        <f t="shared" si="184"/>
        <v>0</v>
      </c>
      <c r="AR346" s="200">
        <f t="shared" si="184"/>
        <v>0</v>
      </c>
      <c r="AS346" s="200">
        <f t="shared" si="184"/>
        <v>0</v>
      </c>
      <c r="AT346" s="200">
        <f t="shared" si="180"/>
        <v>0</v>
      </c>
      <c r="AU346" s="404"/>
    </row>
    <row r="347" spans="1:47" s="334" customFormat="1">
      <c r="A347" s="401"/>
      <c r="B347" s="217" t="s">
        <v>103</v>
      </c>
      <c r="C347" s="200"/>
      <c r="D347" s="200">
        <v>9102480.8000000007</v>
      </c>
      <c r="E347" s="200"/>
      <c r="F347" s="200">
        <f t="shared" si="172"/>
        <v>9102480.8000000007</v>
      </c>
      <c r="G347" s="200"/>
      <c r="H347" s="200"/>
      <c r="I347" s="200"/>
      <c r="J347" s="200">
        <f t="shared" si="173"/>
        <v>0</v>
      </c>
      <c r="K347" s="200">
        <f t="shared" si="182"/>
        <v>0</v>
      </c>
      <c r="L347" s="200">
        <f t="shared" si="182"/>
        <v>9102480.8000000007</v>
      </c>
      <c r="M347" s="200">
        <f t="shared" si="182"/>
        <v>0</v>
      </c>
      <c r="N347" s="200">
        <f t="shared" si="174"/>
        <v>9102480.8000000007</v>
      </c>
      <c r="O347" s="200"/>
      <c r="P347" s="200">
        <v>9102480.8000000007</v>
      </c>
      <c r="Q347" s="200"/>
      <c r="R347" s="200">
        <f t="shared" si="175"/>
        <v>9102480.8000000007</v>
      </c>
      <c r="S347" s="200"/>
      <c r="T347" s="200"/>
      <c r="U347" s="200"/>
      <c r="V347" s="200">
        <f t="shared" si="176"/>
        <v>0</v>
      </c>
      <c r="W347" s="200"/>
      <c r="X347" s="402">
        <f>+[3]CHD8!J426</f>
        <v>0</v>
      </c>
      <c r="Y347" s="200"/>
      <c r="Z347" s="200">
        <f t="shared" si="177"/>
        <v>0</v>
      </c>
      <c r="AA347" s="200">
        <f t="shared" si="183"/>
        <v>0</v>
      </c>
      <c r="AB347" s="402">
        <f t="shared" si="183"/>
        <v>9102480.8000000007</v>
      </c>
      <c r="AC347" s="402">
        <f t="shared" si="183"/>
        <v>0</v>
      </c>
      <c r="AD347" s="402">
        <f t="shared" si="178"/>
        <v>9102480.8000000007</v>
      </c>
      <c r="AE347" s="402"/>
      <c r="AF347" s="402">
        <f>+[3]CHD8!AX426</f>
        <v>9045790.9800000004</v>
      </c>
      <c r="AG347" s="402"/>
      <c r="AH347" s="402">
        <f t="shared" si="179"/>
        <v>9045790.9800000004</v>
      </c>
      <c r="AI347" s="402">
        <f t="shared" si="181"/>
        <v>0</v>
      </c>
      <c r="AJ347" s="402">
        <f t="shared" si="181"/>
        <v>56689.820000000298</v>
      </c>
      <c r="AK347" s="402">
        <f t="shared" si="181"/>
        <v>0</v>
      </c>
      <c r="AL347" s="402">
        <f t="shared" si="222"/>
        <v>56689.820000000298</v>
      </c>
      <c r="AM347" s="432" t="str">
        <f t="shared" si="221"/>
        <v/>
      </c>
      <c r="AN347" s="432">
        <f t="shared" si="221"/>
        <v>0.99377204728627389</v>
      </c>
      <c r="AO347" s="432" t="str">
        <f t="shared" si="221"/>
        <v/>
      </c>
      <c r="AP347" s="432">
        <f t="shared" si="221"/>
        <v>0.99377204728627389</v>
      </c>
      <c r="AQ347" s="200">
        <f t="shared" si="184"/>
        <v>0</v>
      </c>
      <c r="AR347" s="200">
        <f t="shared" si="184"/>
        <v>0</v>
      </c>
      <c r="AS347" s="200">
        <f t="shared" si="184"/>
        <v>0</v>
      </c>
      <c r="AT347" s="200">
        <f t="shared" si="180"/>
        <v>0</v>
      </c>
      <c r="AU347" s="404"/>
    </row>
    <row r="348" spans="1:47" s="334" customFormat="1" ht="24">
      <c r="A348" s="401"/>
      <c r="B348" s="217" t="s">
        <v>105</v>
      </c>
      <c r="C348" s="200"/>
      <c r="D348" s="200">
        <v>16098371.080000002</v>
      </c>
      <c r="E348" s="200"/>
      <c r="F348" s="200">
        <f t="shared" si="172"/>
        <v>16098371.080000002</v>
      </c>
      <c r="G348" s="200"/>
      <c r="H348" s="200"/>
      <c r="I348" s="200"/>
      <c r="J348" s="200">
        <f t="shared" si="173"/>
        <v>0</v>
      </c>
      <c r="K348" s="200">
        <f t="shared" si="182"/>
        <v>0</v>
      </c>
      <c r="L348" s="200">
        <f t="shared" si="182"/>
        <v>16098371.080000002</v>
      </c>
      <c r="M348" s="200">
        <f t="shared" si="182"/>
        <v>0</v>
      </c>
      <c r="N348" s="200">
        <f t="shared" si="174"/>
        <v>16098371.080000002</v>
      </c>
      <c r="O348" s="200"/>
      <c r="P348" s="200">
        <v>16098371.080000002</v>
      </c>
      <c r="Q348" s="200"/>
      <c r="R348" s="200">
        <f t="shared" si="175"/>
        <v>16098371.080000002</v>
      </c>
      <c r="S348" s="200"/>
      <c r="T348" s="200"/>
      <c r="U348" s="200"/>
      <c r="V348" s="200">
        <f t="shared" si="176"/>
        <v>0</v>
      </c>
      <c r="W348" s="200"/>
      <c r="X348" s="402">
        <f>+[3]CHD9!J426</f>
        <v>0</v>
      </c>
      <c r="Y348" s="200"/>
      <c r="Z348" s="200">
        <f t="shared" si="177"/>
        <v>0</v>
      </c>
      <c r="AA348" s="200">
        <f t="shared" si="183"/>
        <v>0</v>
      </c>
      <c r="AB348" s="402">
        <f t="shared" si="183"/>
        <v>16098371.080000002</v>
      </c>
      <c r="AC348" s="402">
        <f t="shared" si="183"/>
        <v>0</v>
      </c>
      <c r="AD348" s="402">
        <f t="shared" si="178"/>
        <v>16098371.080000002</v>
      </c>
      <c r="AE348" s="402"/>
      <c r="AF348" s="402">
        <f>+[3]CHD9!AX426</f>
        <v>14197194.52</v>
      </c>
      <c r="AG348" s="402"/>
      <c r="AH348" s="402">
        <f t="shared" si="179"/>
        <v>14197194.52</v>
      </c>
      <c r="AI348" s="402">
        <f t="shared" si="181"/>
        <v>0</v>
      </c>
      <c r="AJ348" s="402">
        <f t="shared" si="181"/>
        <v>1901176.5600000024</v>
      </c>
      <c r="AK348" s="402">
        <f t="shared" si="181"/>
        <v>0</v>
      </c>
      <c r="AL348" s="402">
        <f t="shared" si="222"/>
        <v>1901176.5600000024</v>
      </c>
      <c r="AM348" s="432" t="str">
        <f t="shared" si="221"/>
        <v/>
      </c>
      <c r="AN348" s="432">
        <f t="shared" si="221"/>
        <v>0.88190255085112612</v>
      </c>
      <c r="AO348" s="432" t="str">
        <f t="shared" si="221"/>
        <v/>
      </c>
      <c r="AP348" s="432">
        <f t="shared" si="221"/>
        <v>0.88190255085112612</v>
      </c>
      <c r="AQ348" s="200">
        <f t="shared" si="184"/>
        <v>0</v>
      </c>
      <c r="AR348" s="200">
        <f t="shared" si="184"/>
        <v>0</v>
      </c>
      <c r="AS348" s="200">
        <f t="shared" si="184"/>
        <v>0</v>
      </c>
      <c r="AT348" s="200">
        <f t="shared" si="180"/>
        <v>0</v>
      </c>
      <c r="AU348" s="404"/>
    </row>
    <row r="349" spans="1:47" s="334" customFormat="1">
      <c r="A349" s="401"/>
      <c r="B349" s="217" t="s">
        <v>107</v>
      </c>
      <c r="C349" s="200"/>
      <c r="D349" s="200">
        <v>4452509.51</v>
      </c>
      <c r="E349" s="200"/>
      <c r="F349" s="200">
        <f t="shared" si="172"/>
        <v>4452509.51</v>
      </c>
      <c r="G349" s="200"/>
      <c r="H349" s="200"/>
      <c r="I349" s="200"/>
      <c r="J349" s="200">
        <f t="shared" si="173"/>
        <v>0</v>
      </c>
      <c r="K349" s="200">
        <f t="shared" si="182"/>
        <v>0</v>
      </c>
      <c r="L349" s="200">
        <f t="shared" si="182"/>
        <v>4452509.51</v>
      </c>
      <c r="M349" s="200">
        <f t="shared" si="182"/>
        <v>0</v>
      </c>
      <c r="N349" s="200">
        <f t="shared" si="174"/>
        <v>4452509.51</v>
      </c>
      <c r="O349" s="200"/>
      <c r="P349" s="200">
        <v>4452509.51</v>
      </c>
      <c r="Q349" s="200"/>
      <c r="R349" s="200">
        <f t="shared" si="175"/>
        <v>4452509.51</v>
      </c>
      <c r="S349" s="200"/>
      <c r="T349" s="200"/>
      <c r="U349" s="200"/>
      <c r="V349" s="200">
        <f t="shared" si="176"/>
        <v>0</v>
      </c>
      <c r="W349" s="200"/>
      <c r="X349" s="402">
        <f>+[3]CHD10!J426</f>
        <v>0</v>
      </c>
      <c r="Y349" s="200"/>
      <c r="Z349" s="200">
        <f t="shared" si="177"/>
        <v>0</v>
      </c>
      <c r="AA349" s="200">
        <f t="shared" si="183"/>
        <v>0</v>
      </c>
      <c r="AB349" s="402">
        <f t="shared" si="183"/>
        <v>4452509.51</v>
      </c>
      <c r="AC349" s="402">
        <f t="shared" si="183"/>
        <v>0</v>
      </c>
      <c r="AD349" s="402">
        <f t="shared" si="178"/>
        <v>4452509.51</v>
      </c>
      <c r="AE349" s="402"/>
      <c r="AF349" s="402">
        <f>+[3]CHD10!AX426</f>
        <v>4451310.8500000006</v>
      </c>
      <c r="AG349" s="402"/>
      <c r="AH349" s="402">
        <f t="shared" si="179"/>
        <v>4451310.8500000006</v>
      </c>
      <c r="AI349" s="402">
        <f t="shared" si="181"/>
        <v>0</v>
      </c>
      <c r="AJ349" s="402">
        <f t="shared" si="181"/>
        <v>1198.6599999992177</v>
      </c>
      <c r="AK349" s="402">
        <f t="shared" si="181"/>
        <v>0</v>
      </c>
      <c r="AL349" s="402">
        <f t="shared" si="222"/>
        <v>1198.6599999992177</v>
      </c>
      <c r="AM349" s="432" t="str">
        <f t="shared" si="221"/>
        <v/>
      </c>
      <c r="AN349" s="432">
        <f t="shared" si="221"/>
        <v>0.99973079001913256</v>
      </c>
      <c r="AO349" s="432" t="str">
        <f t="shared" si="221"/>
        <v/>
      </c>
      <c r="AP349" s="432">
        <f t="shared" si="221"/>
        <v>0.99973079001913256</v>
      </c>
      <c r="AQ349" s="200">
        <f t="shared" si="184"/>
        <v>0</v>
      </c>
      <c r="AR349" s="200">
        <f t="shared" si="184"/>
        <v>0</v>
      </c>
      <c r="AS349" s="200">
        <f t="shared" si="184"/>
        <v>0</v>
      </c>
      <c r="AT349" s="200">
        <f t="shared" si="180"/>
        <v>0</v>
      </c>
      <c r="AU349" s="404"/>
    </row>
    <row r="350" spans="1:47" s="334" customFormat="1">
      <c r="A350" s="401"/>
      <c r="B350" s="217" t="s">
        <v>55</v>
      </c>
      <c r="C350" s="200"/>
      <c r="D350" s="200">
        <v>16096652.760000002</v>
      </c>
      <c r="E350" s="200"/>
      <c r="F350" s="200">
        <f t="shared" ref="F350:F435" si="223">SUM(C350:E350)</f>
        <v>16096652.760000002</v>
      </c>
      <c r="G350" s="200"/>
      <c r="H350" s="200"/>
      <c r="I350" s="200"/>
      <c r="J350" s="200">
        <f t="shared" ref="J350:J435" si="224">SUM(G350:I350)</f>
        <v>0</v>
      </c>
      <c r="K350" s="200">
        <f t="shared" si="182"/>
        <v>0</v>
      </c>
      <c r="L350" s="200">
        <f t="shared" si="182"/>
        <v>16096652.760000002</v>
      </c>
      <c r="M350" s="200">
        <f t="shared" si="182"/>
        <v>0</v>
      </c>
      <c r="N350" s="200">
        <f t="shared" ref="N350:N435" si="225">SUM(K350:M350)</f>
        <v>16096652.760000002</v>
      </c>
      <c r="O350" s="200"/>
      <c r="P350" s="200">
        <v>16096652.760000002</v>
      </c>
      <c r="Q350" s="200"/>
      <c r="R350" s="200">
        <f t="shared" ref="R350:R435" si="226">SUM(O350:Q350)</f>
        <v>16096652.760000002</v>
      </c>
      <c r="S350" s="200"/>
      <c r="T350" s="200"/>
      <c r="U350" s="200"/>
      <c r="V350" s="200">
        <f t="shared" ref="V350:V435" si="227">SUM(S350:U350)</f>
        <v>0</v>
      </c>
      <c r="W350" s="200"/>
      <c r="X350" s="402">
        <f>+[3]CHD11!J426+[3]CHD11!I426</f>
        <v>-1000000</v>
      </c>
      <c r="Y350" s="200"/>
      <c r="Z350" s="200">
        <f t="shared" ref="Z350:Z435" si="228">SUM(W350:Y350)</f>
        <v>-1000000</v>
      </c>
      <c r="AA350" s="200">
        <f t="shared" si="183"/>
        <v>0</v>
      </c>
      <c r="AB350" s="402">
        <f t="shared" si="183"/>
        <v>15096652.760000002</v>
      </c>
      <c r="AC350" s="402">
        <f t="shared" si="183"/>
        <v>0</v>
      </c>
      <c r="AD350" s="402">
        <f t="shared" si="178"/>
        <v>15096652.760000002</v>
      </c>
      <c r="AE350" s="402"/>
      <c r="AF350" s="402">
        <f>+[3]CHD11!AX426</f>
        <v>15096652.76</v>
      </c>
      <c r="AG350" s="402"/>
      <c r="AH350" s="402">
        <f t="shared" si="179"/>
        <v>15096652.76</v>
      </c>
      <c r="AI350" s="402">
        <f t="shared" si="181"/>
        <v>0</v>
      </c>
      <c r="AJ350" s="402">
        <f t="shared" si="181"/>
        <v>0</v>
      </c>
      <c r="AK350" s="402">
        <f t="shared" si="181"/>
        <v>0</v>
      </c>
      <c r="AL350" s="402">
        <f t="shared" si="222"/>
        <v>0</v>
      </c>
      <c r="AM350" s="432" t="str">
        <f t="shared" si="221"/>
        <v/>
      </c>
      <c r="AN350" s="432">
        <f t="shared" si="221"/>
        <v>0.99999999999999989</v>
      </c>
      <c r="AO350" s="432" t="str">
        <f t="shared" si="221"/>
        <v/>
      </c>
      <c r="AP350" s="432">
        <f t="shared" si="221"/>
        <v>0.99999999999999989</v>
      </c>
      <c r="AQ350" s="200">
        <f t="shared" si="184"/>
        <v>0</v>
      </c>
      <c r="AR350" s="200">
        <f t="shared" si="184"/>
        <v>0</v>
      </c>
      <c r="AS350" s="200">
        <f t="shared" si="184"/>
        <v>0</v>
      </c>
      <c r="AT350" s="200">
        <f t="shared" si="180"/>
        <v>0</v>
      </c>
      <c r="AU350" s="404"/>
    </row>
    <row r="351" spans="1:47" s="334" customFormat="1">
      <c r="A351" s="401"/>
      <c r="B351" s="217" t="s">
        <v>56</v>
      </c>
      <c r="C351" s="200"/>
      <c r="D351" s="200">
        <v>7577806.5999999996</v>
      </c>
      <c r="E351" s="200"/>
      <c r="F351" s="200">
        <f t="shared" si="223"/>
        <v>7577806.5999999996</v>
      </c>
      <c r="G351" s="200"/>
      <c r="H351" s="200"/>
      <c r="I351" s="200"/>
      <c r="J351" s="200">
        <f t="shared" si="224"/>
        <v>0</v>
      </c>
      <c r="K351" s="200">
        <f t="shared" si="182"/>
        <v>0</v>
      </c>
      <c r="L351" s="200">
        <f t="shared" si="182"/>
        <v>7577806.5999999996</v>
      </c>
      <c r="M351" s="200">
        <f t="shared" si="182"/>
        <v>0</v>
      </c>
      <c r="N351" s="200">
        <f t="shared" si="225"/>
        <v>7577806.5999999996</v>
      </c>
      <c r="O351" s="200"/>
      <c r="P351" s="200">
        <v>7577806.5999999996</v>
      </c>
      <c r="Q351" s="200"/>
      <c r="R351" s="200">
        <f t="shared" si="226"/>
        <v>7577806.5999999996</v>
      </c>
      <c r="S351" s="200"/>
      <c r="T351" s="200"/>
      <c r="U351" s="200"/>
      <c r="V351" s="200">
        <f t="shared" si="227"/>
        <v>0</v>
      </c>
      <c r="W351" s="200"/>
      <c r="X351" s="402">
        <f>+[3]CHD12!J426</f>
        <v>0</v>
      </c>
      <c r="Y351" s="200"/>
      <c r="Z351" s="200">
        <f t="shared" si="228"/>
        <v>0</v>
      </c>
      <c r="AA351" s="200">
        <f t="shared" si="183"/>
        <v>0</v>
      </c>
      <c r="AB351" s="402">
        <f t="shared" si="183"/>
        <v>7577806.5999999996</v>
      </c>
      <c r="AC351" s="402">
        <f t="shared" si="183"/>
        <v>0</v>
      </c>
      <c r="AD351" s="402">
        <f t="shared" si="178"/>
        <v>7577806.5999999996</v>
      </c>
      <c r="AE351" s="402"/>
      <c r="AF351" s="402">
        <f>+[3]CHD12!AX426</f>
        <v>7562771.46</v>
      </c>
      <c r="AG351" s="402"/>
      <c r="AH351" s="402">
        <f t="shared" si="179"/>
        <v>7562771.46</v>
      </c>
      <c r="AI351" s="402">
        <f t="shared" si="181"/>
        <v>0</v>
      </c>
      <c r="AJ351" s="402">
        <f t="shared" si="181"/>
        <v>15035.139999999665</v>
      </c>
      <c r="AK351" s="402">
        <f t="shared" si="181"/>
        <v>0</v>
      </c>
      <c r="AL351" s="402">
        <f t="shared" si="222"/>
        <v>15035.139999999665</v>
      </c>
      <c r="AM351" s="432" t="str">
        <f t="shared" si="221"/>
        <v/>
      </c>
      <c r="AN351" s="432">
        <f t="shared" si="221"/>
        <v>0.99801589816240499</v>
      </c>
      <c r="AO351" s="432" t="str">
        <f t="shared" si="221"/>
        <v/>
      </c>
      <c r="AP351" s="432">
        <f t="shared" si="221"/>
        <v>0.99801589816240499</v>
      </c>
      <c r="AQ351" s="200">
        <f t="shared" si="184"/>
        <v>0</v>
      </c>
      <c r="AR351" s="200">
        <f t="shared" si="184"/>
        <v>0</v>
      </c>
      <c r="AS351" s="200">
        <f t="shared" si="184"/>
        <v>0</v>
      </c>
      <c r="AT351" s="200">
        <f t="shared" si="180"/>
        <v>0</v>
      </c>
      <c r="AU351" s="404"/>
    </row>
    <row r="352" spans="1:47" s="334" customFormat="1">
      <c r="A352" s="401"/>
      <c r="B352" s="443" t="s">
        <v>428</v>
      </c>
      <c r="C352" s="200"/>
      <c r="D352" s="200">
        <v>4590895.41</v>
      </c>
      <c r="E352" s="200"/>
      <c r="F352" s="200">
        <f t="shared" si="223"/>
        <v>4590895.41</v>
      </c>
      <c r="G352" s="200"/>
      <c r="H352" s="200"/>
      <c r="I352" s="200"/>
      <c r="J352" s="200">
        <f t="shared" si="224"/>
        <v>0</v>
      </c>
      <c r="K352" s="200">
        <f t="shared" si="182"/>
        <v>0</v>
      </c>
      <c r="L352" s="200">
        <f t="shared" si="182"/>
        <v>4590895.41</v>
      </c>
      <c r="M352" s="200">
        <f t="shared" si="182"/>
        <v>0</v>
      </c>
      <c r="N352" s="200">
        <f t="shared" si="225"/>
        <v>4590895.41</v>
      </c>
      <c r="O352" s="200"/>
      <c r="P352" s="200">
        <v>4590895.41</v>
      </c>
      <c r="Q352" s="200"/>
      <c r="R352" s="200">
        <f t="shared" si="226"/>
        <v>4590895.41</v>
      </c>
      <c r="S352" s="200"/>
      <c r="T352" s="200"/>
      <c r="U352" s="200"/>
      <c r="V352" s="200">
        <f t="shared" si="227"/>
        <v>0</v>
      </c>
      <c r="W352" s="200"/>
      <c r="X352" s="402">
        <f>+[3]CHD13!J426</f>
        <v>0</v>
      </c>
      <c r="Y352" s="200"/>
      <c r="Z352" s="200">
        <f t="shared" si="228"/>
        <v>0</v>
      </c>
      <c r="AA352" s="200">
        <f t="shared" si="183"/>
        <v>0</v>
      </c>
      <c r="AB352" s="402">
        <f t="shared" si="183"/>
        <v>4590895.41</v>
      </c>
      <c r="AC352" s="402">
        <f t="shared" si="183"/>
        <v>0</v>
      </c>
      <c r="AD352" s="402">
        <f t="shared" si="178"/>
        <v>4590895.41</v>
      </c>
      <c r="AE352" s="402"/>
      <c r="AF352" s="402">
        <f>+[3]CHD13!AX426</f>
        <v>4590895.41</v>
      </c>
      <c r="AG352" s="402"/>
      <c r="AH352" s="402">
        <f t="shared" si="179"/>
        <v>4590895.41</v>
      </c>
      <c r="AI352" s="402">
        <f t="shared" si="181"/>
        <v>0</v>
      </c>
      <c r="AJ352" s="402">
        <f t="shared" si="181"/>
        <v>0</v>
      </c>
      <c r="AK352" s="402">
        <f t="shared" si="181"/>
        <v>0</v>
      </c>
      <c r="AL352" s="402">
        <f t="shared" si="222"/>
        <v>0</v>
      </c>
      <c r="AM352" s="432" t="str">
        <f t="shared" si="221"/>
        <v/>
      </c>
      <c r="AN352" s="432">
        <f t="shared" si="221"/>
        <v>1</v>
      </c>
      <c r="AO352" s="432" t="str">
        <f t="shared" si="221"/>
        <v/>
      </c>
      <c r="AP352" s="432">
        <f t="shared" si="221"/>
        <v>1</v>
      </c>
      <c r="AQ352" s="200">
        <f t="shared" si="184"/>
        <v>0</v>
      </c>
      <c r="AR352" s="200">
        <f t="shared" si="184"/>
        <v>0</v>
      </c>
      <c r="AS352" s="200">
        <f t="shared" si="184"/>
        <v>0</v>
      </c>
      <c r="AT352" s="200">
        <f t="shared" si="180"/>
        <v>0</v>
      </c>
      <c r="AU352" s="404"/>
    </row>
    <row r="353" spans="1:47" s="334" customFormat="1">
      <c r="A353" s="401"/>
      <c r="B353" s="217"/>
      <c r="C353" s="200"/>
      <c r="D353" s="200"/>
      <c r="E353" s="200"/>
      <c r="F353" s="200"/>
      <c r="G353" s="200"/>
      <c r="H353" s="200"/>
      <c r="I353" s="200"/>
      <c r="J353" s="200"/>
      <c r="K353" s="200"/>
      <c r="L353" s="200"/>
      <c r="M353" s="200"/>
      <c r="N353" s="200"/>
      <c r="O353" s="200"/>
      <c r="P353" s="200"/>
      <c r="Q353" s="200"/>
      <c r="R353" s="200"/>
      <c r="S353" s="200"/>
      <c r="T353" s="200"/>
      <c r="U353" s="200"/>
      <c r="V353" s="200"/>
      <c r="W353" s="200"/>
      <c r="X353" s="402"/>
      <c r="Y353" s="200"/>
      <c r="Z353" s="200"/>
      <c r="AA353" s="200"/>
      <c r="AB353" s="402"/>
      <c r="AC353" s="402"/>
      <c r="AD353" s="402"/>
      <c r="AE353" s="402"/>
      <c r="AF353" s="402"/>
      <c r="AG353" s="402"/>
      <c r="AH353" s="402"/>
      <c r="AI353" s="402"/>
      <c r="AJ353" s="402"/>
      <c r="AK353" s="402"/>
      <c r="AL353" s="402"/>
      <c r="AM353" s="432"/>
      <c r="AN353" s="432"/>
      <c r="AO353" s="432"/>
      <c r="AP353" s="432"/>
      <c r="AQ353" s="200"/>
      <c r="AR353" s="200"/>
      <c r="AS353" s="200"/>
      <c r="AT353" s="200"/>
      <c r="AU353" s="404"/>
    </row>
    <row r="354" spans="1:47" s="334" customFormat="1" ht="24">
      <c r="A354" s="401"/>
      <c r="B354" s="217" t="s">
        <v>58</v>
      </c>
      <c r="C354" s="200"/>
      <c r="D354" s="200">
        <v>3040</v>
      </c>
      <c r="E354" s="200"/>
      <c r="F354" s="200">
        <f t="shared" ref="F354:F374" si="229">SUM(C354:E354)</f>
        <v>3040</v>
      </c>
      <c r="G354" s="200"/>
      <c r="H354" s="200"/>
      <c r="I354" s="200"/>
      <c r="J354" s="200">
        <f t="shared" ref="J354:J374" si="230">SUM(G354:I354)</f>
        <v>0</v>
      </c>
      <c r="K354" s="200">
        <f t="shared" ref="K354:M374" si="231">+C354+G354</f>
        <v>0</v>
      </c>
      <c r="L354" s="200">
        <f t="shared" si="231"/>
        <v>3040</v>
      </c>
      <c r="M354" s="200">
        <f t="shared" si="231"/>
        <v>0</v>
      </c>
      <c r="N354" s="200">
        <f t="shared" ref="N354:N374" si="232">SUM(K354:M354)</f>
        <v>3040</v>
      </c>
      <c r="O354" s="200"/>
      <c r="P354" s="200">
        <v>3040</v>
      </c>
      <c r="Q354" s="200"/>
      <c r="R354" s="200">
        <f t="shared" ref="R354:R374" si="233">SUM(O354:Q354)</f>
        <v>3040</v>
      </c>
      <c r="S354" s="200"/>
      <c r="T354" s="200"/>
      <c r="U354" s="200"/>
      <c r="V354" s="200">
        <f t="shared" ref="V354:V374" si="234">SUM(S354:U354)</f>
        <v>0</v>
      </c>
      <c r="W354" s="200"/>
      <c r="X354" s="402">
        <f>+[3]LPGH!J426</f>
        <v>0</v>
      </c>
      <c r="Y354" s="200"/>
      <c r="Z354" s="200">
        <f t="shared" ref="Z354:Z374" si="235">SUM(W354:Y354)</f>
        <v>0</v>
      </c>
      <c r="AA354" s="200">
        <f t="shared" ref="AA354:AC374" si="236">+O354+W354+S354</f>
        <v>0</v>
      </c>
      <c r="AB354" s="402">
        <f t="shared" si="236"/>
        <v>3040</v>
      </c>
      <c r="AC354" s="402">
        <f t="shared" si="236"/>
        <v>0</v>
      </c>
      <c r="AD354" s="402">
        <f t="shared" ref="AD354:AD417" si="237">SUM(AA354:AC354)</f>
        <v>3040</v>
      </c>
      <c r="AE354" s="402"/>
      <c r="AF354" s="402">
        <f>+[3]LPGH!AX426</f>
        <v>3040</v>
      </c>
      <c r="AG354" s="402"/>
      <c r="AH354" s="402">
        <f t="shared" ref="AH354:AH417" si="238">SUM(AE354:AG354)</f>
        <v>3040</v>
      </c>
      <c r="AI354" s="402">
        <f t="shared" ref="AI354:AK374" si="239">+AA354-AE354</f>
        <v>0</v>
      </c>
      <c r="AJ354" s="402">
        <f t="shared" si="239"/>
        <v>0</v>
      </c>
      <c r="AK354" s="402">
        <f t="shared" si="239"/>
        <v>0</v>
      </c>
      <c r="AL354" s="402">
        <f t="shared" ref="AL354:AL374" si="240">SUM(AI354:AK354)</f>
        <v>0</v>
      </c>
      <c r="AM354" s="432" t="str">
        <f t="shared" ref="AM354:AP374" si="241">IF(AA354=0,"",AE354/AA354)</f>
        <v/>
      </c>
      <c r="AN354" s="432">
        <f t="shared" si="241"/>
        <v>1</v>
      </c>
      <c r="AO354" s="432" t="str">
        <f t="shared" si="241"/>
        <v/>
      </c>
      <c r="AP354" s="432">
        <f t="shared" si="241"/>
        <v>1</v>
      </c>
      <c r="AQ354" s="200">
        <f t="shared" ref="AQ354:AS374" si="242">+K354-O354-S354</f>
        <v>0</v>
      </c>
      <c r="AR354" s="200">
        <f t="shared" si="242"/>
        <v>0</v>
      </c>
      <c r="AS354" s="200">
        <f t="shared" si="242"/>
        <v>0</v>
      </c>
      <c r="AT354" s="200">
        <f t="shared" ref="AT354:AT417" si="243">SUM(AQ354:AS354)</f>
        <v>0</v>
      </c>
      <c r="AU354" s="404"/>
    </row>
    <row r="355" spans="1:47" s="334" customFormat="1">
      <c r="A355" s="401"/>
      <c r="B355" s="217" t="s">
        <v>197</v>
      </c>
      <c r="C355" s="200"/>
      <c r="D355" s="200">
        <v>0</v>
      </c>
      <c r="E355" s="200"/>
      <c r="F355" s="200">
        <f t="shared" si="229"/>
        <v>0</v>
      </c>
      <c r="G355" s="200"/>
      <c r="H355" s="200"/>
      <c r="I355" s="200"/>
      <c r="J355" s="200">
        <f t="shared" si="230"/>
        <v>0</v>
      </c>
      <c r="K355" s="200">
        <f t="shared" si="231"/>
        <v>0</v>
      </c>
      <c r="L355" s="200">
        <f t="shared" si="231"/>
        <v>0</v>
      </c>
      <c r="M355" s="200">
        <f t="shared" si="231"/>
        <v>0</v>
      </c>
      <c r="N355" s="200">
        <f t="shared" si="232"/>
        <v>0</v>
      </c>
      <c r="O355" s="200"/>
      <c r="P355" s="200">
        <v>0</v>
      </c>
      <c r="Q355" s="200"/>
      <c r="R355" s="200">
        <f t="shared" si="233"/>
        <v>0</v>
      </c>
      <c r="S355" s="200"/>
      <c r="T355" s="200"/>
      <c r="U355" s="200"/>
      <c r="V355" s="200">
        <f t="shared" si="234"/>
        <v>0</v>
      </c>
      <c r="W355" s="200"/>
      <c r="X355" s="402">
        <f>+[3]VMC!J426</f>
        <v>0</v>
      </c>
      <c r="Y355" s="200"/>
      <c r="Z355" s="200">
        <f t="shared" si="235"/>
        <v>0</v>
      </c>
      <c r="AA355" s="200">
        <f t="shared" si="236"/>
        <v>0</v>
      </c>
      <c r="AB355" s="402">
        <f t="shared" si="236"/>
        <v>0</v>
      </c>
      <c r="AC355" s="402">
        <f t="shared" si="236"/>
        <v>0</v>
      </c>
      <c r="AD355" s="402">
        <f t="shared" si="237"/>
        <v>0</v>
      </c>
      <c r="AE355" s="402"/>
      <c r="AF355" s="402">
        <f>+[3]VMC!AX426</f>
        <v>0</v>
      </c>
      <c r="AG355" s="402"/>
      <c r="AH355" s="402">
        <f t="shared" si="238"/>
        <v>0</v>
      </c>
      <c r="AI355" s="402">
        <f t="shared" si="239"/>
        <v>0</v>
      </c>
      <c r="AJ355" s="402">
        <f t="shared" si="239"/>
        <v>0</v>
      </c>
      <c r="AK355" s="402">
        <f t="shared" si="239"/>
        <v>0</v>
      </c>
      <c r="AL355" s="402">
        <f t="shared" si="240"/>
        <v>0</v>
      </c>
      <c r="AM355" s="432" t="str">
        <f t="shared" si="241"/>
        <v/>
      </c>
      <c r="AN355" s="432" t="str">
        <f t="shared" si="241"/>
        <v/>
      </c>
      <c r="AO355" s="432" t="str">
        <f t="shared" si="241"/>
        <v/>
      </c>
      <c r="AP355" s="432" t="str">
        <f t="shared" si="241"/>
        <v/>
      </c>
      <c r="AQ355" s="200">
        <f t="shared" si="242"/>
        <v>0</v>
      </c>
      <c r="AR355" s="200">
        <f t="shared" si="242"/>
        <v>0</v>
      </c>
      <c r="AS355" s="200">
        <f t="shared" si="242"/>
        <v>0</v>
      </c>
      <c r="AT355" s="200">
        <f t="shared" si="243"/>
        <v>0</v>
      </c>
      <c r="AU355" s="404"/>
    </row>
    <row r="356" spans="1:47" s="334" customFormat="1">
      <c r="A356" s="401"/>
      <c r="B356" s="217" t="s">
        <v>113</v>
      </c>
      <c r="C356" s="200"/>
      <c r="D356" s="200">
        <v>569</v>
      </c>
      <c r="E356" s="200"/>
      <c r="F356" s="200">
        <f t="shared" si="229"/>
        <v>569</v>
      </c>
      <c r="G356" s="200"/>
      <c r="H356" s="200"/>
      <c r="I356" s="200"/>
      <c r="J356" s="200">
        <f t="shared" si="230"/>
        <v>0</v>
      </c>
      <c r="K356" s="200">
        <f t="shared" si="231"/>
        <v>0</v>
      </c>
      <c r="L356" s="200">
        <f t="shared" si="231"/>
        <v>569</v>
      </c>
      <c r="M356" s="200">
        <f t="shared" si="231"/>
        <v>0</v>
      </c>
      <c r="N356" s="200">
        <f t="shared" si="232"/>
        <v>569</v>
      </c>
      <c r="O356" s="200"/>
      <c r="P356" s="200">
        <v>569</v>
      </c>
      <c r="Q356" s="200"/>
      <c r="R356" s="200">
        <f t="shared" si="233"/>
        <v>569</v>
      </c>
      <c r="S356" s="200"/>
      <c r="T356" s="200"/>
      <c r="U356" s="200"/>
      <c r="V356" s="200">
        <f t="shared" si="234"/>
        <v>0</v>
      </c>
      <c r="W356" s="200"/>
      <c r="X356" s="402">
        <f>+[3]ITRMC!J426</f>
        <v>0</v>
      </c>
      <c r="Y356" s="200"/>
      <c r="Z356" s="200">
        <f t="shared" si="235"/>
        <v>0</v>
      </c>
      <c r="AA356" s="200">
        <f t="shared" si="236"/>
        <v>0</v>
      </c>
      <c r="AB356" s="402">
        <f t="shared" si="236"/>
        <v>569</v>
      </c>
      <c r="AC356" s="402">
        <f t="shared" si="236"/>
        <v>0</v>
      </c>
      <c r="AD356" s="402">
        <f t="shared" si="237"/>
        <v>569</v>
      </c>
      <c r="AE356" s="402"/>
      <c r="AF356" s="402">
        <f>+[3]ITRMC!AX426</f>
        <v>0</v>
      </c>
      <c r="AG356" s="402"/>
      <c r="AH356" s="402">
        <f t="shared" si="238"/>
        <v>0</v>
      </c>
      <c r="AI356" s="402">
        <f t="shared" si="239"/>
        <v>0</v>
      </c>
      <c r="AJ356" s="402">
        <f t="shared" si="239"/>
        <v>569</v>
      </c>
      <c r="AK356" s="402">
        <f t="shared" si="239"/>
        <v>0</v>
      </c>
      <c r="AL356" s="402">
        <f t="shared" si="240"/>
        <v>569</v>
      </c>
      <c r="AM356" s="432" t="str">
        <f t="shared" si="241"/>
        <v/>
      </c>
      <c r="AN356" s="432">
        <f t="shared" si="241"/>
        <v>0</v>
      </c>
      <c r="AO356" s="432" t="str">
        <f t="shared" si="241"/>
        <v/>
      </c>
      <c r="AP356" s="432">
        <f t="shared" si="241"/>
        <v>0</v>
      </c>
      <c r="AQ356" s="200">
        <f t="shared" si="242"/>
        <v>0</v>
      </c>
      <c r="AR356" s="200">
        <f t="shared" si="242"/>
        <v>0</v>
      </c>
      <c r="AS356" s="200">
        <f t="shared" si="242"/>
        <v>0</v>
      </c>
      <c r="AT356" s="200">
        <f t="shared" si="243"/>
        <v>0</v>
      </c>
      <c r="AU356" s="404"/>
    </row>
    <row r="357" spans="1:47" s="334" customFormat="1" ht="24">
      <c r="A357" s="401"/>
      <c r="B357" s="217" t="s">
        <v>117</v>
      </c>
      <c r="C357" s="200"/>
      <c r="D357" s="200">
        <v>93851.3</v>
      </c>
      <c r="E357" s="200"/>
      <c r="F357" s="200">
        <f t="shared" si="229"/>
        <v>93851.3</v>
      </c>
      <c r="G357" s="200"/>
      <c r="H357" s="200"/>
      <c r="I357" s="200"/>
      <c r="J357" s="200">
        <f t="shared" si="230"/>
        <v>0</v>
      </c>
      <c r="K357" s="200">
        <f t="shared" si="231"/>
        <v>0</v>
      </c>
      <c r="L357" s="200">
        <f t="shared" si="231"/>
        <v>93851.3</v>
      </c>
      <c r="M357" s="200">
        <f t="shared" si="231"/>
        <v>0</v>
      </c>
      <c r="N357" s="200">
        <f t="shared" si="232"/>
        <v>93851.3</v>
      </c>
      <c r="O357" s="200"/>
      <c r="P357" s="200">
        <v>93851.3</v>
      </c>
      <c r="Q357" s="200"/>
      <c r="R357" s="200">
        <f t="shared" si="233"/>
        <v>93851.3</v>
      </c>
      <c r="S357" s="200"/>
      <c r="T357" s="200"/>
      <c r="U357" s="200"/>
      <c r="V357" s="200">
        <f t="shared" si="234"/>
        <v>0</v>
      </c>
      <c r="W357" s="200"/>
      <c r="X357" s="402">
        <f>+[3]BRTTH!J426</f>
        <v>0</v>
      </c>
      <c r="Y357" s="200"/>
      <c r="Z357" s="200">
        <f t="shared" si="235"/>
        <v>0</v>
      </c>
      <c r="AA357" s="200">
        <f t="shared" si="236"/>
        <v>0</v>
      </c>
      <c r="AB357" s="402">
        <f t="shared" si="236"/>
        <v>93851.3</v>
      </c>
      <c r="AC357" s="402">
        <f t="shared" si="236"/>
        <v>0</v>
      </c>
      <c r="AD357" s="402">
        <f t="shared" si="237"/>
        <v>93851.3</v>
      </c>
      <c r="AE357" s="402"/>
      <c r="AF357" s="402">
        <f>+[3]BRTTH!AX426</f>
        <v>93851.3</v>
      </c>
      <c r="AG357" s="402"/>
      <c r="AH357" s="402">
        <f t="shared" si="238"/>
        <v>93851.3</v>
      </c>
      <c r="AI357" s="402">
        <f t="shared" si="239"/>
        <v>0</v>
      </c>
      <c r="AJ357" s="402">
        <f t="shared" si="239"/>
        <v>0</v>
      </c>
      <c r="AK357" s="402">
        <f t="shared" si="239"/>
        <v>0</v>
      </c>
      <c r="AL357" s="402">
        <f t="shared" si="240"/>
        <v>0</v>
      </c>
      <c r="AM357" s="432" t="str">
        <f t="shared" si="241"/>
        <v/>
      </c>
      <c r="AN357" s="432">
        <f t="shared" si="241"/>
        <v>1</v>
      </c>
      <c r="AO357" s="432" t="str">
        <f t="shared" si="241"/>
        <v/>
      </c>
      <c r="AP357" s="432">
        <f t="shared" si="241"/>
        <v>1</v>
      </c>
      <c r="AQ357" s="200">
        <f t="shared" si="242"/>
        <v>0</v>
      </c>
      <c r="AR357" s="200">
        <f t="shared" si="242"/>
        <v>0</v>
      </c>
      <c r="AS357" s="200">
        <f t="shared" si="242"/>
        <v>0</v>
      </c>
      <c r="AT357" s="200">
        <f t="shared" si="243"/>
        <v>0</v>
      </c>
      <c r="AU357" s="404"/>
    </row>
    <row r="358" spans="1:47" s="334" customFormat="1">
      <c r="A358" s="401"/>
      <c r="B358" s="256" t="s">
        <v>118</v>
      </c>
      <c r="C358" s="200"/>
      <c r="D358" s="200">
        <v>0</v>
      </c>
      <c r="E358" s="200"/>
      <c r="F358" s="200">
        <f t="shared" si="229"/>
        <v>0</v>
      </c>
      <c r="G358" s="200"/>
      <c r="H358" s="200"/>
      <c r="I358" s="200"/>
      <c r="J358" s="200">
        <f t="shared" si="230"/>
        <v>0</v>
      </c>
      <c r="K358" s="200">
        <f t="shared" si="231"/>
        <v>0</v>
      </c>
      <c r="L358" s="200">
        <f t="shared" si="231"/>
        <v>0</v>
      </c>
      <c r="M358" s="200">
        <f t="shared" si="231"/>
        <v>0</v>
      </c>
      <c r="N358" s="200">
        <f t="shared" si="232"/>
        <v>0</v>
      </c>
      <c r="O358" s="200"/>
      <c r="P358" s="200">
        <v>0</v>
      </c>
      <c r="Q358" s="200"/>
      <c r="R358" s="200">
        <f t="shared" si="233"/>
        <v>0</v>
      </c>
      <c r="S358" s="200"/>
      <c r="T358" s="200"/>
      <c r="U358" s="200"/>
      <c r="V358" s="200">
        <f t="shared" si="234"/>
        <v>0</v>
      </c>
      <c r="W358" s="200"/>
      <c r="X358" s="402">
        <f>+[3]BS!J426</f>
        <v>0</v>
      </c>
      <c r="Y358" s="200"/>
      <c r="Z358" s="200">
        <f t="shared" si="235"/>
        <v>0</v>
      </c>
      <c r="AA358" s="200">
        <f t="shared" si="236"/>
        <v>0</v>
      </c>
      <c r="AB358" s="402">
        <f t="shared" si="236"/>
        <v>0</v>
      </c>
      <c r="AC358" s="402">
        <f t="shared" si="236"/>
        <v>0</v>
      </c>
      <c r="AD358" s="402">
        <f t="shared" si="237"/>
        <v>0</v>
      </c>
      <c r="AE358" s="402"/>
      <c r="AF358" s="402">
        <f>+[3]BS!AX426</f>
        <v>0</v>
      </c>
      <c r="AG358" s="402"/>
      <c r="AH358" s="402">
        <f t="shared" si="238"/>
        <v>0</v>
      </c>
      <c r="AI358" s="402">
        <f t="shared" si="239"/>
        <v>0</v>
      </c>
      <c r="AJ358" s="402">
        <f t="shared" si="239"/>
        <v>0</v>
      </c>
      <c r="AK358" s="402">
        <f t="shared" si="239"/>
        <v>0</v>
      </c>
      <c r="AL358" s="402">
        <f t="shared" si="240"/>
        <v>0</v>
      </c>
      <c r="AM358" s="432" t="str">
        <f t="shared" si="241"/>
        <v/>
      </c>
      <c r="AN358" s="432" t="str">
        <f t="shared" si="241"/>
        <v/>
      </c>
      <c r="AO358" s="432" t="str">
        <f t="shared" si="241"/>
        <v/>
      </c>
      <c r="AP358" s="432" t="str">
        <f t="shared" si="241"/>
        <v/>
      </c>
      <c r="AQ358" s="200">
        <f t="shared" si="242"/>
        <v>0</v>
      </c>
      <c r="AR358" s="200">
        <f t="shared" si="242"/>
        <v>0</v>
      </c>
      <c r="AS358" s="200">
        <f t="shared" si="242"/>
        <v>0</v>
      </c>
      <c r="AT358" s="200">
        <f t="shared" si="243"/>
        <v>0</v>
      </c>
      <c r="AU358" s="404"/>
    </row>
    <row r="359" spans="1:47" s="334" customFormat="1">
      <c r="A359" s="401"/>
      <c r="B359" s="217" t="s">
        <v>200</v>
      </c>
      <c r="C359" s="200"/>
      <c r="D359" s="200">
        <v>3904984</v>
      </c>
      <c r="E359" s="200"/>
      <c r="F359" s="200">
        <f t="shared" si="229"/>
        <v>3904984</v>
      </c>
      <c r="G359" s="200"/>
      <c r="H359" s="200"/>
      <c r="I359" s="200"/>
      <c r="J359" s="200">
        <f t="shared" si="230"/>
        <v>0</v>
      </c>
      <c r="K359" s="200">
        <f t="shared" si="231"/>
        <v>0</v>
      </c>
      <c r="L359" s="200">
        <f t="shared" si="231"/>
        <v>3904984</v>
      </c>
      <c r="M359" s="200">
        <f t="shared" si="231"/>
        <v>0</v>
      </c>
      <c r="N359" s="200">
        <f t="shared" si="232"/>
        <v>3904984</v>
      </c>
      <c r="O359" s="200"/>
      <c r="P359" s="200">
        <v>3904984</v>
      </c>
      <c r="Q359" s="200"/>
      <c r="R359" s="200">
        <f t="shared" si="233"/>
        <v>3904984</v>
      </c>
      <c r="S359" s="200"/>
      <c r="T359" s="200"/>
      <c r="U359" s="200"/>
      <c r="V359" s="200">
        <f t="shared" si="234"/>
        <v>0</v>
      </c>
      <c r="W359" s="200"/>
      <c r="X359" s="402">
        <f>+[3]WVS!J426</f>
        <v>0</v>
      </c>
      <c r="Y359" s="200"/>
      <c r="Z359" s="200">
        <f t="shared" si="235"/>
        <v>0</v>
      </c>
      <c r="AA359" s="200">
        <f t="shared" si="236"/>
        <v>0</v>
      </c>
      <c r="AB359" s="402">
        <f t="shared" si="236"/>
        <v>3904984</v>
      </c>
      <c r="AC359" s="402">
        <f t="shared" si="236"/>
        <v>0</v>
      </c>
      <c r="AD359" s="402">
        <f t="shared" si="237"/>
        <v>3904984</v>
      </c>
      <c r="AE359" s="402"/>
      <c r="AF359" s="402">
        <f>+[3]WVS!AX426</f>
        <v>3904984</v>
      </c>
      <c r="AG359" s="402"/>
      <c r="AH359" s="402">
        <f t="shared" si="238"/>
        <v>3904984</v>
      </c>
      <c r="AI359" s="402">
        <f t="shared" si="239"/>
        <v>0</v>
      </c>
      <c r="AJ359" s="402">
        <f t="shared" si="239"/>
        <v>0</v>
      </c>
      <c r="AK359" s="402">
        <f t="shared" si="239"/>
        <v>0</v>
      </c>
      <c r="AL359" s="402">
        <f t="shared" si="240"/>
        <v>0</v>
      </c>
      <c r="AM359" s="432" t="str">
        <f t="shared" si="241"/>
        <v/>
      </c>
      <c r="AN359" s="432">
        <f t="shared" si="241"/>
        <v>1</v>
      </c>
      <c r="AO359" s="432" t="str">
        <f t="shared" si="241"/>
        <v/>
      </c>
      <c r="AP359" s="432">
        <f t="shared" si="241"/>
        <v>1</v>
      </c>
      <c r="AQ359" s="200">
        <f t="shared" si="242"/>
        <v>0</v>
      </c>
      <c r="AR359" s="200">
        <f t="shared" si="242"/>
        <v>0</v>
      </c>
      <c r="AS359" s="200">
        <f t="shared" si="242"/>
        <v>0</v>
      </c>
      <c r="AT359" s="200">
        <f t="shared" si="243"/>
        <v>0</v>
      </c>
      <c r="AU359" s="404"/>
    </row>
    <row r="360" spans="1:47" s="334" customFormat="1">
      <c r="A360" s="401"/>
      <c r="B360" s="217" t="s">
        <v>122</v>
      </c>
      <c r="C360" s="200"/>
      <c r="D360" s="200">
        <v>1433517.6</v>
      </c>
      <c r="E360" s="200"/>
      <c r="F360" s="200">
        <f t="shared" si="229"/>
        <v>1433517.6</v>
      </c>
      <c r="G360" s="200"/>
      <c r="H360" s="200"/>
      <c r="I360" s="200"/>
      <c r="J360" s="200">
        <f t="shared" si="230"/>
        <v>0</v>
      </c>
      <c r="K360" s="200">
        <f t="shared" si="231"/>
        <v>0</v>
      </c>
      <c r="L360" s="200">
        <f t="shared" si="231"/>
        <v>1433517.6</v>
      </c>
      <c r="M360" s="200">
        <f t="shared" si="231"/>
        <v>0</v>
      </c>
      <c r="N360" s="200">
        <f t="shared" si="232"/>
        <v>1433517.6</v>
      </c>
      <c r="O360" s="200"/>
      <c r="P360" s="200">
        <v>1433517.6</v>
      </c>
      <c r="Q360" s="200"/>
      <c r="R360" s="200">
        <f t="shared" si="233"/>
        <v>1433517.6</v>
      </c>
      <c r="S360" s="200"/>
      <c r="T360" s="200"/>
      <c r="U360" s="200"/>
      <c r="V360" s="200">
        <f t="shared" si="234"/>
        <v>0</v>
      </c>
      <c r="W360" s="200"/>
      <c r="X360" s="402">
        <f>+[3]MCS!J426</f>
        <v>0</v>
      </c>
      <c r="Y360" s="200"/>
      <c r="Z360" s="200">
        <f t="shared" si="235"/>
        <v>0</v>
      </c>
      <c r="AA360" s="200">
        <f t="shared" si="236"/>
        <v>0</v>
      </c>
      <c r="AB360" s="402">
        <f t="shared" si="236"/>
        <v>1433517.6</v>
      </c>
      <c r="AC360" s="402">
        <f t="shared" si="236"/>
        <v>0</v>
      </c>
      <c r="AD360" s="402">
        <f t="shared" si="237"/>
        <v>1433517.6</v>
      </c>
      <c r="AE360" s="402"/>
      <c r="AF360" s="402">
        <f>+[3]MCS!AX426</f>
        <v>1432641.81</v>
      </c>
      <c r="AG360" s="402"/>
      <c r="AH360" s="402">
        <f t="shared" si="238"/>
        <v>1432641.81</v>
      </c>
      <c r="AI360" s="402">
        <f t="shared" si="239"/>
        <v>0</v>
      </c>
      <c r="AJ360" s="402">
        <f t="shared" si="239"/>
        <v>875.79000000003725</v>
      </c>
      <c r="AK360" s="402">
        <f t="shared" si="239"/>
        <v>0</v>
      </c>
      <c r="AL360" s="402">
        <f t="shared" si="240"/>
        <v>875.79000000003725</v>
      </c>
      <c r="AM360" s="432" t="str">
        <f t="shared" si="241"/>
        <v/>
      </c>
      <c r="AN360" s="432">
        <f t="shared" si="241"/>
        <v>0.99938906226194923</v>
      </c>
      <c r="AO360" s="432" t="str">
        <f t="shared" si="241"/>
        <v/>
      </c>
      <c r="AP360" s="432">
        <f t="shared" si="241"/>
        <v>0.99938906226194923</v>
      </c>
      <c r="AQ360" s="200">
        <f t="shared" si="242"/>
        <v>0</v>
      </c>
      <c r="AR360" s="200">
        <f t="shared" si="242"/>
        <v>0</v>
      </c>
      <c r="AS360" s="200">
        <f t="shared" si="242"/>
        <v>0</v>
      </c>
      <c r="AT360" s="200">
        <f t="shared" si="243"/>
        <v>0</v>
      </c>
      <c r="AU360" s="404"/>
    </row>
    <row r="361" spans="1:47" s="334" customFormat="1">
      <c r="A361" s="401"/>
      <c r="B361" s="217" t="s">
        <v>169</v>
      </c>
      <c r="C361" s="200"/>
      <c r="D361" s="200">
        <v>2939</v>
      </c>
      <c r="E361" s="200"/>
      <c r="F361" s="200">
        <f t="shared" si="229"/>
        <v>2939</v>
      </c>
      <c r="G361" s="200"/>
      <c r="H361" s="200"/>
      <c r="I361" s="200"/>
      <c r="J361" s="200">
        <f t="shared" si="230"/>
        <v>0</v>
      </c>
      <c r="K361" s="200">
        <f t="shared" si="231"/>
        <v>0</v>
      </c>
      <c r="L361" s="200">
        <f t="shared" si="231"/>
        <v>2939</v>
      </c>
      <c r="M361" s="200">
        <f t="shared" si="231"/>
        <v>0</v>
      </c>
      <c r="N361" s="200">
        <f t="shared" si="232"/>
        <v>2939</v>
      </c>
      <c r="O361" s="200"/>
      <c r="P361" s="200">
        <v>2939</v>
      </c>
      <c r="Q361" s="200"/>
      <c r="R361" s="200">
        <f t="shared" si="233"/>
        <v>2939</v>
      </c>
      <c r="S361" s="200"/>
      <c r="T361" s="200"/>
      <c r="U361" s="200"/>
      <c r="V361" s="200">
        <f t="shared" si="234"/>
        <v>0</v>
      </c>
      <c r="W361" s="200"/>
      <c r="X361" s="402">
        <f>+[3]SULU!J426</f>
        <v>0</v>
      </c>
      <c r="Y361" s="200"/>
      <c r="Z361" s="200">
        <f t="shared" si="235"/>
        <v>0</v>
      </c>
      <c r="AA361" s="200">
        <f t="shared" si="236"/>
        <v>0</v>
      </c>
      <c r="AB361" s="402">
        <f t="shared" si="236"/>
        <v>2939</v>
      </c>
      <c r="AC361" s="402">
        <f t="shared" si="236"/>
        <v>0</v>
      </c>
      <c r="AD361" s="402">
        <f t="shared" si="237"/>
        <v>2939</v>
      </c>
      <c r="AE361" s="402"/>
      <c r="AF361" s="402">
        <f>+[3]SULU!AX426</f>
        <v>0</v>
      </c>
      <c r="AG361" s="402"/>
      <c r="AH361" s="402">
        <f t="shared" si="238"/>
        <v>0</v>
      </c>
      <c r="AI361" s="402">
        <f t="shared" si="239"/>
        <v>0</v>
      </c>
      <c r="AJ361" s="402">
        <f t="shared" si="239"/>
        <v>2939</v>
      </c>
      <c r="AK361" s="402">
        <f t="shared" si="239"/>
        <v>0</v>
      </c>
      <c r="AL361" s="402">
        <f t="shared" si="240"/>
        <v>2939</v>
      </c>
      <c r="AM361" s="432" t="str">
        <f t="shared" si="241"/>
        <v/>
      </c>
      <c r="AN361" s="432">
        <f t="shared" si="241"/>
        <v>0</v>
      </c>
      <c r="AO361" s="432" t="str">
        <f t="shared" si="241"/>
        <v/>
      </c>
      <c r="AP361" s="432">
        <f t="shared" si="241"/>
        <v>0</v>
      </c>
      <c r="AQ361" s="200">
        <f t="shared" si="242"/>
        <v>0</v>
      </c>
      <c r="AR361" s="200">
        <f t="shared" si="242"/>
        <v>0</v>
      </c>
      <c r="AS361" s="200">
        <f t="shared" si="242"/>
        <v>0</v>
      </c>
      <c r="AT361" s="200">
        <f t="shared" si="243"/>
        <v>0</v>
      </c>
      <c r="AU361" s="404"/>
    </row>
    <row r="362" spans="1:47" s="334" customFormat="1">
      <c r="A362" s="401"/>
      <c r="B362" s="217" t="s">
        <v>171</v>
      </c>
      <c r="C362" s="200"/>
      <c r="D362" s="200">
        <v>0</v>
      </c>
      <c r="E362" s="200"/>
      <c r="F362" s="200">
        <f t="shared" si="229"/>
        <v>0</v>
      </c>
      <c r="G362" s="200"/>
      <c r="H362" s="200"/>
      <c r="I362" s="200"/>
      <c r="J362" s="200">
        <f t="shared" si="230"/>
        <v>0</v>
      </c>
      <c r="K362" s="200">
        <f t="shared" si="231"/>
        <v>0</v>
      </c>
      <c r="L362" s="200">
        <f t="shared" si="231"/>
        <v>0</v>
      </c>
      <c r="M362" s="200">
        <f t="shared" si="231"/>
        <v>0</v>
      </c>
      <c r="N362" s="200">
        <f t="shared" si="232"/>
        <v>0</v>
      </c>
      <c r="O362" s="200"/>
      <c r="P362" s="200">
        <v>0</v>
      </c>
      <c r="Q362" s="200"/>
      <c r="R362" s="200">
        <f t="shared" si="233"/>
        <v>0</v>
      </c>
      <c r="S362" s="200"/>
      <c r="T362" s="200"/>
      <c r="U362" s="200"/>
      <c r="V362" s="200">
        <f t="shared" si="234"/>
        <v>0</v>
      </c>
      <c r="W362" s="200"/>
      <c r="X362" s="402">
        <f>+[3]SPMC!J426</f>
        <v>1000000</v>
      </c>
      <c r="Y362" s="200"/>
      <c r="Z362" s="200">
        <f t="shared" si="235"/>
        <v>1000000</v>
      </c>
      <c r="AA362" s="200">
        <f t="shared" si="236"/>
        <v>0</v>
      </c>
      <c r="AB362" s="402">
        <f t="shared" si="236"/>
        <v>1000000</v>
      </c>
      <c r="AC362" s="402">
        <f t="shared" si="236"/>
        <v>0</v>
      </c>
      <c r="AD362" s="402">
        <f t="shared" si="237"/>
        <v>1000000</v>
      </c>
      <c r="AE362" s="402"/>
      <c r="AF362" s="402">
        <f>+[3]SPMC!AX426</f>
        <v>931279.38</v>
      </c>
      <c r="AG362" s="402"/>
      <c r="AH362" s="402">
        <f t="shared" si="238"/>
        <v>931279.38</v>
      </c>
      <c r="AI362" s="402">
        <f t="shared" si="239"/>
        <v>0</v>
      </c>
      <c r="AJ362" s="402">
        <f t="shared" si="239"/>
        <v>68720.62</v>
      </c>
      <c r="AK362" s="402">
        <f t="shared" si="239"/>
        <v>0</v>
      </c>
      <c r="AL362" s="402">
        <f t="shared" si="240"/>
        <v>68720.62</v>
      </c>
      <c r="AM362" s="432" t="str">
        <f t="shared" si="241"/>
        <v/>
      </c>
      <c r="AN362" s="432">
        <f t="shared" si="241"/>
        <v>0.93127937999999999</v>
      </c>
      <c r="AO362" s="432" t="str">
        <f t="shared" si="241"/>
        <v/>
      </c>
      <c r="AP362" s="432">
        <f t="shared" si="241"/>
        <v>0.93127937999999999</v>
      </c>
      <c r="AQ362" s="200">
        <f t="shared" si="242"/>
        <v>0</v>
      </c>
      <c r="AR362" s="200">
        <f t="shared" si="242"/>
        <v>0</v>
      </c>
      <c r="AS362" s="200">
        <f t="shared" si="242"/>
        <v>0</v>
      </c>
      <c r="AT362" s="200">
        <f t="shared" si="243"/>
        <v>0</v>
      </c>
      <c r="AU362" s="404"/>
    </row>
    <row r="363" spans="1:47" s="334" customFormat="1">
      <c r="A363" s="401"/>
      <c r="B363" s="217"/>
      <c r="C363" s="200"/>
      <c r="D363" s="200"/>
      <c r="E363" s="200"/>
      <c r="F363" s="200"/>
      <c r="G363" s="200"/>
      <c r="H363" s="200"/>
      <c r="I363" s="200"/>
      <c r="J363" s="200"/>
      <c r="K363" s="200"/>
      <c r="L363" s="200"/>
      <c r="M363" s="200"/>
      <c r="N363" s="200"/>
      <c r="O363" s="200"/>
      <c r="P363" s="200"/>
      <c r="Q363" s="200"/>
      <c r="R363" s="200"/>
      <c r="S363" s="200"/>
      <c r="T363" s="200"/>
      <c r="U363" s="200"/>
      <c r="V363" s="200"/>
      <c r="W363" s="200"/>
      <c r="X363" s="402"/>
      <c r="Y363" s="200"/>
      <c r="Z363" s="200"/>
      <c r="AA363" s="200"/>
      <c r="AB363" s="402"/>
      <c r="AC363" s="402"/>
      <c r="AD363" s="402"/>
      <c r="AE363" s="402"/>
      <c r="AF363" s="402"/>
      <c r="AG363" s="402"/>
      <c r="AH363" s="402"/>
      <c r="AI363" s="402"/>
      <c r="AJ363" s="402"/>
      <c r="AK363" s="402"/>
      <c r="AL363" s="402"/>
      <c r="AM363" s="432"/>
      <c r="AN363" s="432"/>
      <c r="AO363" s="432"/>
      <c r="AP363" s="432"/>
      <c r="AQ363" s="200"/>
      <c r="AR363" s="200"/>
      <c r="AS363" s="200"/>
      <c r="AT363" s="200"/>
      <c r="AU363" s="404"/>
    </row>
    <row r="364" spans="1:47" s="334" customFormat="1">
      <c r="A364" s="401"/>
      <c r="B364" s="464" t="s">
        <v>64</v>
      </c>
      <c r="C364" s="200"/>
      <c r="D364" s="200">
        <v>6550050.2599999998</v>
      </c>
      <c r="E364" s="200"/>
      <c r="F364" s="200">
        <f t="shared" si="229"/>
        <v>6550050.2599999998</v>
      </c>
      <c r="G364" s="200"/>
      <c r="H364" s="200"/>
      <c r="I364" s="200"/>
      <c r="J364" s="200">
        <f t="shared" si="230"/>
        <v>0</v>
      </c>
      <c r="K364" s="200">
        <f t="shared" si="231"/>
        <v>0</v>
      </c>
      <c r="L364" s="200">
        <f t="shared" si="231"/>
        <v>6550050.2599999998</v>
      </c>
      <c r="M364" s="200">
        <f t="shared" si="231"/>
        <v>0</v>
      </c>
      <c r="N364" s="200">
        <f t="shared" si="232"/>
        <v>6550050.2599999998</v>
      </c>
      <c r="O364" s="200"/>
      <c r="P364" s="200">
        <v>6550050.2599999998</v>
      </c>
      <c r="Q364" s="200"/>
      <c r="R364" s="200">
        <f t="shared" si="233"/>
        <v>6550050.2599999998</v>
      </c>
      <c r="S364" s="200"/>
      <c r="T364" s="200"/>
      <c r="U364" s="200"/>
      <c r="V364" s="200">
        <f t="shared" si="234"/>
        <v>0</v>
      </c>
      <c r="W364" s="200"/>
      <c r="X364" s="402">
        <f>+[3]JRMMC!J426</f>
        <v>0</v>
      </c>
      <c r="Y364" s="200"/>
      <c r="Z364" s="200">
        <f t="shared" si="235"/>
        <v>0</v>
      </c>
      <c r="AA364" s="200">
        <f t="shared" si="236"/>
        <v>0</v>
      </c>
      <c r="AB364" s="402">
        <f t="shared" si="236"/>
        <v>6550050.2599999998</v>
      </c>
      <c r="AC364" s="402">
        <f t="shared" si="236"/>
        <v>0</v>
      </c>
      <c r="AD364" s="402">
        <f t="shared" si="237"/>
        <v>6550050.2599999998</v>
      </c>
      <c r="AE364" s="402"/>
      <c r="AF364" s="402">
        <f>+[3]JRMMC!AX426</f>
        <v>279982.78999999998</v>
      </c>
      <c r="AG364" s="402"/>
      <c r="AH364" s="402">
        <f t="shared" si="238"/>
        <v>279982.78999999998</v>
      </c>
      <c r="AI364" s="402">
        <f t="shared" si="239"/>
        <v>0</v>
      </c>
      <c r="AJ364" s="402">
        <f t="shared" si="239"/>
        <v>6270067.4699999997</v>
      </c>
      <c r="AK364" s="402">
        <f t="shared" si="239"/>
        <v>0</v>
      </c>
      <c r="AL364" s="402">
        <f t="shared" si="240"/>
        <v>6270067.4699999997</v>
      </c>
      <c r="AM364" s="432" t="str">
        <f t="shared" si="241"/>
        <v/>
      </c>
      <c r="AN364" s="432">
        <f t="shared" si="241"/>
        <v>4.2745136126634851E-2</v>
      </c>
      <c r="AO364" s="432" t="str">
        <f t="shared" si="241"/>
        <v/>
      </c>
      <c r="AP364" s="432">
        <f t="shared" si="241"/>
        <v>4.2745136126634851E-2</v>
      </c>
      <c r="AQ364" s="200">
        <f t="shared" si="242"/>
        <v>0</v>
      </c>
      <c r="AR364" s="200">
        <f t="shared" si="242"/>
        <v>0</v>
      </c>
      <c r="AS364" s="200">
        <f t="shared" si="242"/>
        <v>0</v>
      </c>
      <c r="AT364" s="200">
        <f t="shared" si="243"/>
        <v>0</v>
      </c>
      <c r="AU364" s="404"/>
    </row>
    <row r="365" spans="1:47" s="334" customFormat="1">
      <c r="A365" s="401"/>
      <c r="B365" s="217" t="s">
        <v>432</v>
      </c>
      <c r="C365" s="200"/>
      <c r="D365" s="200">
        <v>1272.5999999999999</v>
      </c>
      <c r="E365" s="200"/>
      <c r="F365" s="200">
        <f t="shared" si="229"/>
        <v>1272.5999999999999</v>
      </c>
      <c r="G365" s="200"/>
      <c r="H365" s="200"/>
      <c r="I365" s="200"/>
      <c r="J365" s="200">
        <f t="shared" si="230"/>
        <v>0</v>
      </c>
      <c r="K365" s="200">
        <f t="shared" si="231"/>
        <v>0</v>
      </c>
      <c r="L365" s="200">
        <f t="shared" si="231"/>
        <v>1272.5999999999999</v>
      </c>
      <c r="M365" s="200">
        <f t="shared" si="231"/>
        <v>0</v>
      </c>
      <c r="N365" s="200">
        <f t="shared" si="232"/>
        <v>1272.5999999999999</v>
      </c>
      <c r="O365" s="200"/>
      <c r="P365" s="200">
        <v>1272.5999999999999</v>
      </c>
      <c r="Q365" s="200"/>
      <c r="R365" s="200">
        <f t="shared" si="233"/>
        <v>1272.5999999999999</v>
      </c>
      <c r="S365" s="200"/>
      <c r="T365" s="200"/>
      <c r="U365" s="200"/>
      <c r="V365" s="200">
        <f t="shared" si="234"/>
        <v>0</v>
      </c>
      <c r="W365" s="200"/>
      <c r="X365" s="402">
        <f>+[3]RMC!J426</f>
        <v>0</v>
      </c>
      <c r="Y365" s="200"/>
      <c r="Z365" s="200">
        <f t="shared" si="235"/>
        <v>0</v>
      </c>
      <c r="AA365" s="200">
        <f t="shared" si="236"/>
        <v>0</v>
      </c>
      <c r="AB365" s="402">
        <f t="shared" si="236"/>
        <v>1272.5999999999999</v>
      </c>
      <c r="AC365" s="402">
        <f t="shared" si="236"/>
        <v>0</v>
      </c>
      <c r="AD365" s="402">
        <f t="shared" si="237"/>
        <v>1272.5999999999999</v>
      </c>
      <c r="AE365" s="402"/>
      <c r="AF365" s="402">
        <f>+[3]RMC!AX426</f>
        <v>0</v>
      </c>
      <c r="AG365" s="402"/>
      <c r="AH365" s="402">
        <f t="shared" si="238"/>
        <v>0</v>
      </c>
      <c r="AI365" s="402">
        <f t="shared" si="239"/>
        <v>0</v>
      </c>
      <c r="AJ365" s="402">
        <f t="shared" si="239"/>
        <v>1272.5999999999999</v>
      </c>
      <c r="AK365" s="402">
        <f t="shared" si="239"/>
        <v>0</v>
      </c>
      <c r="AL365" s="402">
        <f t="shared" si="240"/>
        <v>1272.5999999999999</v>
      </c>
      <c r="AM365" s="432" t="str">
        <f t="shared" si="241"/>
        <v/>
      </c>
      <c r="AN365" s="432">
        <f t="shared" si="241"/>
        <v>0</v>
      </c>
      <c r="AO365" s="432" t="str">
        <f t="shared" si="241"/>
        <v/>
      </c>
      <c r="AP365" s="432">
        <f t="shared" si="241"/>
        <v>0</v>
      </c>
      <c r="AQ365" s="200">
        <f t="shared" si="242"/>
        <v>0</v>
      </c>
      <c r="AR365" s="200">
        <f t="shared" si="242"/>
        <v>0</v>
      </c>
      <c r="AS365" s="200">
        <f t="shared" si="242"/>
        <v>0</v>
      </c>
      <c r="AT365" s="200">
        <f t="shared" si="243"/>
        <v>0</v>
      </c>
      <c r="AU365" s="404"/>
    </row>
    <row r="366" spans="1:47" s="334" customFormat="1">
      <c r="A366" s="401"/>
      <c r="B366" s="217" t="s">
        <v>62</v>
      </c>
      <c r="C366" s="200"/>
      <c r="D366" s="200">
        <v>149662.08999999997</v>
      </c>
      <c r="E366" s="200"/>
      <c r="F366" s="200">
        <f t="shared" si="229"/>
        <v>149662.08999999997</v>
      </c>
      <c r="G366" s="200"/>
      <c r="H366" s="200"/>
      <c r="I366" s="200"/>
      <c r="J366" s="200">
        <f t="shared" si="230"/>
        <v>0</v>
      </c>
      <c r="K366" s="200">
        <f t="shared" si="231"/>
        <v>0</v>
      </c>
      <c r="L366" s="200">
        <f t="shared" si="231"/>
        <v>149662.08999999997</v>
      </c>
      <c r="M366" s="200">
        <f t="shared" si="231"/>
        <v>0</v>
      </c>
      <c r="N366" s="200">
        <f t="shared" si="232"/>
        <v>149662.08999999997</v>
      </c>
      <c r="O366" s="200"/>
      <c r="P366" s="200">
        <v>149662.08999999997</v>
      </c>
      <c r="Q366" s="200"/>
      <c r="R366" s="200">
        <f t="shared" si="233"/>
        <v>149662.08999999997</v>
      </c>
      <c r="S366" s="200"/>
      <c r="T366" s="200"/>
      <c r="U366" s="200"/>
      <c r="V366" s="200">
        <f t="shared" si="234"/>
        <v>0</v>
      </c>
      <c r="W366" s="200"/>
      <c r="X366" s="402">
        <f>+[3]EAMC!J426</f>
        <v>0</v>
      </c>
      <c r="Y366" s="200"/>
      <c r="Z366" s="200">
        <f t="shared" si="235"/>
        <v>0</v>
      </c>
      <c r="AA366" s="200">
        <f t="shared" si="236"/>
        <v>0</v>
      </c>
      <c r="AB366" s="402">
        <f t="shared" si="236"/>
        <v>149662.08999999997</v>
      </c>
      <c r="AC366" s="402">
        <f t="shared" si="236"/>
        <v>0</v>
      </c>
      <c r="AD366" s="402">
        <f t="shared" si="237"/>
        <v>149662.08999999997</v>
      </c>
      <c r="AE366" s="402"/>
      <c r="AF366" s="402">
        <f>+[3]EAMC!AX426</f>
        <v>142350</v>
      </c>
      <c r="AG366" s="402"/>
      <c r="AH366" s="402">
        <f t="shared" si="238"/>
        <v>142350</v>
      </c>
      <c r="AI366" s="402">
        <f t="shared" si="239"/>
        <v>0</v>
      </c>
      <c r="AJ366" s="402">
        <f t="shared" si="239"/>
        <v>7312.0899999999674</v>
      </c>
      <c r="AK366" s="402">
        <f t="shared" si="239"/>
        <v>0</v>
      </c>
      <c r="AL366" s="402">
        <f t="shared" si="240"/>
        <v>7312.0899999999674</v>
      </c>
      <c r="AM366" s="432" t="str">
        <f t="shared" si="241"/>
        <v/>
      </c>
      <c r="AN366" s="432">
        <f t="shared" si="241"/>
        <v>0.9511426707992654</v>
      </c>
      <c r="AO366" s="432" t="str">
        <f t="shared" si="241"/>
        <v/>
      </c>
      <c r="AP366" s="432">
        <f t="shared" si="241"/>
        <v>0.9511426707992654</v>
      </c>
      <c r="AQ366" s="200">
        <f t="shared" si="242"/>
        <v>0</v>
      </c>
      <c r="AR366" s="200">
        <f t="shared" si="242"/>
        <v>0</v>
      </c>
      <c r="AS366" s="200">
        <f t="shared" si="242"/>
        <v>0</v>
      </c>
      <c r="AT366" s="200">
        <f t="shared" si="243"/>
        <v>0</v>
      </c>
      <c r="AU366" s="404"/>
    </row>
    <row r="367" spans="1:47" s="334" customFormat="1">
      <c r="A367" s="401"/>
      <c r="B367" s="217" t="s">
        <v>430</v>
      </c>
      <c r="C367" s="200"/>
      <c r="D367" s="200">
        <v>97444.219999999972</v>
      </c>
      <c r="E367" s="200"/>
      <c r="F367" s="200">
        <f t="shared" si="229"/>
        <v>97444.219999999972</v>
      </c>
      <c r="G367" s="200"/>
      <c r="H367" s="200"/>
      <c r="I367" s="200"/>
      <c r="J367" s="200">
        <f t="shared" si="230"/>
        <v>0</v>
      </c>
      <c r="K367" s="200">
        <f t="shared" si="231"/>
        <v>0</v>
      </c>
      <c r="L367" s="200">
        <f t="shared" si="231"/>
        <v>97444.219999999972</v>
      </c>
      <c r="M367" s="200">
        <f t="shared" si="231"/>
        <v>0</v>
      </c>
      <c r="N367" s="200">
        <f t="shared" si="232"/>
        <v>97444.219999999972</v>
      </c>
      <c r="O367" s="200"/>
      <c r="P367" s="200">
        <v>97444.219999999972</v>
      </c>
      <c r="Q367" s="200"/>
      <c r="R367" s="200">
        <f t="shared" si="233"/>
        <v>97444.219999999972</v>
      </c>
      <c r="S367" s="200"/>
      <c r="T367" s="200"/>
      <c r="U367" s="200"/>
      <c r="V367" s="200">
        <f t="shared" si="234"/>
        <v>0</v>
      </c>
      <c r="W367" s="200"/>
      <c r="X367" s="402">
        <f>+[3]QMMC!J426</f>
        <v>0</v>
      </c>
      <c r="Y367" s="200"/>
      <c r="Z367" s="200">
        <f t="shared" si="235"/>
        <v>0</v>
      </c>
      <c r="AA367" s="200">
        <f t="shared" si="236"/>
        <v>0</v>
      </c>
      <c r="AB367" s="402">
        <f t="shared" si="236"/>
        <v>97444.219999999972</v>
      </c>
      <c r="AC367" s="402">
        <f t="shared" si="236"/>
        <v>0</v>
      </c>
      <c r="AD367" s="402">
        <f t="shared" si="237"/>
        <v>97444.219999999972</v>
      </c>
      <c r="AE367" s="402"/>
      <c r="AF367" s="402">
        <f>+[3]QMMC!AX426</f>
        <v>97394.22</v>
      </c>
      <c r="AG367" s="402"/>
      <c r="AH367" s="402">
        <f t="shared" si="238"/>
        <v>97394.22</v>
      </c>
      <c r="AI367" s="402">
        <f t="shared" si="239"/>
        <v>0</v>
      </c>
      <c r="AJ367" s="402">
        <f t="shared" si="239"/>
        <v>49.999999999970896</v>
      </c>
      <c r="AK367" s="402">
        <f t="shared" si="239"/>
        <v>0</v>
      </c>
      <c r="AL367" s="402">
        <f t="shared" si="240"/>
        <v>49.999999999970896</v>
      </c>
      <c r="AM367" s="432" t="str">
        <f t="shared" si="241"/>
        <v/>
      </c>
      <c r="AN367" s="432">
        <f t="shared" si="241"/>
        <v>0.99948688593330659</v>
      </c>
      <c r="AO367" s="432" t="str">
        <f t="shared" si="241"/>
        <v/>
      </c>
      <c r="AP367" s="432">
        <f t="shared" si="241"/>
        <v>0.99948688593330659</v>
      </c>
      <c r="AQ367" s="200">
        <f t="shared" si="242"/>
        <v>0</v>
      </c>
      <c r="AR367" s="200">
        <f t="shared" si="242"/>
        <v>0</v>
      </c>
      <c r="AS367" s="200">
        <f t="shared" si="242"/>
        <v>0</v>
      </c>
      <c r="AT367" s="200">
        <f t="shared" si="243"/>
        <v>0</v>
      </c>
      <c r="AU367" s="404"/>
    </row>
    <row r="368" spans="1:47" s="334" customFormat="1">
      <c r="A368" s="401"/>
      <c r="B368" s="217" t="s">
        <v>70</v>
      </c>
      <c r="C368" s="200"/>
      <c r="D368" s="200">
        <v>23200</v>
      </c>
      <c r="E368" s="200"/>
      <c r="F368" s="200">
        <f t="shared" si="229"/>
        <v>23200</v>
      </c>
      <c r="G368" s="200"/>
      <c r="H368" s="200"/>
      <c r="I368" s="200"/>
      <c r="J368" s="200">
        <f t="shared" si="230"/>
        <v>0</v>
      </c>
      <c r="K368" s="200">
        <f t="shared" si="231"/>
        <v>0</v>
      </c>
      <c r="L368" s="200">
        <f t="shared" si="231"/>
        <v>23200</v>
      </c>
      <c r="M368" s="200">
        <f t="shared" si="231"/>
        <v>0</v>
      </c>
      <c r="N368" s="200">
        <f t="shared" si="232"/>
        <v>23200</v>
      </c>
      <c r="O368" s="200"/>
      <c r="P368" s="200">
        <v>23200</v>
      </c>
      <c r="Q368" s="200"/>
      <c r="R368" s="200">
        <f t="shared" si="233"/>
        <v>23200</v>
      </c>
      <c r="S368" s="200"/>
      <c r="T368" s="200"/>
      <c r="U368" s="200"/>
      <c r="V368" s="200">
        <f t="shared" si="234"/>
        <v>0</v>
      </c>
      <c r="W368" s="200"/>
      <c r="X368" s="402">
        <f>+[3]TMC!J426</f>
        <v>0</v>
      </c>
      <c r="Y368" s="200"/>
      <c r="Z368" s="200">
        <f t="shared" si="235"/>
        <v>0</v>
      </c>
      <c r="AA368" s="200">
        <f t="shared" si="236"/>
        <v>0</v>
      </c>
      <c r="AB368" s="402">
        <f t="shared" si="236"/>
        <v>23200</v>
      </c>
      <c r="AC368" s="402">
        <f t="shared" si="236"/>
        <v>0</v>
      </c>
      <c r="AD368" s="402">
        <f t="shared" si="237"/>
        <v>23200</v>
      </c>
      <c r="AE368" s="402"/>
      <c r="AF368" s="402">
        <f>+[3]TMC!AX426</f>
        <v>10560</v>
      </c>
      <c r="AG368" s="402"/>
      <c r="AH368" s="402">
        <f t="shared" si="238"/>
        <v>10560</v>
      </c>
      <c r="AI368" s="402">
        <f t="shared" si="239"/>
        <v>0</v>
      </c>
      <c r="AJ368" s="402">
        <f t="shared" si="239"/>
        <v>12640</v>
      </c>
      <c r="AK368" s="402">
        <f t="shared" si="239"/>
        <v>0</v>
      </c>
      <c r="AL368" s="402">
        <f t="shared" si="240"/>
        <v>12640</v>
      </c>
      <c r="AM368" s="432" t="str">
        <f t="shared" si="241"/>
        <v/>
      </c>
      <c r="AN368" s="432">
        <f t="shared" si="241"/>
        <v>0.45517241379310347</v>
      </c>
      <c r="AO368" s="432" t="str">
        <f t="shared" si="241"/>
        <v/>
      </c>
      <c r="AP368" s="432">
        <f t="shared" si="241"/>
        <v>0.45517241379310347</v>
      </c>
      <c r="AQ368" s="200">
        <f t="shared" si="242"/>
        <v>0</v>
      </c>
      <c r="AR368" s="200">
        <f t="shared" si="242"/>
        <v>0</v>
      </c>
      <c r="AS368" s="200">
        <f t="shared" si="242"/>
        <v>0</v>
      </c>
      <c r="AT368" s="200">
        <f t="shared" si="243"/>
        <v>0</v>
      </c>
      <c r="AU368" s="404"/>
    </row>
    <row r="369" spans="1:48" s="334" customFormat="1">
      <c r="A369" s="401"/>
      <c r="B369" s="217" t="s">
        <v>63</v>
      </c>
      <c r="C369" s="200"/>
      <c r="D369" s="200">
        <v>0</v>
      </c>
      <c r="E369" s="200"/>
      <c r="F369" s="200">
        <f t="shared" si="229"/>
        <v>0</v>
      </c>
      <c r="G369" s="200"/>
      <c r="H369" s="200"/>
      <c r="I369" s="200"/>
      <c r="J369" s="200">
        <f t="shared" si="230"/>
        <v>0</v>
      </c>
      <c r="K369" s="200">
        <f t="shared" si="231"/>
        <v>0</v>
      </c>
      <c r="L369" s="200">
        <f t="shared" si="231"/>
        <v>0</v>
      </c>
      <c r="M369" s="200">
        <f t="shared" si="231"/>
        <v>0</v>
      </c>
      <c r="N369" s="200">
        <f t="shared" si="232"/>
        <v>0</v>
      </c>
      <c r="O369" s="200"/>
      <c r="P369" s="200">
        <v>0</v>
      </c>
      <c r="Q369" s="200"/>
      <c r="R369" s="200">
        <f t="shared" si="233"/>
        <v>0</v>
      </c>
      <c r="S369" s="200"/>
      <c r="T369" s="200"/>
      <c r="U369" s="200"/>
      <c r="V369" s="200">
        <f t="shared" si="234"/>
        <v>0</v>
      </c>
      <c r="W369" s="200"/>
      <c r="X369" s="402">
        <f>+[3]JFMH!J426</f>
        <v>0</v>
      </c>
      <c r="Y369" s="200"/>
      <c r="Z369" s="200">
        <f t="shared" si="235"/>
        <v>0</v>
      </c>
      <c r="AA369" s="200">
        <f t="shared" si="236"/>
        <v>0</v>
      </c>
      <c r="AB369" s="402">
        <f t="shared" si="236"/>
        <v>0</v>
      </c>
      <c r="AC369" s="402">
        <f t="shared" si="236"/>
        <v>0</v>
      </c>
      <c r="AD369" s="402">
        <f t="shared" si="237"/>
        <v>0</v>
      </c>
      <c r="AE369" s="402"/>
      <c r="AF369" s="402">
        <f>+[3]JFMH!AX426</f>
        <v>0</v>
      </c>
      <c r="AG369" s="402"/>
      <c r="AH369" s="402">
        <f t="shared" si="238"/>
        <v>0</v>
      </c>
      <c r="AI369" s="402">
        <f t="shared" si="239"/>
        <v>0</v>
      </c>
      <c r="AJ369" s="402">
        <f t="shared" si="239"/>
        <v>0</v>
      </c>
      <c r="AK369" s="402">
        <f t="shared" si="239"/>
        <v>0</v>
      </c>
      <c r="AL369" s="402">
        <f t="shared" si="240"/>
        <v>0</v>
      </c>
      <c r="AM369" s="432" t="str">
        <f t="shared" si="241"/>
        <v/>
      </c>
      <c r="AN369" s="432" t="str">
        <f t="shared" si="241"/>
        <v/>
      </c>
      <c r="AO369" s="432" t="str">
        <f t="shared" si="241"/>
        <v/>
      </c>
      <c r="AP369" s="432" t="str">
        <f t="shared" si="241"/>
        <v/>
      </c>
      <c r="AQ369" s="200">
        <f t="shared" si="242"/>
        <v>0</v>
      </c>
      <c r="AR369" s="200">
        <f t="shared" si="242"/>
        <v>0</v>
      </c>
      <c r="AS369" s="200">
        <f t="shared" si="242"/>
        <v>0</v>
      </c>
      <c r="AT369" s="200">
        <f t="shared" si="243"/>
        <v>0</v>
      </c>
      <c r="AU369" s="404"/>
    </row>
    <row r="370" spans="1:48" s="334" customFormat="1">
      <c r="A370" s="401"/>
      <c r="B370" s="217" t="s">
        <v>161</v>
      </c>
      <c r="C370" s="200"/>
      <c r="D370" s="200">
        <v>0</v>
      </c>
      <c r="E370" s="200"/>
      <c r="F370" s="200">
        <f t="shared" si="229"/>
        <v>0</v>
      </c>
      <c r="G370" s="200"/>
      <c r="H370" s="200"/>
      <c r="I370" s="200"/>
      <c r="J370" s="200">
        <f t="shared" si="230"/>
        <v>0</v>
      </c>
      <c r="K370" s="200">
        <f t="shared" si="231"/>
        <v>0</v>
      </c>
      <c r="L370" s="200">
        <f t="shared" si="231"/>
        <v>0</v>
      </c>
      <c r="M370" s="200">
        <f t="shared" si="231"/>
        <v>0</v>
      </c>
      <c r="N370" s="200">
        <f t="shared" si="232"/>
        <v>0</v>
      </c>
      <c r="O370" s="200"/>
      <c r="P370" s="200">
        <v>0</v>
      </c>
      <c r="Q370" s="200"/>
      <c r="R370" s="200">
        <f t="shared" si="233"/>
        <v>0</v>
      </c>
      <c r="S370" s="200"/>
      <c r="T370" s="200"/>
      <c r="U370" s="200"/>
      <c r="V370" s="200">
        <f t="shared" si="234"/>
        <v>0</v>
      </c>
      <c r="W370" s="200"/>
      <c r="X370" s="402">
        <f>+[3]NCH!J426</f>
        <v>0</v>
      </c>
      <c r="Y370" s="200"/>
      <c r="Z370" s="200">
        <f t="shared" si="235"/>
        <v>0</v>
      </c>
      <c r="AA370" s="200">
        <f t="shared" si="236"/>
        <v>0</v>
      </c>
      <c r="AB370" s="402">
        <f t="shared" si="236"/>
        <v>0</v>
      </c>
      <c r="AC370" s="402">
        <f t="shared" si="236"/>
        <v>0</v>
      </c>
      <c r="AD370" s="402">
        <f t="shared" si="237"/>
        <v>0</v>
      </c>
      <c r="AE370" s="402"/>
      <c r="AF370" s="402">
        <f>+[3]NCH!AX426</f>
        <v>0</v>
      </c>
      <c r="AG370" s="402"/>
      <c r="AH370" s="402">
        <f t="shared" si="238"/>
        <v>0</v>
      </c>
      <c r="AI370" s="402">
        <f t="shared" si="239"/>
        <v>0</v>
      </c>
      <c r="AJ370" s="402">
        <f t="shared" si="239"/>
        <v>0</v>
      </c>
      <c r="AK370" s="402">
        <f t="shared" si="239"/>
        <v>0</v>
      </c>
      <c r="AL370" s="402">
        <f t="shared" si="240"/>
        <v>0</v>
      </c>
      <c r="AM370" s="432" t="str">
        <f t="shared" si="241"/>
        <v/>
      </c>
      <c r="AN370" s="432" t="str">
        <f t="shared" si="241"/>
        <v/>
      </c>
      <c r="AO370" s="432" t="str">
        <f t="shared" si="241"/>
        <v/>
      </c>
      <c r="AP370" s="432" t="str">
        <f t="shared" si="241"/>
        <v/>
      </c>
      <c r="AQ370" s="200">
        <f t="shared" si="242"/>
        <v>0</v>
      </c>
      <c r="AR370" s="200">
        <f t="shared" si="242"/>
        <v>0</v>
      </c>
      <c r="AS370" s="200">
        <f t="shared" si="242"/>
        <v>0</v>
      </c>
      <c r="AT370" s="200">
        <f t="shared" si="243"/>
        <v>0</v>
      </c>
      <c r="AU370" s="404"/>
    </row>
    <row r="371" spans="1:48" s="334" customFormat="1">
      <c r="A371" s="401"/>
      <c r="B371" s="217" t="s">
        <v>162</v>
      </c>
      <c r="C371" s="200"/>
      <c r="D371" s="200">
        <v>96870</v>
      </c>
      <c r="E371" s="200"/>
      <c r="F371" s="200">
        <f t="shared" si="229"/>
        <v>96870</v>
      </c>
      <c r="G371" s="200"/>
      <c r="H371" s="200"/>
      <c r="I371" s="200"/>
      <c r="J371" s="200">
        <f t="shared" si="230"/>
        <v>0</v>
      </c>
      <c r="K371" s="200">
        <f t="shared" si="231"/>
        <v>0</v>
      </c>
      <c r="L371" s="200">
        <f t="shared" si="231"/>
        <v>96870</v>
      </c>
      <c r="M371" s="200">
        <f t="shared" si="231"/>
        <v>0</v>
      </c>
      <c r="N371" s="200">
        <f t="shared" si="232"/>
        <v>96870</v>
      </c>
      <c r="O371" s="200"/>
      <c r="P371" s="200">
        <v>96870</v>
      </c>
      <c r="Q371" s="200"/>
      <c r="R371" s="200">
        <f t="shared" si="233"/>
        <v>96870</v>
      </c>
      <c r="S371" s="200"/>
      <c r="T371" s="200"/>
      <c r="U371" s="200"/>
      <c r="V371" s="200">
        <f t="shared" si="234"/>
        <v>0</v>
      </c>
      <c r="W371" s="200"/>
      <c r="X371" s="402">
        <f>+[3]POC!J426</f>
        <v>0</v>
      </c>
      <c r="Y371" s="200"/>
      <c r="Z371" s="200">
        <f t="shared" si="235"/>
        <v>0</v>
      </c>
      <c r="AA371" s="200">
        <f t="shared" si="236"/>
        <v>0</v>
      </c>
      <c r="AB371" s="402">
        <f t="shared" si="236"/>
        <v>96870</v>
      </c>
      <c r="AC371" s="402">
        <f t="shared" si="236"/>
        <v>0</v>
      </c>
      <c r="AD371" s="402">
        <f t="shared" si="237"/>
        <v>96870</v>
      </c>
      <c r="AE371" s="402"/>
      <c r="AF371" s="402">
        <f>+[3]POC!AX426</f>
        <v>0</v>
      </c>
      <c r="AG371" s="402"/>
      <c r="AH371" s="402">
        <f t="shared" si="238"/>
        <v>0</v>
      </c>
      <c r="AI371" s="402">
        <f t="shared" si="239"/>
        <v>0</v>
      </c>
      <c r="AJ371" s="402">
        <f t="shared" si="239"/>
        <v>96870</v>
      </c>
      <c r="AK371" s="402">
        <f t="shared" si="239"/>
        <v>0</v>
      </c>
      <c r="AL371" s="402">
        <f t="shared" si="240"/>
        <v>96870</v>
      </c>
      <c r="AM371" s="432" t="str">
        <f t="shared" si="241"/>
        <v/>
      </c>
      <c r="AN371" s="432">
        <f t="shared" si="241"/>
        <v>0</v>
      </c>
      <c r="AO371" s="432" t="str">
        <f t="shared" si="241"/>
        <v/>
      </c>
      <c r="AP371" s="432">
        <f t="shared" si="241"/>
        <v>0</v>
      </c>
      <c r="AQ371" s="200">
        <f t="shared" si="242"/>
        <v>0</v>
      </c>
      <c r="AR371" s="200">
        <f t="shared" si="242"/>
        <v>0</v>
      </c>
      <c r="AS371" s="200">
        <f t="shared" si="242"/>
        <v>0</v>
      </c>
      <c r="AT371" s="200">
        <f t="shared" si="243"/>
        <v>0</v>
      </c>
      <c r="AU371" s="404"/>
    </row>
    <row r="372" spans="1:48" s="334" customFormat="1">
      <c r="A372" s="401"/>
      <c r="B372" s="217" t="s">
        <v>164</v>
      </c>
      <c r="C372" s="200"/>
      <c r="D372" s="200">
        <v>121241.15000000002</v>
      </c>
      <c r="E372" s="200"/>
      <c r="F372" s="200">
        <f t="shared" si="229"/>
        <v>121241.15000000002</v>
      </c>
      <c r="G372" s="200"/>
      <c r="H372" s="200"/>
      <c r="I372" s="200"/>
      <c r="J372" s="200">
        <f t="shared" si="230"/>
        <v>0</v>
      </c>
      <c r="K372" s="200">
        <f t="shared" si="231"/>
        <v>0</v>
      </c>
      <c r="L372" s="200">
        <f t="shared" si="231"/>
        <v>121241.15000000002</v>
      </c>
      <c r="M372" s="200">
        <f t="shared" si="231"/>
        <v>0</v>
      </c>
      <c r="N372" s="200">
        <f t="shared" si="232"/>
        <v>121241.15000000002</v>
      </c>
      <c r="O372" s="200"/>
      <c r="P372" s="200">
        <v>121241.15000000002</v>
      </c>
      <c r="Q372" s="200"/>
      <c r="R372" s="200">
        <f t="shared" si="233"/>
        <v>121241.15000000002</v>
      </c>
      <c r="S372" s="200"/>
      <c r="T372" s="200"/>
      <c r="U372" s="200"/>
      <c r="V372" s="200">
        <f t="shared" si="234"/>
        <v>0</v>
      </c>
      <c r="W372" s="200"/>
      <c r="X372" s="402">
        <f>+[3]SLH!J426</f>
        <v>0</v>
      </c>
      <c r="Y372" s="200"/>
      <c r="Z372" s="200">
        <f t="shared" si="235"/>
        <v>0</v>
      </c>
      <c r="AA372" s="200">
        <f t="shared" si="236"/>
        <v>0</v>
      </c>
      <c r="AB372" s="402">
        <f t="shared" si="236"/>
        <v>121241.15000000002</v>
      </c>
      <c r="AC372" s="402">
        <f t="shared" si="236"/>
        <v>0</v>
      </c>
      <c r="AD372" s="402">
        <f t="shared" si="237"/>
        <v>121241.15000000002</v>
      </c>
      <c r="AE372" s="402"/>
      <c r="AF372" s="402">
        <f>+[3]SLH!AX426</f>
        <v>100000</v>
      </c>
      <c r="AG372" s="402"/>
      <c r="AH372" s="402">
        <f t="shared" si="238"/>
        <v>100000</v>
      </c>
      <c r="AI372" s="402">
        <f t="shared" si="239"/>
        <v>0</v>
      </c>
      <c r="AJ372" s="402">
        <f t="shared" si="239"/>
        <v>21241.150000000023</v>
      </c>
      <c r="AK372" s="402">
        <f t="shared" si="239"/>
        <v>0</v>
      </c>
      <c r="AL372" s="402">
        <f t="shared" si="240"/>
        <v>21241.150000000023</v>
      </c>
      <c r="AM372" s="432" t="str">
        <f t="shared" si="241"/>
        <v/>
      </c>
      <c r="AN372" s="432">
        <f t="shared" si="241"/>
        <v>0.82480247011843733</v>
      </c>
      <c r="AO372" s="432" t="str">
        <f t="shared" si="241"/>
        <v/>
      </c>
      <c r="AP372" s="432">
        <f t="shared" si="241"/>
        <v>0.82480247011843733</v>
      </c>
      <c r="AQ372" s="200">
        <f t="shared" si="242"/>
        <v>0</v>
      </c>
      <c r="AR372" s="200">
        <f t="shared" si="242"/>
        <v>0</v>
      </c>
      <c r="AS372" s="200">
        <f t="shared" si="242"/>
        <v>0</v>
      </c>
      <c r="AT372" s="200">
        <f t="shared" si="243"/>
        <v>0</v>
      </c>
      <c r="AU372" s="404"/>
    </row>
    <row r="373" spans="1:48" s="334" customFormat="1">
      <c r="A373" s="401"/>
      <c r="B373" s="217" t="s">
        <v>431</v>
      </c>
      <c r="C373" s="200"/>
      <c r="D373" s="200">
        <v>2063644.3399999961</v>
      </c>
      <c r="E373" s="200"/>
      <c r="F373" s="200">
        <f t="shared" si="229"/>
        <v>2063644.3399999961</v>
      </c>
      <c r="G373" s="200"/>
      <c r="H373" s="200"/>
      <c r="I373" s="200"/>
      <c r="J373" s="200">
        <f t="shared" si="230"/>
        <v>0</v>
      </c>
      <c r="K373" s="200">
        <f t="shared" si="231"/>
        <v>0</v>
      </c>
      <c r="L373" s="200">
        <f t="shared" si="231"/>
        <v>2063644.3399999961</v>
      </c>
      <c r="M373" s="200">
        <f t="shared" si="231"/>
        <v>0</v>
      </c>
      <c r="N373" s="200">
        <f t="shared" si="232"/>
        <v>2063644.3399999961</v>
      </c>
      <c r="O373" s="200"/>
      <c r="P373" s="200">
        <v>2063644.3399999961</v>
      </c>
      <c r="Q373" s="200"/>
      <c r="R373" s="200">
        <f t="shared" si="233"/>
        <v>2063644.3399999961</v>
      </c>
      <c r="S373" s="200"/>
      <c r="T373" s="200"/>
      <c r="U373" s="200"/>
      <c r="V373" s="200">
        <f t="shared" si="234"/>
        <v>0</v>
      </c>
      <c r="W373" s="200"/>
      <c r="X373" s="402">
        <f>+[3]RITM!J426</f>
        <v>0</v>
      </c>
      <c r="Y373" s="200"/>
      <c r="Z373" s="200">
        <f t="shared" si="235"/>
        <v>0</v>
      </c>
      <c r="AA373" s="200">
        <f t="shared" si="236"/>
        <v>0</v>
      </c>
      <c r="AB373" s="402">
        <f t="shared" si="236"/>
        <v>2063644.3399999961</v>
      </c>
      <c r="AC373" s="402">
        <f t="shared" si="236"/>
        <v>0</v>
      </c>
      <c r="AD373" s="402">
        <f t="shared" si="237"/>
        <v>2063644.3399999961</v>
      </c>
      <c r="AE373" s="402"/>
      <c r="AF373" s="402">
        <f>+[3]RITM!AX426</f>
        <v>1973611.17</v>
      </c>
      <c r="AG373" s="402"/>
      <c r="AH373" s="402">
        <f t="shared" si="238"/>
        <v>1973611.17</v>
      </c>
      <c r="AI373" s="402">
        <f t="shared" si="239"/>
        <v>0</v>
      </c>
      <c r="AJ373" s="402">
        <f t="shared" si="239"/>
        <v>90033.1699999962</v>
      </c>
      <c r="AK373" s="402">
        <f t="shared" si="239"/>
        <v>0</v>
      </c>
      <c r="AL373" s="402">
        <f t="shared" si="240"/>
        <v>90033.1699999962</v>
      </c>
      <c r="AM373" s="432" t="str">
        <f t="shared" si="241"/>
        <v/>
      </c>
      <c r="AN373" s="432">
        <f t="shared" si="241"/>
        <v>0.95637176026175308</v>
      </c>
      <c r="AO373" s="432" t="str">
        <f t="shared" si="241"/>
        <v/>
      </c>
      <c r="AP373" s="432">
        <f t="shared" si="241"/>
        <v>0.95637176026175308</v>
      </c>
      <c r="AQ373" s="200">
        <f t="shared" si="242"/>
        <v>0</v>
      </c>
      <c r="AR373" s="200">
        <f t="shared" si="242"/>
        <v>0</v>
      </c>
      <c r="AS373" s="200">
        <f t="shared" si="242"/>
        <v>0</v>
      </c>
      <c r="AT373" s="200">
        <f t="shared" si="243"/>
        <v>0</v>
      </c>
      <c r="AU373" s="404"/>
    </row>
    <row r="374" spans="1:48" s="334" customFormat="1">
      <c r="A374" s="401"/>
      <c r="B374" s="217" t="s">
        <v>429</v>
      </c>
      <c r="C374" s="200"/>
      <c r="D374" s="200">
        <v>390900</v>
      </c>
      <c r="E374" s="200"/>
      <c r="F374" s="200">
        <f t="shared" si="229"/>
        <v>390900</v>
      </c>
      <c r="G374" s="200"/>
      <c r="H374" s="200"/>
      <c r="I374" s="200"/>
      <c r="J374" s="200">
        <f t="shared" si="230"/>
        <v>0</v>
      </c>
      <c r="K374" s="200">
        <f t="shared" si="231"/>
        <v>0</v>
      </c>
      <c r="L374" s="200">
        <f t="shared" si="231"/>
        <v>390900</v>
      </c>
      <c r="M374" s="200">
        <f t="shared" si="231"/>
        <v>0</v>
      </c>
      <c r="N374" s="200">
        <f t="shared" si="232"/>
        <v>390900</v>
      </c>
      <c r="O374" s="200"/>
      <c r="P374" s="200">
        <v>390900</v>
      </c>
      <c r="Q374" s="200"/>
      <c r="R374" s="200">
        <f t="shared" si="233"/>
        <v>390900</v>
      </c>
      <c r="S374" s="200"/>
      <c r="T374" s="200"/>
      <c r="U374" s="200"/>
      <c r="V374" s="200">
        <f t="shared" si="234"/>
        <v>0</v>
      </c>
      <c r="W374" s="200"/>
      <c r="X374" s="402">
        <f>+[3]AMANG!J426</f>
        <v>0</v>
      </c>
      <c r="Y374" s="200"/>
      <c r="Z374" s="200">
        <f t="shared" si="235"/>
        <v>0</v>
      </c>
      <c r="AA374" s="200">
        <f t="shared" si="236"/>
        <v>0</v>
      </c>
      <c r="AB374" s="402">
        <f t="shared" si="236"/>
        <v>390900</v>
      </c>
      <c r="AC374" s="402">
        <f t="shared" si="236"/>
        <v>0</v>
      </c>
      <c r="AD374" s="402">
        <f t="shared" si="237"/>
        <v>390900</v>
      </c>
      <c r="AE374" s="402"/>
      <c r="AF374" s="402">
        <f>+[3]AMANG!AX426</f>
        <v>300000</v>
      </c>
      <c r="AG374" s="402"/>
      <c r="AH374" s="402">
        <f t="shared" si="238"/>
        <v>300000</v>
      </c>
      <c r="AI374" s="402">
        <f t="shared" si="239"/>
        <v>0</v>
      </c>
      <c r="AJ374" s="402">
        <f t="shared" si="239"/>
        <v>90900</v>
      </c>
      <c r="AK374" s="402">
        <f t="shared" si="239"/>
        <v>0</v>
      </c>
      <c r="AL374" s="402">
        <f t="shared" si="240"/>
        <v>90900</v>
      </c>
      <c r="AM374" s="432" t="str">
        <f t="shared" si="241"/>
        <v/>
      </c>
      <c r="AN374" s="432">
        <f t="shared" si="241"/>
        <v>0.76745970836531086</v>
      </c>
      <c r="AO374" s="432" t="str">
        <f t="shared" si="241"/>
        <v/>
      </c>
      <c r="AP374" s="432">
        <f t="shared" si="241"/>
        <v>0.76745970836531086</v>
      </c>
      <c r="AQ374" s="200">
        <f t="shared" si="242"/>
        <v>0</v>
      </c>
      <c r="AR374" s="200">
        <f t="shared" si="242"/>
        <v>0</v>
      </c>
      <c r="AS374" s="200">
        <f t="shared" si="242"/>
        <v>0</v>
      </c>
      <c r="AT374" s="200">
        <f t="shared" si="243"/>
        <v>0</v>
      </c>
      <c r="AU374" s="404"/>
    </row>
    <row r="375" spans="1:48" s="334" customFormat="1">
      <c r="A375" s="401"/>
      <c r="B375" s="217"/>
      <c r="C375" s="200"/>
      <c r="D375" s="200"/>
      <c r="E375" s="200"/>
      <c r="F375" s="200">
        <f t="shared" si="223"/>
        <v>0</v>
      </c>
      <c r="G375" s="200"/>
      <c r="H375" s="200"/>
      <c r="I375" s="200"/>
      <c r="J375" s="200">
        <f t="shared" si="224"/>
        <v>0</v>
      </c>
      <c r="K375" s="200">
        <f t="shared" ref="K375:M460" si="244">+C375+G375</f>
        <v>0</v>
      </c>
      <c r="L375" s="200">
        <f t="shared" si="244"/>
        <v>0</v>
      </c>
      <c r="M375" s="200">
        <f t="shared" si="244"/>
        <v>0</v>
      </c>
      <c r="N375" s="200">
        <f t="shared" si="225"/>
        <v>0</v>
      </c>
      <c r="O375" s="200"/>
      <c r="P375" s="200"/>
      <c r="Q375" s="200"/>
      <c r="R375" s="200">
        <f t="shared" si="226"/>
        <v>0</v>
      </c>
      <c r="S375" s="200"/>
      <c r="T375" s="200"/>
      <c r="U375" s="200"/>
      <c r="V375" s="200">
        <f t="shared" si="227"/>
        <v>0</v>
      </c>
      <c r="W375" s="200"/>
      <c r="X375" s="200"/>
      <c r="Y375" s="200"/>
      <c r="Z375" s="200">
        <f t="shared" si="228"/>
        <v>0</v>
      </c>
      <c r="AA375" s="200">
        <f t="shared" ref="AA375:AC460" si="245">+O375+W375+S375</f>
        <v>0</v>
      </c>
      <c r="AB375" s="402">
        <f t="shared" si="245"/>
        <v>0</v>
      </c>
      <c r="AC375" s="402">
        <f t="shared" si="245"/>
        <v>0</v>
      </c>
      <c r="AD375" s="402">
        <f t="shared" si="237"/>
        <v>0</v>
      </c>
      <c r="AE375" s="402"/>
      <c r="AF375" s="402"/>
      <c r="AG375" s="402"/>
      <c r="AH375" s="402">
        <f t="shared" si="238"/>
        <v>0</v>
      </c>
      <c r="AI375" s="402">
        <f t="shared" ref="AI375:AK459" si="246">+AA375-AE375</f>
        <v>0</v>
      </c>
      <c r="AJ375" s="402">
        <f t="shared" si="246"/>
        <v>0</v>
      </c>
      <c r="AK375" s="402">
        <f t="shared" si="246"/>
        <v>0</v>
      </c>
      <c r="AL375" s="402">
        <f t="shared" si="222"/>
        <v>0</v>
      </c>
      <c r="AM375" s="432" t="str">
        <f t="shared" si="221"/>
        <v/>
      </c>
      <c r="AN375" s="432" t="str">
        <f t="shared" si="221"/>
        <v/>
      </c>
      <c r="AO375" s="432" t="str">
        <f t="shared" si="221"/>
        <v/>
      </c>
      <c r="AP375" s="432" t="str">
        <f t="shared" si="221"/>
        <v/>
      </c>
      <c r="AQ375" s="200">
        <f t="shared" ref="AQ375:AS460" si="247">+K375-O375-S375</f>
        <v>0</v>
      </c>
      <c r="AR375" s="200">
        <f t="shared" si="247"/>
        <v>0</v>
      </c>
      <c r="AS375" s="200">
        <f t="shared" si="247"/>
        <v>0</v>
      </c>
      <c r="AT375" s="200">
        <f t="shared" si="243"/>
        <v>0</v>
      </c>
      <c r="AU375" s="404"/>
    </row>
    <row r="376" spans="1:48" s="420" customFormat="1">
      <c r="A376" s="491" t="s">
        <v>214</v>
      </c>
      <c r="B376" s="458" t="s">
        <v>215</v>
      </c>
      <c r="C376" s="416">
        <f>SUM(C377:C393)</f>
        <v>0</v>
      </c>
      <c r="D376" s="416">
        <f>SUM(D377:D393)</f>
        <v>3785537.4200000037</v>
      </c>
      <c r="E376" s="416">
        <f>SUM(E377:E393)</f>
        <v>0</v>
      </c>
      <c r="F376" s="416">
        <f t="shared" si="223"/>
        <v>3785537.4200000037</v>
      </c>
      <c r="G376" s="416">
        <f>SUM(G377:G393)</f>
        <v>0</v>
      </c>
      <c r="H376" s="416">
        <f>SUM(H377:H393)</f>
        <v>0</v>
      </c>
      <c r="I376" s="416">
        <f>SUM(I377:I393)</f>
        <v>0</v>
      </c>
      <c r="J376" s="416">
        <f t="shared" si="224"/>
        <v>0</v>
      </c>
      <c r="K376" s="416">
        <f t="shared" si="244"/>
        <v>0</v>
      </c>
      <c r="L376" s="416">
        <f t="shared" si="244"/>
        <v>3785537.4200000037</v>
      </c>
      <c r="M376" s="416">
        <f t="shared" si="244"/>
        <v>0</v>
      </c>
      <c r="N376" s="416">
        <f t="shared" si="225"/>
        <v>3785537.4200000037</v>
      </c>
      <c r="O376" s="416">
        <f>SUM(O377:O393)</f>
        <v>0</v>
      </c>
      <c r="P376" s="416">
        <f>SUM(P377:P393)</f>
        <v>3785537.4200000037</v>
      </c>
      <c r="Q376" s="416">
        <f>SUM(Q377:Q393)</f>
        <v>0</v>
      </c>
      <c r="R376" s="416">
        <f t="shared" si="226"/>
        <v>3785537.4200000037</v>
      </c>
      <c r="S376" s="416">
        <f>SUM(S377:S393)</f>
        <v>0</v>
      </c>
      <c r="T376" s="416">
        <f>SUM(T377:T393)</f>
        <v>0</v>
      </c>
      <c r="U376" s="416">
        <f>SUM(U377:U393)</f>
        <v>0</v>
      </c>
      <c r="V376" s="416">
        <f t="shared" si="227"/>
        <v>0</v>
      </c>
      <c r="W376" s="416">
        <f>SUM(W377:W393)</f>
        <v>0</v>
      </c>
      <c r="X376" s="416">
        <f>SUM(X377:X393)</f>
        <v>0</v>
      </c>
      <c r="Y376" s="416">
        <f>SUM(Y377:Y393)</f>
        <v>0</v>
      </c>
      <c r="Z376" s="416">
        <f t="shared" si="228"/>
        <v>0</v>
      </c>
      <c r="AA376" s="416">
        <f t="shared" si="245"/>
        <v>0</v>
      </c>
      <c r="AB376" s="417">
        <f t="shared" si="245"/>
        <v>3785537.4200000037</v>
      </c>
      <c r="AC376" s="417">
        <f t="shared" si="245"/>
        <v>0</v>
      </c>
      <c r="AD376" s="417">
        <f t="shared" si="237"/>
        <v>3785537.4200000037</v>
      </c>
      <c r="AE376" s="417">
        <f>SUM(AE377:AE393)</f>
        <v>0</v>
      </c>
      <c r="AF376" s="417">
        <f>SUM(AF377:AF393)</f>
        <v>3339693.7499999995</v>
      </c>
      <c r="AG376" s="417">
        <f>SUM(AG377:AG393)</f>
        <v>0</v>
      </c>
      <c r="AH376" s="417">
        <f t="shared" si="238"/>
        <v>3339693.7499999995</v>
      </c>
      <c r="AI376" s="417">
        <f t="shared" si="246"/>
        <v>0</v>
      </c>
      <c r="AJ376" s="417">
        <f t="shared" si="246"/>
        <v>445843.67000000412</v>
      </c>
      <c r="AK376" s="417">
        <f t="shared" si="246"/>
        <v>0</v>
      </c>
      <c r="AL376" s="417">
        <f t="shared" si="222"/>
        <v>445843.67000000412</v>
      </c>
      <c r="AM376" s="418" t="str">
        <f t="shared" si="221"/>
        <v/>
      </c>
      <c r="AN376" s="418">
        <f t="shared" si="221"/>
        <v>0.88222447157846251</v>
      </c>
      <c r="AO376" s="418" t="str">
        <f t="shared" si="221"/>
        <v/>
      </c>
      <c r="AP376" s="418">
        <f t="shared" si="221"/>
        <v>0.88222447157846251</v>
      </c>
      <c r="AQ376" s="416">
        <f t="shared" si="247"/>
        <v>0</v>
      </c>
      <c r="AR376" s="416">
        <f t="shared" si="247"/>
        <v>0</v>
      </c>
      <c r="AS376" s="416">
        <f t="shared" si="247"/>
        <v>0</v>
      </c>
      <c r="AT376" s="416">
        <f t="shared" si="243"/>
        <v>0</v>
      </c>
      <c r="AU376" s="419"/>
      <c r="AV376" s="466">
        <f>+AL376-'[1]Summary by PAP Conap2014'!$BE$112</f>
        <v>4.6566128730773926E-10</v>
      </c>
    </row>
    <row r="377" spans="1:48" s="334" customFormat="1">
      <c r="A377" s="401"/>
      <c r="B377" s="217" t="s">
        <v>51</v>
      </c>
      <c r="C377" s="200"/>
      <c r="D377" s="200">
        <v>1714555.5900000036</v>
      </c>
      <c r="E377" s="200"/>
      <c r="F377" s="200">
        <f t="shared" si="223"/>
        <v>1714555.5900000036</v>
      </c>
      <c r="G377" s="200"/>
      <c r="H377" s="200"/>
      <c r="I377" s="200"/>
      <c r="J377" s="200">
        <f t="shared" si="224"/>
        <v>0</v>
      </c>
      <c r="K377" s="200">
        <f t="shared" si="244"/>
        <v>0</v>
      </c>
      <c r="L377" s="200">
        <f t="shared" si="244"/>
        <v>1714555.5900000036</v>
      </c>
      <c r="M377" s="200">
        <f t="shared" si="244"/>
        <v>0</v>
      </c>
      <c r="N377" s="200">
        <f t="shared" si="225"/>
        <v>1714555.5900000036</v>
      </c>
      <c r="O377" s="200"/>
      <c r="P377" s="200">
        <v>1714555.5900000036</v>
      </c>
      <c r="Q377" s="200"/>
      <c r="R377" s="200">
        <f t="shared" si="226"/>
        <v>1714555.5900000036</v>
      </c>
      <c r="S377" s="200"/>
      <c r="T377" s="200"/>
      <c r="U377" s="200"/>
      <c r="V377" s="200">
        <f t="shared" si="227"/>
        <v>0</v>
      </c>
      <c r="W377" s="200"/>
      <c r="X377" s="200"/>
      <c r="Y377" s="200"/>
      <c r="Z377" s="200">
        <f t="shared" si="228"/>
        <v>0</v>
      </c>
      <c r="AA377" s="200">
        <f t="shared" si="245"/>
        <v>0</v>
      </c>
      <c r="AB377" s="402">
        <f t="shared" si="245"/>
        <v>1714555.5900000036</v>
      </c>
      <c r="AC377" s="402">
        <f t="shared" si="245"/>
        <v>0</v>
      </c>
      <c r="AD377" s="402">
        <f t="shared" si="237"/>
        <v>1714555.5900000036</v>
      </c>
      <c r="AE377" s="402"/>
      <c r="AF377" s="402">
        <f>+'[3]Central-conap'!F109</f>
        <v>1669447.6199999999</v>
      </c>
      <c r="AG377" s="402"/>
      <c r="AH377" s="402">
        <f t="shared" si="238"/>
        <v>1669447.6199999999</v>
      </c>
      <c r="AI377" s="402">
        <f t="shared" si="246"/>
        <v>0</v>
      </c>
      <c r="AJ377" s="402">
        <f t="shared" si="246"/>
        <v>45107.970000003697</v>
      </c>
      <c r="AK377" s="402">
        <f t="shared" si="246"/>
        <v>0</v>
      </c>
      <c r="AL377" s="402">
        <f t="shared" si="222"/>
        <v>45107.970000003697</v>
      </c>
      <c r="AM377" s="432" t="str">
        <f t="shared" si="221"/>
        <v/>
      </c>
      <c r="AN377" s="432">
        <f t="shared" si="221"/>
        <v>0.97369115923502747</v>
      </c>
      <c r="AO377" s="432" t="str">
        <f t="shared" si="221"/>
        <v/>
      </c>
      <c r="AP377" s="432">
        <f t="shared" si="221"/>
        <v>0.97369115923502747</v>
      </c>
      <c r="AQ377" s="200">
        <f t="shared" si="247"/>
        <v>0</v>
      </c>
      <c r="AR377" s="200">
        <f t="shared" si="247"/>
        <v>0</v>
      </c>
      <c r="AS377" s="200">
        <f t="shared" si="247"/>
        <v>0</v>
      </c>
      <c r="AT377" s="200">
        <f t="shared" si="243"/>
        <v>0</v>
      </c>
      <c r="AU377" s="404"/>
    </row>
    <row r="378" spans="1:48" s="334" customFormat="1" ht="24">
      <c r="A378" s="401"/>
      <c r="B378" s="217" t="s">
        <v>52</v>
      </c>
      <c r="C378" s="200"/>
      <c r="D378" s="200"/>
      <c r="E378" s="200"/>
      <c r="F378" s="200">
        <f t="shared" si="223"/>
        <v>0</v>
      </c>
      <c r="G378" s="200"/>
      <c r="H378" s="200"/>
      <c r="I378" s="200"/>
      <c r="J378" s="200">
        <f t="shared" si="224"/>
        <v>0</v>
      </c>
      <c r="K378" s="200">
        <f t="shared" si="244"/>
        <v>0</v>
      </c>
      <c r="L378" s="200">
        <f t="shared" si="244"/>
        <v>0</v>
      </c>
      <c r="M378" s="200">
        <f t="shared" si="244"/>
        <v>0</v>
      </c>
      <c r="N378" s="200">
        <f t="shared" si="225"/>
        <v>0</v>
      </c>
      <c r="O378" s="200"/>
      <c r="P378" s="200"/>
      <c r="Q378" s="200"/>
      <c r="R378" s="200">
        <f t="shared" si="226"/>
        <v>0</v>
      </c>
      <c r="S378" s="200"/>
      <c r="T378" s="200"/>
      <c r="U378" s="200"/>
      <c r="V378" s="200">
        <f t="shared" si="227"/>
        <v>0</v>
      </c>
      <c r="W378" s="200"/>
      <c r="X378" s="200"/>
      <c r="Y378" s="200"/>
      <c r="Z378" s="200">
        <f t="shared" si="228"/>
        <v>0</v>
      </c>
      <c r="AA378" s="200">
        <f t="shared" si="245"/>
        <v>0</v>
      </c>
      <c r="AB378" s="402">
        <f t="shared" si="245"/>
        <v>0</v>
      </c>
      <c r="AC378" s="402">
        <f t="shared" si="245"/>
        <v>0</v>
      </c>
      <c r="AD378" s="402">
        <f t="shared" si="237"/>
        <v>0</v>
      </c>
      <c r="AE378" s="402"/>
      <c r="AF378" s="402">
        <f>+[3]CHDNCR!AX431</f>
        <v>0</v>
      </c>
      <c r="AG378" s="402"/>
      <c r="AH378" s="402">
        <f t="shared" si="238"/>
        <v>0</v>
      </c>
      <c r="AI378" s="402">
        <f t="shared" si="246"/>
        <v>0</v>
      </c>
      <c r="AJ378" s="402">
        <f t="shared" si="246"/>
        <v>0</v>
      </c>
      <c r="AK378" s="402">
        <f t="shared" si="246"/>
        <v>0</v>
      </c>
      <c r="AL378" s="402">
        <f t="shared" si="222"/>
        <v>0</v>
      </c>
      <c r="AM378" s="432" t="str">
        <f t="shared" si="221"/>
        <v/>
      </c>
      <c r="AN378" s="432" t="str">
        <f t="shared" si="221"/>
        <v/>
      </c>
      <c r="AO378" s="432" t="str">
        <f t="shared" si="221"/>
        <v/>
      </c>
      <c r="AP378" s="432" t="str">
        <f t="shared" si="221"/>
        <v/>
      </c>
      <c r="AQ378" s="200">
        <f t="shared" si="247"/>
        <v>0</v>
      </c>
      <c r="AR378" s="200">
        <f t="shared" si="247"/>
        <v>0</v>
      </c>
      <c r="AS378" s="200">
        <f t="shared" si="247"/>
        <v>0</v>
      </c>
      <c r="AT378" s="200">
        <f t="shared" si="243"/>
        <v>0</v>
      </c>
      <c r="AU378" s="404"/>
    </row>
    <row r="379" spans="1:48" s="334" customFormat="1">
      <c r="A379" s="401"/>
      <c r="B379" s="217" t="s">
        <v>88</v>
      </c>
      <c r="C379" s="200"/>
      <c r="D379" s="200"/>
      <c r="E379" s="200"/>
      <c r="F379" s="200">
        <f>SUM(C379:E379)</f>
        <v>0</v>
      </c>
      <c r="G379" s="200"/>
      <c r="H379" s="200"/>
      <c r="I379" s="200"/>
      <c r="J379" s="200">
        <f>SUM(G379:I379)</f>
        <v>0</v>
      </c>
      <c r="K379" s="200">
        <f>+C379+G379</f>
        <v>0</v>
      </c>
      <c r="L379" s="200">
        <f>+D379+H379</f>
        <v>0</v>
      </c>
      <c r="M379" s="200">
        <f>+E379+I379</f>
        <v>0</v>
      </c>
      <c r="N379" s="200">
        <f>SUM(K379:M379)</f>
        <v>0</v>
      </c>
      <c r="O379" s="200"/>
      <c r="P379" s="200"/>
      <c r="Q379" s="200"/>
      <c r="R379" s="200">
        <f>SUM(O379:Q379)</f>
        <v>0</v>
      </c>
      <c r="S379" s="200"/>
      <c r="T379" s="200"/>
      <c r="U379" s="200"/>
      <c r="V379" s="200">
        <f>SUM(S379:U379)</f>
        <v>0</v>
      </c>
      <c r="W379" s="200"/>
      <c r="X379" s="200"/>
      <c r="Y379" s="200"/>
      <c r="Z379" s="200">
        <f>SUM(W379:Y379)</f>
        <v>0</v>
      </c>
      <c r="AA379" s="200">
        <f>+O379+W379+S379</f>
        <v>0</v>
      </c>
      <c r="AB379" s="402">
        <f>+P379+X379+T379</f>
        <v>0</v>
      </c>
      <c r="AC379" s="402">
        <f>+Q379+Y379+U379</f>
        <v>0</v>
      </c>
      <c r="AD379" s="402">
        <f>SUM(AA379:AC379)</f>
        <v>0</v>
      </c>
      <c r="AE379" s="402"/>
      <c r="AF379" s="402">
        <f>+[3]CHDCAR!AX431</f>
        <v>0</v>
      </c>
      <c r="AG379" s="402"/>
      <c r="AH379" s="402">
        <f>SUM(AE379:AG379)</f>
        <v>0</v>
      </c>
      <c r="AI379" s="402">
        <f>+AA379-AE379</f>
        <v>0</v>
      </c>
      <c r="AJ379" s="402">
        <f>+AB379-AF379</f>
        <v>0</v>
      </c>
      <c r="AK379" s="402">
        <f>+AC379-AG379</f>
        <v>0</v>
      </c>
      <c r="AL379" s="402">
        <f>SUM(AI379:AK379)</f>
        <v>0</v>
      </c>
      <c r="AM379" s="432" t="str">
        <f>IF(AA379=0,"",AE379/AA379)</f>
        <v/>
      </c>
      <c r="AN379" s="432" t="str">
        <f>IF(AB379=0,"",AF379/AB379)</f>
        <v/>
      </c>
      <c r="AO379" s="432" t="str">
        <f>IF(AC379=0,"",AG379/AC379)</f>
        <v/>
      </c>
      <c r="AP379" s="432" t="str">
        <f>IF(AD379=0,"",AH379/AD379)</f>
        <v/>
      </c>
      <c r="AQ379" s="200">
        <f>+K379-O379-S379</f>
        <v>0</v>
      </c>
      <c r="AR379" s="200">
        <f>+L379-P379-T379</f>
        <v>0</v>
      </c>
      <c r="AS379" s="200">
        <f>+M379-Q379-U379</f>
        <v>0</v>
      </c>
      <c r="AT379" s="200">
        <f>SUM(AQ379:AS379)</f>
        <v>0</v>
      </c>
      <c r="AU379" s="404"/>
    </row>
    <row r="380" spans="1:48" s="334" customFormat="1">
      <c r="A380" s="401"/>
      <c r="B380" s="237" t="s">
        <v>80</v>
      </c>
      <c r="C380" s="200"/>
      <c r="D380" s="200">
        <v>161768.75</v>
      </c>
      <c r="E380" s="200"/>
      <c r="F380" s="200">
        <f t="shared" si="223"/>
        <v>161768.75</v>
      </c>
      <c r="G380" s="200"/>
      <c r="H380" s="200"/>
      <c r="I380" s="200"/>
      <c r="J380" s="200">
        <f t="shared" si="224"/>
        <v>0</v>
      </c>
      <c r="K380" s="200">
        <f t="shared" si="244"/>
        <v>0</v>
      </c>
      <c r="L380" s="200">
        <f t="shared" si="244"/>
        <v>161768.75</v>
      </c>
      <c r="M380" s="200">
        <f t="shared" si="244"/>
        <v>0</v>
      </c>
      <c r="N380" s="200">
        <f t="shared" si="225"/>
        <v>161768.75</v>
      </c>
      <c r="O380" s="200"/>
      <c r="P380" s="200">
        <v>161768.75</v>
      </c>
      <c r="Q380" s="200"/>
      <c r="R380" s="200">
        <f t="shared" si="226"/>
        <v>161768.75</v>
      </c>
      <c r="S380" s="200"/>
      <c r="T380" s="200"/>
      <c r="U380" s="200"/>
      <c r="V380" s="200">
        <f t="shared" si="227"/>
        <v>0</v>
      </c>
      <c r="W380" s="200"/>
      <c r="X380" s="200"/>
      <c r="Y380" s="200"/>
      <c r="Z380" s="200">
        <f t="shared" si="228"/>
        <v>0</v>
      </c>
      <c r="AA380" s="200">
        <f t="shared" si="245"/>
        <v>0</v>
      </c>
      <c r="AB380" s="402">
        <f t="shared" si="245"/>
        <v>161768.75</v>
      </c>
      <c r="AC380" s="402">
        <f t="shared" si="245"/>
        <v>0</v>
      </c>
      <c r="AD380" s="402">
        <f t="shared" si="237"/>
        <v>161768.75</v>
      </c>
      <c r="AE380" s="402"/>
      <c r="AF380" s="402">
        <f>+[3]CHD1!AX431</f>
        <v>161768.75</v>
      </c>
      <c r="AG380" s="402"/>
      <c r="AH380" s="402">
        <f t="shared" si="238"/>
        <v>161768.75</v>
      </c>
      <c r="AI380" s="402">
        <f t="shared" si="246"/>
        <v>0</v>
      </c>
      <c r="AJ380" s="402">
        <f t="shared" si="246"/>
        <v>0</v>
      </c>
      <c r="AK380" s="402">
        <f t="shared" si="246"/>
        <v>0</v>
      </c>
      <c r="AL380" s="402">
        <f t="shared" si="222"/>
        <v>0</v>
      </c>
      <c r="AM380" s="432" t="str">
        <f t="shared" si="221"/>
        <v/>
      </c>
      <c r="AN380" s="432">
        <f t="shared" si="221"/>
        <v>1</v>
      </c>
      <c r="AO380" s="432" t="str">
        <f t="shared" si="221"/>
        <v/>
      </c>
      <c r="AP380" s="432">
        <f t="shared" si="221"/>
        <v>1</v>
      </c>
      <c r="AQ380" s="200">
        <f t="shared" si="247"/>
        <v>0</v>
      </c>
      <c r="AR380" s="200">
        <f t="shared" si="247"/>
        <v>0</v>
      </c>
      <c r="AS380" s="200">
        <f t="shared" si="247"/>
        <v>0</v>
      </c>
      <c r="AT380" s="200">
        <f t="shared" si="243"/>
        <v>0</v>
      </c>
      <c r="AU380" s="404"/>
    </row>
    <row r="381" spans="1:48" s="334" customFormat="1" ht="24">
      <c r="A381" s="401"/>
      <c r="B381" s="443" t="s">
        <v>91</v>
      </c>
      <c r="C381" s="200"/>
      <c r="D381" s="200">
        <v>0</v>
      </c>
      <c r="E381" s="200"/>
      <c r="F381" s="200">
        <f t="shared" si="223"/>
        <v>0</v>
      </c>
      <c r="G381" s="200"/>
      <c r="H381" s="200"/>
      <c r="I381" s="200"/>
      <c r="J381" s="200">
        <f t="shared" si="224"/>
        <v>0</v>
      </c>
      <c r="K381" s="200">
        <f t="shared" si="244"/>
        <v>0</v>
      </c>
      <c r="L381" s="200">
        <f t="shared" si="244"/>
        <v>0</v>
      </c>
      <c r="M381" s="200">
        <f t="shared" si="244"/>
        <v>0</v>
      </c>
      <c r="N381" s="200">
        <f t="shared" si="225"/>
        <v>0</v>
      </c>
      <c r="O381" s="200"/>
      <c r="P381" s="200">
        <v>0</v>
      </c>
      <c r="Q381" s="200"/>
      <c r="R381" s="200">
        <f t="shared" si="226"/>
        <v>0</v>
      </c>
      <c r="S381" s="200"/>
      <c r="T381" s="200"/>
      <c r="U381" s="200"/>
      <c r="V381" s="200">
        <f t="shared" si="227"/>
        <v>0</v>
      </c>
      <c r="W381" s="200"/>
      <c r="X381" s="200"/>
      <c r="Y381" s="200"/>
      <c r="Z381" s="200">
        <f t="shared" si="228"/>
        <v>0</v>
      </c>
      <c r="AA381" s="200">
        <f t="shared" si="245"/>
        <v>0</v>
      </c>
      <c r="AB381" s="402">
        <f t="shared" si="245"/>
        <v>0</v>
      </c>
      <c r="AC381" s="402">
        <f t="shared" si="245"/>
        <v>0</v>
      </c>
      <c r="AD381" s="402">
        <f t="shared" si="237"/>
        <v>0</v>
      </c>
      <c r="AE381" s="402"/>
      <c r="AF381" s="402">
        <f>+[3]CHD2!AX431</f>
        <v>0</v>
      </c>
      <c r="AG381" s="402"/>
      <c r="AH381" s="402">
        <f t="shared" si="238"/>
        <v>0</v>
      </c>
      <c r="AI381" s="402">
        <f t="shared" si="246"/>
        <v>0</v>
      </c>
      <c r="AJ381" s="402">
        <f t="shared" si="246"/>
        <v>0</v>
      </c>
      <c r="AK381" s="402">
        <f t="shared" si="246"/>
        <v>0</v>
      </c>
      <c r="AL381" s="402">
        <f t="shared" si="222"/>
        <v>0</v>
      </c>
      <c r="AM381" s="432" t="str">
        <f t="shared" si="221"/>
        <v/>
      </c>
      <c r="AN381" s="432" t="str">
        <f t="shared" si="221"/>
        <v/>
      </c>
      <c r="AO381" s="432" t="str">
        <f t="shared" si="221"/>
        <v/>
      </c>
      <c r="AP381" s="432" t="str">
        <f t="shared" si="221"/>
        <v/>
      </c>
      <c r="AQ381" s="200">
        <f t="shared" si="247"/>
        <v>0</v>
      </c>
      <c r="AR381" s="200">
        <f t="shared" si="247"/>
        <v>0</v>
      </c>
      <c r="AS381" s="200">
        <f t="shared" si="247"/>
        <v>0</v>
      </c>
      <c r="AT381" s="200">
        <f t="shared" si="243"/>
        <v>0</v>
      </c>
      <c r="AU381" s="404"/>
    </row>
    <row r="382" spans="1:48" s="334" customFormat="1">
      <c r="A382" s="401"/>
      <c r="B382" s="217" t="s">
        <v>93</v>
      </c>
      <c r="C382" s="200"/>
      <c r="D382" s="200">
        <v>90595</v>
      </c>
      <c r="E382" s="200"/>
      <c r="F382" s="200">
        <f t="shared" si="223"/>
        <v>90595</v>
      </c>
      <c r="G382" s="200"/>
      <c r="H382" s="200"/>
      <c r="I382" s="200"/>
      <c r="J382" s="200">
        <f t="shared" si="224"/>
        <v>0</v>
      </c>
      <c r="K382" s="200">
        <f t="shared" si="244"/>
        <v>0</v>
      </c>
      <c r="L382" s="200">
        <f t="shared" si="244"/>
        <v>90595</v>
      </c>
      <c r="M382" s="200">
        <f t="shared" si="244"/>
        <v>0</v>
      </c>
      <c r="N382" s="200">
        <f t="shared" si="225"/>
        <v>90595</v>
      </c>
      <c r="O382" s="200"/>
      <c r="P382" s="200">
        <v>90595</v>
      </c>
      <c r="Q382" s="200"/>
      <c r="R382" s="200">
        <f t="shared" si="226"/>
        <v>90595</v>
      </c>
      <c r="S382" s="200"/>
      <c r="T382" s="200"/>
      <c r="U382" s="200"/>
      <c r="V382" s="200">
        <f t="shared" si="227"/>
        <v>0</v>
      </c>
      <c r="W382" s="200"/>
      <c r="X382" s="200"/>
      <c r="Y382" s="200"/>
      <c r="Z382" s="200">
        <f t="shared" si="228"/>
        <v>0</v>
      </c>
      <c r="AA382" s="200">
        <f t="shared" si="245"/>
        <v>0</v>
      </c>
      <c r="AB382" s="402">
        <f t="shared" si="245"/>
        <v>90595</v>
      </c>
      <c r="AC382" s="402">
        <f t="shared" si="245"/>
        <v>0</v>
      </c>
      <c r="AD382" s="402">
        <f t="shared" si="237"/>
        <v>90595</v>
      </c>
      <c r="AE382" s="402"/>
      <c r="AF382" s="402">
        <f>+[3]CHD3!AX431</f>
        <v>90595</v>
      </c>
      <c r="AG382" s="402"/>
      <c r="AH382" s="402">
        <f t="shared" si="238"/>
        <v>90595</v>
      </c>
      <c r="AI382" s="402">
        <f t="shared" si="246"/>
        <v>0</v>
      </c>
      <c r="AJ382" s="402">
        <f t="shared" si="246"/>
        <v>0</v>
      </c>
      <c r="AK382" s="402">
        <f t="shared" si="246"/>
        <v>0</v>
      </c>
      <c r="AL382" s="402">
        <f t="shared" si="222"/>
        <v>0</v>
      </c>
      <c r="AM382" s="432" t="str">
        <f t="shared" si="221"/>
        <v/>
      </c>
      <c r="AN382" s="432">
        <f t="shared" si="221"/>
        <v>1</v>
      </c>
      <c r="AO382" s="432" t="str">
        <f t="shared" si="221"/>
        <v/>
      </c>
      <c r="AP382" s="432">
        <f t="shared" si="221"/>
        <v>1</v>
      </c>
      <c r="AQ382" s="200">
        <f t="shared" si="247"/>
        <v>0</v>
      </c>
      <c r="AR382" s="200">
        <f t="shared" si="247"/>
        <v>0</v>
      </c>
      <c r="AS382" s="200">
        <f t="shared" si="247"/>
        <v>0</v>
      </c>
      <c r="AT382" s="200">
        <f t="shared" si="243"/>
        <v>0</v>
      </c>
      <c r="AU382" s="404"/>
    </row>
    <row r="383" spans="1:48" s="334" customFormat="1">
      <c r="A383" s="401"/>
      <c r="B383" s="217" t="s">
        <v>95</v>
      </c>
      <c r="C383" s="200"/>
      <c r="D383" s="200">
        <v>58820</v>
      </c>
      <c r="E383" s="200"/>
      <c r="F383" s="200">
        <f t="shared" si="223"/>
        <v>58820</v>
      </c>
      <c r="G383" s="200"/>
      <c r="H383" s="200"/>
      <c r="I383" s="200"/>
      <c r="J383" s="200">
        <f t="shared" si="224"/>
        <v>0</v>
      </c>
      <c r="K383" s="200">
        <f t="shared" si="244"/>
        <v>0</v>
      </c>
      <c r="L383" s="200">
        <f t="shared" si="244"/>
        <v>58820</v>
      </c>
      <c r="M383" s="200">
        <f t="shared" si="244"/>
        <v>0</v>
      </c>
      <c r="N383" s="200">
        <f t="shared" si="225"/>
        <v>58820</v>
      </c>
      <c r="O383" s="200"/>
      <c r="P383" s="200">
        <v>58820</v>
      </c>
      <c r="Q383" s="200"/>
      <c r="R383" s="200">
        <f t="shared" si="226"/>
        <v>58820</v>
      </c>
      <c r="S383" s="200"/>
      <c r="T383" s="200"/>
      <c r="U383" s="200"/>
      <c r="V383" s="200">
        <f t="shared" si="227"/>
        <v>0</v>
      </c>
      <c r="W383" s="200"/>
      <c r="X383" s="200"/>
      <c r="Y383" s="200"/>
      <c r="Z383" s="200">
        <f t="shared" si="228"/>
        <v>0</v>
      </c>
      <c r="AA383" s="200">
        <f t="shared" si="245"/>
        <v>0</v>
      </c>
      <c r="AB383" s="402">
        <f t="shared" si="245"/>
        <v>58820</v>
      </c>
      <c r="AC383" s="402">
        <f t="shared" si="245"/>
        <v>0</v>
      </c>
      <c r="AD383" s="402">
        <f t="shared" si="237"/>
        <v>58820</v>
      </c>
      <c r="AE383" s="402"/>
      <c r="AF383" s="402">
        <f>+[3]CHD4A!AX431</f>
        <v>58820</v>
      </c>
      <c r="AG383" s="402"/>
      <c r="AH383" s="402">
        <f t="shared" si="238"/>
        <v>58820</v>
      </c>
      <c r="AI383" s="402">
        <f t="shared" si="246"/>
        <v>0</v>
      </c>
      <c r="AJ383" s="402">
        <f t="shared" si="246"/>
        <v>0</v>
      </c>
      <c r="AK383" s="402">
        <f t="shared" si="246"/>
        <v>0</v>
      </c>
      <c r="AL383" s="402">
        <f t="shared" si="222"/>
        <v>0</v>
      </c>
      <c r="AM383" s="432" t="str">
        <f t="shared" si="221"/>
        <v/>
      </c>
      <c r="AN383" s="432">
        <f t="shared" si="221"/>
        <v>1</v>
      </c>
      <c r="AO383" s="432" t="str">
        <f t="shared" si="221"/>
        <v/>
      </c>
      <c r="AP383" s="432">
        <f t="shared" si="221"/>
        <v>1</v>
      </c>
      <c r="AQ383" s="200">
        <f t="shared" si="247"/>
        <v>0</v>
      </c>
      <c r="AR383" s="200">
        <f t="shared" si="247"/>
        <v>0</v>
      </c>
      <c r="AS383" s="200">
        <f t="shared" si="247"/>
        <v>0</v>
      </c>
      <c r="AT383" s="200">
        <f t="shared" si="243"/>
        <v>0</v>
      </c>
      <c r="AU383" s="404"/>
    </row>
    <row r="384" spans="1:48" s="334" customFormat="1">
      <c r="A384" s="401"/>
      <c r="B384" s="217" t="s">
        <v>97</v>
      </c>
      <c r="C384" s="200"/>
      <c r="D384" s="200">
        <v>0</v>
      </c>
      <c r="E384" s="200"/>
      <c r="F384" s="200">
        <f t="shared" si="223"/>
        <v>0</v>
      </c>
      <c r="G384" s="200"/>
      <c r="H384" s="200"/>
      <c r="I384" s="200"/>
      <c r="J384" s="200">
        <f t="shared" si="224"/>
        <v>0</v>
      </c>
      <c r="K384" s="200">
        <f t="shared" si="244"/>
        <v>0</v>
      </c>
      <c r="L384" s="200">
        <f t="shared" si="244"/>
        <v>0</v>
      </c>
      <c r="M384" s="200">
        <f t="shared" si="244"/>
        <v>0</v>
      </c>
      <c r="N384" s="200">
        <f t="shared" si="225"/>
        <v>0</v>
      </c>
      <c r="O384" s="200"/>
      <c r="P384" s="200">
        <v>0</v>
      </c>
      <c r="Q384" s="200"/>
      <c r="R384" s="200">
        <f t="shared" si="226"/>
        <v>0</v>
      </c>
      <c r="S384" s="200"/>
      <c r="T384" s="200"/>
      <c r="U384" s="200"/>
      <c r="V384" s="200">
        <f t="shared" si="227"/>
        <v>0</v>
      </c>
      <c r="W384" s="200"/>
      <c r="X384" s="200"/>
      <c r="Y384" s="200"/>
      <c r="Z384" s="200">
        <f t="shared" si="228"/>
        <v>0</v>
      </c>
      <c r="AA384" s="200">
        <f t="shared" si="245"/>
        <v>0</v>
      </c>
      <c r="AB384" s="402">
        <f t="shared" si="245"/>
        <v>0</v>
      </c>
      <c r="AC384" s="402">
        <f t="shared" si="245"/>
        <v>0</v>
      </c>
      <c r="AD384" s="402">
        <f t="shared" si="237"/>
        <v>0</v>
      </c>
      <c r="AE384" s="402"/>
      <c r="AF384" s="402">
        <f>+[3]CHD4B!AX431</f>
        <v>0</v>
      </c>
      <c r="AG384" s="402"/>
      <c r="AH384" s="402">
        <f t="shared" si="238"/>
        <v>0</v>
      </c>
      <c r="AI384" s="402">
        <f t="shared" si="246"/>
        <v>0</v>
      </c>
      <c r="AJ384" s="402">
        <f t="shared" si="246"/>
        <v>0</v>
      </c>
      <c r="AK384" s="402">
        <f t="shared" si="246"/>
        <v>0</v>
      </c>
      <c r="AL384" s="402">
        <f t="shared" si="222"/>
        <v>0</v>
      </c>
      <c r="AM384" s="432" t="str">
        <f t="shared" si="221"/>
        <v/>
      </c>
      <c r="AN384" s="432" t="str">
        <f t="shared" si="221"/>
        <v/>
      </c>
      <c r="AO384" s="432" t="str">
        <f t="shared" si="221"/>
        <v/>
      </c>
      <c r="AP384" s="432" t="str">
        <f t="shared" si="221"/>
        <v/>
      </c>
      <c r="AQ384" s="200">
        <f t="shared" si="247"/>
        <v>0</v>
      </c>
      <c r="AR384" s="200">
        <f t="shared" si="247"/>
        <v>0</v>
      </c>
      <c r="AS384" s="200">
        <f t="shared" si="247"/>
        <v>0</v>
      </c>
      <c r="AT384" s="200">
        <f t="shared" si="243"/>
        <v>0</v>
      </c>
      <c r="AU384" s="404"/>
    </row>
    <row r="385" spans="1:48" s="334" customFormat="1">
      <c r="A385" s="401"/>
      <c r="B385" s="217" t="s">
        <v>53</v>
      </c>
      <c r="C385" s="200"/>
      <c r="D385" s="200">
        <v>258646</v>
      </c>
      <c r="E385" s="200"/>
      <c r="F385" s="200">
        <f t="shared" si="223"/>
        <v>258646</v>
      </c>
      <c r="G385" s="200"/>
      <c r="H385" s="200"/>
      <c r="I385" s="200"/>
      <c r="J385" s="200">
        <f t="shared" si="224"/>
        <v>0</v>
      </c>
      <c r="K385" s="200">
        <f t="shared" si="244"/>
        <v>0</v>
      </c>
      <c r="L385" s="200">
        <f t="shared" si="244"/>
        <v>258646</v>
      </c>
      <c r="M385" s="200">
        <f t="shared" si="244"/>
        <v>0</v>
      </c>
      <c r="N385" s="200">
        <f t="shared" si="225"/>
        <v>258646</v>
      </c>
      <c r="O385" s="200"/>
      <c r="P385" s="200">
        <v>258646</v>
      </c>
      <c r="Q385" s="200"/>
      <c r="R385" s="200">
        <f t="shared" si="226"/>
        <v>258646</v>
      </c>
      <c r="S385" s="200"/>
      <c r="T385" s="200"/>
      <c r="U385" s="200"/>
      <c r="V385" s="200">
        <f t="shared" si="227"/>
        <v>0</v>
      </c>
      <c r="W385" s="200"/>
      <c r="X385" s="200"/>
      <c r="Y385" s="200"/>
      <c r="Z385" s="200">
        <f t="shared" si="228"/>
        <v>0</v>
      </c>
      <c r="AA385" s="200">
        <f t="shared" si="245"/>
        <v>0</v>
      </c>
      <c r="AB385" s="402">
        <f t="shared" si="245"/>
        <v>258646</v>
      </c>
      <c r="AC385" s="402">
        <f t="shared" si="245"/>
        <v>0</v>
      </c>
      <c r="AD385" s="402">
        <f t="shared" si="237"/>
        <v>258646</v>
      </c>
      <c r="AE385" s="402"/>
      <c r="AF385" s="402">
        <f>+[3]CHD5!AX431</f>
        <v>109700</v>
      </c>
      <c r="AG385" s="402"/>
      <c r="AH385" s="402">
        <f t="shared" si="238"/>
        <v>109700</v>
      </c>
      <c r="AI385" s="402">
        <f t="shared" si="246"/>
        <v>0</v>
      </c>
      <c r="AJ385" s="402">
        <f t="shared" si="246"/>
        <v>148946</v>
      </c>
      <c r="AK385" s="402">
        <f t="shared" si="246"/>
        <v>0</v>
      </c>
      <c r="AL385" s="402">
        <f t="shared" si="222"/>
        <v>148946</v>
      </c>
      <c r="AM385" s="432" t="str">
        <f t="shared" si="221"/>
        <v/>
      </c>
      <c r="AN385" s="432">
        <f t="shared" si="221"/>
        <v>0.4241318249653967</v>
      </c>
      <c r="AO385" s="432" t="str">
        <f t="shared" si="221"/>
        <v/>
      </c>
      <c r="AP385" s="432">
        <f t="shared" si="221"/>
        <v>0.4241318249653967</v>
      </c>
      <c r="AQ385" s="200">
        <f t="shared" si="247"/>
        <v>0</v>
      </c>
      <c r="AR385" s="200">
        <f t="shared" si="247"/>
        <v>0</v>
      </c>
      <c r="AS385" s="200">
        <f t="shared" si="247"/>
        <v>0</v>
      </c>
      <c r="AT385" s="200">
        <f t="shared" si="243"/>
        <v>0</v>
      </c>
      <c r="AU385" s="404"/>
    </row>
    <row r="386" spans="1:48" s="334" customFormat="1">
      <c r="A386" s="401"/>
      <c r="B386" s="217" t="s">
        <v>100</v>
      </c>
      <c r="C386" s="200"/>
      <c r="D386" s="200">
        <v>72000</v>
      </c>
      <c r="E386" s="200"/>
      <c r="F386" s="200">
        <f t="shared" si="223"/>
        <v>72000</v>
      </c>
      <c r="G386" s="200"/>
      <c r="H386" s="200"/>
      <c r="I386" s="200"/>
      <c r="J386" s="200">
        <f t="shared" si="224"/>
        <v>0</v>
      </c>
      <c r="K386" s="200">
        <f t="shared" si="244"/>
        <v>0</v>
      </c>
      <c r="L386" s="200">
        <f t="shared" si="244"/>
        <v>72000</v>
      </c>
      <c r="M386" s="200">
        <f t="shared" si="244"/>
        <v>0</v>
      </c>
      <c r="N386" s="200">
        <f t="shared" si="225"/>
        <v>72000</v>
      </c>
      <c r="O386" s="200"/>
      <c r="P386" s="200">
        <v>72000</v>
      </c>
      <c r="Q386" s="200"/>
      <c r="R386" s="200">
        <f t="shared" si="226"/>
        <v>72000</v>
      </c>
      <c r="S386" s="200"/>
      <c r="T386" s="200"/>
      <c r="U386" s="200"/>
      <c r="V386" s="200">
        <f t="shared" si="227"/>
        <v>0</v>
      </c>
      <c r="W386" s="200"/>
      <c r="X386" s="200"/>
      <c r="Y386" s="200"/>
      <c r="Z386" s="200">
        <f t="shared" si="228"/>
        <v>0</v>
      </c>
      <c r="AA386" s="200">
        <f t="shared" si="245"/>
        <v>0</v>
      </c>
      <c r="AB386" s="402">
        <f t="shared" si="245"/>
        <v>72000</v>
      </c>
      <c r="AC386" s="402">
        <f t="shared" si="245"/>
        <v>0</v>
      </c>
      <c r="AD386" s="402">
        <f t="shared" si="237"/>
        <v>72000</v>
      </c>
      <c r="AE386" s="402"/>
      <c r="AF386" s="402">
        <f>+[3]CHD6!AX431</f>
        <v>0</v>
      </c>
      <c r="AG386" s="402"/>
      <c r="AH386" s="402">
        <f t="shared" si="238"/>
        <v>0</v>
      </c>
      <c r="AI386" s="402">
        <f t="shared" si="246"/>
        <v>0</v>
      </c>
      <c r="AJ386" s="402">
        <f t="shared" si="246"/>
        <v>72000</v>
      </c>
      <c r="AK386" s="402">
        <f t="shared" si="246"/>
        <v>0</v>
      </c>
      <c r="AL386" s="402">
        <f t="shared" si="222"/>
        <v>72000</v>
      </c>
      <c r="AM386" s="432" t="str">
        <f t="shared" si="221"/>
        <v/>
      </c>
      <c r="AN386" s="432">
        <f t="shared" si="221"/>
        <v>0</v>
      </c>
      <c r="AO386" s="432" t="str">
        <f t="shared" si="221"/>
        <v/>
      </c>
      <c r="AP386" s="432">
        <f t="shared" si="221"/>
        <v>0</v>
      </c>
      <c r="AQ386" s="200">
        <f t="shared" si="247"/>
        <v>0</v>
      </c>
      <c r="AR386" s="200">
        <f t="shared" si="247"/>
        <v>0</v>
      </c>
      <c r="AS386" s="200">
        <f t="shared" si="247"/>
        <v>0</v>
      </c>
      <c r="AT386" s="200">
        <f t="shared" si="243"/>
        <v>0</v>
      </c>
      <c r="AU386" s="404"/>
    </row>
    <row r="387" spans="1:48" s="334" customFormat="1">
      <c r="A387" s="401"/>
      <c r="B387" s="217" t="s">
        <v>54</v>
      </c>
      <c r="C387" s="200"/>
      <c r="D387" s="200">
        <v>42553.080000000016</v>
      </c>
      <c r="E387" s="200"/>
      <c r="F387" s="200">
        <f t="shared" si="223"/>
        <v>42553.080000000016</v>
      </c>
      <c r="G387" s="200"/>
      <c r="H387" s="200"/>
      <c r="I387" s="200"/>
      <c r="J387" s="200">
        <f t="shared" si="224"/>
        <v>0</v>
      </c>
      <c r="K387" s="200">
        <f t="shared" si="244"/>
        <v>0</v>
      </c>
      <c r="L387" s="200">
        <f t="shared" si="244"/>
        <v>42553.080000000016</v>
      </c>
      <c r="M387" s="200">
        <f t="shared" si="244"/>
        <v>0</v>
      </c>
      <c r="N387" s="200">
        <f t="shared" si="225"/>
        <v>42553.080000000016</v>
      </c>
      <c r="O387" s="200"/>
      <c r="P387" s="200">
        <v>42553.080000000016</v>
      </c>
      <c r="Q387" s="200"/>
      <c r="R387" s="200">
        <f t="shared" si="226"/>
        <v>42553.080000000016</v>
      </c>
      <c r="S387" s="200"/>
      <c r="T387" s="200"/>
      <c r="U387" s="200"/>
      <c r="V387" s="200">
        <f t="shared" si="227"/>
        <v>0</v>
      </c>
      <c r="W387" s="200"/>
      <c r="X387" s="200"/>
      <c r="Y387" s="200"/>
      <c r="Z387" s="200">
        <f t="shared" si="228"/>
        <v>0</v>
      </c>
      <c r="AA387" s="200">
        <f t="shared" si="245"/>
        <v>0</v>
      </c>
      <c r="AB387" s="402">
        <f t="shared" si="245"/>
        <v>42553.080000000016</v>
      </c>
      <c r="AC387" s="402">
        <f t="shared" si="245"/>
        <v>0</v>
      </c>
      <c r="AD387" s="402">
        <f t="shared" si="237"/>
        <v>42553.080000000016</v>
      </c>
      <c r="AE387" s="402"/>
      <c r="AF387" s="402">
        <f>+[3]CHD7!AX431</f>
        <v>42553.08</v>
      </c>
      <c r="AG387" s="402"/>
      <c r="AH387" s="402">
        <f t="shared" si="238"/>
        <v>42553.08</v>
      </c>
      <c r="AI387" s="402">
        <f t="shared" si="246"/>
        <v>0</v>
      </c>
      <c r="AJ387" s="402">
        <f t="shared" si="246"/>
        <v>0</v>
      </c>
      <c r="AK387" s="402">
        <f t="shared" si="246"/>
        <v>0</v>
      </c>
      <c r="AL387" s="402">
        <f t="shared" si="222"/>
        <v>0</v>
      </c>
      <c r="AM387" s="432" t="str">
        <f t="shared" si="221"/>
        <v/>
      </c>
      <c r="AN387" s="432">
        <f t="shared" si="221"/>
        <v>0.99999999999999967</v>
      </c>
      <c r="AO387" s="432" t="str">
        <f t="shared" si="221"/>
        <v/>
      </c>
      <c r="AP387" s="432">
        <f t="shared" si="221"/>
        <v>0.99999999999999967</v>
      </c>
      <c r="AQ387" s="200">
        <f t="shared" si="247"/>
        <v>0</v>
      </c>
      <c r="AR387" s="200">
        <f t="shared" si="247"/>
        <v>0</v>
      </c>
      <c r="AS387" s="200">
        <f t="shared" si="247"/>
        <v>0</v>
      </c>
      <c r="AT387" s="200">
        <f t="shared" si="243"/>
        <v>0</v>
      </c>
      <c r="AU387" s="404"/>
    </row>
    <row r="388" spans="1:48" s="334" customFormat="1">
      <c r="A388" s="401"/>
      <c r="B388" s="217" t="s">
        <v>103</v>
      </c>
      <c r="C388" s="200"/>
      <c r="D388" s="200">
        <v>363913</v>
      </c>
      <c r="E388" s="200"/>
      <c r="F388" s="200">
        <f t="shared" si="223"/>
        <v>363913</v>
      </c>
      <c r="G388" s="200"/>
      <c r="H388" s="200"/>
      <c r="I388" s="200"/>
      <c r="J388" s="200">
        <f t="shared" si="224"/>
        <v>0</v>
      </c>
      <c r="K388" s="200">
        <f t="shared" si="244"/>
        <v>0</v>
      </c>
      <c r="L388" s="200">
        <f t="shared" si="244"/>
        <v>363913</v>
      </c>
      <c r="M388" s="200">
        <f t="shared" si="244"/>
        <v>0</v>
      </c>
      <c r="N388" s="200">
        <f t="shared" si="225"/>
        <v>363913</v>
      </c>
      <c r="O388" s="200"/>
      <c r="P388" s="200">
        <v>363913</v>
      </c>
      <c r="Q388" s="200"/>
      <c r="R388" s="200">
        <f t="shared" si="226"/>
        <v>363913</v>
      </c>
      <c r="S388" s="200"/>
      <c r="T388" s="200"/>
      <c r="U388" s="200"/>
      <c r="V388" s="200">
        <f t="shared" si="227"/>
        <v>0</v>
      </c>
      <c r="W388" s="200"/>
      <c r="X388" s="200"/>
      <c r="Y388" s="200"/>
      <c r="Z388" s="200">
        <f t="shared" si="228"/>
        <v>0</v>
      </c>
      <c r="AA388" s="200">
        <f t="shared" si="245"/>
        <v>0</v>
      </c>
      <c r="AB388" s="402">
        <f t="shared" si="245"/>
        <v>363913</v>
      </c>
      <c r="AC388" s="402">
        <f t="shared" si="245"/>
        <v>0</v>
      </c>
      <c r="AD388" s="402">
        <f t="shared" si="237"/>
        <v>363913</v>
      </c>
      <c r="AE388" s="402"/>
      <c r="AF388" s="402">
        <f>+[3]CHD8!AX431</f>
        <v>186900</v>
      </c>
      <c r="AG388" s="402"/>
      <c r="AH388" s="402">
        <f t="shared" si="238"/>
        <v>186900</v>
      </c>
      <c r="AI388" s="402">
        <f t="shared" si="246"/>
        <v>0</v>
      </c>
      <c r="AJ388" s="402">
        <f t="shared" si="246"/>
        <v>177013</v>
      </c>
      <c r="AK388" s="402">
        <f t="shared" si="246"/>
        <v>0</v>
      </c>
      <c r="AL388" s="402">
        <f t="shared" si="222"/>
        <v>177013</v>
      </c>
      <c r="AM388" s="432" t="str">
        <f t="shared" si="221"/>
        <v/>
      </c>
      <c r="AN388" s="432">
        <f t="shared" si="221"/>
        <v>0.51358429075081136</v>
      </c>
      <c r="AO388" s="432" t="str">
        <f t="shared" si="221"/>
        <v/>
      </c>
      <c r="AP388" s="432">
        <f t="shared" si="221"/>
        <v>0.51358429075081136</v>
      </c>
      <c r="AQ388" s="200">
        <f t="shared" si="247"/>
        <v>0</v>
      </c>
      <c r="AR388" s="200">
        <f t="shared" si="247"/>
        <v>0</v>
      </c>
      <c r="AS388" s="200">
        <f t="shared" si="247"/>
        <v>0</v>
      </c>
      <c r="AT388" s="200">
        <f t="shared" si="243"/>
        <v>0</v>
      </c>
      <c r="AU388" s="404"/>
    </row>
    <row r="389" spans="1:48" s="334" customFormat="1" ht="24">
      <c r="A389" s="401"/>
      <c r="B389" s="217" t="s">
        <v>105</v>
      </c>
      <c r="C389" s="200"/>
      <c r="D389" s="200">
        <v>239418</v>
      </c>
      <c r="E389" s="200"/>
      <c r="F389" s="200">
        <f t="shared" si="223"/>
        <v>239418</v>
      </c>
      <c r="G389" s="200"/>
      <c r="H389" s="200"/>
      <c r="I389" s="200"/>
      <c r="J389" s="200">
        <f t="shared" si="224"/>
        <v>0</v>
      </c>
      <c r="K389" s="200">
        <f t="shared" si="244"/>
        <v>0</v>
      </c>
      <c r="L389" s="200">
        <f t="shared" si="244"/>
        <v>239418</v>
      </c>
      <c r="M389" s="200">
        <f t="shared" si="244"/>
        <v>0</v>
      </c>
      <c r="N389" s="200">
        <f t="shared" si="225"/>
        <v>239418</v>
      </c>
      <c r="O389" s="200"/>
      <c r="P389" s="200">
        <v>239418</v>
      </c>
      <c r="Q389" s="200"/>
      <c r="R389" s="200">
        <f t="shared" si="226"/>
        <v>239418</v>
      </c>
      <c r="S389" s="200"/>
      <c r="T389" s="200"/>
      <c r="U389" s="200"/>
      <c r="V389" s="200">
        <f t="shared" si="227"/>
        <v>0</v>
      </c>
      <c r="W389" s="200"/>
      <c r="X389" s="200"/>
      <c r="Y389" s="200"/>
      <c r="Z389" s="200">
        <f t="shared" si="228"/>
        <v>0</v>
      </c>
      <c r="AA389" s="200">
        <f t="shared" si="245"/>
        <v>0</v>
      </c>
      <c r="AB389" s="402">
        <f t="shared" si="245"/>
        <v>239418</v>
      </c>
      <c r="AC389" s="402">
        <f t="shared" si="245"/>
        <v>0</v>
      </c>
      <c r="AD389" s="402">
        <f t="shared" si="237"/>
        <v>239418</v>
      </c>
      <c r="AE389" s="402"/>
      <c r="AF389" s="402">
        <f>+[3]CHD9!AX431</f>
        <v>239418</v>
      </c>
      <c r="AG389" s="402"/>
      <c r="AH389" s="402">
        <f t="shared" si="238"/>
        <v>239418</v>
      </c>
      <c r="AI389" s="402">
        <f t="shared" si="246"/>
        <v>0</v>
      </c>
      <c r="AJ389" s="402">
        <f t="shared" si="246"/>
        <v>0</v>
      </c>
      <c r="AK389" s="402">
        <f t="shared" si="246"/>
        <v>0</v>
      </c>
      <c r="AL389" s="402">
        <f t="shared" si="222"/>
        <v>0</v>
      </c>
      <c r="AM389" s="432" t="str">
        <f t="shared" si="221"/>
        <v/>
      </c>
      <c r="AN389" s="432">
        <f t="shared" si="221"/>
        <v>1</v>
      </c>
      <c r="AO389" s="432" t="str">
        <f t="shared" si="221"/>
        <v/>
      </c>
      <c r="AP389" s="432">
        <f t="shared" si="221"/>
        <v>1</v>
      </c>
      <c r="AQ389" s="200">
        <f t="shared" si="247"/>
        <v>0</v>
      </c>
      <c r="AR389" s="200">
        <f t="shared" si="247"/>
        <v>0</v>
      </c>
      <c r="AS389" s="200">
        <f t="shared" si="247"/>
        <v>0</v>
      </c>
      <c r="AT389" s="200">
        <f t="shared" si="243"/>
        <v>0</v>
      </c>
      <c r="AU389" s="404"/>
    </row>
    <row r="390" spans="1:48" s="334" customFormat="1">
      <c r="A390" s="401"/>
      <c r="B390" s="217" t="s">
        <v>107</v>
      </c>
      <c r="C390" s="200"/>
      <c r="D390" s="200">
        <v>168303</v>
      </c>
      <c r="E390" s="200"/>
      <c r="F390" s="200">
        <f t="shared" si="223"/>
        <v>168303</v>
      </c>
      <c r="G390" s="200"/>
      <c r="H390" s="200"/>
      <c r="I390" s="200"/>
      <c r="J390" s="200">
        <f t="shared" si="224"/>
        <v>0</v>
      </c>
      <c r="K390" s="200">
        <f t="shared" si="244"/>
        <v>0</v>
      </c>
      <c r="L390" s="200">
        <f t="shared" si="244"/>
        <v>168303</v>
      </c>
      <c r="M390" s="200">
        <f t="shared" si="244"/>
        <v>0</v>
      </c>
      <c r="N390" s="200">
        <f t="shared" si="225"/>
        <v>168303</v>
      </c>
      <c r="O390" s="200"/>
      <c r="P390" s="200">
        <v>168303</v>
      </c>
      <c r="Q390" s="200"/>
      <c r="R390" s="200">
        <f t="shared" si="226"/>
        <v>168303</v>
      </c>
      <c r="S390" s="200"/>
      <c r="T390" s="200"/>
      <c r="U390" s="200"/>
      <c r="V390" s="200">
        <f t="shared" si="227"/>
        <v>0</v>
      </c>
      <c r="W390" s="200"/>
      <c r="X390" s="200"/>
      <c r="Y390" s="200"/>
      <c r="Z390" s="200">
        <f t="shared" si="228"/>
        <v>0</v>
      </c>
      <c r="AA390" s="200">
        <f t="shared" si="245"/>
        <v>0</v>
      </c>
      <c r="AB390" s="402">
        <f t="shared" si="245"/>
        <v>168303</v>
      </c>
      <c r="AC390" s="402">
        <f t="shared" si="245"/>
        <v>0</v>
      </c>
      <c r="AD390" s="402">
        <f t="shared" si="237"/>
        <v>168303</v>
      </c>
      <c r="AE390" s="402"/>
      <c r="AF390" s="402">
        <f>+[3]CHD10!AX431</f>
        <v>167020</v>
      </c>
      <c r="AG390" s="402"/>
      <c r="AH390" s="402">
        <f t="shared" si="238"/>
        <v>167020</v>
      </c>
      <c r="AI390" s="402">
        <f t="shared" si="246"/>
        <v>0</v>
      </c>
      <c r="AJ390" s="402">
        <f t="shared" si="246"/>
        <v>1283</v>
      </c>
      <c r="AK390" s="402">
        <f t="shared" si="246"/>
        <v>0</v>
      </c>
      <c r="AL390" s="402">
        <f t="shared" si="222"/>
        <v>1283</v>
      </c>
      <c r="AM390" s="432" t="str">
        <f t="shared" si="221"/>
        <v/>
      </c>
      <c r="AN390" s="432">
        <f t="shared" si="221"/>
        <v>0.99237684414419236</v>
      </c>
      <c r="AO390" s="432" t="str">
        <f t="shared" si="221"/>
        <v/>
      </c>
      <c r="AP390" s="432">
        <f t="shared" si="221"/>
        <v>0.99237684414419236</v>
      </c>
      <c r="AQ390" s="200">
        <f t="shared" si="247"/>
        <v>0</v>
      </c>
      <c r="AR390" s="200">
        <f t="shared" si="247"/>
        <v>0</v>
      </c>
      <c r="AS390" s="200">
        <f t="shared" si="247"/>
        <v>0</v>
      </c>
      <c r="AT390" s="200">
        <f t="shared" si="243"/>
        <v>0</v>
      </c>
      <c r="AU390" s="404"/>
    </row>
    <row r="391" spans="1:48" s="334" customFormat="1">
      <c r="A391" s="401"/>
      <c r="B391" s="217" t="s">
        <v>55</v>
      </c>
      <c r="C391" s="200"/>
      <c r="D391" s="200">
        <v>0</v>
      </c>
      <c r="E391" s="200"/>
      <c r="F391" s="200">
        <f t="shared" si="223"/>
        <v>0</v>
      </c>
      <c r="G391" s="200"/>
      <c r="H391" s="200"/>
      <c r="I391" s="200"/>
      <c r="J391" s="200">
        <f t="shared" si="224"/>
        <v>0</v>
      </c>
      <c r="K391" s="200">
        <f t="shared" si="244"/>
        <v>0</v>
      </c>
      <c r="L391" s="200">
        <f t="shared" si="244"/>
        <v>0</v>
      </c>
      <c r="M391" s="200">
        <f t="shared" si="244"/>
        <v>0</v>
      </c>
      <c r="N391" s="200">
        <f t="shared" si="225"/>
        <v>0</v>
      </c>
      <c r="O391" s="200"/>
      <c r="P391" s="200">
        <v>0</v>
      </c>
      <c r="Q391" s="200"/>
      <c r="R391" s="200">
        <f t="shared" si="226"/>
        <v>0</v>
      </c>
      <c r="S391" s="200"/>
      <c r="T391" s="200"/>
      <c r="U391" s="200"/>
      <c r="V391" s="200">
        <f t="shared" si="227"/>
        <v>0</v>
      </c>
      <c r="W391" s="200"/>
      <c r="X391" s="200"/>
      <c r="Y391" s="200"/>
      <c r="Z391" s="200">
        <f t="shared" si="228"/>
        <v>0</v>
      </c>
      <c r="AA391" s="200">
        <f t="shared" si="245"/>
        <v>0</v>
      </c>
      <c r="AB391" s="402">
        <f t="shared" si="245"/>
        <v>0</v>
      </c>
      <c r="AC391" s="402">
        <f t="shared" si="245"/>
        <v>0</v>
      </c>
      <c r="AD391" s="402">
        <f t="shared" si="237"/>
        <v>0</v>
      </c>
      <c r="AE391" s="402"/>
      <c r="AF391" s="402">
        <f>+[3]CHD11!AX431</f>
        <v>0</v>
      </c>
      <c r="AG391" s="402"/>
      <c r="AH391" s="402">
        <f t="shared" si="238"/>
        <v>0</v>
      </c>
      <c r="AI391" s="402">
        <f t="shared" si="246"/>
        <v>0</v>
      </c>
      <c r="AJ391" s="402">
        <f t="shared" si="246"/>
        <v>0</v>
      </c>
      <c r="AK391" s="402">
        <f t="shared" si="246"/>
        <v>0</v>
      </c>
      <c r="AL391" s="402">
        <f t="shared" si="222"/>
        <v>0</v>
      </c>
      <c r="AM391" s="432" t="str">
        <f t="shared" si="221"/>
        <v/>
      </c>
      <c r="AN391" s="432" t="str">
        <f t="shared" si="221"/>
        <v/>
      </c>
      <c r="AO391" s="432" t="str">
        <f t="shared" si="221"/>
        <v/>
      </c>
      <c r="AP391" s="432" t="str">
        <f t="shared" si="221"/>
        <v/>
      </c>
      <c r="AQ391" s="200">
        <f t="shared" si="247"/>
        <v>0</v>
      </c>
      <c r="AR391" s="200">
        <f t="shared" si="247"/>
        <v>0</v>
      </c>
      <c r="AS391" s="200">
        <f t="shared" si="247"/>
        <v>0</v>
      </c>
      <c r="AT391" s="200">
        <f t="shared" si="243"/>
        <v>0</v>
      </c>
      <c r="AU391" s="404"/>
    </row>
    <row r="392" spans="1:48" s="334" customFormat="1">
      <c r="A392" s="401"/>
      <c r="B392" s="217" t="s">
        <v>56</v>
      </c>
      <c r="C392" s="200"/>
      <c r="D392" s="200">
        <v>476518</v>
      </c>
      <c r="E392" s="200"/>
      <c r="F392" s="200">
        <f t="shared" si="223"/>
        <v>476518</v>
      </c>
      <c r="G392" s="200"/>
      <c r="H392" s="200"/>
      <c r="I392" s="200"/>
      <c r="J392" s="200">
        <f t="shared" si="224"/>
        <v>0</v>
      </c>
      <c r="K392" s="200">
        <f t="shared" si="244"/>
        <v>0</v>
      </c>
      <c r="L392" s="200">
        <f t="shared" si="244"/>
        <v>476518</v>
      </c>
      <c r="M392" s="200">
        <f t="shared" si="244"/>
        <v>0</v>
      </c>
      <c r="N392" s="200">
        <f t="shared" si="225"/>
        <v>476518</v>
      </c>
      <c r="O392" s="200"/>
      <c r="P392" s="200">
        <v>476518</v>
      </c>
      <c r="Q392" s="200"/>
      <c r="R392" s="200">
        <f t="shared" si="226"/>
        <v>476518</v>
      </c>
      <c r="S392" s="200"/>
      <c r="T392" s="200"/>
      <c r="U392" s="200"/>
      <c r="V392" s="200">
        <f t="shared" si="227"/>
        <v>0</v>
      </c>
      <c r="W392" s="200"/>
      <c r="X392" s="200"/>
      <c r="Y392" s="200"/>
      <c r="Z392" s="200">
        <f t="shared" si="228"/>
        <v>0</v>
      </c>
      <c r="AA392" s="200">
        <f t="shared" si="245"/>
        <v>0</v>
      </c>
      <c r="AB392" s="402">
        <f t="shared" si="245"/>
        <v>476518</v>
      </c>
      <c r="AC392" s="402">
        <f t="shared" si="245"/>
        <v>0</v>
      </c>
      <c r="AD392" s="402">
        <f t="shared" si="237"/>
        <v>476518</v>
      </c>
      <c r="AE392" s="402"/>
      <c r="AF392" s="402">
        <f>+[3]CHD12!AX431</f>
        <v>475024.3</v>
      </c>
      <c r="AG392" s="402"/>
      <c r="AH392" s="402">
        <f t="shared" si="238"/>
        <v>475024.3</v>
      </c>
      <c r="AI392" s="402">
        <f t="shared" si="246"/>
        <v>0</v>
      </c>
      <c r="AJ392" s="402">
        <f t="shared" si="246"/>
        <v>1493.7000000000116</v>
      </c>
      <c r="AK392" s="402">
        <f t="shared" si="246"/>
        <v>0</v>
      </c>
      <c r="AL392" s="402">
        <f t="shared" si="222"/>
        <v>1493.7000000000116</v>
      </c>
      <c r="AM392" s="432" t="str">
        <f t="shared" si="221"/>
        <v/>
      </c>
      <c r="AN392" s="432">
        <f t="shared" si="221"/>
        <v>0.99686538598751773</v>
      </c>
      <c r="AO392" s="432" t="str">
        <f t="shared" si="221"/>
        <v/>
      </c>
      <c r="AP392" s="432">
        <f t="shared" si="221"/>
        <v>0.99686538598751773</v>
      </c>
      <c r="AQ392" s="200">
        <f t="shared" si="247"/>
        <v>0</v>
      </c>
      <c r="AR392" s="200">
        <f t="shared" si="247"/>
        <v>0</v>
      </c>
      <c r="AS392" s="200">
        <f t="shared" si="247"/>
        <v>0</v>
      </c>
      <c r="AT392" s="200">
        <f t="shared" si="243"/>
        <v>0</v>
      </c>
      <c r="AU392" s="404"/>
    </row>
    <row r="393" spans="1:48" s="334" customFormat="1">
      <c r="A393" s="401"/>
      <c r="B393" s="443" t="s">
        <v>428</v>
      </c>
      <c r="C393" s="200"/>
      <c r="D393" s="200">
        <v>138447</v>
      </c>
      <c r="E393" s="200"/>
      <c r="F393" s="200">
        <f t="shared" si="223"/>
        <v>138447</v>
      </c>
      <c r="G393" s="200"/>
      <c r="H393" s="200"/>
      <c r="I393" s="200"/>
      <c r="J393" s="200">
        <f t="shared" si="224"/>
        <v>0</v>
      </c>
      <c r="K393" s="200">
        <f t="shared" si="244"/>
        <v>0</v>
      </c>
      <c r="L393" s="200">
        <f t="shared" si="244"/>
        <v>138447</v>
      </c>
      <c r="M393" s="200">
        <f t="shared" si="244"/>
        <v>0</v>
      </c>
      <c r="N393" s="200">
        <f t="shared" si="225"/>
        <v>138447</v>
      </c>
      <c r="O393" s="200"/>
      <c r="P393" s="200">
        <v>138447</v>
      </c>
      <c r="Q393" s="200"/>
      <c r="R393" s="200">
        <f t="shared" si="226"/>
        <v>138447</v>
      </c>
      <c r="S393" s="200"/>
      <c r="T393" s="200"/>
      <c r="U393" s="200"/>
      <c r="V393" s="200">
        <f t="shared" si="227"/>
        <v>0</v>
      </c>
      <c r="W393" s="200"/>
      <c r="X393" s="200"/>
      <c r="Y393" s="200"/>
      <c r="Z393" s="200">
        <f t="shared" si="228"/>
        <v>0</v>
      </c>
      <c r="AA393" s="200">
        <f t="shared" si="245"/>
        <v>0</v>
      </c>
      <c r="AB393" s="402">
        <f t="shared" si="245"/>
        <v>138447</v>
      </c>
      <c r="AC393" s="402">
        <f t="shared" si="245"/>
        <v>0</v>
      </c>
      <c r="AD393" s="402">
        <f t="shared" si="237"/>
        <v>138447</v>
      </c>
      <c r="AE393" s="402"/>
      <c r="AF393" s="402">
        <f>+[3]CHD13!AX431</f>
        <v>138447</v>
      </c>
      <c r="AG393" s="402"/>
      <c r="AH393" s="402">
        <f t="shared" si="238"/>
        <v>138447</v>
      </c>
      <c r="AI393" s="402">
        <f t="shared" si="246"/>
        <v>0</v>
      </c>
      <c r="AJ393" s="402">
        <f t="shared" si="246"/>
        <v>0</v>
      </c>
      <c r="AK393" s="402">
        <f t="shared" si="246"/>
        <v>0</v>
      </c>
      <c r="AL393" s="402">
        <f t="shared" si="222"/>
        <v>0</v>
      </c>
      <c r="AM393" s="432" t="str">
        <f t="shared" si="221"/>
        <v/>
      </c>
      <c r="AN393" s="432">
        <f t="shared" si="221"/>
        <v>1</v>
      </c>
      <c r="AO393" s="432" t="str">
        <f t="shared" si="221"/>
        <v/>
      </c>
      <c r="AP393" s="432">
        <f t="shared" si="221"/>
        <v>1</v>
      </c>
      <c r="AQ393" s="200">
        <f t="shared" si="247"/>
        <v>0</v>
      </c>
      <c r="AR393" s="200">
        <f t="shared" si="247"/>
        <v>0</v>
      </c>
      <c r="AS393" s="200">
        <f t="shared" si="247"/>
        <v>0</v>
      </c>
      <c r="AT393" s="200">
        <f t="shared" si="243"/>
        <v>0</v>
      </c>
      <c r="AU393" s="404"/>
    </row>
    <row r="394" spans="1:48" s="334" customFormat="1">
      <c r="A394" s="401"/>
      <c r="B394" s="217"/>
      <c r="C394" s="200"/>
      <c r="D394" s="200"/>
      <c r="E394" s="200"/>
      <c r="F394" s="200">
        <f t="shared" si="223"/>
        <v>0</v>
      </c>
      <c r="G394" s="200"/>
      <c r="H394" s="200"/>
      <c r="I394" s="200"/>
      <c r="J394" s="200">
        <f t="shared" si="224"/>
        <v>0</v>
      </c>
      <c r="K394" s="200">
        <f t="shared" si="244"/>
        <v>0</v>
      </c>
      <c r="L394" s="200">
        <f t="shared" si="244"/>
        <v>0</v>
      </c>
      <c r="M394" s="200">
        <f t="shared" si="244"/>
        <v>0</v>
      </c>
      <c r="N394" s="200">
        <f t="shared" si="225"/>
        <v>0</v>
      </c>
      <c r="O394" s="200"/>
      <c r="P394" s="200"/>
      <c r="Q394" s="200"/>
      <c r="R394" s="200">
        <f t="shared" si="226"/>
        <v>0</v>
      </c>
      <c r="S394" s="200"/>
      <c r="T394" s="200"/>
      <c r="U394" s="200"/>
      <c r="V394" s="200">
        <f t="shared" si="227"/>
        <v>0</v>
      </c>
      <c r="W394" s="200"/>
      <c r="X394" s="200"/>
      <c r="Y394" s="200"/>
      <c r="Z394" s="200">
        <f t="shared" si="228"/>
        <v>0</v>
      </c>
      <c r="AA394" s="200">
        <f t="shared" si="245"/>
        <v>0</v>
      </c>
      <c r="AB394" s="402">
        <f t="shared" si="245"/>
        <v>0</v>
      </c>
      <c r="AC394" s="402">
        <f t="shared" si="245"/>
        <v>0</v>
      </c>
      <c r="AD394" s="402">
        <f t="shared" si="237"/>
        <v>0</v>
      </c>
      <c r="AE394" s="402"/>
      <c r="AF394" s="402"/>
      <c r="AG394" s="402"/>
      <c r="AH394" s="402">
        <f t="shared" si="238"/>
        <v>0</v>
      </c>
      <c r="AI394" s="402">
        <f t="shared" si="246"/>
        <v>0</v>
      </c>
      <c r="AJ394" s="402">
        <f t="shared" si="246"/>
        <v>0</v>
      </c>
      <c r="AK394" s="402">
        <f t="shared" si="246"/>
        <v>0</v>
      </c>
      <c r="AL394" s="402">
        <f t="shared" si="222"/>
        <v>0</v>
      </c>
      <c r="AM394" s="432" t="str">
        <f t="shared" si="221"/>
        <v/>
      </c>
      <c r="AN394" s="432" t="str">
        <f t="shared" si="221"/>
        <v/>
      </c>
      <c r="AO394" s="432" t="str">
        <f t="shared" si="221"/>
        <v/>
      </c>
      <c r="AP394" s="432" t="str">
        <f t="shared" si="221"/>
        <v/>
      </c>
      <c r="AQ394" s="200">
        <f t="shared" si="247"/>
        <v>0</v>
      </c>
      <c r="AR394" s="200">
        <f t="shared" si="247"/>
        <v>0</v>
      </c>
      <c r="AS394" s="200">
        <f t="shared" si="247"/>
        <v>0</v>
      </c>
      <c r="AT394" s="200">
        <f t="shared" si="243"/>
        <v>0</v>
      </c>
      <c r="AU394" s="404"/>
    </row>
    <row r="395" spans="1:48" s="420" customFormat="1">
      <c r="A395" s="428" t="s">
        <v>216</v>
      </c>
      <c r="B395" s="458" t="s">
        <v>217</v>
      </c>
      <c r="C395" s="416">
        <f>SUM(C396:C414)</f>
        <v>0</v>
      </c>
      <c r="D395" s="416">
        <f>SUM(D396:D414)</f>
        <v>70262306.069999933</v>
      </c>
      <c r="E395" s="416">
        <f>SUM(E396:E414)</f>
        <v>55694169.159999996</v>
      </c>
      <c r="F395" s="416">
        <f t="shared" si="223"/>
        <v>125956475.22999993</v>
      </c>
      <c r="G395" s="416">
        <f>SUM(G396:G414)</f>
        <v>0</v>
      </c>
      <c r="H395" s="416">
        <f>SUM(H396:H414)</f>
        <v>0</v>
      </c>
      <c r="I395" s="416">
        <f>SUM(I396:I414)</f>
        <v>0</v>
      </c>
      <c r="J395" s="416">
        <f t="shared" si="224"/>
        <v>0</v>
      </c>
      <c r="K395" s="416">
        <f t="shared" si="244"/>
        <v>0</v>
      </c>
      <c r="L395" s="416">
        <f t="shared" si="244"/>
        <v>70262306.069999933</v>
      </c>
      <c r="M395" s="416">
        <f t="shared" si="244"/>
        <v>55694169.159999996</v>
      </c>
      <c r="N395" s="416">
        <f t="shared" si="225"/>
        <v>125956475.22999993</v>
      </c>
      <c r="O395" s="416">
        <f>SUM(O396:O414)</f>
        <v>0</v>
      </c>
      <c r="P395" s="416">
        <f>SUM(P396:P414)</f>
        <v>70262306.069999933</v>
      </c>
      <c r="Q395" s="416">
        <f>SUM(Q396:Q414)</f>
        <v>55694169.159999996</v>
      </c>
      <c r="R395" s="416">
        <f t="shared" si="226"/>
        <v>125956475.22999993</v>
      </c>
      <c r="S395" s="416">
        <f>SUM(S396:S414)</f>
        <v>0</v>
      </c>
      <c r="T395" s="416">
        <f>SUM(T396:T414)</f>
        <v>0</v>
      </c>
      <c r="U395" s="416">
        <f>SUM(U396:U414)</f>
        <v>0</v>
      </c>
      <c r="V395" s="416">
        <f t="shared" si="227"/>
        <v>0</v>
      </c>
      <c r="W395" s="416">
        <f>SUM(W396:W414)</f>
        <v>0</v>
      </c>
      <c r="X395" s="416">
        <f>SUM(X396:X414)</f>
        <v>0</v>
      </c>
      <c r="Y395" s="416">
        <f>SUM(Y396:Y414)</f>
        <v>0</v>
      </c>
      <c r="Z395" s="416">
        <f t="shared" si="228"/>
        <v>0</v>
      </c>
      <c r="AA395" s="416">
        <f t="shared" si="245"/>
        <v>0</v>
      </c>
      <c r="AB395" s="417">
        <f t="shared" si="245"/>
        <v>70262306.069999933</v>
      </c>
      <c r="AC395" s="417">
        <f t="shared" si="245"/>
        <v>55694169.159999996</v>
      </c>
      <c r="AD395" s="417">
        <f t="shared" si="237"/>
        <v>125956475.22999993</v>
      </c>
      <c r="AE395" s="417">
        <f>SUM(AE396:AE414)</f>
        <v>0</v>
      </c>
      <c r="AF395" s="417">
        <f>SUM(AF396:AF414)</f>
        <v>68003558.579999998</v>
      </c>
      <c r="AG395" s="417">
        <f>SUM(AG396:AG414)</f>
        <v>41712756.640000001</v>
      </c>
      <c r="AH395" s="417">
        <f t="shared" si="238"/>
        <v>109716315.22</v>
      </c>
      <c r="AI395" s="417">
        <f t="shared" si="246"/>
        <v>0</v>
      </c>
      <c r="AJ395" s="417">
        <f t="shared" si="246"/>
        <v>2258747.489999935</v>
      </c>
      <c r="AK395" s="417">
        <f t="shared" si="246"/>
        <v>13981412.519999996</v>
      </c>
      <c r="AL395" s="417">
        <f t="shared" si="222"/>
        <v>16240160.009999931</v>
      </c>
      <c r="AM395" s="418" t="str">
        <f t="shared" si="221"/>
        <v/>
      </c>
      <c r="AN395" s="418">
        <f t="shared" si="221"/>
        <v>0.96785264224391354</v>
      </c>
      <c r="AO395" s="418">
        <f t="shared" si="221"/>
        <v>0.74896092839029982</v>
      </c>
      <c r="AP395" s="418">
        <f t="shared" si="221"/>
        <v>0.87106530267423754</v>
      </c>
      <c r="AQ395" s="416">
        <f t="shared" si="247"/>
        <v>0</v>
      </c>
      <c r="AR395" s="416">
        <f t="shared" si="247"/>
        <v>0</v>
      </c>
      <c r="AS395" s="416">
        <f t="shared" si="247"/>
        <v>0</v>
      </c>
      <c r="AT395" s="416">
        <f t="shared" si="243"/>
        <v>0</v>
      </c>
      <c r="AU395" s="419"/>
      <c r="AV395" s="466">
        <f>+AL395-'[1]Summary by PAP Conap2014'!$BE$117</f>
        <v>0</v>
      </c>
    </row>
    <row r="396" spans="1:48" s="334" customFormat="1">
      <c r="A396" s="401"/>
      <c r="B396" s="217" t="s">
        <v>51</v>
      </c>
      <c r="C396" s="200"/>
      <c r="D396" s="200">
        <v>23982290.559999943</v>
      </c>
      <c r="E396" s="200">
        <v>55694169.159999996</v>
      </c>
      <c r="F396" s="200">
        <f t="shared" si="223"/>
        <v>79676459.719999939</v>
      </c>
      <c r="G396" s="200"/>
      <c r="H396" s="200"/>
      <c r="I396" s="200"/>
      <c r="J396" s="200">
        <f t="shared" si="224"/>
        <v>0</v>
      </c>
      <c r="K396" s="200">
        <f t="shared" si="244"/>
        <v>0</v>
      </c>
      <c r="L396" s="200">
        <f t="shared" si="244"/>
        <v>23982290.559999943</v>
      </c>
      <c r="M396" s="200">
        <f t="shared" si="244"/>
        <v>55694169.159999996</v>
      </c>
      <c r="N396" s="200">
        <f t="shared" si="225"/>
        <v>79676459.719999939</v>
      </c>
      <c r="O396" s="200"/>
      <c r="P396" s="200">
        <v>23982290.559999943</v>
      </c>
      <c r="Q396" s="200">
        <v>55694169.159999996</v>
      </c>
      <c r="R396" s="200">
        <f t="shared" si="226"/>
        <v>79676459.719999939</v>
      </c>
      <c r="S396" s="200"/>
      <c r="T396" s="200"/>
      <c r="U396" s="200"/>
      <c r="V396" s="200">
        <f t="shared" si="227"/>
        <v>0</v>
      </c>
      <c r="W396" s="200"/>
      <c r="X396" s="200"/>
      <c r="Y396" s="402">
        <f>-'[3]Central-conap'!E115</f>
        <v>-55600000</v>
      </c>
      <c r="Z396" s="200">
        <f t="shared" si="228"/>
        <v>-55600000</v>
      </c>
      <c r="AA396" s="200">
        <f t="shared" si="245"/>
        <v>0</v>
      </c>
      <c r="AB396" s="402">
        <f t="shared" si="245"/>
        <v>23982290.559999943</v>
      </c>
      <c r="AC396" s="402">
        <f t="shared" si="245"/>
        <v>94169.159999996424</v>
      </c>
      <c r="AD396" s="402">
        <f t="shared" si="237"/>
        <v>24076459.719999939</v>
      </c>
      <c r="AE396" s="402"/>
      <c r="AF396" s="402">
        <f>+'[3]Central-conap'!F114</f>
        <v>23692382.470000003</v>
      </c>
      <c r="AG396" s="402">
        <f>+'[3]Central-conap'!F115</f>
        <v>0</v>
      </c>
      <c r="AH396" s="402">
        <f t="shared" si="238"/>
        <v>23692382.470000003</v>
      </c>
      <c r="AI396" s="402">
        <f t="shared" si="246"/>
        <v>0</v>
      </c>
      <c r="AJ396" s="402">
        <f t="shared" si="246"/>
        <v>289908.08999994025</v>
      </c>
      <c r="AK396" s="402">
        <f t="shared" si="246"/>
        <v>94169.159999996424</v>
      </c>
      <c r="AL396" s="402">
        <f t="shared" si="222"/>
        <v>384077.24999993667</v>
      </c>
      <c r="AM396" s="432" t="str">
        <f t="shared" si="221"/>
        <v/>
      </c>
      <c r="AN396" s="432">
        <f t="shared" si="221"/>
        <v>0.98791157628273096</v>
      </c>
      <c r="AO396" s="432">
        <f t="shared" si="221"/>
        <v>0</v>
      </c>
      <c r="AP396" s="432">
        <f t="shared" si="221"/>
        <v>0.98404760274281977</v>
      </c>
      <c r="AQ396" s="200">
        <f t="shared" si="247"/>
        <v>0</v>
      </c>
      <c r="AR396" s="200">
        <f t="shared" si="247"/>
        <v>0</v>
      </c>
      <c r="AS396" s="200">
        <f t="shared" si="247"/>
        <v>0</v>
      </c>
      <c r="AT396" s="200">
        <f t="shared" si="243"/>
        <v>0</v>
      </c>
      <c r="AU396" s="404"/>
    </row>
    <row r="397" spans="1:48" s="334" customFormat="1" ht="24">
      <c r="A397" s="401"/>
      <c r="B397" s="217" t="s">
        <v>52</v>
      </c>
      <c r="C397" s="200"/>
      <c r="D397" s="200">
        <v>3065557.65</v>
      </c>
      <c r="E397" s="200"/>
      <c r="F397" s="200">
        <f t="shared" si="223"/>
        <v>3065557.65</v>
      </c>
      <c r="G397" s="200"/>
      <c r="H397" s="200"/>
      <c r="I397" s="200"/>
      <c r="J397" s="200">
        <f t="shared" si="224"/>
        <v>0</v>
      </c>
      <c r="K397" s="200">
        <f t="shared" si="244"/>
        <v>0</v>
      </c>
      <c r="L397" s="200">
        <f t="shared" si="244"/>
        <v>3065557.65</v>
      </c>
      <c r="M397" s="200">
        <f t="shared" si="244"/>
        <v>0</v>
      </c>
      <c r="N397" s="200">
        <f t="shared" si="225"/>
        <v>3065557.65</v>
      </c>
      <c r="O397" s="200"/>
      <c r="P397" s="200">
        <v>3065557.65</v>
      </c>
      <c r="Q397" s="200"/>
      <c r="R397" s="200">
        <f t="shared" si="226"/>
        <v>3065557.65</v>
      </c>
      <c r="S397" s="200"/>
      <c r="T397" s="200"/>
      <c r="U397" s="200"/>
      <c r="V397" s="200">
        <f t="shared" si="227"/>
        <v>0</v>
      </c>
      <c r="W397" s="200"/>
      <c r="X397" s="200"/>
      <c r="Y397" s="402">
        <f>+[3]CHDNCR!J437</f>
        <v>9000000</v>
      </c>
      <c r="Z397" s="200">
        <f t="shared" si="228"/>
        <v>9000000</v>
      </c>
      <c r="AA397" s="200">
        <f t="shared" si="245"/>
        <v>0</v>
      </c>
      <c r="AB397" s="402">
        <f t="shared" si="245"/>
        <v>3065557.65</v>
      </c>
      <c r="AC397" s="402">
        <f t="shared" si="245"/>
        <v>9000000</v>
      </c>
      <c r="AD397" s="402">
        <f t="shared" si="237"/>
        <v>12065557.65</v>
      </c>
      <c r="AE397" s="402"/>
      <c r="AF397" s="402">
        <f>+[3]CHDNCR!AX436</f>
        <v>3065554.2</v>
      </c>
      <c r="AG397" s="402">
        <f>+[3]CHDNCR!AX437</f>
        <v>9000000</v>
      </c>
      <c r="AH397" s="402">
        <f t="shared" si="238"/>
        <v>12065554.199999999</v>
      </c>
      <c r="AI397" s="402">
        <f t="shared" si="246"/>
        <v>0</v>
      </c>
      <c r="AJ397" s="402">
        <f t="shared" si="246"/>
        <v>3.4499999997206032</v>
      </c>
      <c r="AK397" s="402">
        <f t="shared" si="246"/>
        <v>0</v>
      </c>
      <c r="AL397" s="402">
        <f t="shared" si="222"/>
        <v>3.4499999997206032</v>
      </c>
      <c r="AM397" s="432" t="str">
        <f t="shared" si="221"/>
        <v/>
      </c>
      <c r="AN397" s="432">
        <f t="shared" si="221"/>
        <v>0.99999887459301251</v>
      </c>
      <c r="AO397" s="432">
        <f t="shared" si="221"/>
        <v>1</v>
      </c>
      <c r="AP397" s="432">
        <f t="shared" si="221"/>
        <v>0.99999971406211785</v>
      </c>
      <c r="AQ397" s="200">
        <f t="shared" si="247"/>
        <v>0</v>
      </c>
      <c r="AR397" s="200">
        <f t="shared" si="247"/>
        <v>0</v>
      </c>
      <c r="AS397" s="200">
        <f t="shared" si="247"/>
        <v>0</v>
      </c>
      <c r="AT397" s="200">
        <f t="shared" si="243"/>
        <v>0</v>
      </c>
      <c r="AU397" s="404"/>
    </row>
    <row r="398" spans="1:48" s="334" customFormat="1">
      <c r="A398" s="401"/>
      <c r="B398" s="217" t="s">
        <v>88</v>
      </c>
      <c r="C398" s="200"/>
      <c r="D398" s="200"/>
      <c r="E398" s="200"/>
      <c r="F398" s="200">
        <f>SUM(C398:E398)</f>
        <v>0</v>
      </c>
      <c r="G398" s="200"/>
      <c r="H398" s="200"/>
      <c r="I398" s="200"/>
      <c r="J398" s="200">
        <f>SUM(G398:I398)</f>
        <v>0</v>
      </c>
      <c r="K398" s="200">
        <f>+C398+G398</f>
        <v>0</v>
      </c>
      <c r="L398" s="200">
        <f>+D398+H398</f>
        <v>0</v>
      </c>
      <c r="M398" s="200">
        <f>+E398+I398</f>
        <v>0</v>
      </c>
      <c r="N398" s="200">
        <f>SUM(K398:M398)</f>
        <v>0</v>
      </c>
      <c r="O398" s="200"/>
      <c r="P398" s="200"/>
      <c r="Q398" s="200"/>
      <c r="R398" s="200">
        <f>SUM(O398:Q398)</f>
        <v>0</v>
      </c>
      <c r="S398" s="200"/>
      <c r="T398" s="200"/>
      <c r="U398" s="200"/>
      <c r="V398" s="200">
        <f>SUM(S398:U398)</f>
        <v>0</v>
      </c>
      <c r="W398" s="200"/>
      <c r="X398" s="200"/>
      <c r="Y398" s="402">
        <f>+[3]CHDCAR!J437</f>
        <v>0</v>
      </c>
      <c r="Z398" s="200">
        <f>SUM(W398:Y398)</f>
        <v>0</v>
      </c>
      <c r="AA398" s="200">
        <f>+O398+W398+S398</f>
        <v>0</v>
      </c>
      <c r="AB398" s="402">
        <f>+P398+X398+T398</f>
        <v>0</v>
      </c>
      <c r="AC398" s="402">
        <f>+Q398+Y398+U398</f>
        <v>0</v>
      </c>
      <c r="AD398" s="402">
        <f>SUM(AA398:AC398)</f>
        <v>0</v>
      </c>
      <c r="AE398" s="402"/>
      <c r="AF398" s="402">
        <f>+[3]CHDCAR!AX436</f>
        <v>0</v>
      </c>
      <c r="AG398" s="402">
        <f>+[3]CHDCAR!AX437</f>
        <v>0</v>
      </c>
      <c r="AH398" s="402">
        <f>SUM(AE398:AG398)</f>
        <v>0</v>
      </c>
      <c r="AI398" s="402">
        <f>+AA398-AE398</f>
        <v>0</v>
      </c>
      <c r="AJ398" s="402">
        <f>+AB398-AF398</f>
        <v>0</v>
      </c>
      <c r="AK398" s="402">
        <f>+AC398-AG398</f>
        <v>0</v>
      </c>
      <c r="AL398" s="402">
        <f>SUM(AI398:AK398)</f>
        <v>0</v>
      </c>
      <c r="AM398" s="432" t="str">
        <f>IF(AA398=0,"",AE398/AA398)</f>
        <v/>
      </c>
      <c r="AN398" s="432" t="str">
        <f>IF(AB398=0,"",AF398/AB398)</f>
        <v/>
      </c>
      <c r="AO398" s="432" t="str">
        <f>IF(AC398=0,"",AG398/AC398)</f>
        <v/>
      </c>
      <c r="AP398" s="432" t="str">
        <f>IF(AD398=0,"",AH398/AD398)</f>
        <v/>
      </c>
      <c r="AQ398" s="200">
        <f>+K398-O398-S398</f>
        <v>0</v>
      </c>
      <c r="AR398" s="200">
        <f>+L398-P398-T398</f>
        <v>0</v>
      </c>
      <c r="AS398" s="200">
        <f>+M398-Q398-U398</f>
        <v>0</v>
      </c>
      <c r="AT398" s="200">
        <f>SUM(AQ398:AS398)</f>
        <v>0</v>
      </c>
      <c r="AU398" s="404"/>
    </row>
    <row r="399" spans="1:48" s="334" customFormat="1">
      <c r="A399" s="401"/>
      <c r="B399" s="237" t="s">
        <v>80</v>
      </c>
      <c r="C399" s="200"/>
      <c r="D399" s="200">
        <v>18304.759999999998</v>
      </c>
      <c r="E399" s="200"/>
      <c r="F399" s="200">
        <f t="shared" si="223"/>
        <v>18304.759999999998</v>
      </c>
      <c r="G399" s="200"/>
      <c r="H399" s="200"/>
      <c r="I399" s="200"/>
      <c r="J399" s="200">
        <f t="shared" si="224"/>
        <v>0</v>
      </c>
      <c r="K399" s="200">
        <f t="shared" si="244"/>
        <v>0</v>
      </c>
      <c r="L399" s="200">
        <f t="shared" si="244"/>
        <v>18304.759999999998</v>
      </c>
      <c r="M399" s="200">
        <f t="shared" si="244"/>
        <v>0</v>
      </c>
      <c r="N399" s="200">
        <f t="shared" si="225"/>
        <v>18304.759999999998</v>
      </c>
      <c r="O399" s="200"/>
      <c r="P399" s="200">
        <v>18304.759999999998</v>
      </c>
      <c r="Q399" s="200"/>
      <c r="R399" s="200">
        <f t="shared" si="226"/>
        <v>18304.759999999998</v>
      </c>
      <c r="S399" s="200"/>
      <c r="T399" s="200"/>
      <c r="U399" s="200"/>
      <c r="V399" s="200">
        <f t="shared" si="227"/>
        <v>0</v>
      </c>
      <c r="W399" s="200"/>
      <c r="X399" s="200"/>
      <c r="Y399" s="402">
        <f>+[3]CHD1!J437</f>
        <v>6400000</v>
      </c>
      <c r="Z399" s="200">
        <f t="shared" si="228"/>
        <v>6400000</v>
      </c>
      <c r="AA399" s="200">
        <f t="shared" si="245"/>
        <v>0</v>
      </c>
      <c r="AB399" s="402">
        <f t="shared" si="245"/>
        <v>18304.759999999998</v>
      </c>
      <c r="AC399" s="402">
        <f t="shared" si="245"/>
        <v>6400000</v>
      </c>
      <c r="AD399" s="402">
        <f t="shared" si="237"/>
        <v>6418304.7599999998</v>
      </c>
      <c r="AE399" s="402"/>
      <c r="AF399" s="402">
        <f>+[3]CHD1!AX436</f>
        <v>18304.760000000002</v>
      </c>
      <c r="AG399" s="402">
        <f>+[3]CHD1!AX437</f>
        <v>6045000</v>
      </c>
      <c r="AH399" s="402">
        <f t="shared" si="238"/>
        <v>6063304.7599999998</v>
      </c>
      <c r="AI399" s="402">
        <f t="shared" si="246"/>
        <v>0</v>
      </c>
      <c r="AJ399" s="402">
        <f t="shared" si="246"/>
        <v>0</v>
      </c>
      <c r="AK399" s="402">
        <f t="shared" si="246"/>
        <v>355000</v>
      </c>
      <c r="AL399" s="402">
        <f t="shared" si="222"/>
        <v>355000</v>
      </c>
      <c r="AM399" s="432" t="str">
        <f t="shared" si="221"/>
        <v/>
      </c>
      <c r="AN399" s="432">
        <f t="shared" si="221"/>
        <v>1.0000000000000002</v>
      </c>
      <c r="AO399" s="432">
        <f t="shared" si="221"/>
        <v>0.94453125000000004</v>
      </c>
      <c r="AP399" s="432">
        <f t="shared" si="221"/>
        <v>0.94468944475612593</v>
      </c>
      <c r="AQ399" s="200">
        <f t="shared" si="247"/>
        <v>0</v>
      </c>
      <c r="AR399" s="200">
        <f t="shared" si="247"/>
        <v>0</v>
      </c>
      <c r="AS399" s="200">
        <f t="shared" si="247"/>
        <v>0</v>
      </c>
      <c r="AT399" s="200">
        <f t="shared" si="243"/>
        <v>0</v>
      </c>
      <c r="AU399" s="404"/>
    </row>
    <row r="400" spans="1:48" s="334" customFormat="1" ht="24">
      <c r="A400" s="401"/>
      <c r="B400" s="443" t="s">
        <v>91</v>
      </c>
      <c r="C400" s="200"/>
      <c r="D400" s="200">
        <v>9489.32</v>
      </c>
      <c r="E400" s="200"/>
      <c r="F400" s="200">
        <f t="shared" si="223"/>
        <v>9489.32</v>
      </c>
      <c r="G400" s="200"/>
      <c r="H400" s="200"/>
      <c r="I400" s="200"/>
      <c r="J400" s="200">
        <f t="shared" si="224"/>
        <v>0</v>
      </c>
      <c r="K400" s="200">
        <f t="shared" si="244"/>
        <v>0</v>
      </c>
      <c r="L400" s="200">
        <f t="shared" si="244"/>
        <v>9489.32</v>
      </c>
      <c r="M400" s="200">
        <f t="shared" si="244"/>
        <v>0</v>
      </c>
      <c r="N400" s="200">
        <f t="shared" si="225"/>
        <v>9489.32</v>
      </c>
      <c r="O400" s="200"/>
      <c r="P400" s="200">
        <v>9489.32</v>
      </c>
      <c r="Q400" s="200"/>
      <c r="R400" s="200">
        <f t="shared" si="226"/>
        <v>9489.32</v>
      </c>
      <c r="S400" s="200"/>
      <c r="T400" s="200"/>
      <c r="U400" s="200"/>
      <c r="V400" s="200">
        <f t="shared" si="227"/>
        <v>0</v>
      </c>
      <c r="W400" s="200"/>
      <c r="X400" s="200"/>
      <c r="Y400" s="402">
        <f>+[3]CHD2!J437</f>
        <v>3200000</v>
      </c>
      <c r="Z400" s="200">
        <f t="shared" si="228"/>
        <v>3200000</v>
      </c>
      <c r="AA400" s="200">
        <f t="shared" si="245"/>
        <v>0</v>
      </c>
      <c r="AB400" s="402">
        <f t="shared" si="245"/>
        <v>9489.32</v>
      </c>
      <c r="AC400" s="402">
        <f t="shared" si="245"/>
        <v>3200000</v>
      </c>
      <c r="AD400" s="402">
        <f t="shared" si="237"/>
        <v>3209489.32</v>
      </c>
      <c r="AE400" s="402"/>
      <c r="AF400" s="402">
        <f>+[3]CHD2!AX436</f>
        <v>9126.32</v>
      </c>
      <c r="AG400" s="402">
        <f>+[3]CHD2!AX437</f>
        <v>3195000</v>
      </c>
      <c r="AH400" s="402">
        <f t="shared" si="238"/>
        <v>3204126.32</v>
      </c>
      <c r="AI400" s="402">
        <f t="shared" si="246"/>
        <v>0</v>
      </c>
      <c r="AJ400" s="402">
        <f t="shared" si="246"/>
        <v>363</v>
      </c>
      <c r="AK400" s="402">
        <f t="shared" si="246"/>
        <v>5000</v>
      </c>
      <c r="AL400" s="402">
        <f t="shared" si="222"/>
        <v>5363</v>
      </c>
      <c r="AM400" s="432" t="str">
        <f t="shared" si="221"/>
        <v/>
      </c>
      <c r="AN400" s="432">
        <f t="shared" si="221"/>
        <v>0.96174646866161118</v>
      </c>
      <c r="AO400" s="432">
        <f t="shared" si="221"/>
        <v>0.99843749999999998</v>
      </c>
      <c r="AP400" s="432">
        <f t="shared" si="221"/>
        <v>0.99832901765194226</v>
      </c>
      <c r="AQ400" s="200">
        <f t="shared" si="247"/>
        <v>0</v>
      </c>
      <c r="AR400" s="200">
        <f t="shared" si="247"/>
        <v>0</v>
      </c>
      <c r="AS400" s="200">
        <f t="shared" si="247"/>
        <v>0</v>
      </c>
      <c r="AT400" s="200">
        <f t="shared" si="243"/>
        <v>0</v>
      </c>
      <c r="AU400" s="404"/>
    </row>
    <row r="401" spans="1:48" s="334" customFormat="1">
      <c r="A401" s="401"/>
      <c r="B401" s="217" t="s">
        <v>93</v>
      </c>
      <c r="C401" s="200"/>
      <c r="D401" s="200">
        <v>1874242.75</v>
      </c>
      <c r="E401" s="200"/>
      <c r="F401" s="200">
        <f t="shared" si="223"/>
        <v>1874242.75</v>
      </c>
      <c r="G401" s="200"/>
      <c r="H401" s="200"/>
      <c r="I401" s="200"/>
      <c r="J401" s="200">
        <f t="shared" si="224"/>
        <v>0</v>
      </c>
      <c r="K401" s="200">
        <f t="shared" si="244"/>
        <v>0</v>
      </c>
      <c r="L401" s="200">
        <f t="shared" si="244"/>
        <v>1874242.75</v>
      </c>
      <c r="M401" s="200">
        <f t="shared" si="244"/>
        <v>0</v>
      </c>
      <c r="N401" s="200">
        <f t="shared" si="225"/>
        <v>1874242.75</v>
      </c>
      <c r="O401" s="200"/>
      <c r="P401" s="200">
        <v>1874242.75</v>
      </c>
      <c r="Q401" s="200"/>
      <c r="R401" s="200">
        <f t="shared" si="226"/>
        <v>1874242.75</v>
      </c>
      <c r="S401" s="200"/>
      <c r="T401" s="200"/>
      <c r="U401" s="200"/>
      <c r="V401" s="200">
        <f t="shared" si="227"/>
        <v>0</v>
      </c>
      <c r="W401" s="200"/>
      <c r="X401" s="200"/>
      <c r="Y401" s="402">
        <f>+[3]CHD3!J437</f>
        <v>6400000</v>
      </c>
      <c r="Z401" s="200">
        <f t="shared" si="228"/>
        <v>6400000</v>
      </c>
      <c r="AA401" s="200">
        <f t="shared" si="245"/>
        <v>0</v>
      </c>
      <c r="AB401" s="402">
        <f t="shared" si="245"/>
        <v>1874242.75</v>
      </c>
      <c r="AC401" s="402">
        <f t="shared" si="245"/>
        <v>6400000</v>
      </c>
      <c r="AD401" s="402">
        <f t="shared" si="237"/>
        <v>8274242.75</v>
      </c>
      <c r="AE401" s="402"/>
      <c r="AF401" s="402">
        <f>+[3]CHD3!AX436</f>
        <v>1874242.75</v>
      </c>
      <c r="AG401" s="402">
        <f>+[3]CHD3!AX437</f>
        <v>0</v>
      </c>
      <c r="AH401" s="402">
        <f t="shared" si="238"/>
        <v>1874242.75</v>
      </c>
      <c r="AI401" s="402">
        <f t="shared" si="246"/>
        <v>0</v>
      </c>
      <c r="AJ401" s="402">
        <f t="shared" si="246"/>
        <v>0</v>
      </c>
      <c r="AK401" s="402">
        <f t="shared" si="246"/>
        <v>6400000</v>
      </c>
      <c r="AL401" s="402">
        <f t="shared" si="222"/>
        <v>6400000</v>
      </c>
      <c r="AM401" s="432" t="str">
        <f t="shared" si="221"/>
        <v/>
      </c>
      <c r="AN401" s="432">
        <f t="shared" si="221"/>
        <v>1</v>
      </c>
      <c r="AO401" s="432">
        <f t="shared" si="221"/>
        <v>0</v>
      </c>
      <c r="AP401" s="432">
        <f t="shared" si="221"/>
        <v>0.22651532069203553</v>
      </c>
      <c r="AQ401" s="200">
        <f t="shared" si="247"/>
        <v>0</v>
      </c>
      <c r="AR401" s="200">
        <f t="shared" si="247"/>
        <v>0</v>
      </c>
      <c r="AS401" s="200">
        <f t="shared" si="247"/>
        <v>0</v>
      </c>
      <c r="AT401" s="200">
        <f t="shared" si="243"/>
        <v>0</v>
      </c>
      <c r="AU401" s="404"/>
    </row>
    <row r="402" spans="1:48" s="334" customFormat="1">
      <c r="A402" s="401"/>
      <c r="B402" s="217" t="s">
        <v>95</v>
      </c>
      <c r="C402" s="200"/>
      <c r="D402" s="200">
        <v>855211.95</v>
      </c>
      <c r="E402" s="200"/>
      <c r="F402" s="200">
        <f t="shared" si="223"/>
        <v>855211.95</v>
      </c>
      <c r="G402" s="200"/>
      <c r="H402" s="200"/>
      <c r="I402" s="200"/>
      <c r="J402" s="200">
        <f t="shared" si="224"/>
        <v>0</v>
      </c>
      <c r="K402" s="200">
        <f t="shared" si="244"/>
        <v>0</v>
      </c>
      <c r="L402" s="200">
        <f t="shared" si="244"/>
        <v>855211.95</v>
      </c>
      <c r="M402" s="200">
        <f t="shared" si="244"/>
        <v>0</v>
      </c>
      <c r="N402" s="200">
        <f t="shared" si="225"/>
        <v>855211.95</v>
      </c>
      <c r="O402" s="200"/>
      <c r="P402" s="200">
        <v>855211.95</v>
      </c>
      <c r="Q402" s="200"/>
      <c r="R402" s="200">
        <f t="shared" si="226"/>
        <v>855211.95</v>
      </c>
      <c r="S402" s="200"/>
      <c r="T402" s="200"/>
      <c r="U402" s="200"/>
      <c r="V402" s="200">
        <f t="shared" si="227"/>
        <v>0</v>
      </c>
      <c r="W402" s="200"/>
      <c r="X402" s="200"/>
      <c r="Y402" s="402">
        <f>+[3]CHD4A!J437</f>
        <v>6400000</v>
      </c>
      <c r="Z402" s="200">
        <f t="shared" si="228"/>
        <v>6400000</v>
      </c>
      <c r="AA402" s="200">
        <f t="shared" si="245"/>
        <v>0</v>
      </c>
      <c r="AB402" s="402">
        <f t="shared" si="245"/>
        <v>855211.95</v>
      </c>
      <c r="AC402" s="402">
        <f t="shared" si="245"/>
        <v>6400000</v>
      </c>
      <c r="AD402" s="402">
        <f t="shared" si="237"/>
        <v>7255211.9500000002</v>
      </c>
      <c r="AE402" s="402"/>
      <c r="AF402" s="402">
        <f>+[3]CHD4A!AX436</f>
        <v>855211.95</v>
      </c>
      <c r="AG402" s="402">
        <f>+[3]CHD4A!AX437</f>
        <v>6397761.6399999997</v>
      </c>
      <c r="AH402" s="402">
        <f t="shared" si="238"/>
        <v>7252973.5899999999</v>
      </c>
      <c r="AI402" s="402">
        <f t="shared" si="246"/>
        <v>0</v>
      </c>
      <c r="AJ402" s="402">
        <f t="shared" si="246"/>
        <v>0</v>
      </c>
      <c r="AK402" s="402">
        <f t="shared" si="246"/>
        <v>2238.3600000003353</v>
      </c>
      <c r="AL402" s="402">
        <f t="shared" si="222"/>
        <v>2238.3600000003353</v>
      </c>
      <c r="AM402" s="432" t="str">
        <f t="shared" si="221"/>
        <v/>
      </c>
      <c r="AN402" s="432">
        <f t="shared" si="221"/>
        <v>1</v>
      </c>
      <c r="AO402" s="432">
        <f t="shared" si="221"/>
        <v>0.99965025624999992</v>
      </c>
      <c r="AP402" s="432">
        <f t="shared" si="221"/>
        <v>0.99969148247970885</v>
      </c>
      <c r="AQ402" s="200">
        <f t="shared" si="247"/>
        <v>0</v>
      </c>
      <c r="AR402" s="200">
        <f t="shared" si="247"/>
        <v>0</v>
      </c>
      <c r="AS402" s="200">
        <f t="shared" si="247"/>
        <v>0</v>
      </c>
      <c r="AT402" s="200">
        <f t="shared" si="243"/>
        <v>0</v>
      </c>
      <c r="AU402" s="404"/>
    </row>
    <row r="403" spans="1:48" s="334" customFormat="1">
      <c r="A403" s="401"/>
      <c r="B403" s="217" t="s">
        <v>97</v>
      </c>
      <c r="C403" s="200"/>
      <c r="D403" s="200">
        <v>0</v>
      </c>
      <c r="E403" s="200"/>
      <c r="F403" s="200">
        <f t="shared" si="223"/>
        <v>0</v>
      </c>
      <c r="G403" s="200"/>
      <c r="H403" s="200"/>
      <c r="I403" s="200"/>
      <c r="J403" s="200">
        <f t="shared" si="224"/>
        <v>0</v>
      </c>
      <c r="K403" s="200">
        <f t="shared" si="244"/>
        <v>0</v>
      </c>
      <c r="L403" s="200">
        <f t="shared" si="244"/>
        <v>0</v>
      </c>
      <c r="M403" s="200">
        <f t="shared" si="244"/>
        <v>0</v>
      </c>
      <c r="N403" s="200">
        <f t="shared" si="225"/>
        <v>0</v>
      </c>
      <c r="O403" s="200"/>
      <c r="P403" s="200">
        <v>0</v>
      </c>
      <c r="Q403" s="200"/>
      <c r="R403" s="200">
        <f t="shared" si="226"/>
        <v>0</v>
      </c>
      <c r="S403" s="200"/>
      <c r="T403" s="200"/>
      <c r="U403" s="200"/>
      <c r="V403" s="200">
        <f t="shared" si="227"/>
        <v>0</v>
      </c>
      <c r="W403" s="200"/>
      <c r="X403" s="200"/>
      <c r="Y403" s="402">
        <f>+[3]CHD4B!J437</f>
        <v>0</v>
      </c>
      <c r="Z403" s="200">
        <f t="shared" si="228"/>
        <v>0</v>
      </c>
      <c r="AA403" s="200">
        <f t="shared" si="245"/>
        <v>0</v>
      </c>
      <c r="AB403" s="402">
        <f t="shared" si="245"/>
        <v>0</v>
      </c>
      <c r="AC403" s="402">
        <f t="shared" si="245"/>
        <v>0</v>
      </c>
      <c r="AD403" s="402">
        <f t="shared" si="237"/>
        <v>0</v>
      </c>
      <c r="AE403" s="402"/>
      <c r="AF403" s="402">
        <f>+[3]CHD4B!AX436</f>
        <v>0</v>
      </c>
      <c r="AG403" s="402">
        <f>+[3]CHD4B!AX437</f>
        <v>0</v>
      </c>
      <c r="AH403" s="402">
        <f t="shared" si="238"/>
        <v>0</v>
      </c>
      <c r="AI403" s="402">
        <f t="shared" si="246"/>
        <v>0</v>
      </c>
      <c r="AJ403" s="402">
        <f t="shared" si="246"/>
        <v>0</v>
      </c>
      <c r="AK403" s="402">
        <f t="shared" si="246"/>
        <v>0</v>
      </c>
      <c r="AL403" s="402">
        <f t="shared" si="222"/>
        <v>0</v>
      </c>
      <c r="AM403" s="432" t="str">
        <f t="shared" si="221"/>
        <v/>
      </c>
      <c r="AN403" s="432" t="str">
        <f t="shared" si="221"/>
        <v/>
      </c>
      <c r="AO403" s="432" t="str">
        <f t="shared" si="221"/>
        <v/>
      </c>
      <c r="AP403" s="432" t="str">
        <f t="shared" si="221"/>
        <v/>
      </c>
      <c r="AQ403" s="200">
        <f t="shared" si="247"/>
        <v>0</v>
      </c>
      <c r="AR403" s="200">
        <f t="shared" si="247"/>
        <v>0</v>
      </c>
      <c r="AS403" s="200">
        <f t="shared" si="247"/>
        <v>0</v>
      </c>
      <c r="AT403" s="200">
        <f t="shared" si="243"/>
        <v>0</v>
      </c>
      <c r="AU403" s="404"/>
    </row>
    <row r="404" spans="1:48" s="334" customFormat="1">
      <c r="A404" s="401"/>
      <c r="B404" s="217" t="s">
        <v>53</v>
      </c>
      <c r="C404" s="200"/>
      <c r="D404" s="200">
        <v>2178098.9800000004</v>
      </c>
      <c r="E404" s="200"/>
      <c r="F404" s="200">
        <f t="shared" si="223"/>
        <v>2178098.9800000004</v>
      </c>
      <c r="G404" s="200"/>
      <c r="H404" s="200"/>
      <c r="I404" s="200"/>
      <c r="J404" s="200">
        <f t="shared" si="224"/>
        <v>0</v>
      </c>
      <c r="K404" s="200">
        <f t="shared" si="244"/>
        <v>0</v>
      </c>
      <c r="L404" s="200">
        <f t="shared" si="244"/>
        <v>2178098.9800000004</v>
      </c>
      <c r="M404" s="200">
        <f t="shared" si="244"/>
        <v>0</v>
      </c>
      <c r="N404" s="200">
        <f t="shared" si="225"/>
        <v>2178098.9800000004</v>
      </c>
      <c r="O404" s="200"/>
      <c r="P404" s="200">
        <v>2178098.9800000004</v>
      </c>
      <c r="Q404" s="200"/>
      <c r="R404" s="200">
        <f t="shared" si="226"/>
        <v>2178098.9800000004</v>
      </c>
      <c r="S404" s="200"/>
      <c r="T404" s="200"/>
      <c r="U404" s="200"/>
      <c r="V404" s="200">
        <f t="shared" si="227"/>
        <v>0</v>
      </c>
      <c r="W404" s="200"/>
      <c r="X404" s="200"/>
      <c r="Y404" s="402">
        <f>+[3]CHD5!J437</f>
        <v>3200000</v>
      </c>
      <c r="Z404" s="200">
        <f t="shared" si="228"/>
        <v>3200000</v>
      </c>
      <c r="AA404" s="200">
        <f t="shared" si="245"/>
        <v>0</v>
      </c>
      <c r="AB404" s="402">
        <f t="shared" si="245"/>
        <v>2178098.9800000004</v>
      </c>
      <c r="AC404" s="402">
        <f t="shared" si="245"/>
        <v>3200000</v>
      </c>
      <c r="AD404" s="402">
        <f t="shared" si="237"/>
        <v>5378098.9800000004</v>
      </c>
      <c r="AE404" s="402"/>
      <c r="AF404" s="402">
        <f>+[3]CHD5!AX436</f>
        <v>2149095</v>
      </c>
      <c r="AG404" s="402">
        <f>+[3]CHD5!AX437</f>
        <v>3200000</v>
      </c>
      <c r="AH404" s="402">
        <f t="shared" si="238"/>
        <v>5349095</v>
      </c>
      <c r="AI404" s="402">
        <f t="shared" si="246"/>
        <v>0</v>
      </c>
      <c r="AJ404" s="402">
        <f t="shared" si="246"/>
        <v>29003.980000000447</v>
      </c>
      <c r="AK404" s="402">
        <f t="shared" si="246"/>
        <v>0</v>
      </c>
      <c r="AL404" s="402">
        <f t="shared" si="222"/>
        <v>29003.980000000447</v>
      </c>
      <c r="AM404" s="432" t="str">
        <f t="shared" si="221"/>
        <v/>
      </c>
      <c r="AN404" s="432">
        <f t="shared" si="221"/>
        <v>0.98668380993411031</v>
      </c>
      <c r="AO404" s="432">
        <f t="shared" si="221"/>
        <v>1</v>
      </c>
      <c r="AP404" s="432">
        <f t="shared" si="221"/>
        <v>0.9946070200440974</v>
      </c>
      <c r="AQ404" s="200">
        <f t="shared" si="247"/>
        <v>0</v>
      </c>
      <c r="AR404" s="200">
        <f t="shared" si="247"/>
        <v>0</v>
      </c>
      <c r="AS404" s="200">
        <f t="shared" si="247"/>
        <v>0</v>
      </c>
      <c r="AT404" s="200">
        <f t="shared" si="243"/>
        <v>0</v>
      </c>
      <c r="AU404" s="404"/>
    </row>
    <row r="405" spans="1:48" s="334" customFormat="1">
      <c r="A405" s="401"/>
      <c r="B405" s="217" t="s">
        <v>100</v>
      </c>
      <c r="C405" s="200"/>
      <c r="D405" s="200">
        <v>19733325</v>
      </c>
      <c r="E405" s="200"/>
      <c r="F405" s="200">
        <f t="shared" si="223"/>
        <v>19733325</v>
      </c>
      <c r="G405" s="200"/>
      <c r="H405" s="200"/>
      <c r="I405" s="200"/>
      <c r="J405" s="200">
        <f t="shared" si="224"/>
        <v>0</v>
      </c>
      <c r="K405" s="200">
        <f t="shared" si="244"/>
        <v>0</v>
      </c>
      <c r="L405" s="200">
        <f t="shared" si="244"/>
        <v>19733325</v>
      </c>
      <c r="M405" s="200">
        <f t="shared" si="244"/>
        <v>0</v>
      </c>
      <c r="N405" s="200">
        <f t="shared" si="225"/>
        <v>19733325</v>
      </c>
      <c r="O405" s="200"/>
      <c r="P405" s="200">
        <v>19733325</v>
      </c>
      <c r="Q405" s="200"/>
      <c r="R405" s="200">
        <f t="shared" si="226"/>
        <v>19733325</v>
      </c>
      <c r="S405" s="200"/>
      <c r="T405" s="200"/>
      <c r="U405" s="200"/>
      <c r="V405" s="200">
        <f t="shared" si="227"/>
        <v>0</v>
      </c>
      <c r="W405" s="200"/>
      <c r="X405" s="200"/>
      <c r="Y405" s="402">
        <f>+[3]CHD6!J437</f>
        <v>0</v>
      </c>
      <c r="Z405" s="200">
        <f t="shared" si="228"/>
        <v>0</v>
      </c>
      <c r="AA405" s="200">
        <f t="shared" si="245"/>
        <v>0</v>
      </c>
      <c r="AB405" s="402">
        <f t="shared" si="245"/>
        <v>19733325</v>
      </c>
      <c r="AC405" s="402">
        <f t="shared" si="245"/>
        <v>0</v>
      </c>
      <c r="AD405" s="402">
        <f t="shared" si="237"/>
        <v>19733325</v>
      </c>
      <c r="AE405" s="402"/>
      <c r="AF405" s="402">
        <f>+[3]CHD6!AX436</f>
        <v>19726068</v>
      </c>
      <c r="AG405" s="402">
        <f>+[3]CHD6!AX437</f>
        <v>0</v>
      </c>
      <c r="AH405" s="402">
        <f t="shared" si="238"/>
        <v>19726068</v>
      </c>
      <c r="AI405" s="402">
        <f t="shared" si="246"/>
        <v>0</v>
      </c>
      <c r="AJ405" s="402">
        <f t="shared" si="246"/>
        <v>7257</v>
      </c>
      <c r="AK405" s="402">
        <f t="shared" si="246"/>
        <v>0</v>
      </c>
      <c r="AL405" s="402">
        <f t="shared" si="222"/>
        <v>7257</v>
      </c>
      <c r="AM405" s="432" t="str">
        <f t="shared" si="221"/>
        <v/>
      </c>
      <c r="AN405" s="432">
        <f t="shared" si="221"/>
        <v>0.99963224646632032</v>
      </c>
      <c r="AO405" s="432" t="str">
        <f t="shared" si="221"/>
        <v/>
      </c>
      <c r="AP405" s="432">
        <f t="shared" si="221"/>
        <v>0.99963224646632032</v>
      </c>
      <c r="AQ405" s="200">
        <f t="shared" si="247"/>
        <v>0</v>
      </c>
      <c r="AR405" s="200">
        <f t="shared" si="247"/>
        <v>0</v>
      </c>
      <c r="AS405" s="200">
        <f t="shared" si="247"/>
        <v>0</v>
      </c>
      <c r="AT405" s="200">
        <f t="shared" si="243"/>
        <v>0</v>
      </c>
      <c r="AU405" s="404"/>
    </row>
    <row r="406" spans="1:48" s="334" customFormat="1">
      <c r="A406" s="401"/>
      <c r="B406" s="217" t="s">
        <v>54</v>
      </c>
      <c r="C406" s="200"/>
      <c r="D406" s="200">
        <v>1038811.9499999993</v>
      </c>
      <c r="E406" s="200"/>
      <c r="F406" s="200">
        <f t="shared" si="223"/>
        <v>1038811.9499999993</v>
      </c>
      <c r="G406" s="200"/>
      <c r="H406" s="200"/>
      <c r="I406" s="200"/>
      <c r="J406" s="200">
        <f t="shared" si="224"/>
        <v>0</v>
      </c>
      <c r="K406" s="200">
        <f t="shared" si="244"/>
        <v>0</v>
      </c>
      <c r="L406" s="200">
        <f t="shared" si="244"/>
        <v>1038811.9499999993</v>
      </c>
      <c r="M406" s="200">
        <f t="shared" si="244"/>
        <v>0</v>
      </c>
      <c r="N406" s="200">
        <f t="shared" si="225"/>
        <v>1038811.9499999993</v>
      </c>
      <c r="O406" s="200"/>
      <c r="P406" s="200">
        <v>1038811.9499999993</v>
      </c>
      <c r="Q406" s="200"/>
      <c r="R406" s="200">
        <f t="shared" si="226"/>
        <v>1038811.9499999993</v>
      </c>
      <c r="S406" s="200"/>
      <c r="T406" s="200"/>
      <c r="U406" s="200"/>
      <c r="V406" s="200">
        <f t="shared" si="227"/>
        <v>0</v>
      </c>
      <c r="W406" s="200"/>
      <c r="X406" s="200"/>
      <c r="Y406" s="402">
        <f>+[3]CHD7!J437</f>
        <v>0</v>
      </c>
      <c r="Z406" s="200">
        <f t="shared" si="228"/>
        <v>0</v>
      </c>
      <c r="AA406" s="200">
        <f t="shared" si="245"/>
        <v>0</v>
      </c>
      <c r="AB406" s="402">
        <f t="shared" si="245"/>
        <v>1038811.9499999993</v>
      </c>
      <c r="AC406" s="402">
        <f t="shared" si="245"/>
        <v>0</v>
      </c>
      <c r="AD406" s="402">
        <f t="shared" si="237"/>
        <v>1038811.9499999993</v>
      </c>
      <c r="AE406" s="402"/>
      <c r="AF406" s="402">
        <f>+[3]CHD7!AX436</f>
        <v>1038811.95</v>
      </c>
      <c r="AG406" s="402">
        <f>+[3]CHD7!AX437</f>
        <v>0</v>
      </c>
      <c r="AH406" s="402">
        <f t="shared" si="238"/>
        <v>1038811.95</v>
      </c>
      <c r="AI406" s="402">
        <f t="shared" si="246"/>
        <v>0</v>
      </c>
      <c r="AJ406" s="402">
        <f t="shared" si="246"/>
        <v>0</v>
      </c>
      <c r="AK406" s="402">
        <f t="shared" si="246"/>
        <v>0</v>
      </c>
      <c r="AL406" s="402">
        <f t="shared" si="222"/>
        <v>0</v>
      </c>
      <c r="AM406" s="432" t="str">
        <f t="shared" si="221"/>
        <v/>
      </c>
      <c r="AN406" s="432">
        <f t="shared" si="221"/>
        <v>1.0000000000000007</v>
      </c>
      <c r="AO406" s="432" t="str">
        <f t="shared" si="221"/>
        <v/>
      </c>
      <c r="AP406" s="432">
        <f t="shared" si="221"/>
        <v>1.0000000000000007</v>
      </c>
      <c r="AQ406" s="200">
        <f t="shared" si="247"/>
        <v>0</v>
      </c>
      <c r="AR406" s="200">
        <f t="shared" si="247"/>
        <v>0</v>
      </c>
      <c r="AS406" s="200">
        <f t="shared" si="247"/>
        <v>0</v>
      </c>
      <c r="AT406" s="200">
        <f t="shared" si="243"/>
        <v>0</v>
      </c>
      <c r="AU406" s="404"/>
    </row>
    <row r="407" spans="1:48" s="334" customFormat="1">
      <c r="A407" s="401"/>
      <c r="B407" s="217" t="s">
        <v>103</v>
      </c>
      <c r="C407" s="200"/>
      <c r="D407" s="200">
        <v>4095408.1099999994</v>
      </c>
      <c r="E407" s="200"/>
      <c r="F407" s="200">
        <f t="shared" si="223"/>
        <v>4095408.1099999994</v>
      </c>
      <c r="G407" s="200"/>
      <c r="H407" s="200"/>
      <c r="I407" s="200"/>
      <c r="J407" s="200">
        <f t="shared" si="224"/>
        <v>0</v>
      </c>
      <c r="K407" s="200">
        <f t="shared" si="244"/>
        <v>0</v>
      </c>
      <c r="L407" s="200">
        <f t="shared" si="244"/>
        <v>4095408.1099999994</v>
      </c>
      <c r="M407" s="200">
        <f t="shared" si="244"/>
        <v>0</v>
      </c>
      <c r="N407" s="200">
        <f t="shared" si="225"/>
        <v>4095408.1099999994</v>
      </c>
      <c r="O407" s="200"/>
      <c r="P407" s="200">
        <v>4095408.1099999994</v>
      </c>
      <c r="Q407" s="200"/>
      <c r="R407" s="200">
        <f t="shared" si="226"/>
        <v>4095408.1099999994</v>
      </c>
      <c r="S407" s="200"/>
      <c r="T407" s="200"/>
      <c r="U407" s="200"/>
      <c r="V407" s="200">
        <f t="shared" si="227"/>
        <v>0</v>
      </c>
      <c r="W407" s="200"/>
      <c r="X407" s="200"/>
      <c r="Y407" s="402">
        <f>+[3]CHD8!J437</f>
        <v>0</v>
      </c>
      <c r="Z407" s="200">
        <f t="shared" si="228"/>
        <v>0</v>
      </c>
      <c r="AA407" s="200">
        <f t="shared" si="245"/>
        <v>0</v>
      </c>
      <c r="AB407" s="402">
        <f t="shared" si="245"/>
        <v>4095408.1099999994</v>
      </c>
      <c r="AC407" s="402">
        <f t="shared" si="245"/>
        <v>0</v>
      </c>
      <c r="AD407" s="402">
        <f t="shared" si="237"/>
        <v>4095408.1099999994</v>
      </c>
      <c r="AE407" s="402"/>
      <c r="AF407" s="402">
        <f>+[3]CHD8!AX436</f>
        <v>2341214.36</v>
      </c>
      <c r="AG407" s="402">
        <f>+[3]CHD8!AX437</f>
        <v>0</v>
      </c>
      <c r="AH407" s="402">
        <f t="shared" si="238"/>
        <v>2341214.36</v>
      </c>
      <c r="AI407" s="402">
        <f t="shared" si="246"/>
        <v>0</v>
      </c>
      <c r="AJ407" s="402">
        <f t="shared" si="246"/>
        <v>1754193.7499999995</v>
      </c>
      <c r="AK407" s="402">
        <f t="shared" si="246"/>
        <v>0</v>
      </c>
      <c r="AL407" s="402">
        <f t="shared" si="222"/>
        <v>1754193.7499999995</v>
      </c>
      <c r="AM407" s="432" t="str">
        <f t="shared" si="221"/>
        <v/>
      </c>
      <c r="AN407" s="432">
        <f t="shared" si="221"/>
        <v>0.57166814566863766</v>
      </c>
      <c r="AO407" s="432" t="str">
        <f t="shared" si="221"/>
        <v/>
      </c>
      <c r="AP407" s="432">
        <f t="shared" si="221"/>
        <v>0.57166814566863766</v>
      </c>
      <c r="AQ407" s="200">
        <f t="shared" si="247"/>
        <v>0</v>
      </c>
      <c r="AR407" s="200">
        <f t="shared" si="247"/>
        <v>0</v>
      </c>
      <c r="AS407" s="200">
        <f t="shared" si="247"/>
        <v>0</v>
      </c>
      <c r="AT407" s="200">
        <f t="shared" si="243"/>
        <v>0</v>
      </c>
      <c r="AU407" s="404"/>
    </row>
    <row r="408" spans="1:48" s="334" customFormat="1" ht="24">
      <c r="A408" s="401"/>
      <c r="B408" s="217" t="s">
        <v>105</v>
      </c>
      <c r="C408" s="200"/>
      <c r="D408" s="200">
        <v>5583271.5099999998</v>
      </c>
      <c r="E408" s="200"/>
      <c r="F408" s="200">
        <f t="shared" si="223"/>
        <v>5583271.5099999998</v>
      </c>
      <c r="G408" s="200"/>
      <c r="H408" s="200"/>
      <c r="I408" s="200"/>
      <c r="J408" s="200">
        <f t="shared" si="224"/>
        <v>0</v>
      </c>
      <c r="K408" s="200">
        <f t="shared" si="244"/>
        <v>0</v>
      </c>
      <c r="L408" s="200">
        <f t="shared" si="244"/>
        <v>5583271.5099999998</v>
      </c>
      <c r="M408" s="200">
        <f t="shared" si="244"/>
        <v>0</v>
      </c>
      <c r="N408" s="200">
        <f t="shared" si="225"/>
        <v>5583271.5099999998</v>
      </c>
      <c r="O408" s="200"/>
      <c r="P408" s="200">
        <v>5583271.5099999998</v>
      </c>
      <c r="Q408" s="200"/>
      <c r="R408" s="200">
        <f t="shared" si="226"/>
        <v>5583271.5099999998</v>
      </c>
      <c r="S408" s="200"/>
      <c r="T408" s="200"/>
      <c r="U408" s="200"/>
      <c r="V408" s="200">
        <f t="shared" si="227"/>
        <v>0</v>
      </c>
      <c r="W408" s="200"/>
      <c r="X408" s="200"/>
      <c r="Y408" s="402">
        <f>+[3]CHD9!J437</f>
        <v>3200000</v>
      </c>
      <c r="Z408" s="200">
        <f t="shared" si="228"/>
        <v>3200000</v>
      </c>
      <c r="AA408" s="200">
        <f t="shared" si="245"/>
        <v>0</v>
      </c>
      <c r="AB408" s="402">
        <f t="shared" si="245"/>
        <v>5583271.5099999998</v>
      </c>
      <c r="AC408" s="402">
        <f t="shared" si="245"/>
        <v>3200000</v>
      </c>
      <c r="AD408" s="402">
        <f t="shared" si="237"/>
        <v>8783271.5099999998</v>
      </c>
      <c r="AE408" s="402"/>
      <c r="AF408" s="402">
        <f>+[3]CHD9!AX436</f>
        <v>5583271.5099999998</v>
      </c>
      <c r="AG408" s="402">
        <f>+[3]CHD9!AX437</f>
        <v>0</v>
      </c>
      <c r="AH408" s="402">
        <f t="shared" si="238"/>
        <v>5583271.5099999998</v>
      </c>
      <c r="AI408" s="402">
        <f t="shared" si="246"/>
        <v>0</v>
      </c>
      <c r="AJ408" s="402">
        <f t="shared" si="246"/>
        <v>0</v>
      </c>
      <c r="AK408" s="402">
        <f t="shared" si="246"/>
        <v>3200000</v>
      </c>
      <c r="AL408" s="402">
        <f t="shared" si="222"/>
        <v>3200000</v>
      </c>
      <c r="AM408" s="432" t="str">
        <f t="shared" si="221"/>
        <v/>
      </c>
      <c r="AN408" s="432">
        <f t="shared" si="221"/>
        <v>1</v>
      </c>
      <c r="AO408" s="432">
        <f t="shared" si="221"/>
        <v>0</v>
      </c>
      <c r="AP408" s="432">
        <f t="shared" si="221"/>
        <v>0.63567105988278849</v>
      </c>
      <c r="AQ408" s="200">
        <f t="shared" si="247"/>
        <v>0</v>
      </c>
      <c r="AR408" s="200">
        <f t="shared" si="247"/>
        <v>0</v>
      </c>
      <c r="AS408" s="200">
        <f t="shared" si="247"/>
        <v>0</v>
      </c>
      <c r="AT408" s="200">
        <f t="shared" si="243"/>
        <v>0</v>
      </c>
      <c r="AU408" s="404"/>
    </row>
    <row r="409" spans="1:48" s="334" customFormat="1">
      <c r="A409" s="401"/>
      <c r="B409" s="217" t="s">
        <v>107</v>
      </c>
      <c r="C409" s="200"/>
      <c r="D409" s="200">
        <v>642599.0700000003</v>
      </c>
      <c r="E409" s="200"/>
      <c r="F409" s="200">
        <f t="shared" si="223"/>
        <v>642599.0700000003</v>
      </c>
      <c r="G409" s="200"/>
      <c r="H409" s="200"/>
      <c r="I409" s="200"/>
      <c r="J409" s="200">
        <f t="shared" si="224"/>
        <v>0</v>
      </c>
      <c r="K409" s="200">
        <f t="shared" si="244"/>
        <v>0</v>
      </c>
      <c r="L409" s="200">
        <f t="shared" si="244"/>
        <v>642599.0700000003</v>
      </c>
      <c r="M409" s="200">
        <f t="shared" si="244"/>
        <v>0</v>
      </c>
      <c r="N409" s="200">
        <f t="shared" si="225"/>
        <v>642599.0700000003</v>
      </c>
      <c r="O409" s="200"/>
      <c r="P409" s="200">
        <v>642599.0700000003</v>
      </c>
      <c r="Q409" s="200"/>
      <c r="R409" s="200">
        <f t="shared" si="226"/>
        <v>642599.0700000003</v>
      </c>
      <c r="S409" s="200"/>
      <c r="T409" s="200"/>
      <c r="U409" s="200"/>
      <c r="V409" s="200">
        <f t="shared" si="227"/>
        <v>0</v>
      </c>
      <c r="W409" s="200"/>
      <c r="X409" s="200"/>
      <c r="Y409" s="402">
        <f>+[3]CHD10!J437</f>
        <v>3200000</v>
      </c>
      <c r="Z409" s="200">
        <f t="shared" si="228"/>
        <v>3200000</v>
      </c>
      <c r="AA409" s="200">
        <f t="shared" si="245"/>
        <v>0</v>
      </c>
      <c r="AB409" s="402">
        <f t="shared" si="245"/>
        <v>642599.0700000003</v>
      </c>
      <c r="AC409" s="402">
        <f t="shared" si="245"/>
        <v>3200000</v>
      </c>
      <c r="AD409" s="402">
        <f t="shared" si="237"/>
        <v>3842599.0700000003</v>
      </c>
      <c r="AE409" s="402"/>
      <c r="AF409" s="402">
        <f>+[3]CHD10!AX436</f>
        <v>642083</v>
      </c>
      <c r="AG409" s="402">
        <f>+[3]CHD10!AX437</f>
        <v>2699995</v>
      </c>
      <c r="AH409" s="402">
        <f t="shared" si="238"/>
        <v>3342078</v>
      </c>
      <c r="AI409" s="402">
        <f t="shared" si="246"/>
        <v>0</v>
      </c>
      <c r="AJ409" s="402">
        <f t="shared" si="246"/>
        <v>516.07000000029802</v>
      </c>
      <c r="AK409" s="402">
        <f t="shared" si="246"/>
        <v>500005</v>
      </c>
      <c r="AL409" s="402">
        <f t="shared" si="222"/>
        <v>500521.0700000003</v>
      </c>
      <c r="AM409" s="432" t="str">
        <f t="shared" si="221"/>
        <v/>
      </c>
      <c r="AN409" s="432">
        <f t="shared" si="221"/>
        <v>0.99919690204344636</v>
      </c>
      <c r="AO409" s="432">
        <f t="shared" si="221"/>
        <v>0.84374843749999995</v>
      </c>
      <c r="AP409" s="432">
        <f t="shared" si="221"/>
        <v>0.8697441338838402</v>
      </c>
      <c r="AQ409" s="200">
        <f t="shared" si="247"/>
        <v>0</v>
      </c>
      <c r="AR409" s="200">
        <f t="shared" si="247"/>
        <v>0</v>
      </c>
      <c r="AS409" s="200">
        <f t="shared" si="247"/>
        <v>0</v>
      </c>
      <c r="AT409" s="200">
        <f t="shared" si="243"/>
        <v>0</v>
      </c>
      <c r="AU409" s="404"/>
    </row>
    <row r="410" spans="1:48" s="334" customFormat="1">
      <c r="A410" s="401"/>
      <c r="B410" s="217" t="s">
        <v>55</v>
      </c>
      <c r="C410" s="200"/>
      <c r="D410" s="200">
        <v>244151.3200000003</v>
      </c>
      <c r="E410" s="200"/>
      <c r="F410" s="200">
        <f t="shared" si="223"/>
        <v>244151.3200000003</v>
      </c>
      <c r="G410" s="200"/>
      <c r="H410" s="200"/>
      <c r="I410" s="200"/>
      <c r="J410" s="200">
        <f t="shared" si="224"/>
        <v>0</v>
      </c>
      <c r="K410" s="200">
        <f t="shared" si="244"/>
        <v>0</v>
      </c>
      <c r="L410" s="200">
        <f t="shared" si="244"/>
        <v>244151.3200000003</v>
      </c>
      <c r="M410" s="200">
        <f t="shared" si="244"/>
        <v>0</v>
      </c>
      <c r="N410" s="200">
        <f t="shared" si="225"/>
        <v>244151.3200000003</v>
      </c>
      <c r="O410" s="200"/>
      <c r="P410" s="200">
        <v>244151.3200000003</v>
      </c>
      <c r="Q410" s="200"/>
      <c r="R410" s="200">
        <f t="shared" si="226"/>
        <v>244151.3200000003</v>
      </c>
      <c r="S410" s="200"/>
      <c r="T410" s="200"/>
      <c r="U410" s="200"/>
      <c r="V410" s="200">
        <f t="shared" si="227"/>
        <v>0</v>
      </c>
      <c r="W410" s="200"/>
      <c r="X410" s="200"/>
      <c r="Y410" s="402">
        <f>+[3]CHD11!J437</f>
        <v>3200000</v>
      </c>
      <c r="Z410" s="200">
        <f t="shared" si="228"/>
        <v>3200000</v>
      </c>
      <c r="AA410" s="200">
        <f t="shared" si="245"/>
        <v>0</v>
      </c>
      <c r="AB410" s="402">
        <f t="shared" si="245"/>
        <v>244151.3200000003</v>
      </c>
      <c r="AC410" s="402">
        <f t="shared" si="245"/>
        <v>3200000</v>
      </c>
      <c r="AD410" s="402">
        <f t="shared" si="237"/>
        <v>3444151.3200000003</v>
      </c>
      <c r="AE410" s="402"/>
      <c r="AF410" s="402">
        <f>+[3]CHD11!AX436</f>
        <v>244151.32</v>
      </c>
      <c r="AG410" s="402">
        <f>+[3]CHD11!AX437</f>
        <v>3000000</v>
      </c>
      <c r="AH410" s="402">
        <f t="shared" si="238"/>
        <v>3244151.32</v>
      </c>
      <c r="AI410" s="402">
        <f t="shared" si="246"/>
        <v>0</v>
      </c>
      <c r="AJ410" s="402">
        <f t="shared" si="246"/>
        <v>2.9103830456733704E-10</v>
      </c>
      <c r="AK410" s="402">
        <f t="shared" si="246"/>
        <v>200000</v>
      </c>
      <c r="AL410" s="402">
        <f t="shared" si="222"/>
        <v>200000.00000000029</v>
      </c>
      <c r="AM410" s="432" t="str">
        <f t="shared" si="221"/>
        <v/>
      </c>
      <c r="AN410" s="432">
        <f t="shared" si="221"/>
        <v>0.99999999999999878</v>
      </c>
      <c r="AO410" s="432">
        <f t="shared" si="221"/>
        <v>0.9375</v>
      </c>
      <c r="AP410" s="432">
        <f t="shared" si="221"/>
        <v>0.94193054212263805</v>
      </c>
      <c r="AQ410" s="200">
        <f t="shared" si="247"/>
        <v>0</v>
      </c>
      <c r="AR410" s="200">
        <f t="shared" si="247"/>
        <v>0</v>
      </c>
      <c r="AS410" s="200">
        <f t="shared" si="247"/>
        <v>0</v>
      </c>
      <c r="AT410" s="200">
        <f t="shared" si="243"/>
        <v>0</v>
      </c>
      <c r="AU410" s="404"/>
    </row>
    <row r="411" spans="1:48" s="334" customFormat="1">
      <c r="A411" s="401"/>
      <c r="B411" s="217" t="s">
        <v>56</v>
      </c>
      <c r="C411" s="200"/>
      <c r="D411" s="200">
        <v>4020</v>
      </c>
      <c r="E411" s="200"/>
      <c r="F411" s="200">
        <f t="shared" si="223"/>
        <v>4020</v>
      </c>
      <c r="G411" s="200"/>
      <c r="H411" s="200"/>
      <c r="I411" s="200"/>
      <c r="J411" s="200">
        <f t="shared" si="224"/>
        <v>0</v>
      </c>
      <c r="K411" s="200">
        <f t="shared" si="244"/>
        <v>0</v>
      </c>
      <c r="L411" s="200">
        <f t="shared" si="244"/>
        <v>4020</v>
      </c>
      <c r="M411" s="200">
        <f t="shared" si="244"/>
        <v>0</v>
      </c>
      <c r="N411" s="200">
        <f t="shared" si="225"/>
        <v>4020</v>
      </c>
      <c r="O411" s="200"/>
      <c r="P411" s="200">
        <v>4020</v>
      </c>
      <c r="Q411" s="200"/>
      <c r="R411" s="200">
        <f t="shared" si="226"/>
        <v>4020</v>
      </c>
      <c r="S411" s="200"/>
      <c r="T411" s="200"/>
      <c r="U411" s="200"/>
      <c r="V411" s="200">
        <f t="shared" si="227"/>
        <v>0</v>
      </c>
      <c r="W411" s="200"/>
      <c r="X411" s="200"/>
      <c r="Y411" s="402">
        <f>+[3]CHD12!J437</f>
        <v>3200000</v>
      </c>
      <c r="Z411" s="200">
        <f t="shared" si="228"/>
        <v>3200000</v>
      </c>
      <c r="AA411" s="200">
        <f t="shared" si="245"/>
        <v>0</v>
      </c>
      <c r="AB411" s="402">
        <f t="shared" si="245"/>
        <v>4020</v>
      </c>
      <c r="AC411" s="402">
        <f t="shared" si="245"/>
        <v>3200000</v>
      </c>
      <c r="AD411" s="402">
        <f t="shared" si="237"/>
        <v>3204020</v>
      </c>
      <c r="AE411" s="402"/>
      <c r="AF411" s="402">
        <f>+[3]CHD12!AX436</f>
        <v>0</v>
      </c>
      <c r="AG411" s="402">
        <f>+[3]CHD12!AX437</f>
        <v>3175000</v>
      </c>
      <c r="AH411" s="402">
        <f t="shared" si="238"/>
        <v>3175000</v>
      </c>
      <c r="AI411" s="402">
        <f t="shared" si="246"/>
        <v>0</v>
      </c>
      <c r="AJ411" s="402">
        <f t="shared" si="246"/>
        <v>4020</v>
      </c>
      <c r="AK411" s="402">
        <f t="shared" si="246"/>
        <v>25000</v>
      </c>
      <c r="AL411" s="402">
        <f t="shared" si="222"/>
        <v>29020</v>
      </c>
      <c r="AM411" s="432" t="str">
        <f t="shared" si="221"/>
        <v/>
      </c>
      <c r="AN411" s="432">
        <f t="shared" si="221"/>
        <v>0</v>
      </c>
      <c r="AO411" s="432">
        <f t="shared" si="221"/>
        <v>0.9921875</v>
      </c>
      <c r="AP411" s="432">
        <f t="shared" si="221"/>
        <v>0.99094262832316904</v>
      </c>
      <c r="AQ411" s="200">
        <f t="shared" si="247"/>
        <v>0</v>
      </c>
      <c r="AR411" s="200">
        <f t="shared" si="247"/>
        <v>0</v>
      </c>
      <c r="AS411" s="200">
        <f t="shared" si="247"/>
        <v>0</v>
      </c>
      <c r="AT411" s="200">
        <f t="shared" si="243"/>
        <v>0</v>
      </c>
      <c r="AU411" s="404"/>
    </row>
    <row r="412" spans="1:48" s="334" customFormat="1">
      <c r="A412" s="401"/>
      <c r="B412" s="443" t="s">
        <v>428</v>
      </c>
      <c r="C412" s="200"/>
      <c r="D412" s="200">
        <v>4083712.2799999993</v>
      </c>
      <c r="E412" s="200"/>
      <c r="F412" s="200">
        <f t="shared" si="223"/>
        <v>4083712.2799999993</v>
      </c>
      <c r="G412" s="200"/>
      <c r="H412" s="200"/>
      <c r="I412" s="200"/>
      <c r="J412" s="200">
        <f t="shared" si="224"/>
        <v>0</v>
      </c>
      <c r="K412" s="200">
        <f t="shared" si="244"/>
        <v>0</v>
      </c>
      <c r="L412" s="200">
        <f t="shared" si="244"/>
        <v>4083712.2799999993</v>
      </c>
      <c r="M412" s="200">
        <f t="shared" si="244"/>
        <v>0</v>
      </c>
      <c r="N412" s="200">
        <f t="shared" si="225"/>
        <v>4083712.2799999993</v>
      </c>
      <c r="O412" s="200"/>
      <c r="P412" s="200">
        <v>4083712.2799999993</v>
      </c>
      <c r="Q412" s="200"/>
      <c r="R412" s="200">
        <f t="shared" si="226"/>
        <v>4083712.2799999993</v>
      </c>
      <c r="S412" s="200"/>
      <c r="T412" s="200"/>
      <c r="U412" s="200"/>
      <c r="V412" s="200">
        <f t="shared" si="227"/>
        <v>0</v>
      </c>
      <c r="W412" s="200"/>
      <c r="X412" s="200"/>
      <c r="Y412" s="402">
        <f>+[3]CHD13!J437</f>
        <v>3200000</v>
      </c>
      <c r="Z412" s="200">
        <f t="shared" si="228"/>
        <v>3200000</v>
      </c>
      <c r="AA412" s="200">
        <f t="shared" si="245"/>
        <v>0</v>
      </c>
      <c r="AB412" s="402">
        <f t="shared" si="245"/>
        <v>4083712.2799999993</v>
      </c>
      <c r="AC412" s="402">
        <f t="shared" si="245"/>
        <v>3200000</v>
      </c>
      <c r="AD412" s="402">
        <f t="shared" si="237"/>
        <v>7283712.2799999993</v>
      </c>
      <c r="AE412" s="402"/>
      <c r="AF412" s="402">
        <f>+[3]CHD13!AX436</f>
        <v>4083712.28</v>
      </c>
      <c r="AG412" s="402">
        <f>+[3]CHD13!AX437</f>
        <v>0</v>
      </c>
      <c r="AH412" s="402">
        <f t="shared" si="238"/>
        <v>4083712.28</v>
      </c>
      <c r="AI412" s="402">
        <f t="shared" si="246"/>
        <v>0</v>
      </c>
      <c r="AJ412" s="402">
        <f t="shared" si="246"/>
        <v>0</v>
      </c>
      <c r="AK412" s="402">
        <f t="shared" si="246"/>
        <v>3200000</v>
      </c>
      <c r="AL412" s="402">
        <f t="shared" si="222"/>
        <v>3200000</v>
      </c>
      <c r="AM412" s="432" t="str">
        <f t="shared" si="221"/>
        <v/>
      </c>
      <c r="AN412" s="432">
        <f t="shared" si="221"/>
        <v>1.0000000000000002</v>
      </c>
      <c r="AO412" s="432">
        <f t="shared" si="221"/>
        <v>0</v>
      </c>
      <c r="AP412" s="432">
        <f t="shared" si="221"/>
        <v>0.56066359062716853</v>
      </c>
      <c r="AQ412" s="200">
        <f t="shared" si="247"/>
        <v>0</v>
      </c>
      <c r="AR412" s="200">
        <f t="shared" si="247"/>
        <v>0</v>
      </c>
      <c r="AS412" s="200">
        <f t="shared" si="247"/>
        <v>0</v>
      </c>
      <c r="AT412" s="200">
        <f t="shared" si="243"/>
        <v>0</v>
      </c>
      <c r="AU412" s="404"/>
    </row>
    <row r="413" spans="1:48" s="334" customFormat="1">
      <c r="A413" s="401"/>
      <c r="B413" s="217"/>
      <c r="C413" s="200"/>
      <c r="D413" s="200"/>
      <c r="E413" s="200"/>
      <c r="F413" s="200"/>
      <c r="G413" s="200"/>
      <c r="H413" s="200"/>
      <c r="I413" s="200"/>
      <c r="J413" s="200"/>
      <c r="K413" s="200"/>
      <c r="L413" s="200"/>
      <c r="M413" s="200"/>
      <c r="N413" s="200"/>
      <c r="O413" s="200"/>
      <c r="P413" s="200"/>
      <c r="Q413" s="200"/>
      <c r="R413" s="200"/>
      <c r="S413" s="200"/>
      <c r="T413" s="200"/>
      <c r="U413" s="200"/>
      <c r="V413" s="200"/>
      <c r="W413" s="200"/>
      <c r="X413" s="200"/>
      <c r="Y413" s="402"/>
      <c r="Z413" s="200"/>
      <c r="AA413" s="200"/>
      <c r="AB413" s="402"/>
      <c r="AC413" s="402"/>
      <c r="AD413" s="402"/>
      <c r="AE413" s="402"/>
      <c r="AF413" s="402"/>
      <c r="AG413" s="402"/>
      <c r="AH413" s="402"/>
      <c r="AI413" s="402"/>
      <c r="AJ413" s="402"/>
      <c r="AK413" s="402"/>
      <c r="AL413" s="402"/>
      <c r="AM413" s="432"/>
      <c r="AN413" s="432"/>
      <c r="AO413" s="432"/>
      <c r="AP413" s="432"/>
      <c r="AQ413" s="200"/>
      <c r="AR413" s="200"/>
      <c r="AS413" s="200"/>
      <c r="AT413" s="200"/>
      <c r="AU413" s="404"/>
    </row>
    <row r="414" spans="1:48" s="334" customFormat="1">
      <c r="A414" s="401"/>
      <c r="B414" s="217" t="s">
        <v>431</v>
      </c>
      <c r="C414" s="200"/>
      <c r="D414" s="200">
        <v>2853810.8600000013</v>
      </c>
      <c r="E414" s="200"/>
      <c r="F414" s="200">
        <f t="shared" si="223"/>
        <v>2853810.8600000013</v>
      </c>
      <c r="G414" s="200"/>
      <c r="H414" s="200"/>
      <c r="I414" s="200"/>
      <c r="J414" s="200">
        <f t="shared" si="224"/>
        <v>0</v>
      </c>
      <c r="K414" s="200">
        <f t="shared" si="244"/>
        <v>0</v>
      </c>
      <c r="L414" s="200">
        <f t="shared" si="244"/>
        <v>2853810.8600000013</v>
      </c>
      <c r="M414" s="200">
        <f t="shared" si="244"/>
        <v>0</v>
      </c>
      <c r="N414" s="200">
        <f t="shared" si="225"/>
        <v>2853810.8600000013</v>
      </c>
      <c r="O414" s="200"/>
      <c r="P414" s="200">
        <v>2853810.8600000013</v>
      </c>
      <c r="Q414" s="200"/>
      <c r="R414" s="200">
        <f t="shared" si="226"/>
        <v>2853810.8600000013</v>
      </c>
      <c r="S414" s="200"/>
      <c r="T414" s="200"/>
      <c r="U414" s="200"/>
      <c r="V414" s="200">
        <f t="shared" si="227"/>
        <v>0</v>
      </c>
      <c r="W414" s="200"/>
      <c r="X414" s="200"/>
      <c r="Y414" s="402">
        <f>+[3]RITM!J437</f>
        <v>5000000</v>
      </c>
      <c r="Z414" s="200">
        <f t="shared" si="228"/>
        <v>5000000</v>
      </c>
      <c r="AA414" s="200">
        <f t="shared" si="245"/>
        <v>0</v>
      </c>
      <c r="AB414" s="402">
        <f t="shared" si="245"/>
        <v>2853810.8600000013</v>
      </c>
      <c r="AC414" s="402">
        <f t="shared" si="245"/>
        <v>5000000</v>
      </c>
      <c r="AD414" s="402">
        <f t="shared" si="237"/>
        <v>7853810.8600000013</v>
      </c>
      <c r="AE414" s="402"/>
      <c r="AF414" s="402">
        <f>+[3]RITM!AX436</f>
        <v>2680328.71</v>
      </c>
      <c r="AG414" s="402">
        <f>+[3]RITM!AX437</f>
        <v>5000000</v>
      </c>
      <c r="AH414" s="402">
        <f t="shared" si="238"/>
        <v>7680328.71</v>
      </c>
      <c r="AI414" s="402">
        <f t="shared" si="246"/>
        <v>0</v>
      </c>
      <c r="AJ414" s="402">
        <f t="shared" si="246"/>
        <v>173482.1500000013</v>
      </c>
      <c r="AK414" s="402">
        <f t="shared" si="246"/>
        <v>0</v>
      </c>
      <c r="AL414" s="402">
        <f t="shared" si="222"/>
        <v>173482.1500000013</v>
      </c>
      <c r="AM414" s="432" t="str">
        <f t="shared" si="221"/>
        <v/>
      </c>
      <c r="AN414" s="432">
        <f t="shared" si="221"/>
        <v>0.9392103546764129</v>
      </c>
      <c r="AO414" s="432">
        <f t="shared" si="221"/>
        <v>1</v>
      </c>
      <c r="AP414" s="432">
        <f t="shared" si="221"/>
        <v>0.97791108633853685</v>
      </c>
      <c r="AQ414" s="200">
        <f t="shared" si="247"/>
        <v>0</v>
      </c>
      <c r="AR414" s="200">
        <f t="shared" si="247"/>
        <v>0</v>
      </c>
      <c r="AS414" s="200">
        <f t="shared" si="247"/>
        <v>0</v>
      </c>
      <c r="AT414" s="200">
        <f t="shared" si="243"/>
        <v>0</v>
      </c>
      <c r="AU414" s="404"/>
    </row>
    <row r="415" spans="1:48" s="334" customFormat="1">
      <c r="A415" s="401"/>
      <c r="B415" s="217"/>
      <c r="C415" s="200"/>
      <c r="D415" s="200"/>
      <c r="E415" s="200"/>
      <c r="F415" s="200">
        <f t="shared" si="223"/>
        <v>0</v>
      </c>
      <c r="G415" s="200"/>
      <c r="H415" s="200"/>
      <c r="I415" s="200"/>
      <c r="J415" s="200">
        <f t="shared" si="224"/>
        <v>0</v>
      </c>
      <c r="K415" s="200">
        <f t="shared" si="244"/>
        <v>0</v>
      </c>
      <c r="L415" s="200">
        <f t="shared" si="244"/>
        <v>0</v>
      </c>
      <c r="M415" s="200">
        <f t="shared" si="244"/>
        <v>0</v>
      </c>
      <c r="N415" s="200">
        <f t="shared" si="225"/>
        <v>0</v>
      </c>
      <c r="O415" s="200"/>
      <c r="P415" s="200"/>
      <c r="Q415" s="200"/>
      <c r="R415" s="200">
        <f t="shared" si="226"/>
        <v>0</v>
      </c>
      <c r="S415" s="200"/>
      <c r="T415" s="200"/>
      <c r="U415" s="200"/>
      <c r="V415" s="200">
        <f t="shared" si="227"/>
        <v>0</v>
      </c>
      <c r="W415" s="200"/>
      <c r="X415" s="200"/>
      <c r="Y415" s="200"/>
      <c r="Z415" s="200">
        <f t="shared" si="228"/>
        <v>0</v>
      </c>
      <c r="AA415" s="200">
        <f t="shared" si="245"/>
        <v>0</v>
      </c>
      <c r="AB415" s="402">
        <f t="shared" si="245"/>
        <v>0</v>
      </c>
      <c r="AC415" s="402">
        <f t="shared" si="245"/>
        <v>0</v>
      </c>
      <c r="AD415" s="402">
        <f t="shared" si="237"/>
        <v>0</v>
      </c>
      <c r="AE415" s="402"/>
      <c r="AF415" s="402"/>
      <c r="AG415" s="402"/>
      <c r="AH415" s="402">
        <f t="shared" si="238"/>
        <v>0</v>
      </c>
      <c r="AI415" s="402">
        <f t="shared" si="246"/>
        <v>0</v>
      </c>
      <c r="AJ415" s="402">
        <f t="shared" si="246"/>
        <v>0</v>
      </c>
      <c r="AK415" s="402">
        <f t="shared" si="246"/>
        <v>0</v>
      </c>
      <c r="AL415" s="402">
        <f t="shared" si="222"/>
        <v>0</v>
      </c>
      <c r="AM415" s="432" t="str">
        <f t="shared" si="221"/>
        <v/>
      </c>
      <c r="AN415" s="432" t="str">
        <f t="shared" si="221"/>
        <v/>
      </c>
      <c r="AO415" s="432" t="str">
        <f t="shared" si="221"/>
        <v/>
      </c>
      <c r="AP415" s="432" t="str">
        <f t="shared" si="221"/>
        <v/>
      </c>
      <c r="AQ415" s="200">
        <f t="shared" si="247"/>
        <v>0</v>
      </c>
      <c r="AR415" s="200">
        <f t="shared" si="247"/>
        <v>0</v>
      </c>
      <c r="AS415" s="200">
        <f t="shared" si="247"/>
        <v>0</v>
      </c>
      <c r="AT415" s="200">
        <f t="shared" si="243"/>
        <v>0</v>
      </c>
      <c r="AU415" s="404"/>
    </row>
    <row r="416" spans="1:48" s="420" customFormat="1">
      <c r="A416" s="428" t="s">
        <v>218</v>
      </c>
      <c r="B416" s="458" t="s">
        <v>219</v>
      </c>
      <c r="C416" s="416">
        <f>SUM(C417:C453)</f>
        <v>0</v>
      </c>
      <c r="D416" s="416">
        <f t="shared" ref="D416:AT416" si="248">SUM(D417:D453)</f>
        <v>374127078.51999986</v>
      </c>
      <c r="E416" s="416">
        <f t="shared" si="248"/>
        <v>0</v>
      </c>
      <c r="F416" s="416">
        <f t="shared" si="248"/>
        <v>374127078.51999986</v>
      </c>
      <c r="G416" s="416">
        <f t="shared" si="248"/>
        <v>0</v>
      </c>
      <c r="H416" s="416">
        <f t="shared" si="248"/>
        <v>0</v>
      </c>
      <c r="I416" s="416">
        <f t="shared" si="248"/>
        <v>0</v>
      </c>
      <c r="J416" s="416">
        <f t="shared" si="248"/>
        <v>0</v>
      </c>
      <c r="K416" s="416">
        <f t="shared" si="248"/>
        <v>0</v>
      </c>
      <c r="L416" s="416">
        <f t="shared" si="248"/>
        <v>374142338.91999984</v>
      </c>
      <c r="M416" s="416">
        <f t="shared" si="248"/>
        <v>0</v>
      </c>
      <c r="N416" s="416">
        <f t="shared" si="248"/>
        <v>374142338.91999984</v>
      </c>
      <c r="O416" s="416">
        <f t="shared" si="248"/>
        <v>0</v>
      </c>
      <c r="P416" s="416">
        <f t="shared" si="248"/>
        <v>374142338.91999984</v>
      </c>
      <c r="Q416" s="416">
        <f t="shared" si="248"/>
        <v>0</v>
      </c>
      <c r="R416" s="416">
        <f t="shared" si="248"/>
        <v>374142338.91999984</v>
      </c>
      <c r="S416" s="416">
        <f t="shared" si="248"/>
        <v>0</v>
      </c>
      <c r="T416" s="416">
        <f t="shared" si="248"/>
        <v>0</v>
      </c>
      <c r="U416" s="416">
        <f t="shared" si="248"/>
        <v>0</v>
      </c>
      <c r="V416" s="416">
        <f t="shared" si="248"/>
        <v>0</v>
      </c>
      <c r="W416" s="416">
        <f t="shared" si="248"/>
        <v>0</v>
      </c>
      <c r="X416" s="416">
        <f t="shared" si="248"/>
        <v>0</v>
      </c>
      <c r="Y416" s="416">
        <f t="shared" si="248"/>
        <v>0</v>
      </c>
      <c r="Z416" s="416">
        <f t="shared" si="248"/>
        <v>0</v>
      </c>
      <c r="AA416" s="416">
        <f t="shared" si="248"/>
        <v>0</v>
      </c>
      <c r="AB416" s="417">
        <f t="shared" si="248"/>
        <v>374142338.91999984</v>
      </c>
      <c r="AC416" s="417">
        <f t="shared" si="248"/>
        <v>0</v>
      </c>
      <c r="AD416" s="417">
        <f t="shared" si="248"/>
        <v>374142338.91999984</v>
      </c>
      <c r="AE416" s="417">
        <f t="shared" si="248"/>
        <v>0</v>
      </c>
      <c r="AF416" s="417">
        <f t="shared" si="248"/>
        <v>369152537.58999979</v>
      </c>
      <c r="AG416" s="417">
        <f t="shared" si="248"/>
        <v>0</v>
      </c>
      <c r="AH416" s="417">
        <f t="shared" si="248"/>
        <v>369152537.58999979</v>
      </c>
      <c r="AI416" s="417">
        <f t="shared" si="248"/>
        <v>0</v>
      </c>
      <c r="AJ416" s="417">
        <f t="shared" si="248"/>
        <v>4989801.3300000541</v>
      </c>
      <c r="AK416" s="417">
        <f t="shared" si="248"/>
        <v>0</v>
      </c>
      <c r="AL416" s="417">
        <f t="shared" si="248"/>
        <v>4989801.3300000541</v>
      </c>
      <c r="AM416" s="418" t="str">
        <f t="shared" si="221"/>
        <v/>
      </c>
      <c r="AN416" s="418">
        <f t="shared" si="221"/>
        <v>0.98666336094331475</v>
      </c>
      <c r="AO416" s="418" t="str">
        <f t="shared" si="221"/>
        <v/>
      </c>
      <c r="AP416" s="418">
        <f t="shared" si="221"/>
        <v>0.98666336094331475</v>
      </c>
      <c r="AQ416" s="416">
        <f t="shared" si="248"/>
        <v>0</v>
      </c>
      <c r="AR416" s="416">
        <f t="shared" si="248"/>
        <v>0</v>
      </c>
      <c r="AS416" s="416">
        <f t="shared" si="248"/>
        <v>0</v>
      </c>
      <c r="AT416" s="416">
        <f t="shared" si="248"/>
        <v>0</v>
      </c>
      <c r="AU416" s="419"/>
      <c r="AV416" s="466">
        <f>+AL416-'[1]Summary by PAP Conap2014'!$BE$122</f>
        <v>1.3038516044616699E-7</v>
      </c>
    </row>
    <row r="417" spans="1:47" s="334" customFormat="1">
      <c r="A417" s="401"/>
      <c r="B417" s="217" t="s">
        <v>51</v>
      </c>
      <c r="C417" s="200"/>
      <c r="D417" s="200">
        <v>288221041.22000003</v>
      </c>
      <c r="E417" s="200"/>
      <c r="F417" s="200">
        <f t="shared" si="223"/>
        <v>288221041.22000003</v>
      </c>
      <c r="G417" s="200"/>
      <c r="H417" s="200"/>
      <c r="I417" s="200"/>
      <c r="J417" s="200">
        <f t="shared" si="224"/>
        <v>0</v>
      </c>
      <c r="K417" s="200">
        <f t="shared" si="244"/>
        <v>0</v>
      </c>
      <c r="L417" s="200">
        <f t="shared" si="244"/>
        <v>288221041.22000003</v>
      </c>
      <c r="M417" s="200">
        <f t="shared" si="244"/>
        <v>0</v>
      </c>
      <c r="N417" s="200">
        <f t="shared" si="225"/>
        <v>288221041.22000003</v>
      </c>
      <c r="O417" s="200"/>
      <c r="P417" s="200">
        <v>288221041.22000003</v>
      </c>
      <c r="Q417" s="200"/>
      <c r="R417" s="200">
        <f t="shared" si="226"/>
        <v>288221041.22000003</v>
      </c>
      <c r="S417" s="200"/>
      <c r="T417" s="200"/>
      <c r="U417" s="200"/>
      <c r="V417" s="200">
        <f t="shared" si="227"/>
        <v>0</v>
      </c>
      <c r="W417" s="200"/>
      <c r="X417" s="200"/>
      <c r="Y417" s="200"/>
      <c r="Z417" s="200">
        <f t="shared" si="228"/>
        <v>0</v>
      </c>
      <c r="AA417" s="200">
        <f t="shared" si="245"/>
        <v>0</v>
      </c>
      <c r="AB417" s="402">
        <f t="shared" si="245"/>
        <v>288221041.22000003</v>
      </c>
      <c r="AC417" s="402">
        <f t="shared" si="245"/>
        <v>0</v>
      </c>
      <c r="AD417" s="402">
        <f t="shared" si="237"/>
        <v>288221041.22000003</v>
      </c>
      <c r="AE417" s="402"/>
      <c r="AF417" s="402">
        <f>+'[3]Central-conap'!F119</f>
        <v>287073113.64999998</v>
      </c>
      <c r="AG417" s="402"/>
      <c r="AH417" s="402">
        <f t="shared" si="238"/>
        <v>287073113.64999998</v>
      </c>
      <c r="AI417" s="402">
        <f t="shared" si="246"/>
        <v>0</v>
      </c>
      <c r="AJ417" s="402">
        <f t="shared" si="246"/>
        <v>1147927.5700000525</v>
      </c>
      <c r="AK417" s="402">
        <f t="shared" si="246"/>
        <v>0</v>
      </c>
      <c r="AL417" s="402">
        <f t="shared" si="222"/>
        <v>1147927.5700000525</v>
      </c>
      <c r="AM417" s="432" t="str">
        <f t="shared" si="221"/>
        <v/>
      </c>
      <c r="AN417" s="432">
        <f t="shared" si="221"/>
        <v>0.99601719719996484</v>
      </c>
      <c r="AO417" s="432" t="str">
        <f t="shared" si="221"/>
        <v/>
      </c>
      <c r="AP417" s="432">
        <f t="shared" si="221"/>
        <v>0.99601719719996484</v>
      </c>
      <c r="AQ417" s="200">
        <f t="shared" si="247"/>
        <v>0</v>
      </c>
      <c r="AR417" s="200">
        <f t="shared" si="247"/>
        <v>0</v>
      </c>
      <c r="AS417" s="200">
        <f t="shared" si="247"/>
        <v>0</v>
      </c>
      <c r="AT417" s="200">
        <f t="shared" si="243"/>
        <v>0</v>
      </c>
      <c r="AU417" s="404"/>
    </row>
    <row r="418" spans="1:47" s="334" customFormat="1" ht="24">
      <c r="A418" s="401"/>
      <c r="B418" s="217" t="s">
        <v>52</v>
      </c>
      <c r="C418" s="200"/>
      <c r="D418" s="200">
        <v>5686487.9500000002</v>
      </c>
      <c r="E418" s="200"/>
      <c r="F418" s="200">
        <f t="shared" si="223"/>
        <v>5686487.9500000002</v>
      </c>
      <c r="G418" s="200"/>
      <c r="H418" s="200"/>
      <c r="I418" s="200"/>
      <c r="J418" s="200">
        <f t="shared" si="224"/>
        <v>0</v>
      </c>
      <c r="K418" s="200">
        <f t="shared" si="244"/>
        <v>0</v>
      </c>
      <c r="L418" s="200">
        <f t="shared" si="244"/>
        <v>5686487.9500000002</v>
      </c>
      <c r="M418" s="200">
        <f t="shared" si="244"/>
        <v>0</v>
      </c>
      <c r="N418" s="200">
        <f t="shared" si="225"/>
        <v>5686487.9500000002</v>
      </c>
      <c r="O418" s="200"/>
      <c r="P418" s="200">
        <v>5686487.9500000002</v>
      </c>
      <c r="Q418" s="200"/>
      <c r="R418" s="141">
        <f t="shared" si="226"/>
        <v>5686487.9500000002</v>
      </c>
      <c r="S418" s="200"/>
      <c r="T418" s="200"/>
      <c r="U418" s="200"/>
      <c r="V418" s="200">
        <f t="shared" si="227"/>
        <v>0</v>
      </c>
      <c r="W418" s="200"/>
      <c r="X418" s="200"/>
      <c r="Y418" s="200"/>
      <c r="Z418" s="200">
        <f t="shared" si="228"/>
        <v>0</v>
      </c>
      <c r="AA418" s="200">
        <f t="shared" si="245"/>
        <v>0</v>
      </c>
      <c r="AB418" s="402">
        <f t="shared" si="245"/>
        <v>5686487.9500000002</v>
      </c>
      <c r="AC418" s="402">
        <f t="shared" si="245"/>
        <v>0</v>
      </c>
      <c r="AD418" s="402">
        <f t="shared" ref="AD418:AD483" si="249">SUM(AA418:AC418)</f>
        <v>5686487.9500000002</v>
      </c>
      <c r="AE418" s="402"/>
      <c r="AF418" s="402">
        <f>+[3]CHDNCR!AX441</f>
        <v>5685902.5999999996</v>
      </c>
      <c r="AG418" s="402"/>
      <c r="AH418" s="402">
        <f t="shared" ref="AH418:AH483" si="250">SUM(AE418:AG418)</f>
        <v>5685902.5999999996</v>
      </c>
      <c r="AI418" s="402">
        <f t="shared" si="246"/>
        <v>0</v>
      </c>
      <c r="AJ418" s="402">
        <f t="shared" si="246"/>
        <v>585.35000000055879</v>
      </c>
      <c r="AK418" s="402">
        <f t="shared" si="246"/>
        <v>0</v>
      </c>
      <c r="AL418" s="402">
        <f t="shared" si="222"/>
        <v>585.35000000055879</v>
      </c>
      <c r="AM418" s="432" t="str">
        <f t="shared" si="221"/>
        <v/>
      </c>
      <c r="AN418" s="432">
        <f t="shared" si="221"/>
        <v>0.99989706300177761</v>
      </c>
      <c r="AO418" s="432" t="str">
        <f t="shared" si="221"/>
        <v/>
      </c>
      <c r="AP418" s="432">
        <f t="shared" si="221"/>
        <v>0.99989706300177761</v>
      </c>
      <c r="AQ418" s="200">
        <f t="shared" si="247"/>
        <v>0</v>
      </c>
      <c r="AR418" s="200">
        <f t="shared" si="247"/>
        <v>0</v>
      </c>
      <c r="AS418" s="200">
        <f t="shared" si="247"/>
        <v>0</v>
      </c>
      <c r="AT418" s="200">
        <f t="shared" ref="AT418:AT483" si="251">SUM(AQ418:AS418)</f>
        <v>0</v>
      </c>
      <c r="AU418" s="404"/>
    </row>
    <row r="419" spans="1:47" s="334" customFormat="1">
      <c r="A419" s="401"/>
      <c r="B419" s="217" t="s">
        <v>88</v>
      </c>
      <c r="C419" s="200"/>
      <c r="D419" s="200">
        <v>411.9</v>
      </c>
      <c r="E419" s="200"/>
      <c r="F419" s="200">
        <f>SUM(C419:E419)</f>
        <v>411.9</v>
      </c>
      <c r="G419" s="200"/>
      <c r="H419" s="200"/>
      <c r="I419" s="200"/>
      <c r="J419" s="200">
        <f>SUM(G419:I419)</f>
        <v>0</v>
      </c>
      <c r="K419" s="200">
        <f>+C419+G419</f>
        <v>0</v>
      </c>
      <c r="L419" s="200">
        <f>+D419+H419</f>
        <v>411.9</v>
      </c>
      <c r="M419" s="200">
        <f>+E419+I419</f>
        <v>0</v>
      </c>
      <c r="N419" s="200">
        <f>SUM(K419:M419)</f>
        <v>411.9</v>
      </c>
      <c r="O419" s="200"/>
      <c r="P419" s="200">
        <v>411.9</v>
      </c>
      <c r="Q419" s="200"/>
      <c r="R419" s="141">
        <f>SUM(O419:Q419)</f>
        <v>411.9</v>
      </c>
      <c r="S419" s="200"/>
      <c r="T419" s="200"/>
      <c r="U419" s="200"/>
      <c r="V419" s="200">
        <f>SUM(S419:U419)</f>
        <v>0</v>
      </c>
      <c r="W419" s="200"/>
      <c r="X419" s="200"/>
      <c r="Y419" s="200"/>
      <c r="Z419" s="200">
        <f>SUM(W419:Y419)</f>
        <v>0</v>
      </c>
      <c r="AA419" s="200">
        <f>+O419+W419+S419</f>
        <v>0</v>
      </c>
      <c r="AB419" s="402">
        <f>+P419+X419+T419</f>
        <v>411.9</v>
      </c>
      <c r="AC419" s="402">
        <f>+Q419+Y419+U419</f>
        <v>0</v>
      </c>
      <c r="AD419" s="402">
        <f>SUM(AA419:AC419)</f>
        <v>411.9</v>
      </c>
      <c r="AE419" s="402"/>
      <c r="AF419" s="402">
        <f>+[3]CHDCAR!AX441</f>
        <v>411.9</v>
      </c>
      <c r="AG419" s="402"/>
      <c r="AH419" s="402">
        <f>SUM(AE419:AG419)</f>
        <v>411.9</v>
      </c>
      <c r="AI419" s="402">
        <f>+AA419-AE419</f>
        <v>0</v>
      </c>
      <c r="AJ419" s="402">
        <f>+AB419-AF419</f>
        <v>0</v>
      </c>
      <c r="AK419" s="402">
        <f>+AC419-AG419</f>
        <v>0</v>
      </c>
      <c r="AL419" s="402">
        <f>SUM(AI419:AK419)</f>
        <v>0</v>
      </c>
      <c r="AM419" s="432" t="str">
        <f>IF(AA419=0,"",AE419/AA419)</f>
        <v/>
      </c>
      <c r="AN419" s="432">
        <f>IF(AB419=0,"",AF419/AB419)</f>
        <v>1</v>
      </c>
      <c r="AO419" s="432" t="str">
        <f>IF(AC419=0,"",AG419/AC419)</f>
        <v/>
      </c>
      <c r="AP419" s="432">
        <f>IF(AD419=0,"",AH419/AD419)</f>
        <v>1</v>
      </c>
      <c r="AQ419" s="200">
        <f>+K419-O419-S419</f>
        <v>0</v>
      </c>
      <c r="AR419" s="200">
        <f>+L419-P419-T419</f>
        <v>0</v>
      </c>
      <c r="AS419" s="200">
        <f>+M419-Q419-U419</f>
        <v>0</v>
      </c>
      <c r="AT419" s="200">
        <f>SUM(AQ419:AS419)</f>
        <v>0</v>
      </c>
      <c r="AU419" s="404"/>
    </row>
    <row r="420" spans="1:47" s="334" customFormat="1">
      <c r="A420" s="401"/>
      <c r="B420" s="237" t="s">
        <v>80</v>
      </c>
      <c r="C420" s="200"/>
      <c r="D420" s="200">
        <v>8610.3700000000008</v>
      </c>
      <c r="E420" s="200"/>
      <c r="F420" s="200">
        <f t="shared" si="223"/>
        <v>8610.3700000000008</v>
      </c>
      <c r="G420" s="200"/>
      <c r="H420" s="200"/>
      <c r="I420" s="200"/>
      <c r="J420" s="200">
        <f t="shared" si="224"/>
        <v>0</v>
      </c>
      <c r="K420" s="200">
        <f t="shared" si="244"/>
        <v>0</v>
      </c>
      <c r="L420" s="200">
        <f t="shared" si="244"/>
        <v>8610.3700000000008</v>
      </c>
      <c r="M420" s="200">
        <f t="shared" si="244"/>
        <v>0</v>
      </c>
      <c r="N420" s="200">
        <f t="shared" si="225"/>
        <v>8610.3700000000008</v>
      </c>
      <c r="O420" s="200"/>
      <c r="P420" s="200">
        <v>8610.3700000000008</v>
      </c>
      <c r="Q420" s="200"/>
      <c r="R420" s="141">
        <f t="shared" si="226"/>
        <v>8610.3700000000008</v>
      </c>
      <c r="S420" s="200"/>
      <c r="T420" s="200"/>
      <c r="U420" s="200"/>
      <c r="V420" s="200">
        <f t="shared" si="227"/>
        <v>0</v>
      </c>
      <c r="W420" s="200"/>
      <c r="X420" s="200"/>
      <c r="Y420" s="200"/>
      <c r="Z420" s="200">
        <f t="shared" si="228"/>
        <v>0</v>
      </c>
      <c r="AA420" s="200">
        <f t="shared" si="245"/>
        <v>0</v>
      </c>
      <c r="AB420" s="402">
        <f t="shared" si="245"/>
        <v>8610.3700000000008</v>
      </c>
      <c r="AC420" s="402">
        <f t="shared" si="245"/>
        <v>0</v>
      </c>
      <c r="AD420" s="402">
        <f t="shared" si="249"/>
        <v>8610.3700000000008</v>
      </c>
      <c r="AE420" s="402"/>
      <c r="AF420" s="402">
        <f>+[3]CHD1!AX441</f>
        <v>8610.369999999999</v>
      </c>
      <c r="AG420" s="402"/>
      <c r="AH420" s="402">
        <f t="shared" si="250"/>
        <v>8610.369999999999</v>
      </c>
      <c r="AI420" s="402">
        <f t="shared" si="246"/>
        <v>0</v>
      </c>
      <c r="AJ420" s="402">
        <f t="shared" si="246"/>
        <v>0</v>
      </c>
      <c r="AK420" s="402">
        <f t="shared" si="246"/>
        <v>0</v>
      </c>
      <c r="AL420" s="402">
        <f t="shared" si="222"/>
        <v>0</v>
      </c>
      <c r="AM420" s="432" t="str">
        <f t="shared" si="221"/>
        <v/>
      </c>
      <c r="AN420" s="432">
        <f t="shared" si="221"/>
        <v>0.99999999999999978</v>
      </c>
      <c r="AO420" s="432" t="str">
        <f t="shared" si="221"/>
        <v/>
      </c>
      <c r="AP420" s="432">
        <f t="shared" si="221"/>
        <v>0.99999999999999978</v>
      </c>
      <c r="AQ420" s="200">
        <f t="shared" si="247"/>
        <v>0</v>
      </c>
      <c r="AR420" s="200">
        <f t="shared" si="247"/>
        <v>0</v>
      </c>
      <c r="AS420" s="200">
        <f t="shared" si="247"/>
        <v>0</v>
      </c>
      <c r="AT420" s="200">
        <f t="shared" si="251"/>
        <v>0</v>
      </c>
      <c r="AU420" s="404"/>
    </row>
    <row r="421" spans="1:47" s="334" customFormat="1" ht="24">
      <c r="A421" s="401"/>
      <c r="B421" s="443" t="s">
        <v>91</v>
      </c>
      <c r="C421" s="200"/>
      <c r="D421" s="200">
        <v>62683.78</v>
      </c>
      <c r="E421" s="200"/>
      <c r="F421" s="200">
        <f t="shared" si="223"/>
        <v>62683.78</v>
      </c>
      <c r="G421" s="200"/>
      <c r="H421" s="200"/>
      <c r="I421" s="200"/>
      <c r="J421" s="200">
        <f t="shared" si="224"/>
        <v>0</v>
      </c>
      <c r="K421" s="200">
        <f t="shared" si="244"/>
        <v>0</v>
      </c>
      <c r="L421" s="200">
        <f t="shared" si="244"/>
        <v>62683.78</v>
      </c>
      <c r="M421" s="200">
        <f t="shared" si="244"/>
        <v>0</v>
      </c>
      <c r="N421" s="200">
        <f t="shared" si="225"/>
        <v>62683.78</v>
      </c>
      <c r="O421" s="200"/>
      <c r="P421" s="200">
        <v>62683.78</v>
      </c>
      <c r="Q421" s="200"/>
      <c r="R421" s="141">
        <f t="shared" si="226"/>
        <v>62683.78</v>
      </c>
      <c r="S421" s="200"/>
      <c r="T421" s="200"/>
      <c r="U421" s="200"/>
      <c r="V421" s="200">
        <f t="shared" si="227"/>
        <v>0</v>
      </c>
      <c r="W421" s="200"/>
      <c r="X421" s="200"/>
      <c r="Y421" s="200"/>
      <c r="Z421" s="200">
        <f t="shared" si="228"/>
        <v>0</v>
      </c>
      <c r="AA421" s="200">
        <f t="shared" si="245"/>
        <v>0</v>
      </c>
      <c r="AB421" s="402">
        <f t="shared" si="245"/>
        <v>62683.78</v>
      </c>
      <c r="AC421" s="402">
        <f t="shared" si="245"/>
        <v>0</v>
      </c>
      <c r="AD421" s="402">
        <f t="shared" si="249"/>
        <v>62683.78</v>
      </c>
      <c r="AE421" s="402"/>
      <c r="AF421" s="402">
        <f>+[3]CHD2!AX441</f>
        <v>62683.78</v>
      </c>
      <c r="AG421" s="402"/>
      <c r="AH421" s="402">
        <f t="shared" si="250"/>
        <v>62683.78</v>
      </c>
      <c r="AI421" s="402">
        <f t="shared" si="246"/>
        <v>0</v>
      </c>
      <c r="AJ421" s="402">
        <f t="shared" si="246"/>
        <v>0</v>
      </c>
      <c r="AK421" s="402">
        <f t="shared" si="246"/>
        <v>0</v>
      </c>
      <c r="AL421" s="402">
        <f t="shared" si="222"/>
        <v>0</v>
      </c>
      <c r="AM421" s="432" t="str">
        <f t="shared" si="221"/>
        <v/>
      </c>
      <c r="AN421" s="432">
        <f t="shared" si="221"/>
        <v>1</v>
      </c>
      <c r="AO421" s="432" t="str">
        <f t="shared" si="221"/>
        <v/>
      </c>
      <c r="AP421" s="432">
        <f t="shared" si="221"/>
        <v>1</v>
      </c>
      <c r="AQ421" s="200">
        <f t="shared" si="247"/>
        <v>0</v>
      </c>
      <c r="AR421" s="200">
        <f t="shared" si="247"/>
        <v>0</v>
      </c>
      <c r="AS421" s="200">
        <f t="shared" si="247"/>
        <v>0</v>
      </c>
      <c r="AT421" s="200">
        <f t="shared" si="251"/>
        <v>0</v>
      </c>
      <c r="AU421" s="404"/>
    </row>
    <row r="422" spans="1:47" s="334" customFormat="1">
      <c r="A422" s="401"/>
      <c r="B422" s="217" t="s">
        <v>93</v>
      </c>
      <c r="C422" s="200"/>
      <c r="D422" s="200">
        <v>0</v>
      </c>
      <c r="E422" s="200"/>
      <c r="F422" s="200">
        <f t="shared" si="223"/>
        <v>0</v>
      </c>
      <c r="G422" s="200"/>
      <c r="H422" s="200"/>
      <c r="I422" s="200"/>
      <c r="J422" s="200">
        <f t="shared" si="224"/>
        <v>0</v>
      </c>
      <c r="K422" s="200">
        <f t="shared" si="244"/>
        <v>0</v>
      </c>
      <c r="L422" s="200">
        <f t="shared" si="244"/>
        <v>0</v>
      </c>
      <c r="M422" s="200">
        <f t="shared" si="244"/>
        <v>0</v>
      </c>
      <c r="N422" s="200">
        <f t="shared" si="225"/>
        <v>0</v>
      </c>
      <c r="O422" s="200"/>
      <c r="P422" s="200">
        <v>0</v>
      </c>
      <c r="Q422" s="200"/>
      <c r="R422" s="200">
        <f t="shared" si="226"/>
        <v>0</v>
      </c>
      <c r="S422" s="200"/>
      <c r="T422" s="200"/>
      <c r="U422" s="200"/>
      <c r="V422" s="200">
        <f t="shared" si="227"/>
        <v>0</v>
      </c>
      <c r="W422" s="200"/>
      <c r="X422" s="200"/>
      <c r="Y422" s="200"/>
      <c r="Z422" s="200">
        <f t="shared" si="228"/>
        <v>0</v>
      </c>
      <c r="AA422" s="200">
        <f t="shared" si="245"/>
        <v>0</v>
      </c>
      <c r="AB422" s="402">
        <f t="shared" si="245"/>
        <v>0</v>
      </c>
      <c r="AC422" s="402">
        <f t="shared" si="245"/>
        <v>0</v>
      </c>
      <c r="AD422" s="402">
        <f t="shared" si="249"/>
        <v>0</v>
      </c>
      <c r="AE422" s="402"/>
      <c r="AF422" s="402">
        <f>+[3]CHD3!AX441</f>
        <v>0</v>
      </c>
      <c r="AG422" s="402"/>
      <c r="AH422" s="402">
        <f t="shared" si="250"/>
        <v>0</v>
      </c>
      <c r="AI422" s="402">
        <f t="shared" si="246"/>
        <v>0</v>
      </c>
      <c r="AJ422" s="402">
        <f t="shared" si="246"/>
        <v>0</v>
      </c>
      <c r="AK422" s="402">
        <f t="shared" si="246"/>
        <v>0</v>
      </c>
      <c r="AL422" s="402">
        <f t="shared" si="222"/>
        <v>0</v>
      </c>
      <c r="AM422" s="432" t="str">
        <f t="shared" si="221"/>
        <v/>
      </c>
      <c r="AN422" s="432" t="str">
        <f t="shared" si="221"/>
        <v/>
      </c>
      <c r="AO422" s="432" t="str">
        <f t="shared" si="221"/>
        <v/>
      </c>
      <c r="AP422" s="432" t="str">
        <f t="shared" si="221"/>
        <v/>
      </c>
      <c r="AQ422" s="200">
        <f t="shared" si="247"/>
        <v>0</v>
      </c>
      <c r="AR422" s="200">
        <f t="shared" si="247"/>
        <v>0</v>
      </c>
      <c r="AS422" s="200">
        <f t="shared" si="247"/>
        <v>0</v>
      </c>
      <c r="AT422" s="200">
        <f t="shared" si="251"/>
        <v>0</v>
      </c>
      <c r="AU422" s="404"/>
    </row>
    <row r="423" spans="1:47" s="334" customFormat="1">
      <c r="A423" s="401"/>
      <c r="B423" s="217" t="s">
        <v>95</v>
      </c>
      <c r="C423" s="200"/>
      <c r="D423" s="200">
        <v>0</v>
      </c>
      <c r="E423" s="200"/>
      <c r="F423" s="200">
        <f t="shared" si="223"/>
        <v>0</v>
      </c>
      <c r="G423" s="200"/>
      <c r="H423" s="200"/>
      <c r="I423" s="200"/>
      <c r="J423" s="200">
        <f t="shared" si="224"/>
        <v>0</v>
      </c>
      <c r="K423" s="200">
        <f t="shared" si="244"/>
        <v>0</v>
      </c>
      <c r="L423" s="200">
        <f t="shared" si="244"/>
        <v>0</v>
      </c>
      <c r="M423" s="200">
        <f t="shared" si="244"/>
        <v>0</v>
      </c>
      <c r="N423" s="200">
        <f t="shared" si="225"/>
        <v>0</v>
      </c>
      <c r="O423" s="200"/>
      <c r="P423" s="200">
        <v>0</v>
      </c>
      <c r="Q423" s="200"/>
      <c r="R423" s="200">
        <f t="shared" si="226"/>
        <v>0</v>
      </c>
      <c r="S423" s="200"/>
      <c r="T423" s="200"/>
      <c r="U423" s="200"/>
      <c r="V423" s="200">
        <f t="shared" si="227"/>
        <v>0</v>
      </c>
      <c r="W423" s="200"/>
      <c r="X423" s="200"/>
      <c r="Y423" s="200"/>
      <c r="Z423" s="200">
        <f t="shared" si="228"/>
        <v>0</v>
      </c>
      <c r="AA423" s="200">
        <f t="shared" si="245"/>
        <v>0</v>
      </c>
      <c r="AB423" s="402">
        <f t="shared" si="245"/>
        <v>0</v>
      </c>
      <c r="AC423" s="402">
        <f t="shared" si="245"/>
        <v>0</v>
      </c>
      <c r="AD423" s="402">
        <f t="shared" si="249"/>
        <v>0</v>
      </c>
      <c r="AE423" s="402"/>
      <c r="AF423" s="402">
        <f>+[3]CHD4A!AX441</f>
        <v>0</v>
      </c>
      <c r="AG423" s="402"/>
      <c r="AH423" s="402">
        <f t="shared" si="250"/>
        <v>0</v>
      </c>
      <c r="AI423" s="402">
        <f t="shared" si="246"/>
        <v>0</v>
      </c>
      <c r="AJ423" s="402">
        <f t="shared" si="246"/>
        <v>0</v>
      </c>
      <c r="AK423" s="402">
        <f t="shared" si="246"/>
        <v>0</v>
      </c>
      <c r="AL423" s="402">
        <f t="shared" si="222"/>
        <v>0</v>
      </c>
      <c r="AM423" s="432" t="str">
        <f t="shared" si="221"/>
        <v/>
      </c>
      <c r="AN423" s="432" t="str">
        <f t="shared" si="221"/>
        <v/>
      </c>
      <c r="AO423" s="432" t="str">
        <f t="shared" si="221"/>
        <v/>
      </c>
      <c r="AP423" s="432" t="str">
        <f t="shared" si="221"/>
        <v/>
      </c>
      <c r="AQ423" s="200">
        <f t="shared" si="247"/>
        <v>0</v>
      </c>
      <c r="AR423" s="200">
        <f t="shared" si="247"/>
        <v>0</v>
      </c>
      <c r="AS423" s="200">
        <f t="shared" si="247"/>
        <v>0</v>
      </c>
      <c r="AT423" s="200">
        <f t="shared" si="251"/>
        <v>0</v>
      </c>
      <c r="AU423" s="404"/>
    </row>
    <row r="424" spans="1:47" s="334" customFormat="1">
      <c r="A424" s="401"/>
      <c r="B424" s="217" t="s">
        <v>97</v>
      </c>
      <c r="C424" s="200"/>
      <c r="D424" s="200">
        <v>34.4</v>
      </c>
      <c r="E424" s="200"/>
      <c r="F424" s="200">
        <f t="shared" si="223"/>
        <v>34.4</v>
      </c>
      <c r="G424" s="200"/>
      <c r="H424" s="200"/>
      <c r="I424" s="200"/>
      <c r="J424" s="200">
        <f t="shared" si="224"/>
        <v>0</v>
      </c>
      <c r="K424" s="200">
        <f t="shared" si="244"/>
        <v>0</v>
      </c>
      <c r="L424" s="200">
        <f t="shared" si="244"/>
        <v>34.4</v>
      </c>
      <c r="M424" s="200">
        <f t="shared" si="244"/>
        <v>0</v>
      </c>
      <c r="N424" s="200">
        <f t="shared" si="225"/>
        <v>34.4</v>
      </c>
      <c r="O424" s="200"/>
      <c r="P424" s="200">
        <v>34.4</v>
      </c>
      <c r="Q424" s="200"/>
      <c r="R424" s="141">
        <f t="shared" si="226"/>
        <v>34.4</v>
      </c>
      <c r="S424" s="200"/>
      <c r="T424" s="200"/>
      <c r="U424" s="200"/>
      <c r="V424" s="200">
        <f t="shared" si="227"/>
        <v>0</v>
      </c>
      <c r="W424" s="200"/>
      <c r="X424" s="200"/>
      <c r="Y424" s="200"/>
      <c r="Z424" s="200">
        <f t="shared" si="228"/>
        <v>0</v>
      </c>
      <c r="AA424" s="200">
        <f t="shared" si="245"/>
        <v>0</v>
      </c>
      <c r="AB424" s="402">
        <f t="shared" si="245"/>
        <v>34.4</v>
      </c>
      <c r="AC424" s="402">
        <f t="shared" si="245"/>
        <v>0</v>
      </c>
      <c r="AD424" s="402">
        <f t="shared" si="249"/>
        <v>34.4</v>
      </c>
      <c r="AE424" s="402"/>
      <c r="AF424" s="402">
        <f>+[3]CHD4B!AX441</f>
        <v>34.4</v>
      </c>
      <c r="AG424" s="402"/>
      <c r="AH424" s="402">
        <f t="shared" si="250"/>
        <v>34.4</v>
      </c>
      <c r="AI424" s="402">
        <f t="shared" si="246"/>
        <v>0</v>
      </c>
      <c r="AJ424" s="402">
        <f t="shared" si="246"/>
        <v>0</v>
      </c>
      <c r="AK424" s="402">
        <f t="shared" si="246"/>
        <v>0</v>
      </c>
      <c r="AL424" s="402">
        <f t="shared" si="222"/>
        <v>0</v>
      </c>
      <c r="AM424" s="432" t="str">
        <f t="shared" si="221"/>
        <v/>
      </c>
      <c r="AN424" s="432">
        <f t="shared" si="221"/>
        <v>1</v>
      </c>
      <c r="AO424" s="432" t="str">
        <f t="shared" si="221"/>
        <v/>
      </c>
      <c r="AP424" s="432">
        <f t="shared" si="221"/>
        <v>1</v>
      </c>
      <c r="AQ424" s="200">
        <f t="shared" si="247"/>
        <v>0</v>
      </c>
      <c r="AR424" s="200">
        <f t="shared" si="247"/>
        <v>0</v>
      </c>
      <c r="AS424" s="200">
        <f t="shared" si="247"/>
        <v>0</v>
      </c>
      <c r="AT424" s="200">
        <f t="shared" si="251"/>
        <v>0</v>
      </c>
      <c r="AU424" s="404"/>
    </row>
    <row r="425" spans="1:47" s="334" customFormat="1">
      <c r="A425" s="401"/>
      <c r="B425" s="217" t="s">
        <v>53</v>
      </c>
      <c r="C425" s="200"/>
      <c r="D425" s="200">
        <v>1323310.4000000004</v>
      </c>
      <c r="E425" s="200"/>
      <c r="F425" s="200">
        <f t="shared" si="223"/>
        <v>1323310.4000000004</v>
      </c>
      <c r="G425" s="200"/>
      <c r="H425" s="200"/>
      <c r="I425" s="200"/>
      <c r="J425" s="200">
        <f t="shared" si="224"/>
        <v>0</v>
      </c>
      <c r="K425" s="200">
        <f t="shared" si="244"/>
        <v>0</v>
      </c>
      <c r="L425" s="200">
        <f t="shared" si="244"/>
        <v>1323310.4000000004</v>
      </c>
      <c r="M425" s="200">
        <f t="shared" si="244"/>
        <v>0</v>
      </c>
      <c r="N425" s="200">
        <f t="shared" si="225"/>
        <v>1323310.4000000004</v>
      </c>
      <c r="O425" s="200"/>
      <c r="P425" s="200">
        <v>1323310.4000000004</v>
      </c>
      <c r="Q425" s="200"/>
      <c r="R425" s="141">
        <f t="shared" si="226"/>
        <v>1323310.4000000004</v>
      </c>
      <c r="S425" s="200"/>
      <c r="T425" s="200"/>
      <c r="U425" s="200"/>
      <c r="V425" s="200">
        <f t="shared" si="227"/>
        <v>0</v>
      </c>
      <c r="W425" s="200"/>
      <c r="X425" s="200"/>
      <c r="Y425" s="200"/>
      <c r="Z425" s="200">
        <f t="shared" si="228"/>
        <v>0</v>
      </c>
      <c r="AA425" s="200">
        <f t="shared" si="245"/>
        <v>0</v>
      </c>
      <c r="AB425" s="402">
        <f t="shared" si="245"/>
        <v>1323310.4000000004</v>
      </c>
      <c r="AC425" s="402">
        <f t="shared" si="245"/>
        <v>0</v>
      </c>
      <c r="AD425" s="402">
        <f t="shared" si="249"/>
        <v>1323310.4000000004</v>
      </c>
      <c r="AE425" s="402"/>
      <c r="AF425" s="402">
        <f>+[3]CHD5!AX441</f>
        <v>702015</v>
      </c>
      <c r="AG425" s="402"/>
      <c r="AH425" s="402">
        <f t="shared" si="250"/>
        <v>702015</v>
      </c>
      <c r="AI425" s="402">
        <f t="shared" si="246"/>
        <v>0</v>
      </c>
      <c r="AJ425" s="402">
        <f t="shared" si="246"/>
        <v>621295.40000000037</v>
      </c>
      <c r="AK425" s="402">
        <f t="shared" si="246"/>
        <v>0</v>
      </c>
      <c r="AL425" s="402">
        <f t="shared" si="222"/>
        <v>621295.40000000037</v>
      </c>
      <c r="AM425" s="432" t="str">
        <f t="shared" ref="AM425:AP491" si="252">IF(AA425=0,"",AE425/AA425)</f>
        <v/>
      </c>
      <c r="AN425" s="432">
        <f t="shared" si="252"/>
        <v>0.53049911796960092</v>
      </c>
      <c r="AO425" s="432" t="str">
        <f t="shared" si="252"/>
        <v/>
      </c>
      <c r="AP425" s="432">
        <f t="shared" si="252"/>
        <v>0.53049911796960092</v>
      </c>
      <c r="AQ425" s="200">
        <f t="shared" si="247"/>
        <v>0</v>
      </c>
      <c r="AR425" s="200">
        <f t="shared" si="247"/>
        <v>0</v>
      </c>
      <c r="AS425" s="200">
        <f t="shared" si="247"/>
        <v>0</v>
      </c>
      <c r="AT425" s="200">
        <f t="shared" si="251"/>
        <v>0</v>
      </c>
      <c r="AU425" s="404"/>
    </row>
    <row r="426" spans="1:47" s="334" customFormat="1">
      <c r="A426" s="401"/>
      <c r="B426" s="217" t="s">
        <v>100</v>
      </c>
      <c r="C426" s="200"/>
      <c r="D426" s="200">
        <v>14215771.75</v>
      </c>
      <c r="E426" s="200"/>
      <c r="F426" s="200">
        <f t="shared" si="223"/>
        <v>14215771.75</v>
      </c>
      <c r="G426" s="200"/>
      <c r="H426" s="200"/>
      <c r="I426" s="200"/>
      <c r="J426" s="200">
        <f t="shared" si="224"/>
        <v>0</v>
      </c>
      <c r="K426" s="200">
        <f t="shared" si="244"/>
        <v>0</v>
      </c>
      <c r="L426" s="200">
        <f t="shared" si="244"/>
        <v>14215771.75</v>
      </c>
      <c r="M426" s="200">
        <f t="shared" si="244"/>
        <v>0</v>
      </c>
      <c r="N426" s="200">
        <f t="shared" si="225"/>
        <v>14215771.75</v>
      </c>
      <c r="O426" s="200"/>
      <c r="P426" s="200">
        <v>14215771.75</v>
      </c>
      <c r="Q426" s="200"/>
      <c r="R426" s="141">
        <f t="shared" si="226"/>
        <v>14215771.75</v>
      </c>
      <c r="S426" s="200"/>
      <c r="T426" s="200"/>
      <c r="U426" s="200"/>
      <c r="V426" s="200">
        <f t="shared" si="227"/>
        <v>0</v>
      </c>
      <c r="W426" s="200"/>
      <c r="X426" s="200"/>
      <c r="Y426" s="200"/>
      <c r="Z426" s="200">
        <f t="shared" si="228"/>
        <v>0</v>
      </c>
      <c r="AA426" s="200">
        <f t="shared" si="245"/>
        <v>0</v>
      </c>
      <c r="AB426" s="402">
        <f t="shared" si="245"/>
        <v>14215771.75</v>
      </c>
      <c r="AC426" s="402">
        <f t="shared" si="245"/>
        <v>0</v>
      </c>
      <c r="AD426" s="402">
        <f t="shared" si="249"/>
        <v>14215771.75</v>
      </c>
      <c r="AE426" s="402"/>
      <c r="AF426" s="402">
        <f>+[3]CHD6!AX441</f>
        <v>14213071.800000001</v>
      </c>
      <c r="AG426" s="402"/>
      <c r="AH426" s="402">
        <f t="shared" si="250"/>
        <v>14213071.800000001</v>
      </c>
      <c r="AI426" s="402">
        <f t="shared" si="246"/>
        <v>0</v>
      </c>
      <c r="AJ426" s="402">
        <f t="shared" si="246"/>
        <v>2699.9499999992549</v>
      </c>
      <c r="AK426" s="402">
        <f t="shared" si="246"/>
        <v>0</v>
      </c>
      <c r="AL426" s="402">
        <f t="shared" si="222"/>
        <v>2699.9499999992549</v>
      </c>
      <c r="AM426" s="432" t="str">
        <f t="shared" si="252"/>
        <v/>
      </c>
      <c r="AN426" s="432">
        <f t="shared" si="252"/>
        <v>0.99981007362474017</v>
      </c>
      <c r="AO426" s="432" t="str">
        <f t="shared" si="252"/>
        <v/>
      </c>
      <c r="AP426" s="432">
        <f t="shared" si="252"/>
        <v>0.99981007362474017</v>
      </c>
      <c r="AQ426" s="200">
        <f t="shared" si="247"/>
        <v>0</v>
      </c>
      <c r="AR426" s="200">
        <f t="shared" si="247"/>
        <v>0</v>
      </c>
      <c r="AS426" s="200">
        <f t="shared" si="247"/>
        <v>0</v>
      </c>
      <c r="AT426" s="200">
        <f t="shared" si="251"/>
        <v>0</v>
      </c>
      <c r="AU426" s="404"/>
    </row>
    <row r="427" spans="1:47" s="334" customFormat="1">
      <c r="A427" s="401"/>
      <c r="B427" s="217" t="s">
        <v>54</v>
      </c>
      <c r="C427" s="200"/>
      <c r="D427" s="200">
        <v>4834301.4400000013</v>
      </c>
      <c r="E427" s="200"/>
      <c r="F427" s="200">
        <f t="shared" si="223"/>
        <v>4834301.4400000013</v>
      </c>
      <c r="G427" s="200"/>
      <c r="H427" s="200"/>
      <c r="I427" s="200"/>
      <c r="J427" s="200">
        <f t="shared" si="224"/>
        <v>0</v>
      </c>
      <c r="K427" s="200">
        <f t="shared" si="244"/>
        <v>0</v>
      </c>
      <c r="L427" s="200">
        <f t="shared" si="244"/>
        <v>4834301.4400000013</v>
      </c>
      <c r="M427" s="200">
        <f t="shared" si="244"/>
        <v>0</v>
      </c>
      <c r="N427" s="200">
        <f t="shared" si="225"/>
        <v>4834301.4400000013</v>
      </c>
      <c r="O427" s="200"/>
      <c r="P427" s="200">
        <v>4834301.4400000013</v>
      </c>
      <c r="Q427" s="200"/>
      <c r="R427" s="141">
        <f t="shared" si="226"/>
        <v>4834301.4400000013</v>
      </c>
      <c r="S427" s="200"/>
      <c r="T427" s="200"/>
      <c r="U427" s="200"/>
      <c r="V427" s="200">
        <f t="shared" si="227"/>
        <v>0</v>
      </c>
      <c r="W427" s="200"/>
      <c r="X427" s="200"/>
      <c r="Y427" s="200"/>
      <c r="Z427" s="200">
        <f t="shared" si="228"/>
        <v>0</v>
      </c>
      <c r="AA427" s="200">
        <f t="shared" si="245"/>
        <v>0</v>
      </c>
      <c r="AB427" s="402">
        <f t="shared" si="245"/>
        <v>4834301.4400000013</v>
      </c>
      <c r="AC427" s="402">
        <f t="shared" si="245"/>
        <v>0</v>
      </c>
      <c r="AD427" s="402">
        <f t="shared" si="249"/>
        <v>4834301.4400000013</v>
      </c>
      <c r="AE427" s="402"/>
      <c r="AF427" s="402">
        <f>+[3]CHD7!AX441</f>
        <v>4834301.4400000004</v>
      </c>
      <c r="AG427" s="402"/>
      <c r="AH427" s="402">
        <f t="shared" si="250"/>
        <v>4834301.4400000004</v>
      </c>
      <c r="AI427" s="402">
        <f t="shared" si="246"/>
        <v>0</v>
      </c>
      <c r="AJ427" s="402">
        <f t="shared" si="246"/>
        <v>0</v>
      </c>
      <c r="AK427" s="402">
        <f t="shared" si="246"/>
        <v>0</v>
      </c>
      <c r="AL427" s="402">
        <f t="shared" si="222"/>
        <v>0</v>
      </c>
      <c r="AM427" s="432" t="str">
        <f t="shared" si="252"/>
        <v/>
      </c>
      <c r="AN427" s="432">
        <f t="shared" si="252"/>
        <v>0.99999999999999978</v>
      </c>
      <c r="AO427" s="432" t="str">
        <f t="shared" si="252"/>
        <v/>
      </c>
      <c r="AP427" s="432">
        <f t="shared" si="252"/>
        <v>0.99999999999999978</v>
      </c>
      <c r="AQ427" s="200">
        <f t="shared" si="247"/>
        <v>0</v>
      </c>
      <c r="AR427" s="200">
        <f t="shared" si="247"/>
        <v>0</v>
      </c>
      <c r="AS427" s="200">
        <f t="shared" si="247"/>
        <v>0</v>
      </c>
      <c r="AT427" s="200">
        <f t="shared" si="251"/>
        <v>0</v>
      </c>
      <c r="AU427" s="404"/>
    </row>
    <row r="428" spans="1:47" s="334" customFormat="1">
      <c r="A428" s="401"/>
      <c r="B428" s="217" t="s">
        <v>103</v>
      </c>
      <c r="C428" s="200"/>
      <c r="D428" s="200">
        <v>12280052.039999999</v>
      </c>
      <c r="E428" s="200"/>
      <c r="F428" s="200">
        <f t="shared" si="223"/>
        <v>12280052.039999999</v>
      </c>
      <c r="G428" s="200"/>
      <c r="H428" s="200"/>
      <c r="I428" s="200"/>
      <c r="J428" s="200">
        <f t="shared" si="224"/>
        <v>0</v>
      </c>
      <c r="K428" s="200">
        <f t="shared" si="244"/>
        <v>0</v>
      </c>
      <c r="L428" s="200">
        <f t="shared" si="244"/>
        <v>12280052.039999999</v>
      </c>
      <c r="M428" s="200">
        <f t="shared" si="244"/>
        <v>0</v>
      </c>
      <c r="N428" s="200">
        <f t="shared" si="225"/>
        <v>12280052.039999999</v>
      </c>
      <c r="O428" s="200"/>
      <c r="P428" s="200">
        <v>12280052.039999999</v>
      </c>
      <c r="Q428" s="200"/>
      <c r="R428" s="141">
        <f t="shared" si="226"/>
        <v>12280052.039999999</v>
      </c>
      <c r="S428" s="200"/>
      <c r="T428" s="200"/>
      <c r="U428" s="200"/>
      <c r="V428" s="200">
        <f t="shared" si="227"/>
        <v>0</v>
      </c>
      <c r="W428" s="200"/>
      <c r="X428" s="200"/>
      <c r="Y428" s="200"/>
      <c r="Z428" s="200">
        <f t="shared" si="228"/>
        <v>0</v>
      </c>
      <c r="AA428" s="200">
        <f t="shared" si="245"/>
        <v>0</v>
      </c>
      <c r="AB428" s="402">
        <f t="shared" si="245"/>
        <v>12280052.039999999</v>
      </c>
      <c r="AC428" s="402">
        <f t="shared" si="245"/>
        <v>0</v>
      </c>
      <c r="AD428" s="402">
        <f t="shared" si="249"/>
        <v>12280052.039999999</v>
      </c>
      <c r="AE428" s="402"/>
      <c r="AF428" s="402">
        <f>+[3]CHD8!AX441</f>
        <v>9452863.3599999994</v>
      </c>
      <c r="AG428" s="402"/>
      <c r="AH428" s="402">
        <f t="shared" si="250"/>
        <v>9452863.3599999994</v>
      </c>
      <c r="AI428" s="402">
        <f t="shared" si="246"/>
        <v>0</v>
      </c>
      <c r="AJ428" s="402">
        <f t="shared" si="246"/>
        <v>2827188.6799999997</v>
      </c>
      <c r="AK428" s="402">
        <f t="shared" si="246"/>
        <v>0</v>
      </c>
      <c r="AL428" s="402">
        <f t="shared" si="222"/>
        <v>2827188.6799999997</v>
      </c>
      <c r="AM428" s="432" t="str">
        <f t="shared" si="252"/>
        <v/>
      </c>
      <c r="AN428" s="432">
        <f t="shared" si="252"/>
        <v>0.7697738844435712</v>
      </c>
      <c r="AO428" s="432" t="str">
        <f t="shared" si="252"/>
        <v/>
      </c>
      <c r="AP428" s="432">
        <f t="shared" si="252"/>
        <v>0.7697738844435712</v>
      </c>
      <c r="AQ428" s="200">
        <f t="shared" si="247"/>
        <v>0</v>
      </c>
      <c r="AR428" s="200">
        <f t="shared" si="247"/>
        <v>0</v>
      </c>
      <c r="AS428" s="200">
        <f t="shared" si="247"/>
        <v>0</v>
      </c>
      <c r="AT428" s="200">
        <f t="shared" si="251"/>
        <v>0</v>
      </c>
      <c r="AU428" s="404"/>
    </row>
    <row r="429" spans="1:47" s="334" customFormat="1" ht="24">
      <c r="A429" s="401"/>
      <c r="B429" s="217" t="s">
        <v>105</v>
      </c>
      <c r="C429" s="200"/>
      <c r="D429" s="200">
        <v>11344419.76</v>
      </c>
      <c r="E429" s="200"/>
      <c r="F429" s="200">
        <f t="shared" si="223"/>
        <v>11344419.76</v>
      </c>
      <c r="G429" s="200"/>
      <c r="H429" s="200"/>
      <c r="I429" s="200"/>
      <c r="J429" s="200">
        <f t="shared" si="224"/>
        <v>0</v>
      </c>
      <c r="K429" s="200">
        <f t="shared" si="244"/>
        <v>0</v>
      </c>
      <c r="L429" s="200">
        <f t="shared" si="244"/>
        <v>11344419.76</v>
      </c>
      <c r="M429" s="200">
        <f t="shared" si="244"/>
        <v>0</v>
      </c>
      <c r="N429" s="200">
        <f t="shared" si="225"/>
        <v>11344419.76</v>
      </c>
      <c r="O429" s="200"/>
      <c r="P429" s="200">
        <v>11344419.76</v>
      </c>
      <c r="Q429" s="200"/>
      <c r="R429" s="141">
        <f t="shared" si="226"/>
        <v>11344419.76</v>
      </c>
      <c r="S429" s="200"/>
      <c r="T429" s="200"/>
      <c r="U429" s="200"/>
      <c r="V429" s="200">
        <f t="shared" si="227"/>
        <v>0</v>
      </c>
      <c r="W429" s="200"/>
      <c r="X429" s="200"/>
      <c r="Y429" s="200"/>
      <c r="Z429" s="200">
        <f t="shared" si="228"/>
        <v>0</v>
      </c>
      <c r="AA429" s="200">
        <f t="shared" si="245"/>
        <v>0</v>
      </c>
      <c r="AB429" s="402">
        <f t="shared" si="245"/>
        <v>11344419.76</v>
      </c>
      <c r="AC429" s="402">
        <f t="shared" si="245"/>
        <v>0</v>
      </c>
      <c r="AD429" s="402">
        <f t="shared" si="249"/>
        <v>11344419.76</v>
      </c>
      <c r="AE429" s="402"/>
      <c r="AF429" s="402">
        <f>+[3]CHD9!AX441</f>
        <v>11344419.76</v>
      </c>
      <c r="AG429" s="402"/>
      <c r="AH429" s="402">
        <f t="shared" si="250"/>
        <v>11344419.76</v>
      </c>
      <c r="AI429" s="402">
        <f t="shared" si="246"/>
        <v>0</v>
      </c>
      <c r="AJ429" s="402">
        <f t="shared" si="246"/>
        <v>0</v>
      </c>
      <c r="AK429" s="402">
        <f t="shared" si="246"/>
        <v>0</v>
      </c>
      <c r="AL429" s="402">
        <f t="shared" si="222"/>
        <v>0</v>
      </c>
      <c r="AM429" s="432" t="str">
        <f t="shared" si="252"/>
        <v/>
      </c>
      <c r="AN429" s="432">
        <f t="shared" si="252"/>
        <v>1</v>
      </c>
      <c r="AO429" s="432" t="str">
        <f t="shared" si="252"/>
        <v/>
      </c>
      <c r="AP429" s="432">
        <f t="shared" si="252"/>
        <v>1</v>
      </c>
      <c r="AQ429" s="200">
        <f t="shared" si="247"/>
        <v>0</v>
      </c>
      <c r="AR429" s="200">
        <f t="shared" si="247"/>
        <v>0</v>
      </c>
      <c r="AS429" s="200">
        <f t="shared" si="247"/>
        <v>0</v>
      </c>
      <c r="AT429" s="200">
        <f t="shared" si="251"/>
        <v>0</v>
      </c>
      <c r="AU429" s="404"/>
    </row>
    <row r="430" spans="1:47" s="334" customFormat="1">
      <c r="A430" s="401"/>
      <c r="B430" s="217" t="s">
        <v>107</v>
      </c>
      <c r="C430" s="200"/>
      <c r="D430" s="200">
        <v>62169.9</v>
      </c>
      <c r="E430" s="200"/>
      <c r="F430" s="200">
        <f t="shared" si="223"/>
        <v>62169.9</v>
      </c>
      <c r="G430" s="200"/>
      <c r="H430" s="200"/>
      <c r="I430" s="200"/>
      <c r="J430" s="200">
        <f t="shared" si="224"/>
        <v>0</v>
      </c>
      <c r="K430" s="200">
        <f t="shared" si="244"/>
        <v>0</v>
      </c>
      <c r="L430" s="200">
        <f t="shared" si="244"/>
        <v>62169.9</v>
      </c>
      <c r="M430" s="200">
        <f t="shared" si="244"/>
        <v>0</v>
      </c>
      <c r="N430" s="200">
        <f t="shared" si="225"/>
        <v>62169.9</v>
      </c>
      <c r="O430" s="200"/>
      <c r="P430" s="200">
        <v>62169.9</v>
      </c>
      <c r="Q430" s="200"/>
      <c r="R430" s="141">
        <f t="shared" si="226"/>
        <v>62169.9</v>
      </c>
      <c r="S430" s="200"/>
      <c r="T430" s="200"/>
      <c r="U430" s="200"/>
      <c r="V430" s="200">
        <f t="shared" si="227"/>
        <v>0</v>
      </c>
      <c r="W430" s="200"/>
      <c r="X430" s="200"/>
      <c r="Y430" s="200"/>
      <c r="Z430" s="200">
        <f t="shared" si="228"/>
        <v>0</v>
      </c>
      <c r="AA430" s="200">
        <f t="shared" si="245"/>
        <v>0</v>
      </c>
      <c r="AB430" s="402">
        <f t="shared" si="245"/>
        <v>62169.9</v>
      </c>
      <c r="AC430" s="402">
        <f t="shared" si="245"/>
        <v>0</v>
      </c>
      <c r="AD430" s="402">
        <f t="shared" si="249"/>
        <v>62169.9</v>
      </c>
      <c r="AE430" s="402"/>
      <c r="AF430" s="402">
        <f>+[3]CHD10!AX441</f>
        <v>61414.25</v>
      </c>
      <c r="AG430" s="402"/>
      <c r="AH430" s="402">
        <f t="shared" si="250"/>
        <v>61414.25</v>
      </c>
      <c r="AI430" s="402">
        <f t="shared" si="246"/>
        <v>0</v>
      </c>
      <c r="AJ430" s="402">
        <f t="shared" si="246"/>
        <v>755.65000000000146</v>
      </c>
      <c r="AK430" s="402">
        <f t="shared" si="246"/>
        <v>0</v>
      </c>
      <c r="AL430" s="402">
        <f t="shared" ref="AL430:AL480" si="253">SUM(AI430:AK430)</f>
        <v>755.65000000000146</v>
      </c>
      <c r="AM430" s="432" t="str">
        <f t="shared" si="252"/>
        <v/>
      </c>
      <c r="AN430" s="432">
        <f t="shared" si="252"/>
        <v>0.98784540428728373</v>
      </c>
      <c r="AO430" s="432" t="str">
        <f t="shared" si="252"/>
        <v/>
      </c>
      <c r="AP430" s="432">
        <f t="shared" si="252"/>
        <v>0.98784540428728373</v>
      </c>
      <c r="AQ430" s="200">
        <f t="shared" si="247"/>
        <v>0</v>
      </c>
      <c r="AR430" s="200">
        <f t="shared" si="247"/>
        <v>0</v>
      </c>
      <c r="AS430" s="200">
        <f t="shared" si="247"/>
        <v>0</v>
      </c>
      <c r="AT430" s="200">
        <f t="shared" si="251"/>
        <v>0</v>
      </c>
      <c r="AU430" s="404"/>
    </row>
    <row r="431" spans="1:47" s="334" customFormat="1">
      <c r="A431" s="401"/>
      <c r="B431" s="217" t="s">
        <v>55</v>
      </c>
      <c r="C431" s="200"/>
      <c r="D431" s="200">
        <v>9410515.5999999996</v>
      </c>
      <c r="E431" s="200"/>
      <c r="F431" s="200">
        <f t="shared" si="223"/>
        <v>9410515.5999999996</v>
      </c>
      <c r="G431" s="200"/>
      <c r="H431" s="200"/>
      <c r="I431" s="200"/>
      <c r="J431" s="200">
        <f t="shared" si="224"/>
        <v>0</v>
      </c>
      <c r="K431" s="200">
        <f t="shared" si="244"/>
        <v>0</v>
      </c>
      <c r="L431" s="200">
        <f t="shared" si="244"/>
        <v>9410515.5999999996</v>
      </c>
      <c r="M431" s="200">
        <f t="shared" si="244"/>
        <v>0</v>
      </c>
      <c r="N431" s="200">
        <f t="shared" si="225"/>
        <v>9410515.5999999996</v>
      </c>
      <c r="O431" s="200"/>
      <c r="P431" s="200">
        <v>9410515.5999999996</v>
      </c>
      <c r="Q431" s="200"/>
      <c r="R431" s="141">
        <f t="shared" si="226"/>
        <v>9410515.5999999996</v>
      </c>
      <c r="S431" s="200"/>
      <c r="T431" s="200"/>
      <c r="U431" s="200"/>
      <c r="V431" s="200">
        <f t="shared" si="227"/>
        <v>0</v>
      </c>
      <c r="W431" s="200"/>
      <c r="X431" s="200"/>
      <c r="Y431" s="200"/>
      <c r="Z431" s="200">
        <f t="shared" si="228"/>
        <v>0</v>
      </c>
      <c r="AA431" s="200">
        <f t="shared" si="245"/>
        <v>0</v>
      </c>
      <c r="AB431" s="402">
        <f t="shared" si="245"/>
        <v>9410515.5999999996</v>
      </c>
      <c r="AC431" s="402">
        <f t="shared" si="245"/>
        <v>0</v>
      </c>
      <c r="AD431" s="402">
        <f t="shared" si="249"/>
        <v>9410515.5999999996</v>
      </c>
      <c r="AE431" s="402"/>
      <c r="AF431" s="402">
        <f>+[3]CHD11!AX441</f>
        <v>9410515.5999999996</v>
      </c>
      <c r="AG431" s="402"/>
      <c r="AH431" s="402">
        <f t="shared" si="250"/>
        <v>9410515.5999999996</v>
      </c>
      <c r="AI431" s="402">
        <f t="shared" si="246"/>
        <v>0</v>
      </c>
      <c r="AJ431" s="402">
        <f t="shared" si="246"/>
        <v>0</v>
      </c>
      <c r="AK431" s="402">
        <f t="shared" si="246"/>
        <v>0</v>
      </c>
      <c r="AL431" s="402">
        <f t="shared" si="253"/>
        <v>0</v>
      </c>
      <c r="AM431" s="432" t="str">
        <f t="shared" si="252"/>
        <v/>
      </c>
      <c r="AN431" s="432">
        <f t="shared" si="252"/>
        <v>1</v>
      </c>
      <c r="AO431" s="432" t="str">
        <f t="shared" si="252"/>
        <v/>
      </c>
      <c r="AP431" s="432">
        <f t="shared" si="252"/>
        <v>1</v>
      </c>
      <c r="AQ431" s="200">
        <f t="shared" si="247"/>
        <v>0</v>
      </c>
      <c r="AR431" s="200">
        <f t="shared" si="247"/>
        <v>0</v>
      </c>
      <c r="AS431" s="200">
        <f t="shared" si="247"/>
        <v>0</v>
      </c>
      <c r="AT431" s="200">
        <f t="shared" si="251"/>
        <v>0</v>
      </c>
      <c r="AU431" s="404"/>
    </row>
    <row r="432" spans="1:47" s="334" customFormat="1">
      <c r="A432" s="401"/>
      <c r="B432" s="217" t="s">
        <v>56</v>
      </c>
      <c r="C432" s="200"/>
      <c r="D432" s="200">
        <v>14983286.5</v>
      </c>
      <c r="E432" s="200"/>
      <c r="F432" s="200">
        <f t="shared" si="223"/>
        <v>14983286.5</v>
      </c>
      <c r="G432" s="200"/>
      <c r="H432" s="200"/>
      <c r="I432" s="200"/>
      <c r="J432" s="200">
        <f t="shared" si="224"/>
        <v>0</v>
      </c>
      <c r="K432" s="200">
        <f t="shared" si="244"/>
        <v>0</v>
      </c>
      <c r="L432" s="200">
        <f t="shared" si="244"/>
        <v>14983286.5</v>
      </c>
      <c r="M432" s="200">
        <f t="shared" si="244"/>
        <v>0</v>
      </c>
      <c r="N432" s="200">
        <f t="shared" si="225"/>
        <v>14983286.5</v>
      </c>
      <c r="O432" s="200"/>
      <c r="P432" s="200">
        <v>14983286.5</v>
      </c>
      <c r="Q432" s="200"/>
      <c r="R432" s="141">
        <f t="shared" si="226"/>
        <v>14983286.5</v>
      </c>
      <c r="S432" s="200"/>
      <c r="T432" s="200"/>
      <c r="U432" s="200"/>
      <c r="V432" s="200">
        <f t="shared" si="227"/>
        <v>0</v>
      </c>
      <c r="W432" s="200"/>
      <c r="X432" s="200"/>
      <c r="Y432" s="200"/>
      <c r="Z432" s="200">
        <f t="shared" si="228"/>
        <v>0</v>
      </c>
      <c r="AA432" s="200">
        <f t="shared" si="245"/>
        <v>0</v>
      </c>
      <c r="AB432" s="402">
        <f t="shared" si="245"/>
        <v>14983286.5</v>
      </c>
      <c r="AC432" s="402">
        <f t="shared" si="245"/>
        <v>0</v>
      </c>
      <c r="AD432" s="402">
        <f t="shared" si="249"/>
        <v>14983286.5</v>
      </c>
      <c r="AE432" s="402"/>
      <c r="AF432" s="402">
        <f>+[3]CHD12!AX441</f>
        <v>14982653.139999999</v>
      </c>
      <c r="AG432" s="402"/>
      <c r="AH432" s="402">
        <f t="shared" si="250"/>
        <v>14982653.139999999</v>
      </c>
      <c r="AI432" s="402">
        <f t="shared" si="246"/>
        <v>0</v>
      </c>
      <c r="AJ432" s="402">
        <f t="shared" si="246"/>
        <v>633.3600000012666</v>
      </c>
      <c r="AK432" s="402">
        <f t="shared" si="246"/>
        <v>0</v>
      </c>
      <c r="AL432" s="402">
        <f t="shared" si="253"/>
        <v>633.3600000012666</v>
      </c>
      <c r="AM432" s="432" t="str">
        <f t="shared" si="252"/>
        <v/>
      </c>
      <c r="AN432" s="432">
        <f t="shared" si="252"/>
        <v>0.99995772890013146</v>
      </c>
      <c r="AO432" s="432" t="str">
        <f t="shared" si="252"/>
        <v/>
      </c>
      <c r="AP432" s="432">
        <f t="shared" si="252"/>
        <v>0.99995772890013146</v>
      </c>
      <c r="AQ432" s="200">
        <f t="shared" si="247"/>
        <v>0</v>
      </c>
      <c r="AR432" s="200">
        <f t="shared" si="247"/>
        <v>0</v>
      </c>
      <c r="AS432" s="200">
        <f t="shared" si="247"/>
        <v>0</v>
      </c>
      <c r="AT432" s="200">
        <f t="shared" si="251"/>
        <v>0</v>
      </c>
      <c r="AU432" s="404"/>
    </row>
    <row r="433" spans="1:47" s="334" customFormat="1">
      <c r="A433" s="401"/>
      <c r="B433" s="443" t="s">
        <v>428</v>
      </c>
      <c r="C433" s="200"/>
      <c r="D433" s="200">
        <v>598809.24</v>
      </c>
      <c r="E433" s="200"/>
      <c r="F433" s="200">
        <f t="shared" si="223"/>
        <v>598809.24</v>
      </c>
      <c r="G433" s="200"/>
      <c r="H433" s="200"/>
      <c r="I433" s="200"/>
      <c r="J433" s="200">
        <f t="shared" si="224"/>
        <v>0</v>
      </c>
      <c r="K433" s="200">
        <f t="shared" si="244"/>
        <v>0</v>
      </c>
      <c r="L433" s="200">
        <f t="shared" si="244"/>
        <v>598809.24</v>
      </c>
      <c r="M433" s="200">
        <f t="shared" si="244"/>
        <v>0</v>
      </c>
      <c r="N433" s="200">
        <f t="shared" si="225"/>
        <v>598809.24</v>
      </c>
      <c r="O433" s="200"/>
      <c r="P433" s="200">
        <v>598809.24</v>
      </c>
      <c r="Q433" s="200"/>
      <c r="R433" s="141">
        <f t="shared" si="226"/>
        <v>598809.24</v>
      </c>
      <c r="S433" s="200"/>
      <c r="T433" s="200"/>
      <c r="U433" s="200"/>
      <c r="V433" s="200">
        <f t="shared" si="227"/>
        <v>0</v>
      </c>
      <c r="W433" s="200"/>
      <c r="X433" s="200"/>
      <c r="Y433" s="200"/>
      <c r="Z433" s="200">
        <f t="shared" si="228"/>
        <v>0</v>
      </c>
      <c r="AA433" s="200">
        <f t="shared" si="245"/>
        <v>0</v>
      </c>
      <c r="AB433" s="402">
        <f t="shared" si="245"/>
        <v>598809.24</v>
      </c>
      <c r="AC433" s="402">
        <f t="shared" si="245"/>
        <v>0</v>
      </c>
      <c r="AD433" s="402">
        <f t="shared" si="249"/>
        <v>598809.24</v>
      </c>
      <c r="AE433" s="402"/>
      <c r="AF433" s="402">
        <f>+[3]CHD13!AX441</f>
        <v>598809.24</v>
      </c>
      <c r="AG433" s="402"/>
      <c r="AH433" s="402">
        <f t="shared" si="250"/>
        <v>598809.24</v>
      </c>
      <c r="AI433" s="402">
        <f t="shared" si="246"/>
        <v>0</v>
      </c>
      <c r="AJ433" s="402">
        <f t="shared" si="246"/>
        <v>0</v>
      </c>
      <c r="AK433" s="402">
        <f t="shared" si="246"/>
        <v>0</v>
      </c>
      <c r="AL433" s="402">
        <f t="shared" si="253"/>
        <v>0</v>
      </c>
      <c r="AM433" s="432" t="str">
        <f t="shared" si="252"/>
        <v/>
      </c>
      <c r="AN433" s="432">
        <f t="shared" si="252"/>
        <v>1</v>
      </c>
      <c r="AO433" s="432" t="str">
        <f t="shared" si="252"/>
        <v/>
      </c>
      <c r="AP433" s="432">
        <f t="shared" si="252"/>
        <v>1</v>
      </c>
      <c r="AQ433" s="200">
        <f t="shared" si="247"/>
        <v>0</v>
      </c>
      <c r="AR433" s="200">
        <f t="shared" si="247"/>
        <v>0</v>
      </c>
      <c r="AS433" s="200">
        <f t="shared" si="247"/>
        <v>0</v>
      </c>
      <c r="AT433" s="200">
        <f t="shared" si="251"/>
        <v>0</v>
      </c>
      <c r="AU433" s="404"/>
    </row>
    <row r="434" spans="1:47" s="334" customFormat="1">
      <c r="A434" s="401"/>
      <c r="B434" s="217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  <c r="P434" s="200"/>
      <c r="Q434" s="200"/>
      <c r="R434" s="200"/>
      <c r="S434" s="200"/>
      <c r="T434" s="200"/>
      <c r="U434" s="200"/>
      <c r="V434" s="200"/>
      <c r="W434" s="200"/>
      <c r="X434" s="200"/>
      <c r="Y434" s="200"/>
      <c r="Z434" s="200"/>
      <c r="AA434" s="200"/>
      <c r="AB434" s="402"/>
      <c r="AC434" s="402"/>
      <c r="AD434" s="402"/>
      <c r="AE434" s="402"/>
      <c r="AF434" s="402"/>
      <c r="AG434" s="402"/>
      <c r="AH434" s="402"/>
      <c r="AI434" s="402"/>
      <c r="AJ434" s="402"/>
      <c r="AK434" s="402"/>
      <c r="AL434" s="402"/>
      <c r="AM434" s="432"/>
      <c r="AN434" s="432"/>
      <c r="AO434" s="432"/>
      <c r="AP434" s="432"/>
      <c r="AQ434" s="200"/>
      <c r="AR434" s="200"/>
      <c r="AS434" s="200"/>
      <c r="AT434" s="200"/>
      <c r="AU434" s="404"/>
    </row>
    <row r="435" spans="1:47" s="334" customFormat="1" ht="24">
      <c r="A435" s="401"/>
      <c r="B435" s="217" t="s">
        <v>58</v>
      </c>
      <c r="C435" s="200"/>
      <c r="D435" s="200">
        <v>15456.25</v>
      </c>
      <c r="E435" s="200"/>
      <c r="F435" s="200">
        <f t="shared" si="223"/>
        <v>15456.25</v>
      </c>
      <c r="G435" s="200"/>
      <c r="H435" s="200"/>
      <c r="I435" s="200"/>
      <c r="J435" s="200">
        <f t="shared" si="224"/>
        <v>0</v>
      </c>
      <c r="K435" s="200">
        <f t="shared" si="244"/>
        <v>0</v>
      </c>
      <c r="L435" s="200">
        <f t="shared" si="244"/>
        <v>15456.25</v>
      </c>
      <c r="M435" s="200">
        <f t="shared" si="244"/>
        <v>0</v>
      </c>
      <c r="N435" s="200">
        <f t="shared" si="225"/>
        <v>15456.25</v>
      </c>
      <c r="O435" s="200"/>
      <c r="P435" s="200">
        <v>15456.25</v>
      </c>
      <c r="Q435" s="200"/>
      <c r="R435" s="141">
        <f t="shared" si="226"/>
        <v>15456.25</v>
      </c>
      <c r="S435" s="200"/>
      <c r="T435" s="200"/>
      <c r="U435" s="200"/>
      <c r="V435" s="200">
        <f t="shared" si="227"/>
        <v>0</v>
      </c>
      <c r="W435" s="200"/>
      <c r="X435" s="200"/>
      <c r="Y435" s="200"/>
      <c r="Z435" s="200">
        <f t="shared" si="228"/>
        <v>0</v>
      </c>
      <c r="AA435" s="200">
        <f t="shared" si="245"/>
        <v>0</v>
      </c>
      <c r="AB435" s="402">
        <f t="shared" si="245"/>
        <v>15456.25</v>
      </c>
      <c r="AC435" s="402">
        <f t="shared" si="245"/>
        <v>0</v>
      </c>
      <c r="AD435" s="402">
        <f t="shared" si="249"/>
        <v>15456.25</v>
      </c>
      <c r="AE435" s="402"/>
      <c r="AF435" s="402">
        <f>+[3]LPGH!AX441</f>
        <v>15456.25</v>
      </c>
      <c r="AG435" s="402"/>
      <c r="AH435" s="402">
        <f t="shared" si="250"/>
        <v>15456.25</v>
      </c>
      <c r="AI435" s="402">
        <f t="shared" si="246"/>
        <v>0</v>
      </c>
      <c r="AJ435" s="402">
        <f t="shared" si="246"/>
        <v>0</v>
      </c>
      <c r="AK435" s="402">
        <f t="shared" si="246"/>
        <v>0</v>
      </c>
      <c r="AL435" s="402">
        <f t="shared" si="253"/>
        <v>0</v>
      </c>
      <c r="AM435" s="432" t="str">
        <f t="shared" si="252"/>
        <v/>
      </c>
      <c r="AN435" s="432">
        <f t="shared" si="252"/>
        <v>1</v>
      </c>
      <c r="AO435" s="432" t="str">
        <f t="shared" si="252"/>
        <v/>
      </c>
      <c r="AP435" s="432">
        <f t="shared" si="252"/>
        <v>1</v>
      </c>
      <c r="AQ435" s="200">
        <f t="shared" si="247"/>
        <v>0</v>
      </c>
      <c r="AR435" s="200">
        <f t="shared" si="247"/>
        <v>0</v>
      </c>
      <c r="AS435" s="200">
        <f t="shared" si="247"/>
        <v>0</v>
      </c>
      <c r="AT435" s="200">
        <f t="shared" si="251"/>
        <v>0</v>
      </c>
      <c r="AU435" s="404"/>
    </row>
    <row r="436" spans="1:47" s="334" customFormat="1">
      <c r="A436" s="401"/>
      <c r="B436" s="217" t="s">
        <v>434</v>
      </c>
      <c r="C436" s="200"/>
      <c r="D436" s="200">
        <v>0</v>
      </c>
      <c r="E436" s="200"/>
      <c r="F436" s="200">
        <f t="shared" ref="F436:F490" si="254">SUM(C436:E436)</f>
        <v>0</v>
      </c>
      <c r="G436" s="200"/>
      <c r="H436" s="200"/>
      <c r="I436" s="200"/>
      <c r="J436" s="200">
        <f t="shared" ref="J436:J496" si="255">SUM(G436:I436)</f>
        <v>0</v>
      </c>
      <c r="K436" s="200">
        <f t="shared" si="244"/>
        <v>0</v>
      </c>
      <c r="L436" s="200">
        <f t="shared" si="244"/>
        <v>0</v>
      </c>
      <c r="M436" s="200">
        <f t="shared" si="244"/>
        <v>0</v>
      </c>
      <c r="N436" s="200">
        <f t="shared" ref="N436:N496" si="256">SUM(K436:M436)</f>
        <v>0</v>
      </c>
      <c r="O436" s="200"/>
      <c r="P436" s="200">
        <v>0</v>
      </c>
      <c r="Q436" s="200"/>
      <c r="R436" s="141">
        <f t="shared" ref="R436:R496" si="257">SUM(O436:Q436)</f>
        <v>0</v>
      </c>
      <c r="S436" s="200"/>
      <c r="T436" s="200"/>
      <c r="U436" s="200"/>
      <c r="V436" s="200">
        <f t="shared" ref="V436:V496" si="258">SUM(S436:U436)</f>
        <v>0</v>
      </c>
      <c r="W436" s="200"/>
      <c r="X436" s="200"/>
      <c r="Y436" s="200"/>
      <c r="Z436" s="200">
        <f t="shared" ref="Z436:Z496" si="259">SUM(W436:Y436)</f>
        <v>0</v>
      </c>
      <c r="AA436" s="200">
        <f t="shared" si="245"/>
        <v>0</v>
      </c>
      <c r="AB436" s="402">
        <f t="shared" si="245"/>
        <v>0</v>
      </c>
      <c r="AC436" s="402">
        <f t="shared" si="245"/>
        <v>0</v>
      </c>
      <c r="AD436" s="402">
        <f t="shared" si="249"/>
        <v>0</v>
      </c>
      <c r="AE436" s="402"/>
      <c r="AF436" s="402">
        <f>+[3]SLRSH!AX441</f>
        <v>0</v>
      </c>
      <c r="AG436" s="402"/>
      <c r="AH436" s="402">
        <f t="shared" si="250"/>
        <v>0</v>
      </c>
      <c r="AI436" s="402">
        <f t="shared" si="246"/>
        <v>0</v>
      </c>
      <c r="AJ436" s="402">
        <f t="shared" si="246"/>
        <v>0</v>
      </c>
      <c r="AK436" s="402">
        <f t="shared" si="246"/>
        <v>0</v>
      </c>
      <c r="AL436" s="402">
        <f t="shared" si="253"/>
        <v>0</v>
      </c>
      <c r="AM436" s="432" t="str">
        <f t="shared" si="252"/>
        <v/>
      </c>
      <c r="AN436" s="432" t="str">
        <f t="shared" si="252"/>
        <v/>
      </c>
      <c r="AO436" s="432" t="str">
        <f t="shared" si="252"/>
        <v/>
      </c>
      <c r="AP436" s="432" t="str">
        <f t="shared" si="252"/>
        <v/>
      </c>
      <c r="AQ436" s="200">
        <f t="shared" si="247"/>
        <v>0</v>
      </c>
      <c r="AR436" s="200">
        <f t="shared" si="247"/>
        <v>0</v>
      </c>
      <c r="AS436" s="200">
        <f t="shared" si="247"/>
        <v>0</v>
      </c>
      <c r="AT436" s="200">
        <f t="shared" si="251"/>
        <v>0</v>
      </c>
      <c r="AU436" s="404"/>
    </row>
    <row r="437" spans="1:47" s="334" customFormat="1">
      <c r="A437" s="401"/>
      <c r="B437" s="217" t="s">
        <v>197</v>
      </c>
      <c r="C437" s="200"/>
      <c r="D437" s="200">
        <v>363187.33</v>
      </c>
      <c r="E437" s="200"/>
      <c r="F437" s="200">
        <f t="shared" si="254"/>
        <v>363187.33</v>
      </c>
      <c r="G437" s="200"/>
      <c r="H437" s="200"/>
      <c r="I437" s="200"/>
      <c r="J437" s="200">
        <f t="shared" si="255"/>
        <v>0</v>
      </c>
      <c r="K437" s="200">
        <f t="shared" si="244"/>
        <v>0</v>
      </c>
      <c r="L437" s="200">
        <f t="shared" si="244"/>
        <v>363187.33</v>
      </c>
      <c r="M437" s="200">
        <f t="shared" si="244"/>
        <v>0</v>
      </c>
      <c r="N437" s="200">
        <f t="shared" si="256"/>
        <v>363187.33</v>
      </c>
      <c r="O437" s="200"/>
      <c r="P437" s="200">
        <v>363187.33</v>
      </c>
      <c r="Q437" s="200"/>
      <c r="R437" s="141">
        <f t="shared" si="257"/>
        <v>363187.33</v>
      </c>
      <c r="S437" s="200"/>
      <c r="T437" s="200"/>
      <c r="U437" s="200"/>
      <c r="V437" s="200">
        <f t="shared" si="258"/>
        <v>0</v>
      </c>
      <c r="W437" s="200"/>
      <c r="X437" s="200"/>
      <c r="Y437" s="200"/>
      <c r="Z437" s="200">
        <f t="shared" si="259"/>
        <v>0</v>
      </c>
      <c r="AA437" s="200">
        <f t="shared" si="245"/>
        <v>0</v>
      </c>
      <c r="AB437" s="402">
        <f t="shared" si="245"/>
        <v>363187.33</v>
      </c>
      <c r="AC437" s="402">
        <f t="shared" si="245"/>
        <v>0</v>
      </c>
      <c r="AD437" s="402">
        <f t="shared" si="249"/>
        <v>363187.33</v>
      </c>
      <c r="AE437" s="402"/>
      <c r="AF437" s="402">
        <f>+[3]VMC!AX441</f>
        <v>363187.33</v>
      </c>
      <c r="AG437" s="402"/>
      <c r="AH437" s="402">
        <f t="shared" si="250"/>
        <v>363187.33</v>
      </c>
      <c r="AI437" s="402">
        <f t="shared" si="246"/>
        <v>0</v>
      </c>
      <c r="AJ437" s="402">
        <f t="shared" si="246"/>
        <v>0</v>
      </c>
      <c r="AK437" s="402">
        <f t="shared" si="246"/>
        <v>0</v>
      </c>
      <c r="AL437" s="402">
        <f t="shared" si="253"/>
        <v>0</v>
      </c>
      <c r="AM437" s="432" t="str">
        <f t="shared" si="252"/>
        <v/>
      </c>
      <c r="AN437" s="432">
        <f t="shared" si="252"/>
        <v>1</v>
      </c>
      <c r="AO437" s="432" t="str">
        <f t="shared" si="252"/>
        <v/>
      </c>
      <c r="AP437" s="432">
        <f t="shared" si="252"/>
        <v>1</v>
      </c>
      <c r="AQ437" s="200">
        <f t="shared" si="247"/>
        <v>0</v>
      </c>
      <c r="AR437" s="200">
        <f t="shared" si="247"/>
        <v>0</v>
      </c>
      <c r="AS437" s="200">
        <f t="shared" si="247"/>
        <v>0</v>
      </c>
      <c r="AT437" s="200">
        <f t="shared" si="251"/>
        <v>0</v>
      </c>
      <c r="AU437" s="404"/>
    </row>
    <row r="438" spans="1:47" s="334" customFormat="1" ht="24">
      <c r="A438" s="401"/>
      <c r="B438" s="217" t="s">
        <v>117</v>
      </c>
      <c r="C438" s="200"/>
      <c r="D438" s="200">
        <v>5690058.5899999999</v>
      </c>
      <c r="E438" s="200"/>
      <c r="F438" s="200">
        <f t="shared" si="254"/>
        <v>5690058.5899999999</v>
      </c>
      <c r="G438" s="200"/>
      <c r="H438" s="200"/>
      <c r="I438" s="200"/>
      <c r="J438" s="200">
        <f t="shared" si="255"/>
        <v>0</v>
      </c>
      <c r="K438" s="200">
        <f t="shared" si="244"/>
        <v>0</v>
      </c>
      <c r="L438" s="200">
        <f t="shared" si="244"/>
        <v>5690058.5899999999</v>
      </c>
      <c r="M438" s="200">
        <f t="shared" si="244"/>
        <v>0</v>
      </c>
      <c r="N438" s="200">
        <f t="shared" si="256"/>
        <v>5690058.5899999999</v>
      </c>
      <c r="O438" s="200"/>
      <c r="P438" s="200">
        <v>5690058.5899999999</v>
      </c>
      <c r="Q438" s="200"/>
      <c r="R438" s="141">
        <f t="shared" si="257"/>
        <v>5690058.5899999999</v>
      </c>
      <c r="S438" s="200"/>
      <c r="T438" s="200"/>
      <c r="U438" s="200"/>
      <c r="V438" s="200">
        <f t="shared" si="258"/>
        <v>0</v>
      </c>
      <c r="W438" s="200"/>
      <c r="X438" s="200"/>
      <c r="Y438" s="200"/>
      <c r="Z438" s="200">
        <f t="shared" si="259"/>
        <v>0</v>
      </c>
      <c r="AA438" s="200">
        <f t="shared" si="245"/>
        <v>0</v>
      </c>
      <c r="AB438" s="402">
        <f t="shared" si="245"/>
        <v>5690058.5899999999</v>
      </c>
      <c r="AC438" s="402">
        <f t="shared" si="245"/>
        <v>0</v>
      </c>
      <c r="AD438" s="402">
        <f t="shared" si="249"/>
        <v>5690058.5899999999</v>
      </c>
      <c r="AE438" s="402"/>
      <c r="AF438" s="402">
        <f>+[3]BRTTH!AX441</f>
        <v>5690058.5899999999</v>
      </c>
      <c r="AG438" s="402"/>
      <c r="AH438" s="402">
        <f t="shared" si="250"/>
        <v>5690058.5899999999</v>
      </c>
      <c r="AI438" s="402">
        <f t="shared" si="246"/>
        <v>0</v>
      </c>
      <c r="AJ438" s="402">
        <f t="shared" si="246"/>
        <v>0</v>
      </c>
      <c r="AK438" s="402">
        <f t="shared" si="246"/>
        <v>0</v>
      </c>
      <c r="AL438" s="402">
        <f t="shared" si="253"/>
        <v>0</v>
      </c>
      <c r="AM438" s="432" t="str">
        <f t="shared" si="252"/>
        <v/>
      </c>
      <c r="AN438" s="432">
        <f t="shared" si="252"/>
        <v>1</v>
      </c>
      <c r="AO438" s="432" t="str">
        <f t="shared" si="252"/>
        <v/>
      </c>
      <c r="AP438" s="432">
        <f t="shared" si="252"/>
        <v>1</v>
      </c>
      <c r="AQ438" s="200">
        <f t="shared" si="247"/>
        <v>0</v>
      </c>
      <c r="AR438" s="200">
        <f t="shared" si="247"/>
        <v>0</v>
      </c>
      <c r="AS438" s="200">
        <f t="shared" si="247"/>
        <v>0</v>
      </c>
      <c r="AT438" s="200">
        <f t="shared" si="251"/>
        <v>0</v>
      </c>
      <c r="AU438" s="404"/>
    </row>
    <row r="439" spans="1:47" s="334" customFormat="1">
      <c r="A439" s="401"/>
      <c r="B439" s="217"/>
      <c r="C439" s="200"/>
      <c r="D439" s="200"/>
      <c r="E439" s="200"/>
      <c r="F439" s="200">
        <f t="shared" si="254"/>
        <v>0</v>
      </c>
      <c r="G439" s="200"/>
      <c r="H439" s="200"/>
      <c r="I439" s="200"/>
      <c r="J439" s="200">
        <f t="shared" si="255"/>
        <v>0</v>
      </c>
      <c r="K439" s="200">
        <f t="shared" si="244"/>
        <v>0</v>
      </c>
      <c r="L439" s="200">
        <f t="shared" si="244"/>
        <v>0</v>
      </c>
      <c r="M439" s="200">
        <f t="shared" si="244"/>
        <v>0</v>
      </c>
      <c r="N439" s="200">
        <f t="shared" si="256"/>
        <v>0</v>
      </c>
      <c r="O439" s="200"/>
      <c r="P439" s="200"/>
      <c r="Q439" s="200"/>
      <c r="R439" s="200">
        <f t="shared" si="257"/>
        <v>0</v>
      </c>
      <c r="S439" s="200"/>
      <c r="T439" s="200"/>
      <c r="U439" s="200"/>
      <c r="V439" s="200">
        <f t="shared" si="258"/>
        <v>0</v>
      </c>
      <c r="W439" s="200"/>
      <c r="X439" s="200"/>
      <c r="Y439" s="200"/>
      <c r="Z439" s="200">
        <f t="shared" si="259"/>
        <v>0</v>
      </c>
      <c r="AA439" s="200">
        <f t="shared" si="245"/>
        <v>0</v>
      </c>
      <c r="AB439" s="402">
        <f t="shared" si="245"/>
        <v>0</v>
      </c>
      <c r="AC439" s="402">
        <f t="shared" si="245"/>
        <v>0</v>
      </c>
      <c r="AD439" s="402">
        <f t="shared" si="249"/>
        <v>0</v>
      </c>
      <c r="AE439" s="402"/>
      <c r="AF439" s="402"/>
      <c r="AG439" s="402"/>
      <c r="AH439" s="402">
        <f t="shared" si="250"/>
        <v>0</v>
      </c>
      <c r="AI439" s="402">
        <f t="shared" si="246"/>
        <v>0</v>
      </c>
      <c r="AJ439" s="402">
        <f t="shared" si="246"/>
        <v>0</v>
      </c>
      <c r="AK439" s="402">
        <f t="shared" si="246"/>
        <v>0</v>
      </c>
      <c r="AL439" s="402">
        <f t="shared" si="253"/>
        <v>0</v>
      </c>
      <c r="AM439" s="432" t="str">
        <f t="shared" si="252"/>
        <v/>
      </c>
      <c r="AN439" s="432" t="str">
        <f t="shared" si="252"/>
        <v/>
      </c>
      <c r="AO439" s="432" t="str">
        <f t="shared" si="252"/>
        <v/>
      </c>
      <c r="AP439" s="432" t="str">
        <f t="shared" si="252"/>
        <v/>
      </c>
      <c r="AQ439" s="200">
        <f t="shared" si="247"/>
        <v>0</v>
      </c>
      <c r="AR439" s="200">
        <f t="shared" si="247"/>
        <v>0</v>
      </c>
      <c r="AS439" s="200">
        <f t="shared" si="247"/>
        <v>0</v>
      </c>
      <c r="AT439" s="200">
        <f t="shared" si="251"/>
        <v>0</v>
      </c>
      <c r="AU439" s="404"/>
    </row>
    <row r="440" spans="1:47" s="334" customFormat="1">
      <c r="A440" s="401"/>
      <c r="B440" s="464" t="s">
        <v>64</v>
      </c>
      <c r="C440" s="200"/>
      <c r="D440" s="200">
        <v>885169.47</v>
      </c>
      <c r="E440" s="200"/>
      <c r="F440" s="200">
        <f t="shared" si="254"/>
        <v>885169.47</v>
      </c>
      <c r="G440" s="200"/>
      <c r="H440" s="200"/>
      <c r="I440" s="200"/>
      <c r="J440" s="200">
        <f t="shared" si="255"/>
        <v>0</v>
      </c>
      <c r="K440" s="200">
        <f t="shared" si="244"/>
        <v>0</v>
      </c>
      <c r="L440" s="200">
        <f t="shared" si="244"/>
        <v>885169.47</v>
      </c>
      <c r="M440" s="200">
        <f t="shared" si="244"/>
        <v>0</v>
      </c>
      <c r="N440" s="200">
        <f t="shared" si="256"/>
        <v>885169.47</v>
      </c>
      <c r="O440" s="200"/>
      <c r="P440" s="200">
        <v>885169.47</v>
      </c>
      <c r="Q440" s="200"/>
      <c r="R440" s="200">
        <f t="shared" si="257"/>
        <v>885169.47</v>
      </c>
      <c r="S440" s="200"/>
      <c r="T440" s="200"/>
      <c r="U440" s="200"/>
      <c r="V440" s="200">
        <f t="shared" si="258"/>
        <v>0</v>
      </c>
      <c r="W440" s="200"/>
      <c r="X440" s="200"/>
      <c r="Y440" s="200"/>
      <c r="Z440" s="200">
        <f t="shared" si="259"/>
        <v>0</v>
      </c>
      <c r="AA440" s="200">
        <f t="shared" si="245"/>
        <v>0</v>
      </c>
      <c r="AB440" s="402">
        <f t="shared" si="245"/>
        <v>885169.47</v>
      </c>
      <c r="AC440" s="402">
        <f t="shared" si="245"/>
        <v>0</v>
      </c>
      <c r="AD440" s="402">
        <f t="shared" si="249"/>
        <v>885169.47</v>
      </c>
      <c r="AE440" s="402"/>
      <c r="AF440" s="402">
        <f>+[3]JRMMC!AX441</f>
        <v>632602.29</v>
      </c>
      <c r="AG440" s="402"/>
      <c r="AH440" s="402">
        <f t="shared" si="250"/>
        <v>632602.29</v>
      </c>
      <c r="AI440" s="402">
        <f t="shared" si="246"/>
        <v>0</v>
      </c>
      <c r="AJ440" s="402">
        <f t="shared" si="246"/>
        <v>252567.17999999993</v>
      </c>
      <c r="AK440" s="402">
        <f t="shared" si="246"/>
        <v>0</v>
      </c>
      <c r="AL440" s="402">
        <f t="shared" si="253"/>
        <v>252567.17999999993</v>
      </c>
      <c r="AM440" s="432" t="str">
        <f t="shared" si="252"/>
        <v/>
      </c>
      <c r="AN440" s="432">
        <f t="shared" si="252"/>
        <v>0.71466799459317099</v>
      </c>
      <c r="AO440" s="432" t="str">
        <f t="shared" si="252"/>
        <v/>
      </c>
      <c r="AP440" s="432">
        <f t="shared" si="252"/>
        <v>0.71466799459317099</v>
      </c>
      <c r="AQ440" s="200">
        <f t="shared" si="247"/>
        <v>0</v>
      </c>
      <c r="AR440" s="200">
        <f t="shared" si="247"/>
        <v>0</v>
      </c>
      <c r="AS440" s="200">
        <f t="shared" si="247"/>
        <v>0</v>
      </c>
      <c r="AT440" s="200">
        <f t="shared" si="251"/>
        <v>0</v>
      </c>
      <c r="AU440" s="404"/>
    </row>
    <row r="441" spans="1:47" s="334" customFormat="1">
      <c r="A441" s="401"/>
      <c r="B441" s="217" t="s">
        <v>432</v>
      </c>
      <c r="C441" s="200"/>
      <c r="D441" s="200">
        <v>14151</v>
      </c>
      <c r="E441" s="200"/>
      <c r="F441" s="200">
        <f t="shared" si="254"/>
        <v>14151</v>
      </c>
      <c r="G441" s="200"/>
      <c r="H441" s="200"/>
      <c r="I441" s="200"/>
      <c r="J441" s="200">
        <f t="shared" si="255"/>
        <v>0</v>
      </c>
      <c r="K441" s="200">
        <f t="shared" si="244"/>
        <v>0</v>
      </c>
      <c r="L441" s="200">
        <f t="shared" si="244"/>
        <v>14151</v>
      </c>
      <c r="M441" s="200">
        <f t="shared" si="244"/>
        <v>0</v>
      </c>
      <c r="N441" s="200">
        <f t="shared" si="256"/>
        <v>14151</v>
      </c>
      <c r="O441" s="200"/>
      <c r="P441" s="200">
        <v>14151</v>
      </c>
      <c r="Q441" s="200"/>
      <c r="R441" s="200">
        <f t="shared" si="257"/>
        <v>14151</v>
      </c>
      <c r="S441" s="200"/>
      <c r="T441" s="200"/>
      <c r="U441" s="200"/>
      <c r="V441" s="200">
        <f t="shared" si="258"/>
        <v>0</v>
      </c>
      <c r="W441" s="200"/>
      <c r="X441" s="200"/>
      <c r="Y441" s="200"/>
      <c r="Z441" s="200">
        <f t="shared" si="259"/>
        <v>0</v>
      </c>
      <c r="AA441" s="200">
        <f t="shared" si="245"/>
        <v>0</v>
      </c>
      <c r="AB441" s="402">
        <f t="shared" si="245"/>
        <v>14151</v>
      </c>
      <c r="AC441" s="402">
        <f t="shared" si="245"/>
        <v>0</v>
      </c>
      <c r="AD441" s="402">
        <f t="shared" ref="AD441:AD495" si="260">SUM(AA441:AC441)</f>
        <v>14151</v>
      </c>
      <c r="AE441" s="402"/>
      <c r="AF441" s="402">
        <f>+[3]RMC!AX441</f>
        <v>11800</v>
      </c>
      <c r="AG441" s="402"/>
      <c r="AH441" s="402">
        <f t="shared" si="250"/>
        <v>11800</v>
      </c>
      <c r="AI441" s="402">
        <f t="shared" si="246"/>
        <v>0</v>
      </c>
      <c r="AJ441" s="402">
        <f t="shared" si="246"/>
        <v>2351</v>
      </c>
      <c r="AK441" s="402">
        <f t="shared" si="246"/>
        <v>0</v>
      </c>
      <c r="AL441" s="402">
        <f t="shared" si="253"/>
        <v>2351</v>
      </c>
      <c r="AM441" s="432" t="str">
        <f t="shared" si="252"/>
        <v/>
      </c>
      <c r="AN441" s="432">
        <f t="shared" si="252"/>
        <v>0.83386333121334177</v>
      </c>
      <c r="AO441" s="432" t="str">
        <f t="shared" si="252"/>
        <v/>
      </c>
      <c r="AP441" s="432">
        <f t="shared" si="252"/>
        <v>0.83386333121334177</v>
      </c>
      <c r="AQ441" s="200">
        <f t="shared" si="247"/>
        <v>0</v>
      </c>
      <c r="AR441" s="200">
        <f t="shared" si="247"/>
        <v>0</v>
      </c>
      <c r="AS441" s="200">
        <f t="shared" si="247"/>
        <v>0</v>
      </c>
      <c r="AT441" s="200">
        <f t="shared" ref="AT441:AT495" si="261">SUM(AQ441:AS441)</f>
        <v>0</v>
      </c>
      <c r="AU441" s="404"/>
    </row>
    <row r="442" spans="1:47" s="334" customFormat="1">
      <c r="A442" s="401"/>
      <c r="B442" s="217" t="s">
        <v>62</v>
      </c>
      <c r="C442" s="200"/>
      <c r="D442" s="200">
        <v>205470.81000000006</v>
      </c>
      <c r="E442" s="200"/>
      <c r="F442" s="200">
        <f t="shared" si="254"/>
        <v>205470.81000000006</v>
      </c>
      <c r="G442" s="200"/>
      <c r="H442" s="200"/>
      <c r="I442" s="200"/>
      <c r="J442" s="200">
        <f t="shared" si="255"/>
        <v>0</v>
      </c>
      <c r="K442" s="200">
        <f t="shared" si="244"/>
        <v>0</v>
      </c>
      <c r="L442" s="200">
        <v>220731.21</v>
      </c>
      <c r="M442" s="200">
        <f t="shared" si="244"/>
        <v>0</v>
      </c>
      <c r="N442" s="200">
        <f t="shared" si="256"/>
        <v>220731.21</v>
      </c>
      <c r="O442" s="200"/>
      <c r="P442" s="200">
        <v>220731.21</v>
      </c>
      <c r="Q442" s="200"/>
      <c r="R442" s="200">
        <f t="shared" si="257"/>
        <v>220731.21</v>
      </c>
      <c r="S442" s="200"/>
      <c r="T442" s="200"/>
      <c r="U442" s="200"/>
      <c r="V442" s="200">
        <f t="shared" si="258"/>
        <v>0</v>
      </c>
      <c r="W442" s="200"/>
      <c r="X442" s="200"/>
      <c r="Y442" s="200"/>
      <c r="Z442" s="200">
        <f t="shared" si="259"/>
        <v>0</v>
      </c>
      <c r="AA442" s="200">
        <f t="shared" si="245"/>
        <v>0</v>
      </c>
      <c r="AB442" s="402">
        <f t="shared" si="245"/>
        <v>220731.21</v>
      </c>
      <c r="AC442" s="402">
        <f t="shared" si="245"/>
        <v>0</v>
      </c>
      <c r="AD442" s="402">
        <f t="shared" si="260"/>
        <v>220731.21</v>
      </c>
      <c r="AE442" s="402"/>
      <c r="AF442" s="402">
        <f>+[3]EAMC!AX441</f>
        <v>219683.08</v>
      </c>
      <c r="AG442" s="402"/>
      <c r="AH442" s="402">
        <f t="shared" si="250"/>
        <v>219683.08</v>
      </c>
      <c r="AI442" s="402">
        <f t="shared" si="246"/>
        <v>0</v>
      </c>
      <c r="AJ442" s="402">
        <f t="shared" si="246"/>
        <v>1048.1300000000047</v>
      </c>
      <c r="AK442" s="402">
        <f t="shared" si="246"/>
        <v>0</v>
      </c>
      <c r="AL442" s="402">
        <f t="shared" si="253"/>
        <v>1048.1300000000047</v>
      </c>
      <c r="AM442" s="432" t="str">
        <f t="shared" si="252"/>
        <v/>
      </c>
      <c r="AN442" s="432">
        <f t="shared" si="252"/>
        <v>0.99525155504742624</v>
      </c>
      <c r="AO442" s="432" t="str">
        <f t="shared" si="252"/>
        <v/>
      </c>
      <c r="AP442" s="432">
        <f t="shared" si="252"/>
        <v>0.99525155504742624</v>
      </c>
      <c r="AQ442" s="200">
        <f t="shared" si="247"/>
        <v>0</v>
      </c>
      <c r="AR442" s="200">
        <f t="shared" si="247"/>
        <v>0</v>
      </c>
      <c r="AS442" s="200">
        <f t="shared" si="247"/>
        <v>0</v>
      </c>
      <c r="AT442" s="200">
        <f t="shared" si="261"/>
        <v>0</v>
      </c>
      <c r="AU442" s="404"/>
    </row>
    <row r="443" spans="1:47" s="334" customFormat="1">
      <c r="A443" s="401"/>
      <c r="B443" s="217" t="s">
        <v>430</v>
      </c>
      <c r="C443" s="200"/>
      <c r="D443" s="200">
        <v>866271.71</v>
      </c>
      <c r="E443" s="200"/>
      <c r="F443" s="200">
        <f t="shared" si="254"/>
        <v>866271.71</v>
      </c>
      <c r="G443" s="200"/>
      <c r="H443" s="200"/>
      <c r="I443" s="200"/>
      <c r="J443" s="200">
        <f t="shared" si="255"/>
        <v>0</v>
      </c>
      <c r="K443" s="200">
        <f t="shared" si="244"/>
        <v>0</v>
      </c>
      <c r="L443" s="200">
        <f t="shared" si="244"/>
        <v>866271.71</v>
      </c>
      <c r="M443" s="200">
        <f t="shared" si="244"/>
        <v>0</v>
      </c>
      <c r="N443" s="200">
        <f t="shared" si="256"/>
        <v>866271.71</v>
      </c>
      <c r="O443" s="200"/>
      <c r="P443" s="200">
        <v>866271.71</v>
      </c>
      <c r="Q443" s="200"/>
      <c r="R443" s="200">
        <f t="shared" si="257"/>
        <v>866271.71</v>
      </c>
      <c r="S443" s="200"/>
      <c r="T443" s="200"/>
      <c r="U443" s="200"/>
      <c r="V443" s="200">
        <f t="shared" si="258"/>
        <v>0</v>
      </c>
      <c r="W443" s="200"/>
      <c r="X443" s="200"/>
      <c r="Y443" s="200"/>
      <c r="Z443" s="200">
        <f t="shared" si="259"/>
        <v>0</v>
      </c>
      <c r="AA443" s="200">
        <f t="shared" si="245"/>
        <v>0</v>
      </c>
      <c r="AB443" s="402">
        <f t="shared" si="245"/>
        <v>866271.71</v>
      </c>
      <c r="AC443" s="402">
        <f t="shared" si="245"/>
        <v>0</v>
      </c>
      <c r="AD443" s="402">
        <f t="shared" si="260"/>
        <v>866271.71</v>
      </c>
      <c r="AE443" s="402"/>
      <c r="AF443" s="402">
        <f>+[3]QMMC!AX441</f>
        <v>866271.71000000008</v>
      </c>
      <c r="AG443" s="402"/>
      <c r="AH443" s="402">
        <f t="shared" si="250"/>
        <v>866271.71000000008</v>
      </c>
      <c r="AI443" s="402">
        <f t="shared" si="246"/>
        <v>0</v>
      </c>
      <c r="AJ443" s="402">
        <f t="shared" si="246"/>
        <v>0</v>
      </c>
      <c r="AK443" s="402">
        <f t="shared" si="246"/>
        <v>0</v>
      </c>
      <c r="AL443" s="402">
        <f t="shared" si="253"/>
        <v>0</v>
      </c>
      <c r="AM443" s="432" t="str">
        <f t="shared" si="252"/>
        <v/>
      </c>
      <c r="AN443" s="432">
        <f t="shared" si="252"/>
        <v>1.0000000000000002</v>
      </c>
      <c r="AO443" s="432" t="str">
        <f t="shared" si="252"/>
        <v/>
      </c>
      <c r="AP443" s="432">
        <f t="shared" si="252"/>
        <v>1.0000000000000002</v>
      </c>
      <c r="AQ443" s="200">
        <f t="shared" si="247"/>
        <v>0</v>
      </c>
      <c r="AR443" s="200">
        <f t="shared" si="247"/>
        <v>0</v>
      </c>
      <c r="AS443" s="200">
        <f t="shared" si="247"/>
        <v>0</v>
      </c>
      <c r="AT443" s="200">
        <f t="shared" si="261"/>
        <v>0</v>
      </c>
      <c r="AU443" s="404"/>
    </row>
    <row r="444" spans="1:47" s="334" customFormat="1">
      <c r="A444" s="401"/>
      <c r="B444" s="217" t="s">
        <v>70</v>
      </c>
      <c r="C444" s="200"/>
      <c r="D444" s="200">
        <v>697053.84</v>
      </c>
      <c r="E444" s="200"/>
      <c r="F444" s="200">
        <f t="shared" si="254"/>
        <v>697053.84</v>
      </c>
      <c r="G444" s="200"/>
      <c r="H444" s="200"/>
      <c r="I444" s="200"/>
      <c r="J444" s="200">
        <f t="shared" si="255"/>
        <v>0</v>
      </c>
      <c r="K444" s="200">
        <f t="shared" si="244"/>
        <v>0</v>
      </c>
      <c r="L444" s="200">
        <f t="shared" si="244"/>
        <v>697053.84</v>
      </c>
      <c r="M444" s="200">
        <f t="shared" si="244"/>
        <v>0</v>
      </c>
      <c r="N444" s="200">
        <f t="shared" si="256"/>
        <v>697053.84</v>
      </c>
      <c r="O444" s="200"/>
      <c r="P444" s="200">
        <v>697053.84</v>
      </c>
      <c r="Q444" s="200"/>
      <c r="R444" s="200">
        <f t="shared" si="257"/>
        <v>697053.84</v>
      </c>
      <c r="S444" s="200"/>
      <c r="T444" s="200"/>
      <c r="U444" s="200"/>
      <c r="V444" s="200">
        <f t="shared" si="258"/>
        <v>0</v>
      </c>
      <c r="W444" s="200"/>
      <c r="X444" s="200"/>
      <c r="Y444" s="200"/>
      <c r="Z444" s="200">
        <f t="shared" si="259"/>
        <v>0</v>
      </c>
      <c r="AA444" s="200">
        <f t="shared" si="245"/>
        <v>0</v>
      </c>
      <c r="AB444" s="402">
        <f t="shared" si="245"/>
        <v>697053.84</v>
      </c>
      <c r="AC444" s="402">
        <f t="shared" si="245"/>
        <v>0</v>
      </c>
      <c r="AD444" s="402">
        <f t="shared" si="260"/>
        <v>697053.84</v>
      </c>
      <c r="AE444" s="402"/>
      <c r="AF444" s="402">
        <f>+[3]TMC!AX441</f>
        <v>697053.84</v>
      </c>
      <c r="AG444" s="402"/>
      <c r="AH444" s="402">
        <f t="shared" si="250"/>
        <v>697053.84</v>
      </c>
      <c r="AI444" s="402">
        <f t="shared" si="246"/>
        <v>0</v>
      </c>
      <c r="AJ444" s="402">
        <f t="shared" si="246"/>
        <v>0</v>
      </c>
      <c r="AK444" s="402">
        <f t="shared" si="246"/>
        <v>0</v>
      </c>
      <c r="AL444" s="402">
        <f t="shared" si="253"/>
        <v>0</v>
      </c>
      <c r="AM444" s="432" t="str">
        <f t="shared" si="252"/>
        <v/>
      </c>
      <c r="AN444" s="432">
        <f t="shared" si="252"/>
        <v>1</v>
      </c>
      <c r="AO444" s="432" t="str">
        <f t="shared" si="252"/>
        <v/>
      </c>
      <c r="AP444" s="432">
        <f t="shared" si="252"/>
        <v>1</v>
      </c>
      <c r="AQ444" s="200">
        <f t="shared" si="247"/>
        <v>0</v>
      </c>
      <c r="AR444" s="200">
        <f t="shared" si="247"/>
        <v>0</v>
      </c>
      <c r="AS444" s="200">
        <f t="shared" si="247"/>
        <v>0</v>
      </c>
      <c r="AT444" s="200">
        <f t="shared" si="261"/>
        <v>0</v>
      </c>
      <c r="AU444" s="404"/>
    </row>
    <row r="445" spans="1:47" s="334" customFormat="1">
      <c r="A445" s="401"/>
      <c r="B445" s="217" t="s">
        <v>161</v>
      </c>
      <c r="C445" s="200"/>
      <c r="D445" s="200">
        <v>6138.23</v>
      </c>
      <c r="E445" s="200"/>
      <c r="F445" s="200">
        <f t="shared" si="254"/>
        <v>6138.23</v>
      </c>
      <c r="G445" s="200"/>
      <c r="H445" s="200"/>
      <c r="I445" s="200"/>
      <c r="J445" s="200">
        <f t="shared" si="255"/>
        <v>0</v>
      </c>
      <c r="K445" s="200">
        <f t="shared" si="244"/>
        <v>0</v>
      </c>
      <c r="L445" s="200">
        <f t="shared" si="244"/>
        <v>6138.23</v>
      </c>
      <c r="M445" s="200">
        <f t="shared" si="244"/>
        <v>0</v>
      </c>
      <c r="N445" s="200">
        <f t="shared" si="256"/>
        <v>6138.23</v>
      </c>
      <c r="O445" s="200"/>
      <c r="P445" s="200">
        <v>6138.23</v>
      </c>
      <c r="Q445" s="200"/>
      <c r="R445" s="200">
        <f t="shared" si="257"/>
        <v>6138.23</v>
      </c>
      <c r="S445" s="200"/>
      <c r="T445" s="200"/>
      <c r="U445" s="200"/>
      <c r="V445" s="200">
        <f t="shared" si="258"/>
        <v>0</v>
      </c>
      <c r="W445" s="200"/>
      <c r="X445" s="200"/>
      <c r="Y445" s="200"/>
      <c r="Z445" s="200">
        <f t="shared" si="259"/>
        <v>0</v>
      </c>
      <c r="AA445" s="200">
        <f t="shared" si="245"/>
        <v>0</v>
      </c>
      <c r="AB445" s="402">
        <f t="shared" si="245"/>
        <v>6138.23</v>
      </c>
      <c r="AC445" s="402">
        <f t="shared" si="245"/>
        <v>0</v>
      </c>
      <c r="AD445" s="402">
        <f t="shared" si="260"/>
        <v>6138.23</v>
      </c>
      <c r="AE445" s="402"/>
      <c r="AF445" s="402">
        <f>+[3]NCH!AX441</f>
        <v>6138.23</v>
      </c>
      <c r="AG445" s="402"/>
      <c r="AH445" s="402">
        <f t="shared" si="250"/>
        <v>6138.23</v>
      </c>
      <c r="AI445" s="402">
        <f t="shared" si="246"/>
        <v>0</v>
      </c>
      <c r="AJ445" s="402">
        <f t="shared" si="246"/>
        <v>0</v>
      </c>
      <c r="AK445" s="402">
        <f t="shared" si="246"/>
        <v>0</v>
      </c>
      <c r="AL445" s="402">
        <f t="shared" si="253"/>
        <v>0</v>
      </c>
      <c r="AM445" s="432" t="str">
        <f t="shared" si="252"/>
        <v/>
      </c>
      <c r="AN445" s="432">
        <f t="shared" si="252"/>
        <v>1</v>
      </c>
      <c r="AO445" s="432" t="str">
        <f t="shared" si="252"/>
        <v/>
      </c>
      <c r="AP445" s="432">
        <f t="shared" si="252"/>
        <v>1</v>
      </c>
      <c r="AQ445" s="200">
        <f t="shared" si="247"/>
        <v>0</v>
      </c>
      <c r="AR445" s="200">
        <f t="shared" si="247"/>
        <v>0</v>
      </c>
      <c r="AS445" s="200">
        <f t="shared" si="247"/>
        <v>0</v>
      </c>
      <c r="AT445" s="200">
        <f t="shared" si="261"/>
        <v>0</v>
      </c>
      <c r="AU445" s="404"/>
    </row>
    <row r="446" spans="1:47" s="334" customFormat="1">
      <c r="A446" s="401"/>
      <c r="B446" s="217" t="s">
        <v>163</v>
      </c>
      <c r="C446" s="200"/>
      <c r="D446" s="200">
        <v>82584.150000000023</v>
      </c>
      <c r="E446" s="200"/>
      <c r="F446" s="200">
        <f t="shared" si="254"/>
        <v>82584.150000000023</v>
      </c>
      <c r="G446" s="200"/>
      <c r="H446" s="200"/>
      <c r="I446" s="200"/>
      <c r="J446" s="200">
        <f t="shared" si="255"/>
        <v>0</v>
      </c>
      <c r="K446" s="200">
        <f t="shared" si="244"/>
        <v>0</v>
      </c>
      <c r="L446" s="200">
        <f t="shared" si="244"/>
        <v>82584.150000000023</v>
      </c>
      <c r="M446" s="200">
        <f t="shared" si="244"/>
        <v>0</v>
      </c>
      <c r="N446" s="200">
        <f t="shared" si="256"/>
        <v>82584.150000000023</v>
      </c>
      <c r="O446" s="200"/>
      <c r="P446" s="200">
        <v>82584.150000000023</v>
      </c>
      <c r="Q446" s="200"/>
      <c r="R446" s="200">
        <f t="shared" si="257"/>
        <v>82584.150000000023</v>
      </c>
      <c r="S446" s="200"/>
      <c r="T446" s="200"/>
      <c r="U446" s="200"/>
      <c r="V446" s="200">
        <f t="shared" si="258"/>
        <v>0</v>
      </c>
      <c r="W446" s="200"/>
      <c r="X446" s="200"/>
      <c r="Y446" s="200"/>
      <c r="Z446" s="200">
        <f t="shared" si="259"/>
        <v>0</v>
      </c>
      <c r="AA446" s="200">
        <f t="shared" si="245"/>
        <v>0</v>
      </c>
      <c r="AB446" s="402">
        <f t="shared" si="245"/>
        <v>82584.150000000023</v>
      </c>
      <c r="AC446" s="402">
        <f t="shared" si="245"/>
        <v>0</v>
      </c>
      <c r="AD446" s="402">
        <f t="shared" si="260"/>
        <v>82584.150000000023</v>
      </c>
      <c r="AE446" s="402"/>
      <c r="AF446" s="402">
        <f>+[3]NCMH!AX441</f>
        <v>82389.030000000028</v>
      </c>
      <c r="AG446" s="402"/>
      <c r="AH446" s="402">
        <f t="shared" si="250"/>
        <v>82389.030000000028</v>
      </c>
      <c r="AI446" s="402">
        <f t="shared" si="246"/>
        <v>0</v>
      </c>
      <c r="AJ446" s="402">
        <f t="shared" si="246"/>
        <v>195.11999999999534</v>
      </c>
      <c r="AK446" s="402">
        <f t="shared" si="246"/>
        <v>0</v>
      </c>
      <c r="AL446" s="402">
        <f t="shared" si="253"/>
        <v>195.11999999999534</v>
      </c>
      <c r="AM446" s="432" t="str">
        <f t="shared" si="252"/>
        <v/>
      </c>
      <c r="AN446" s="432">
        <f t="shared" si="252"/>
        <v>0.99763731902550312</v>
      </c>
      <c r="AO446" s="432" t="str">
        <f t="shared" si="252"/>
        <v/>
      </c>
      <c r="AP446" s="432">
        <f t="shared" si="252"/>
        <v>0.99763731902550312</v>
      </c>
      <c r="AQ446" s="200">
        <f t="shared" si="247"/>
        <v>0</v>
      </c>
      <c r="AR446" s="200">
        <f t="shared" si="247"/>
        <v>0</v>
      </c>
      <c r="AS446" s="200">
        <f t="shared" si="247"/>
        <v>0</v>
      </c>
      <c r="AT446" s="200">
        <f t="shared" si="261"/>
        <v>0</v>
      </c>
      <c r="AU446" s="404"/>
    </row>
    <row r="447" spans="1:47" s="334" customFormat="1">
      <c r="A447" s="401"/>
      <c r="B447" s="217" t="s">
        <v>162</v>
      </c>
      <c r="C447" s="200"/>
      <c r="D447" s="200">
        <v>10335.9</v>
      </c>
      <c r="E447" s="200"/>
      <c r="F447" s="200">
        <f t="shared" si="254"/>
        <v>10335.9</v>
      </c>
      <c r="G447" s="200"/>
      <c r="H447" s="200"/>
      <c r="I447" s="200"/>
      <c r="J447" s="200">
        <f t="shared" si="255"/>
        <v>0</v>
      </c>
      <c r="K447" s="200">
        <f t="shared" si="244"/>
        <v>0</v>
      </c>
      <c r="L447" s="200">
        <f t="shared" si="244"/>
        <v>10335.9</v>
      </c>
      <c r="M447" s="200">
        <f t="shared" si="244"/>
        <v>0</v>
      </c>
      <c r="N447" s="200">
        <f t="shared" si="256"/>
        <v>10335.9</v>
      </c>
      <c r="O447" s="200"/>
      <c r="P447" s="200">
        <v>10335.9</v>
      </c>
      <c r="Q447" s="200"/>
      <c r="R447" s="200">
        <f t="shared" si="257"/>
        <v>10335.9</v>
      </c>
      <c r="S447" s="200"/>
      <c r="T447" s="200"/>
      <c r="U447" s="200"/>
      <c r="V447" s="200">
        <f t="shared" si="258"/>
        <v>0</v>
      </c>
      <c r="W447" s="200"/>
      <c r="X447" s="200"/>
      <c r="Y447" s="200"/>
      <c r="Z447" s="200">
        <f t="shared" si="259"/>
        <v>0</v>
      </c>
      <c r="AA447" s="200">
        <f t="shared" si="245"/>
        <v>0</v>
      </c>
      <c r="AB447" s="402">
        <f t="shared" si="245"/>
        <v>10335.9</v>
      </c>
      <c r="AC447" s="402">
        <f t="shared" si="245"/>
        <v>0</v>
      </c>
      <c r="AD447" s="402">
        <f t="shared" si="260"/>
        <v>10335.9</v>
      </c>
      <c r="AE447" s="402"/>
      <c r="AF447" s="402">
        <f>+[3]POC!AX441</f>
        <v>10335.899999999907</v>
      </c>
      <c r="AG447" s="402"/>
      <c r="AH447" s="402">
        <f t="shared" si="250"/>
        <v>10335.899999999907</v>
      </c>
      <c r="AI447" s="402">
        <f t="shared" si="246"/>
        <v>0</v>
      </c>
      <c r="AJ447" s="402">
        <f t="shared" si="246"/>
        <v>9.276845958083868E-11</v>
      </c>
      <c r="AK447" s="402">
        <f t="shared" si="246"/>
        <v>0</v>
      </c>
      <c r="AL447" s="402">
        <f t="shared" si="253"/>
        <v>9.276845958083868E-11</v>
      </c>
      <c r="AM447" s="432" t="str">
        <f t="shared" si="252"/>
        <v/>
      </c>
      <c r="AN447" s="432">
        <f t="shared" si="252"/>
        <v>0.99999999999999101</v>
      </c>
      <c r="AO447" s="432" t="str">
        <f t="shared" si="252"/>
        <v/>
      </c>
      <c r="AP447" s="432">
        <f t="shared" si="252"/>
        <v>0.99999999999999101</v>
      </c>
      <c r="AQ447" s="200">
        <f t="shared" si="247"/>
        <v>0</v>
      </c>
      <c r="AR447" s="200">
        <f t="shared" si="247"/>
        <v>0</v>
      </c>
      <c r="AS447" s="200">
        <f t="shared" si="247"/>
        <v>0</v>
      </c>
      <c r="AT447" s="200">
        <f t="shared" si="261"/>
        <v>0</v>
      </c>
      <c r="AU447" s="404"/>
    </row>
    <row r="448" spans="1:47" s="334" customFormat="1">
      <c r="A448" s="401"/>
      <c r="B448" s="217" t="s">
        <v>164</v>
      </c>
      <c r="C448" s="200"/>
      <c r="D448" s="200">
        <v>873416.02</v>
      </c>
      <c r="E448" s="200"/>
      <c r="F448" s="200">
        <f t="shared" si="254"/>
        <v>873416.02</v>
      </c>
      <c r="G448" s="200"/>
      <c r="H448" s="200"/>
      <c r="I448" s="200"/>
      <c r="J448" s="200">
        <f t="shared" si="255"/>
        <v>0</v>
      </c>
      <c r="K448" s="200">
        <f t="shared" si="244"/>
        <v>0</v>
      </c>
      <c r="L448" s="200">
        <f t="shared" si="244"/>
        <v>873416.02</v>
      </c>
      <c r="M448" s="200">
        <f t="shared" si="244"/>
        <v>0</v>
      </c>
      <c r="N448" s="200">
        <f t="shared" si="256"/>
        <v>873416.02</v>
      </c>
      <c r="O448" s="200"/>
      <c r="P448" s="200">
        <v>873416.02</v>
      </c>
      <c r="Q448" s="200"/>
      <c r="R448" s="200">
        <f t="shared" si="257"/>
        <v>873416.02</v>
      </c>
      <c r="S448" s="200"/>
      <c r="T448" s="200"/>
      <c r="U448" s="200"/>
      <c r="V448" s="200">
        <f t="shared" si="258"/>
        <v>0</v>
      </c>
      <c r="W448" s="200"/>
      <c r="X448" s="200"/>
      <c r="Y448" s="200"/>
      <c r="Z448" s="200">
        <f t="shared" si="259"/>
        <v>0</v>
      </c>
      <c r="AA448" s="200">
        <f t="shared" si="245"/>
        <v>0</v>
      </c>
      <c r="AB448" s="402">
        <f t="shared" si="245"/>
        <v>873416.02</v>
      </c>
      <c r="AC448" s="402">
        <f t="shared" si="245"/>
        <v>0</v>
      </c>
      <c r="AD448" s="402">
        <f t="shared" si="260"/>
        <v>873416.02</v>
      </c>
      <c r="AE448" s="402"/>
      <c r="AF448" s="402">
        <f>+[3]SLH!AX441</f>
        <v>742160.64999999991</v>
      </c>
      <c r="AG448" s="402"/>
      <c r="AH448" s="402">
        <f t="shared" si="250"/>
        <v>742160.64999999991</v>
      </c>
      <c r="AI448" s="402">
        <f t="shared" si="246"/>
        <v>0</v>
      </c>
      <c r="AJ448" s="402">
        <f t="shared" si="246"/>
        <v>131255.37000000011</v>
      </c>
      <c r="AK448" s="402">
        <f t="shared" si="246"/>
        <v>0</v>
      </c>
      <c r="AL448" s="402">
        <f t="shared" si="253"/>
        <v>131255.37000000011</v>
      </c>
      <c r="AM448" s="432" t="str">
        <f t="shared" si="252"/>
        <v/>
      </c>
      <c r="AN448" s="432">
        <f t="shared" si="252"/>
        <v>0.849721819849377</v>
      </c>
      <c r="AO448" s="432" t="str">
        <f t="shared" si="252"/>
        <v/>
      </c>
      <c r="AP448" s="432">
        <f t="shared" si="252"/>
        <v>0.849721819849377</v>
      </c>
      <c r="AQ448" s="200">
        <f t="shared" si="247"/>
        <v>0</v>
      </c>
      <c r="AR448" s="200">
        <f t="shared" si="247"/>
        <v>0</v>
      </c>
      <c r="AS448" s="200">
        <f t="shared" si="247"/>
        <v>0</v>
      </c>
      <c r="AT448" s="200">
        <f t="shared" si="261"/>
        <v>0</v>
      </c>
      <c r="AU448" s="404"/>
    </row>
    <row r="449" spans="1:48" s="334" customFormat="1">
      <c r="A449" s="401"/>
      <c r="B449" s="217" t="s">
        <v>431</v>
      </c>
      <c r="C449" s="200"/>
      <c r="D449" s="200">
        <v>259081.97</v>
      </c>
      <c r="E449" s="200"/>
      <c r="F449" s="200">
        <f t="shared" si="254"/>
        <v>259081.97</v>
      </c>
      <c r="G449" s="200"/>
      <c r="H449" s="200"/>
      <c r="I449" s="200"/>
      <c r="J449" s="200">
        <f t="shared" si="255"/>
        <v>0</v>
      </c>
      <c r="K449" s="200">
        <f t="shared" si="244"/>
        <v>0</v>
      </c>
      <c r="L449" s="200">
        <f t="shared" si="244"/>
        <v>259081.97</v>
      </c>
      <c r="M449" s="200">
        <f t="shared" si="244"/>
        <v>0</v>
      </c>
      <c r="N449" s="200">
        <f t="shared" si="256"/>
        <v>259081.97</v>
      </c>
      <c r="O449" s="200"/>
      <c r="P449" s="200">
        <v>259081.97</v>
      </c>
      <c r="Q449" s="200"/>
      <c r="R449" s="200">
        <f t="shared" si="257"/>
        <v>259081.97</v>
      </c>
      <c r="S449" s="200"/>
      <c r="T449" s="200"/>
      <c r="U449" s="200"/>
      <c r="V449" s="200">
        <f t="shared" si="258"/>
        <v>0</v>
      </c>
      <c r="W449" s="200"/>
      <c r="X449" s="200"/>
      <c r="Y449" s="200"/>
      <c r="Z449" s="200">
        <f t="shared" si="259"/>
        <v>0</v>
      </c>
      <c r="AA449" s="200">
        <f t="shared" si="245"/>
        <v>0</v>
      </c>
      <c r="AB449" s="402">
        <f t="shared" si="245"/>
        <v>259081.97</v>
      </c>
      <c r="AC449" s="402">
        <f t="shared" si="245"/>
        <v>0</v>
      </c>
      <c r="AD449" s="402">
        <f t="shared" si="260"/>
        <v>259081.97</v>
      </c>
      <c r="AE449" s="402"/>
      <c r="AF449" s="402">
        <f>+[3]RITM!AX441</f>
        <v>257783.4</v>
      </c>
      <c r="AG449" s="402"/>
      <c r="AH449" s="402">
        <f t="shared" si="250"/>
        <v>257783.4</v>
      </c>
      <c r="AI449" s="402">
        <f t="shared" si="246"/>
        <v>0</v>
      </c>
      <c r="AJ449" s="402">
        <f t="shared" si="246"/>
        <v>1298.570000000007</v>
      </c>
      <c r="AK449" s="402">
        <f t="shared" si="246"/>
        <v>0</v>
      </c>
      <c r="AL449" s="402">
        <f t="shared" si="253"/>
        <v>1298.570000000007</v>
      </c>
      <c r="AM449" s="432" t="str">
        <f t="shared" si="252"/>
        <v/>
      </c>
      <c r="AN449" s="432">
        <f t="shared" si="252"/>
        <v>0.99498780250898966</v>
      </c>
      <c r="AO449" s="432" t="str">
        <f t="shared" si="252"/>
        <v/>
      </c>
      <c r="AP449" s="432">
        <f t="shared" si="252"/>
        <v>0.99498780250898966</v>
      </c>
      <c r="AQ449" s="200">
        <f t="shared" si="247"/>
        <v>0</v>
      </c>
      <c r="AR449" s="200">
        <f t="shared" si="247"/>
        <v>0</v>
      </c>
      <c r="AS449" s="200">
        <f t="shared" si="247"/>
        <v>0</v>
      </c>
      <c r="AT449" s="200">
        <f t="shared" si="261"/>
        <v>0</v>
      </c>
      <c r="AU449" s="404"/>
    </row>
    <row r="450" spans="1:48" s="334" customFormat="1">
      <c r="A450" s="401"/>
      <c r="B450" s="217" t="s">
        <v>429</v>
      </c>
      <c r="C450" s="200"/>
      <c r="D450" s="200">
        <v>626797</v>
      </c>
      <c r="E450" s="200"/>
      <c r="F450" s="200">
        <f t="shared" si="254"/>
        <v>626797</v>
      </c>
      <c r="G450" s="200"/>
      <c r="H450" s="200"/>
      <c r="I450" s="200"/>
      <c r="J450" s="200">
        <f t="shared" si="255"/>
        <v>0</v>
      </c>
      <c r="K450" s="200">
        <f t="shared" si="244"/>
        <v>0</v>
      </c>
      <c r="L450" s="200">
        <f t="shared" si="244"/>
        <v>626797</v>
      </c>
      <c r="M450" s="200">
        <f t="shared" si="244"/>
        <v>0</v>
      </c>
      <c r="N450" s="200">
        <f t="shared" si="256"/>
        <v>626797</v>
      </c>
      <c r="O450" s="200"/>
      <c r="P450" s="200">
        <v>626797</v>
      </c>
      <c r="Q450" s="200"/>
      <c r="R450" s="141">
        <f t="shared" si="257"/>
        <v>626797</v>
      </c>
      <c r="S450" s="200"/>
      <c r="T450" s="200"/>
      <c r="U450" s="200"/>
      <c r="V450" s="200">
        <f t="shared" si="258"/>
        <v>0</v>
      </c>
      <c r="W450" s="200"/>
      <c r="X450" s="200"/>
      <c r="Y450" s="200"/>
      <c r="Z450" s="200">
        <f t="shared" si="259"/>
        <v>0</v>
      </c>
      <c r="AA450" s="200">
        <f t="shared" si="245"/>
        <v>0</v>
      </c>
      <c r="AB450" s="402">
        <f t="shared" si="245"/>
        <v>626797</v>
      </c>
      <c r="AC450" s="402">
        <f t="shared" si="245"/>
        <v>0</v>
      </c>
      <c r="AD450" s="402">
        <f t="shared" si="260"/>
        <v>626797</v>
      </c>
      <c r="AE450" s="402"/>
      <c r="AF450" s="402">
        <f>+[3]AMANG!AX441</f>
        <v>626797</v>
      </c>
      <c r="AG450" s="402"/>
      <c r="AH450" s="402">
        <f t="shared" si="250"/>
        <v>626797</v>
      </c>
      <c r="AI450" s="402">
        <f t="shared" si="246"/>
        <v>0</v>
      </c>
      <c r="AJ450" s="402">
        <f t="shared" si="246"/>
        <v>0</v>
      </c>
      <c r="AK450" s="402">
        <f t="shared" si="246"/>
        <v>0</v>
      </c>
      <c r="AL450" s="402">
        <f t="shared" si="253"/>
        <v>0</v>
      </c>
      <c r="AM450" s="432" t="str">
        <f t="shared" si="252"/>
        <v/>
      </c>
      <c r="AN450" s="432">
        <f t="shared" si="252"/>
        <v>1</v>
      </c>
      <c r="AO450" s="432" t="str">
        <f t="shared" si="252"/>
        <v/>
      </c>
      <c r="AP450" s="432">
        <f t="shared" si="252"/>
        <v>1</v>
      </c>
      <c r="AQ450" s="200">
        <f t="shared" si="247"/>
        <v>0</v>
      </c>
      <c r="AR450" s="200">
        <f t="shared" si="247"/>
        <v>0</v>
      </c>
      <c r="AS450" s="200">
        <f t="shared" si="247"/>
        <v>0</v>
      </c>
      <c r="AT450" s="200">
        <f t="shared" si="261"/>
        <v>0</v>
      </c>
      <c r="AU450" s="404"/>
    </row>
    <row r="451" spans="1:48" s="334" customFormat="1">
      <c r="A451" s="401"/>
      <c r="B451" s="217"/>
      <c r="C451" s="200"/>
      <c r="D451" s="200"/>
      <c r="E451" s="200"/>
      <c r="F451" s="200">
        <f t="shared" si="254"/>
        <v>0</v>
      </c>
      <c r="G451" s="200"/>
      <c r="H451" s="200"/>
      <c r="I451" s="200"/>
      <c r="J451" s="200">
        <f t="shared" si="255"/>
        <v>0</v>
      </c>
      <c r="K451" s="200">
        <f t="shared" si="244"/>
        <v>0</v>
      </c>
      <c r="L451" s="200">
        <f t="shared" si="244"/>
        <v>0</v>
      </c>
      <c r="M451" s="200">
        <f t="shared" si="244"/>
        <v>0</v>
      </c>
      <c r="N451" s="200">
        <f t="shared" si="256"/>
        <v>0</v>
      </c>
      <c r="O451" s="200"/>
      <c r="P451" s="200"/>
      <c r="Q451" s="200"/>
      <c r="R451" s="200">
        <f t="shared" si="257"/>
        <v>0</v>
      </c>
      <c r="S451" s="200"/>
      <c r="T451" s="200"/>
      <c r="U451" s="200"/>
      <c r="V451" s="200">
        <f t="shared" si="258"/>
        <v>0</v>
      </c>
      <c r="W451" s="200"/>
      <c r="X451" s="200"/>
      <c r="Y451" s="200"/>
      <c r="Z451" s="200">
        <f t="shared" si="259"/>
        <v>0</v>
      </c>
      <c r="AA451" s="200">
        <f t="shared" si="245"/>
        <v>0</v>
      </c>
      <c r="AB451" s="402">
        <f t="shared" si="245"/>
        <v>0</v>
      </c>
      <c r="AC451" s="402">
        <f t="shared" si="245"/>
        <v>0</v>
      </c>
      <c r="AD451" s="402">
        <f t="shared" si="260"/>
        <v>0</v>
      </c>
      <c r="AE451" s="402"/>
      <c r="AF451" s="402"/>
      <c r="AG451" s="402"/>
      <c r="AH451" s="402">
        <f t="shared" si="250"/>
        <v>0</v>
      </c>
      <c r="AI451" s="402">
        <f t="shared" si="246"/>
        <v>0</v>
      </c>
      <c r="AJ451" s="402">
        <f t="shared" si="246"/>
        <v>0</v>
      </c>
      <c r="AK451" s="402">
        <f t="shared" si="246"/>
        <v>0</v>
      </c>
      <c r="AL451" s="402">
        <f t="shared" si="253"/>
        <v>0</v>
      </c>
      <c r="AM451" s="432" t="str">
        <f t="shared" si="252"/>
        <v/>
      </c>
      <c r="AN451" s="432" t="str">
        <f t="shared" si="252"/>
        <v/>
      </c>
      <c r="AO451" s="432" t="str">
        <f t="shared" si="252"/>
        <v/>
      </c>
      <c r="AP451" s="432" t="str">
        <f t="shared" si="252"/>
        <v/>
      </c>
      <c r="AQ451" s="200">
        <f t="shared" si="247"/>
        <v>0</v>
      </c>
      <c r="AR451" s="200">
        <f t="shared" si="247"/>
        <v>0</v>
      </c>
      <c r="AS451" s="200">
        <f t="shared" si="247"/>
        <v>0</v>
      </c>
      <c r="AT451" s="200">
        <f t="shared" si="261"/>
        <v>0</v>
      </c>
      <c r="AU451" s="404"/>
    </row>
    <row r="452" spans="1:48" s="334" customFormat="1">
      <c r="A452" s="401"/>
      <c r="B452" s="237" t="s">
        <v>77</v>
      </c>
      <c r="C452" s="200"/>
      <c r="D452" s="200">
        <v>500000</v>
      </c>
      <c r="E452" s="200"/>
      <c r="F452" s="200">
        <f t="shared" si="254"/>
        <v>500000</v>
      </c>
      <c r="G452" s="200"/>
      <c r="H452" s="200"/>
      <c r="I452" s="200"/>
      <c r="J452" s="200">
        <f t="shared" si="255"/>
        <v>0</v>
      </c>
      <c r="K452" s="200">
        <f t="shared" si="244"/>
        <v>0</v>
      </c>
      <c r="L452" s="200">
        <f t="shared" si="244"/>
        <v>500000</v>
      </c>
      <c r="M452" s="200">
        <f t="shared" si="244"/>
        <v>0</v>
      </c>
      <c r="N452" s="200">
        <f t="shared" si="256"/>
        <v>500000</v>
      </c>
      <c r="O452" s="200"/>
      <c r="P452" s="200">
        <v>500000</v>
      </c>
      <c r="Q452" s="200"/>
      <c r="R452" s="200">
        <f t="shared" si="257"/>
        <v>500000</v>
      </c>
      <c r="S452" s="200"/>
      <c r="T452" s="200"/>
      <c r="U452" s="200"/>
      <c r="V452" s="200">
        <f t="shared" si="258"/>
        <v>0</v>
      </c>
      <c r="W452" s="200"/>
      <c r="X452" s="200"/>
      <c r="Y452" s="200"/>
      <c r="Z452" s="200">
        <f t="shared" si="259"/>
        <v>0</v>
      </c>
      <c r="AA452" s="200">
        <f t="shared" si="245"/>
        <v>0</v>
      </c>
      <c r="AB452" s="402">
        <f t="shared" si="245"/>
        <v>500000</v>
      </c>
      <c r="AC452" s="402">
        <f t="shared" si="245"/>
        <v>0</v>
      </c>
      <c r="AD452" s="402">
        <f t="shared" si="260"/>
        <v>500000</v>
      </c>
      <c r="AE452" s="402"/>
      <c r="AF452" s="402">
        <f>[3]malinao!AX441</f>
        <v>500000</v>
      </c>
      <c r="AG452" s="402"/>
      <c r="AH452" s="402">
        <f t="shared" si="250"/>
        <v>500000</v>
      </c>
      <c r="AI452" s="402">
        <f t="shared" si="246"/>
        <v>0</v>
      </c>
      <c r="AJ452" s="402">
        <f t="shared" si="246"/>
        <v>0</v>
      </c>
      <c r="AK452" s="402">
        <f t="shared" si="246"/>
        <v>0</v>
      </c>
      <c r="AL452" s="402">
        <f t="shared" si="253"/>
        <v>0</v>
      </c>
      <c r="AM452" s="432" t="str">
        <f t="shared" si="252"/>
        <v/>
      </c>
      <c r="AN452" s="432">
        <f t="shared" si="252"/>
        <v>1</v>
      </c>
      <c r="AO452" s="432" t="str">
        <f t="shared" si="252"/>
        <v/>
      </c>
      <c r="AP452" s="432">
        <f t="shared" si="252"/>
        <v>1</v>
      </c>
      <c r="AQ452" s="200">
        <f t="shared" si="247"/>
        <v>0</v>
      </c>
      <c r="AR452" s="200">
        <f t="shared" si="247"/>
        <v>0</v>
      </c>
      <c r="AS452" s="200">
        <f t="shared" si="247"/>
        <v>0</v>
      </c>
      <c r="AT452" s="200">
        <f t="shared" si="261"/>
        <v>0</v>
      </c>
      <c r="AU452" s="404"/>
    </row>
    <row r="453" spans="1:48" s="334" customFormat="1">
      <c r="A453" s="401"/>
      <c r="B453" s="217"/>
      <c r="C453" s="200"/>
      <c r="D453" s="200"/>
      <c r="E453" s="200"/>
      <c r="F453" s="200">
        <f t="shared" si="254"/>
        <v>0</v>
      </c>
      <c r="G453" s="200"/>
      <c r="H453" s="200"/>
      <c r="I453" s="200"/>
      <c r="J453" s="200">
        <f t="shared" si="255"/>
        <v>0</v>
      </c>
      <c r="K453" s="200">
        <f t="shared" si="244"/>
        <v>0</v>
      </c>
      <c r="L453" s="200">
        <f t="shared" si="244"/>
        <v>0</v>
      </c>
      <c r="M453" s="200">
        <f t="shared" si="244"/>
        <v>0</v>
      </c>
      <c r="N453" s="200">
        <f t="shared" si="256"/>
        <v>0</v>
      </c>
      <c r="O453" s="200"/>
      <c r="P453" s="200"/>
      <c r="Q453" s="200"/>
      <c r="R453" s="200">
        <f t="shared" si="257"/>
        <v>0</v>
      </c>
      <c r="S453" s="200"/>
      <c r="T453" s="200"/>
      <c r="U453" s="200"/>
      <c r="V453" s="200">
        <f t="shared" si="258"/>
        <v>0</v>
      </c>
      <c r="W453" s="200"/>
      <c r="X453" s="200"/>
      <c r="Y453" s="200"/>
      <c r="Z453" s="200">
        <f t="shared" si="259"/>
        <v>0</v>
      </c>
      <c r="AA453" s="200">
        <f t="shared" si="245"/>
        <v>0</v>
      </c>
      <c r="AB453" s="402">
        <f t="shared" si="245"/>
        <v>0</v>
      </c>
      <c r="AC453" s="402">
        <f t="shared" si="245"/>
        <v>0</v>
      </c>
      <c r="AD453" s="402">
        <f t="shared" si="260"/>
        <v>0</v>
      </c>
      <c r="AE453" s="402"/>
      <c r="AF453" s="402"/>
      <c r="AG453" s="402"/>
      <c r="AH453" s="402">
        <f t="shared" si="250"/>
        <v>0</v>
      </c>
      <c r="AI453" s="402">
        <f t="shared" si="246"/>
        <v>0</v>
      </c>
      <c r="AJ453" s="402">
        <f t="shared" si="246"/>
        <v>0</v>
      </c>
      <c r="AK453" s="402">
        <f t="shared" si="246"/>
        <v>0</v>
      </c>
      <c r="AL453" s="402">
        <f t="shared" si="253"/>
        <v>0</v>
      </c>
      <c r="AM453" s="432" t="str">
        <f t="shared" si="252"/>
        <v/>
      </c>
      <c r="AN453" s="432" t="str">
        <f t="shared" si="252"/>
        <v/>
      </c>
      <c r="AO453" s="432" t="str">
        <f t="shared" si="252"/>
        <v/>
      </c>
      <c r="AP453" s="432" t="str">
        <f t="shared" si="252"/>
        <v/>
      </c>
      <c r="AQ453" s="200">
        <f t="shared" si="247"/>
        <v>0</v>
      </c>
      <c r="AR453" s="200">
        <f t="shared" si="247"/>
        <v>0</v>
      </c>
      <c r="AS453" s="200">
        <f t="shared" si="247"/>
        <v>0</v>
      </c>
      <c r="AT453" s="200">
        <f t="shared" si="261"/>
        <v>0</v>
      </c>
      <c r="AU453" s="404"/>
    </row>
    <row r="454" spans="1:48" s="334" customFormat="1">
      <c r="A454" s="401"/>
      <c r="B454" s="217"/>
      <c r="C454" s="200"/>
      <c r="D454" s="200"/>
      <c r="E454" s="200"/>
      <c r="F454" s="200">
        <f t="shared" si="254"/>
        <v>0</v>
      </c>
      <c r="G454" s="200"/>
      <c r="H454" s="200"/>
      <c r="I454" s="200"/>
      <c r="J454" s="200">
        <f t="shared" si="255"/>
        <v>0</v>
      </c>
      <c r="K454" s="200">
        <f t="shared" si="244"/>
        <v>0</v>
      </c>
      <c r="L454" s="200">
        <f t="shared" si="244"/>
        <v>0</v>
      </c>
      <c r="M454" s="200">
        <f t="shared" si="244"/>
        <v>0</v>
      </c>
      <c r="N454" s="200">
        <f t="shared" si="256"/>
        <v>0</v>
      </c>
      <c r="O454" s="200"/>
      <c r="P454" s="200"/>
      <c r="Q454" s="200"/>
      <c r="R454" s="200">
        <f t="shared" si="257"/>
        <v>0</v>
      </c>
      <c r="S454" s="200"/>
      <c r="T454" s="200"/>
      <c r="U454" s="200"/>
      <c r="V454" s="200">
        <f t="shared" si="258"/>
        <v>0</v>
      </c>
      <c r="W454" s="200"/>
      <c r="X454" s="200"/>
      <c r="Y454" s="200"/>
      <c r="Z454" s="200">
        <f t="shared" si="259"/>
        <v>0</v>
      </c>
      <c r="AA454" s="200">
        <f t="shared" si="245"/>
        <v>0</v>
      </c>
      <c r="AB454" s="402">
        <f t="shared" si="245"/>
        <v>0</v>
      </c>
      <c r="AC454" s="402">
        <f t="shared" si="245"/>
        <v>0</v>
      </c>
      <c r="AD454" s="402">
        <f t="shared" si="260"/>
        <v>0</v>
      </c>
      <c r="AE454" s="402"/>
      <c r="AF454" s="402"/>
      <c r="AG454" s="402"/>
      <c r="AH454" s="402">
        <f t="shared" si="250"/>
        <v>0</v>
      </c>
      <c r="AI454" s="402">
        <f t="shared" si="246"/>
        <v>0</v>
      </c>
      <c r="AJ454" s="402">
        <f t="shared" si="246"/>
        <v>0</v>
      </c>
      <c r="AK454" s="402">
        <f t="shared" si="246"/>
        <v>0</v>
      </c>
      <c r="AL454" s="402">
        <f t="shared" si="253"/>
        <v>0</v>
      </c>
      <c r="AM454" s="432" t="str">
        <f t="shared" si="252"/>
        <v/>
      </c>
      <c r="AN454" s="432" t="str">
        <f t="shared" si="252"/>
        <v/>
      </c>
      <c r="AO454" s="432" t="str">
        <f t="shared" si="252"/>
        <v/>
      </c>
      <c r="AP454" s="432" t="str">
        <f t="shared" si="252"/>
        <v/>
      </c>
      <c r="AQ454" s="200">
        <f t="shared" si="247"/>
        <v>0</v>
      </c>
      <c r="AR454" s="200">
        <f t="shared" si="247"/>
        <v>0</v>
      </c>
      <c r="AS454" s="200">
        <f t="shared" si="247"/>
        <v>0</v>
      </c>
      <c r="AT454" s="200">
        <f t="shared" si="261"/>
        <v>0</v>
      </c>
      <c r="AU454" s="404"/>
    </row>
    <row r="455" spans="1:48" s="420" customFormat="1" ht="36">
      <c r="A455" s="428" t="s">
        <v>229</v>
      </c>
      <c r="B455" s="458" t="s">
        <v>230</v>
      </c>
      <c r="C455" s="416">
        <f>SUM(C456:C477)</f>
        <v>0</v>
      </c>
      <c r="D455" s="416">
        <f>SUM(D456:D477)</f>
        <v>117252466.45999999</v>
      </c>
      <c r="E455" s="416">
        <f>SUM(E456:E477)</f>
        <v>0</v>
      </c>
      <c r="F455" s="416">
        <f t="shared" si="254"/>
        <v>117252466.45999999</v>
      </c>
      <c r="G455" s="416">
        <f>SUM(G456:G477)</f>
        <v>0</v>
      </c>
      <c r="H455" s="416">
        <f>SUM(H456:H477)</f>
        <v>0</v>
      </c>
      <c r="I455" s="416">
        <f>SUM(I456:I477)</f>
        <v>0</v>
      </c>
      <c r="J455" s="416">
        <f t="shared" si="255"/>
        <v>0</v>
      </c>
      <c r="K455" s="416">
        <f t="shared" si="244"/>
        <v>0</v>
      </c>
      <c r="L455" s="416">
        <f t="shared" si="244"/>
        <v>117252466.45999999</v>
      </c>
      <c r="M455" s="416">
        <f t="shared" si="244"/>
        <v>0</v>
      </c>
      <c r="N455" s="416">
        <f t="shared" si="256"/>
        <v>117252466.45999999</v>
      </c>
      <c r="O455" s="416">
        <f>SUM(O456:O477)</f>
        <v>0</v>
      </c>
      <c r="P455" s="416">
        <f>SUM(P456:P477)</f>
        <v>117252466.45999999</v>
      </c>
      <c r="Q455" s="416">
        <f>SUM(Q456:Q477)</f>
        <v>0</v>
      </c>
      <c r="R455" s="416">
        <f t="shared" si="257"/>
        <v>117252466.45999999</v>
      </c>
      <c r="S455" s="416">
        <f>SUM(S456:S477)</f>
        <v>0</v>
      </c>
      <c r="T455" s="416">
        <f>SUM(T456:T477)</f>
        <v>0</v>
      </c>
      <c r="U455" s="416">
        <f>SUM(U456:U477)</f>
        <v>0</v>
      </c>
      <c r="V455" s="416">
        <f t="shared" si="258"/>
        <v>0</v>
      </c>
      <c r="W455" s="416">
        <f>SUM(W456:W477)</f>
        <v>0</v>
      </c>
      <c r="X455" s="416">
        <f>SUM(X456:X477)</f>
        <v>0</v>
      </c>
      <c r="Y455" s="416">
        <f>SUM(Y456:Y477)</f>
        <v>0</v>
      </c>
      <c r="Z455" s="416">
        <f t="shared" si="259"/>
        <v>0</v>
      </c>
      <c r="AA455" s="416">
        <f t="shared" si="245"/>
        <v>0</v>
      </c>
      <c r="AB455" s="417">
        <f t="shared" si="245"/>
        <v>117252466.45999999</v>
      </c>
      <c r="AC455" s="417">
        <f t="shared" si="245"/>
        <v>0</v>
      </c>
      <c r="AD455" s="417">
        <f t="shared" si="260"/>
        <v>117252466.45999999</v>
      </c>
      <c r="AE455" s="417">
        <f>SUM(AE456:AE477)</f>
        <v>0</v>
      </c>
      <c r="AF455" s="417">
        <f>SUM(AF456:AF477)</f>
        <v>111719136.58999999</v>
      </c>
      <c r="AG455" s="417">
        <f>SUM(AG456:AG477)</f>
        <v>0</v>
      </c>
      <c r="AH455" s="417">
        <f t="shared" si="250"/>
        <v>111719136.58999999</v>
      </c>
      <c r="AI455" s="417">
        <f t="shared" si="246"/>
        <v>0</v>
      </c>
      <c r="AJ455" s="417">
        <f t="shared" si="246"/>
        <v>5533329.8700000048</v>
      </c>
      <c r="AK455" s="417">
        <f t="shared" si="246"/>
        <v>0</v>
      </c>
      <c r="AL455" s="417">
        <f t="shared" si="253"/>
        <v>5533329.8700000048</v>
      </c>
      <c r="AM455" s="416" t="str">
        <f t="shared" si="252"/>
        <v/>
      </c>
      <c r="AN455" s="418">
        <f t="shared" si="252"/>
        <v>0.95280841386916437</v>
      </c>
      <c r="AO455" s="418" t="str">
        <f t="shared" si="252"/>
        <v/>
      </c>
      <c r="AP455" s="418">
        <f t="shared" si="252"/>
        <v>0.95280841386916437</v>
      </c>
      <c r="AQ455" s="416">
        <f t="shared" si="247"/>
        <v>0</v>
      </c>
      <c r="AR455" s="416">
        <f t="shared" si="247"/>
        <v>0</v>
      </c>
      <c r="AS455" s="416">
        <f t="shared" si="247"/>
        <v>0</v>
      </c>
      <c r="AT455" s="416">
        <f t="shared" si="261"/>
        <v>0</v>
      </c>
      <c r="AU455" s="419"/>
      <c r="AV455" s="466">
        <f>+AL455-'[1]Summary by PAP Conap2014'!$BE$127</f>
        <v>1.4901161193847656E-8</v>
      </c>
    </row>
    <row r="456" spans="1:48" s="334" customFormat="1">
      <c r="A456" s="401"/>
      <c r="B456" s="217" t="s">
        <v>51</v>
      </c>
      <c r="C456" s="200"/>
      <c r="D456" s="200">
        <v>59444006.75</v>
      </c>
      <c r="E456" s="200"/>
      <c r="F456" s="200">
        <f t="shared" si="254"/>
        <v>59444006.75</v>
      </c>
      <c r="G456" s="200"/>
      <c r="H456" s="200"/>
      <c r="I456" s="200"/>
      <c r="J456" s="200">
        <f t="shared" si="255"/>
        <v>0</v>
      </c>
      <c r="K456" s="200">
        <f t="shared" si="244"/>
        <v>0</v>
      </c>
      <c r="L456" s="200">
        <f t="shared" si="244"/>
        <v>59444006.75</v>
      </c>
      <c r="M456" s="200">
        <f t="shared" si="244"/>
        <v>0</v>
      </c>
      <c r="N456" s="200">
        <f t="shared" si="256"/>
        <v>59444006.75</v>
      </c>
      <c r="O456" s="200"/>
      <c r="P456" s="200">
        <v>59444006.75</v>
      </c>
      <c r="Q456" s="200"/>
      <c r="R456" s="200">
        <f t="shared" si="257"/>
        <v>59444006.75</v>
      </c>
      <c r="S456" s="200"/>
      <c r="T456" s="200"/>
      <c r="U456" s="200"/>
      <c r="V456" s="200">
        <f t="shared" si="258"/>
        <v>0</v>
      </c>
      <c r="W456" s="200"/>
      <c r="X456" s="200"/>
      <c r="Y456" s="200"/>
      <c r="Z456" s="200">
        <f t="shared" si="259"/>
        <v>0</v>
      </c>
      <c r="AA456" s="200">
        <f t="shared" si="245"/>
        <v>0</v>
      </c>
      <c r="AB456" s="402">
        <f t="shared" si="245"/>
        <v>59444006.75</v>
      </c>
      <c r="AC456" s="402">
        <f t="shared" si="245"/>
        <v>0</v>
      </c>
      <c r="AD456" s="402">
        <f t="shared" si="260"/>
        <v>59444006.75</v>
      </c>
      <c r="AE456" s="402"/>
      <c r="AF456" s="402">
        <f>+'[3]Central-conap'!F124</f>
        <v>56860325.439999998</v>
      </c>
      <c r="AG456" s="402"/>
      <c r="AH456" s="402">
        <f t="shared" si="250"/>
        <v>56860325.439999998</v>
      </c>
      <c r="AI456" s="402">
        <f t="shared" si="246"/>
        <v>0</v>
      </c>
      <c r="AJ456" s="402">
        <f t="shared" si="246"/>
        <v>2583681.3100000024</v>
      </c>
      <c r="AK456" s="402">
        <f t="shared" si="246"/>
        <v>0</v>
      </c>
      <c r="AL456" s="402">
        <f t="shared" si="253"/>
        <v>2583681.3100000024</v>
      </c>
      <c r="AM456" s="432" t="str">
        <f t="shared" si="252"/>
        <v/>
      </c>
      <c r="AN456" s="432">
        <f t="shared" si="252"/>
        <v>0.95653588223172725</v>
      </c>
      <c r="AO456" s="432" t="str">
        <f t="shared" si="252"/>
        <v/>
      </c>
      <c r="AP456" s="432">
        <f t="shared" si="252"/>
        <v>0.95653588223172725</v>
      </c>
      <c r="AQ456" s="200">
        <f t="shared" si="247"/>
        <v>0</v>
      </c>
      <c r="AR456" s="200">
        <f t="shared" si="247"/>
        <v>0</v>
      </c>
      <c r="AS456" s="200">
        <f t="shared" si="247"/>
        <v>0</v>
      </c>
      <c r="AT456" s="200">
        <f t="shared" si="261"/>
        <v>0</v>
      </c>
      <c r="AU456" s="404"/>
    </row>
    <row r="457" spans="1:48" s="334" customFormat="1" ht="24">
      <c r="A457" s="401"/>
      <c r="B457" s="217" t="s">
        <v>52</v>
      </c>
      <c r="C457" s="200"/>
      <c r="D457" s="200">
        <v>305720</v>
      </c>
      <c r="E457" s="200"/>
      <c r="F457" s="200">
        <f t="shared" si="254"/>
        <v>305720</v>
      </c>
      <c r="G457" s="200"/>
      <c r="H457" s="200"/>
      <c r="I457" s="200"/>
      <c r="J457" s="200">
        <f t="shared" si="255"/>
        <v>0</v>
      </c>
      <c r="K457" s="200">
        <f t="shared" si="244"/>
        <v>0</v>
      </c>
      <c r="L457" s="200">
        <f t="shared" si="244"/>
        <v>305720</v>
      </c>
      <c r="M457" s="200">
        <f t="shared" si="244"/>
        <v>0</v>
      </c>
      <c r="N457" s="200">
        <f t="shared" si="256"/>
        <v>305720</v>
      </c>
      <c r="O457" s="200"/>
      <c r="P457" s="200">
        <v>305720</v>
      </c>
      <c r="Q457" s="200"/>
      <c r="R457" s="200">
        <f t="shared" si="257"/>
        <v>305720</v>
      </c>
      <c r="S457" s="200"/>
      <c r="T457" s="200"/>
      <c r="U457" s="200"/>
      <c r="V457" s="200">
        <f t="shared" si="258"/>
        <v>0</v>
      </c>
      <c r="W457" s="200"/>
      <c r="X457" s="200"/>
      <c r="Y457" s="200"/>
      <c r="Z457" s="200">
        <f t="shared" si="259"/>
        <v>0</v>
      </c>
      <c r="AA457" s="200">
        <f t="shared" si="245"/>
        <v>0</v>
      </c>
      <c r="AB457" s="402">
        <f t="shared" si="245"/>
        <v>305720</v>
      </c>
      <c r="AC457" s="402">
        <f t="shared" si="245"/>
        <v>0</v>
      </c>
      <c r="AD457" s="402">
        <f t="shared" si="260"/>
        <v>305720</v>
      </c>
      <c r="AE457" s="402"/>
      <c r="AF457" s="402">
        <f>+[3]CHDNCR!AX444</f>
        <v>305720</v>
      </c>
      <c r="AG457" s="402"/>
      <c r="AH457" s="402">
        <f t="shared" si="250"/>
        <v>305720</v>
      </c>
      <c r="AI457" s="402">
        <f t="shared" si="246"/>
        <v>0</v>
      </c>
      <c r="AJ457" s="402">
        <f t="shared" si="246"/>
        <v>0</v>
      </c>
      <c r="AK457" s="402">
        <f t="shared" si="246"/>
        <v>0</v>
      </c>
      <c r="AL457" s="402">
        <f t="shared" si="253"/>
        <v>0</v>
      </c>
      <c r="AM457" s="432" t="str">
        <f t="shared" si="252"/>
        <v/>
      </c>
      <c r="AN457" s="432">
        <f t="shared" si="252"/>
        <v>1</v>
      </c>
      <c r="AO457" s="432" t="str">
        <f t="shared" si="252"/>
        <v/>
      </c>
      <c r="AP457" s="432">
        <f t="shared" si="252"/>
        <v>1</v>
      </c>
      <c r="AQ457" s="200">
        <f t="shared" si="247"/>
        <v>0</v>
      </c>
      <c r="AR457" s="200">
        <f t="shared" si="247"/>
        <v>0</v>
      </c>
      <c r="AS457" s="200">
        <f t="shared" si="247"/>
        <v>0</v>
      </c>
      <c r="AT457" s="200">
        <f t="shared" si="261"/>
        <v>0</v>
      </c>
      <c r="AU457" s="404"/>
    </row>
    <row r="458" spans="1:48" s="334" customFormat="1">
      <c r="A458" s="401"/>
      <c r="B458" s="217" t="s">
        <v>88</v>
      </c>
      <c r="C458" s="200"/>
      <c r="D458" s="200"/>
      <c r="E458" s="200"/>
      <c r="F458" s="200">
        <f>SUM(C458:E458)</f>
        <v>0</v>
      </c>
      <c r="G458" s="200"/>
      <c r="H458" s="200"/>
      <c r="I458" s="200"/>
      <c r="J458" s="200">
        <f>SUM(G458:I458)</f>
        <v>0</v>
      </c>
      <c r="K458" s="200">
        <f>+C458+G458</f>
        <v>0</v>
      </c>
      <c r="L458" s="200">
        <f>+D458+H458</f>
        <v>0</v>
      </c>
      <c r="M458" s="200">
        <f>+E458+I458</f>
        <v>0</v>
      </c>
      <c r="N458" s="200">
        <f>SUM(K458:M458)</f>
        <v>0</v>
      </c>
      <c r="O458" s="200"/>
      <c r="P458" s="200"/>
      <c r="Q458" s="200"/>
      <c r="R458" s="200">
        <f>SUM(O458:Q458)</f>
        <v>0</v>
      </c>
      <c r="S458" s="200"/>
      <c r="T458" s="200"/>
      <c r="U458" s="200"/>
      <c r="V458" s="200">
        <f>SUM(S458:U458)</f>
        <v>0</v>
      </c>
      <c r="W458" s="200"/>
      <c r="X458" s="200"/>
      <c r="Y458" s="200"/>
      <c r="Z458" s="200">
        <f>SUM(W458:Y458)</f>
        <v>0</v>
      </c>
      <c r="AA458" s="200">
        <f>+O458+W458+S458</f>
        <v>0</v>
      </c>
      <c r="AB458" s="402">
        <f>+P458+X458+T458</f>
        <v>0</v>
      </c>
      <c r="AC458" s="402">
        <f>+Q458+Y458+U458</f>
        <v>0</v>
      </c>
      <c r="AD458" s="402">
        <f>SUM(AA458:AC458)</f>
        <v>0</v>
      </c>
      <c r="AE458" s="402"/>
      <c r="AF458" s="402">
        <f>+[3]CHDCAR!AX444</f>
        <v>0</v>
      </c>
      <c r="AG458" s="402"/>
      <c r="AH458" s="402">
        <f>SUM(AE458:AG458)</f>
        <v>0</v>
      </c>
      <c r="AI458" s="402">
        <f>+AA458-AE458</f>
        <v>0</v>
      </c>
      <c r="AJ458" s="402">
        <f>+AB458-AF458</f>
        <v>0</v>
      </c>
      <c r="AK458" s="402">
        <f>+AC458-AG458</f>
        <v>0</v>
      </c>
      <c r="AL458" s="402">
        <f>SUM(AI458:AK458)</f>
        <v>0</v>
      </c>
      <c r="AM458" s="432" t="str">
        <f>IF(AA458=0,"",AE458/AA458)</f>
        <v/>
      </c>
      <c r="AN458" s="432" t="str">
        <f>IF(AB458=0,"",AF458/AB458)</f>
        <v/>
      </c>
      <c r="AO458" s="432" t="str">
        <f>IF(AC458=0,"",AG458/AC458)</f>
        <v/>
      </c>
      <c r="AP458" s="432" t="str">
        <f>IF(AD458=0,"",AH458/AD458)</f>
        <v/>
      </c>
      <c r="AQ458" s="200">
        <f>+K458-O458-S458</f>
        <v>0</v>
      </c>
      <c r="AR458" s="200">
        <f>+L458-P458-T458</f>
        <v>0</v>
      </c>
      <c r="AS458" s="200">
        <f>+M458-Q458-U458</f>
        <v>0</v>
      </c>
      <c r="AT458" s="200">
        <f>SUM(AQ458:AS458)</f>
        <v>0</v>
      </c>
      <c r="AU458" s="404"/>
    </row>
    <row r="459" spans="1:48" s="334" customFormat="1">
      <c r="A459" s="401"/>
      <c r="B459" s="237" t="s">
        <v>80</v>
      </c>
      <c r="C459" s="200"/>
      <c r="D459" s="200">
        <v>857300.78</v>
      </c>
      <c r="E459" s="200"/>
      <c r="F459" s="200">
        <f t="shared" si="254"/>
        <v>857300.78</v>
      </c>
      <c r="G459" s="200"/>
      <c r="H459" s="200"/>
      <c r="I459" s="200"/>
      <c r="J459" s="200">
        <f t="shared" si="255"/>
        <v>0</v>
      </c>
      <c r="K459" s="200">
        <f t="shared" si="244"/>
        <v>0</v>
      </c>
      <c r="L459" s="200">
        <f t="shared" si="244"/>
        <v>857300.78</v>
      </c>
      <c r="M459" s="200">
        <f t="shared" si="244"/>
        <v>0</v>
      </c>
      <c r="N459" s="200">
        <f t="shared" si="256"/>
        <v>857300.78</v>
      </c>
      <c r="O459" s="200"/>
      <c r="P459" s="200">
        <v>857300.78</v>
      </c>
      <c r="Q459" s="200"/>
      <c r="R459" s="200">
        <f t="shared" si="257"/>
        <v>857300.78</v>
      </c>
      <c r="S459" s="200"/>
      <c r="T459" s="200"/>
      <c r="U459" s="200"/>
      <c r="V459" s="200">
        <f t="shared" si="258"/>
        <v>0</v>
      </c>
      <c r="W459" s="200"/>
      <c r="X459" s="200"/>
      <c r="Y459" s="200"/>
      <c r="Z459" s="200">
        <f t="shared" si="259"/>
        <v>0</v>
      </c>
      <c r="AA459" s="200">
        <f t="shared" si="245"/>
        <v>0</v>
      </c>
      <c r="AB459" s="402">
        <f t="shared" si="245"/>
        <v>857300.78</v>
      </c>
      <c r="AC459" s="402">
        <f t="shared" si="245"/>
        <v>0</v>
      </c>
      <c r="AD459" s="402">
        <f t="shared" si="260"/>
        <v>857300.78</v>
      </c>
      <c r="AE459" s="402"/>
      <c r="AF459" s="402">
        <f>+[3]CHD1!AX444</f>
        <v>857300.78</v>
      </c>
      <c r="AG459" s="402"/>
      <c r="AH459" s="402">
        <f t="shared" si="250"/>
        <v>857300.78</v>
      </c>
      <c r="AI459" s="402">
        <f t="shared" si="246"/>
        <v>0</v>
      </c>
      <c r="AJ459" s="402">
        <f t="shared" si="246"/>
        <v>0</v>
      </c>
      <c r="AK459" s="402">
        <f t="shared" si="246"/>
        <v>0</v>
      </c>
      <c r="AL459" s="402">
        <f t="shared" si="253"/>
        <v>0</v>
      </c>
      <c r="AM459" s="432" t="str">
        <f t="shared" si="252"/>
        <v/>
      </c>
      <c r="AN459" s="432">
        <f t="shared" si="252"/>
        <v>1</v>
      </c>
      <c r="AO459" s="432" t="str">
        <f t="shared" si="252"/>
        <v/>
      </c>
      <c r="AP459" s="432">
        <f t="shared" si="252"/>
        <v>1</v>
      </c>
      <c r="AQ459" s="200">
        <f t="shared" si="247"/>
        <v>0</v>
      </c>
      <c r="AR459" s="200">
        <f t="shared" si="247"/>
        <v>0</v>
      </c>
      <c r="AS459" s="200">
        <f t="shared" si="247"/>
        <v>0</v>
      </c>
      <c r="AT459" s="200">
        <f t="shared" si="261"/>
        <v>0</v>
      </c>
      <c r="AU459" s="404"/>
    </row>
    <row r="460" spans="1:48" s="334" customFormat="1" ht="24">
      <c r="A460" s="401"/>
      <c r="B460" s="443" t="s">
        <v>91</v>
      </c>
      <c r="C460" s="200"/>
      <c r="D460" s="200">
        <v>2.66</v>
      </c>
      <c r="E460" s="200"/>
      <c r="F460" s="200">
        <f t="shared" si="254"/>
        <v>2.66</v>
      </c>
      <c r="G460" s="200"/>
      <c r="H460" s="200"/>
      <c r="I460" s="200"/>
      <c r="J460" s="200">
        <f t="shared" si="255"/>
        <v>0</v>
      </c>
      <c r="K460" s="200">
        <f t="shared" si="244"/>
        <v>0</v>
      </c>
      <c r="L460" s="200">
        <f t="shared" si="244"/>
        <v>2.66</v>
      </c>
      <c r="M460" s="200">
        <f t="shared" si="244"/>
        <v>0</v>
      </c>
      <c r="N460" s="200">
        <f t="shared" si="256"/>
        <v>2.66</v>
      </c>
      <c r="O460" s="200"/>
      <c r="P460" s="200">
        <v>2.66</v>
      </c>
      <c r="Q460" s="200"/>
      <c r="R460" s="200">
        <f t="shared" si="257"/>
        <v>2.66</v>
      </c>
      <c r="S460" s="200"/>
      <c r="T460" s="200"/>
      <c r="U460" s="200"/>
      <c r="V460" s="200">
        <f t="shared" si="258"/>
        <v>0</v>
      </c>
      <c r="W460" s="200"/>
      <c r="X460" s="200"/>
      <c r="Y460" s="200"/>
      <c r="Z460" s="200">
        <f t="shared" si="259"/>
        <v>0</v>
      </c>
      <c r="AA460" s="200">
        <f t="shared" si="245"/>
        <v>0</v>
      </c>
      <c r="AB460" s="402">
        <f t="shared" si="245"/>
        <v>2.66</v>
      </c>
      <c r="AC460" s="402">
        <f t="shared" si="245"/>
        <v>0</v>
      </c>
      <c r="AD460" s="402">
        <f t="shared" si="260"/>
        <v>2.66</v>
      </c>
      <c r="AE460" s="402"/>
      <c r="AF460" s="402">
        <f>+[3]CHD2!AX444</f>
        <v>-141.76000000000022</v>
      </c>
      <c r="AG460" s="402"/>
      <c r="AH460" s="402">
        <f t="shared" si="250"/>
        <v>-141.76000000000022</v>
      </c>
      <c r="AI460" s="402">
        <f t="shared" ref="AI460:AK510" si="262">+AA460-AE460</f>
        <v>0</v>
      </c>
      <c r="AJ460" s="402">
        <f t="shared" si="262"/>
        <v>144.42000000000021</v>
      </c>
      <c r="AK460" s="402">
        <f t="shared" si="262"/>
        <v>0</v>
      </c>
      <c r="AL460" s="402">
        <f t="shared" si="253"/>
        <v>144.42000000000021</v>
      </c>
      <c r="AM460" s="432" t="str">
        <f t="shared" si="252"/>
        <v/>
      </c>
      <c r="AN460" s="432">
        <f t="shared" si="252"/>
        <v>-53.293233082706848</v>
      </c>
      <c r="AO460" s="432" t="str">
        <f t="shared" si="252"/>
        <v/>
      </c>
      <c r="AP460" s="432">
        <f t="shared" si="252"/>
        <v>-53.293233082706848</v>
      </c>
      <c r="AQ460" s="200">
        <f t="shared" si="247"/>
        <v>0</v>
      </c>
      <c r="AR460" s="200">
        <f t="shared" si="247"/>
        <v>0</v>
      </c>
      <c r="AS460" s="200">
        <f t="shared" si="247"/>
        <v>0</v>
      </c>
      <c r="AT460" s="200">
        <f t="shared" si="261"/>
        <v>0</v>
      </c>
      <c r="AU460" s="404"/>
    </row>
    <row r="461" spans="1:48" s="334" customFormat="1">
      <c r="A461" s="401"/>
      <c r="B461" s="217" t="s">
        <v>93</v>
      </c>
      <c r="C461" s="200"/>
      <c r="D461" s="200">
        <v>1504935.1</v>
      </c>
      <c r="E461" s="200"/>
      <c r="F461" s="200">
        <f t="shared" si="254"/>
        <v>1504935.1</v>
      </c>
      <c r="G461" s="200"/>
      <c r="H461" s="200"/>
      <c r="I461" s="200"/>
      <c r="J461" s="200">
        <f t="shared" si="255"/>
        <v>0</v>
      </c>
      <c r="K461" s="200">
        <f t="shared" ref="K461:M514" si="263">+C461+G461</f>
        <v>0</v>
      </c>
      <c r="L461" s="200">
        <f t="shared" si="263"/>
        <v>1504935.1</v>
      </c>
      <c r="M461" s="200">
        <f t="shared" si="263"/>
        <v>0</v>
      </c>
      <c r="N461" s="200">
        <f t="shared" si="256"/>
        <v>1504935.1</v>
      </c>
      <c r="O461" s="200"/>
      <c r="P461" s="200">
        <v>1504935.1</v>
      </c>
      <c r="Q461" s="200"/>
      <c r="R461" s="200">
        <f t="shared" si="257"/>
        <v>1504935.1</v>
      </c>
      <c r="S461" s="200"/>
      <c r="T461" s="200"/>
      <c r="U461" s="200"/>
      <c r="V461" s="200">
        <f t="shared" si="258"/>
        <v>0</v>
      </c>
      <c r="W461" s="200"/>
      <c r="X461" s="200"/>
      <c r="Y461" s="200"/>
      <c r="Z461" s="200">
        <f t="shared" si="259"/>
        <v>0</v>
      </c>
      <c r="AA461" s="200">
        <f t="shared" ref="AA461:AC514" si="264">+O461+W461+S461</f>
        <v>0</v>
      </c>
      <c r="AB461" s="402">
        <f t="shared" si="264"/>
        <v>1504935.1</v>
      </c>
      <c r="AC461" s="402">
        <f t="shared" si="264"/>
        <v>0</v>
      </c>
      <c r="AD461" s="402">
        <f t="shared" si="260"/>
        <v>1504935.1</v>
      </c>
      <c r="AE461" s="402"/>
      <c r="AF461" s="402">
        <f>+[3]CHD3!AX444</f>
        <v>1504935.1</v>
      </c>
      <c r="AG461" s="402"/>
      <c r="AH461" s="402">
        <f t="shared" si="250"/>
        <v>1504935.1</v>
      </c>
      <c r="AI461" s="402">
        <f t="shared" si="262"/>
        <v>0</v>
      </c>
      <c r="AJ461" s="402">
        <f t="shared" si="262"/>
        <v>0</v>
      </c>
      <c r="AK461" s="402">
        <f t="shared" si="262"/>
        <v>0</v>
      </c>
      <c r="AL461" s="402">
        <f t="shared" si="253"/>
        <v>0</v>
      </c>
      <c r="AM461" s="432" t="str">
        <f t="shared" si="252"/>
        <v/>
      </c>
      <c r="AN461" s="432">
        <f t="shared" si="252"/>
        <v>1</v>
      </c>
      <c r="AO461" s="432" t="str">
        <f t="shared" si="252"/>
        <v/>
      </c>
      <c r="AP461" s="432">
        <f t="shared" si="252"/>
        <v>1</v>
      </c>
      <c r="AQ461" s="200">
        <f t="shared" ref="AQ461:AS514" si="265">+K461-O461-S461</f>
        <v>0</v>
      </c>
      <c r="AR461" s="200">
        <f t="shared" si="265"/>
        <v>0</v>
      </c>
      <c r="AS461" s="200">
        <f t="shared" si="265"/>
        <v>0</v>
      </c>
      <c r="AT461" s="200">
        <f t="shared" si="261"/>
        <v>0</v>
      </c>
      <c r="AU461" s="404"/>
    </row>
    <row r="462" spans="1:48" s="334" customFormat="1">
      <c r="A462" s="401"/>
      <c r="B462" s="217" t="s">
        <v>95</v>
      </c>
      <c r="C462" s="200"/>
      <c r="D462" s="200">
        <v>0</v>
      </c>
      <c r="E462" s="200"/>
      <c r="F462" s="200">
        <f t="shared" si="254"/>
        <v>0</v>
      </c>
      <c r="G462" s="200"/>
      <c r="H462" s="200"/>
      <c r="I462" s="200"/>
      <c r="J462" s="200">
        <f t="shared" si="255"/>
        <v>0</v>
      </c>
      <c r="K462" s="200">
        <f t="shared" si="263"/>
        <v>0</v>
      </c>
      <c r="L462" s="200">
        <f t="shared" si="263"/>
        <v>0</v>
      </c>
      <c r="M462" s="200">
        <f t="shared" si="263"/>
        <v>0</v>
      </c>
      <c r="N462" s="200">
        <f t="shared" si="256"/>
        <v>0</v>
      </c>
      <c r="O462" s="200"/>
      <c r="P462" s="200">
        <v>0</v>
      </c>
      <c r="Q462" s="200"/>
      <c r="R462" s="200">
        <f t="shared" si="257"/>
        <v>0</v>
      </c>
      <c r="S462" s="200"/>
      <c r="T462" s="200"/>
      <c r="U462" s="200"/>
      <c r="V462" s="200">
        <f t="shared" si="258"/>
        <v>0</v>
      </c>
      <c r="W462" s="200"/>
      <c r="X462" s="200"/>
      <c r="Y462" s="200"/>
      <c r="Z462" s="200">
        <f t="shared" si="259"/>
        <v>0</v>
      </c>
      <c r="AA462" s="200">
        <f t="shared" si="264"/>
        <v>0</v>
      </c>
      <c r="AB462" s="402">
        <f t="shared" si="264"/>
        <v>0</v>
      </c>
      <c r="AC462" s="402">
        <f t="shared" si="264"/>
        <v>0</v>
      </c>
      <c r="AD462" s="402">
        <f t="shared" si="260"/>
        <v>0</v>
      </c>
      <c r="AE462" s="402"/>
      <c r="AF462" s="402">
        <f>+[3]CHD4A!AX444</f>
        <v>0</v>
      </c>
      <c r="AG462" s="402"/>
      <c r="AH462" s="402">
        <f t="shared" si="250"/>
        <v>0</v>
      </c>
      <c r="AI462" s="402">
        <f t="shared" si="262"/>
        <v>0</v>
      </c>
      <c r="AJ462" s="402">
        <f t="shared" si="262"/>
        <v>0</v>
      </c>
      <c r="AK462" s="402">
        <f t="shared" si="262"/>
        <v>0</v>
      </c>
      <c r="AL462" s="402">
        <f t="shared" si="253"/>
        <v>0</v>
      </c>
      <c r="AM462" s="432" t="str">
        <f t="shared" si="252"/>
        <v/>
      </c>
      <c r="AN462" s="432" t="str">
        <f t="shared" si="252"/>
        <v/>
      </c>
      <c r="AO462" s="432" t="str">
        <f t="shared" si="252"/>
        <v/>
      </c>
      <c r="AP462" s="432" t="str">
        <f t="shared" si="252"/>
        <v/>
      </c>
      <c r="AQ462" s="200">
        <f t="shared" si="265"/>
        <v>0</v>
      </c>
      <c r="AR462" s="200">
        <f t="shared" si="265"/>
        <v>0</v>
      </c>
      <c r="AS462" s="200">
        <f t="shared" si="265"/>
        <v>0</v>
      </c>
      <c r="AT462" s="200">
        <f t="shared" si="261"/>
        <v>0</v>
      </c>
      <c r="AU462" s="404"/>
    </row>
    <row r="463" spans="1:48" s="334" customFormat="1">
      <c r="A463" s="401"/>
      <c r="B463" s="217" t="s">
        <v>97</v>
      </c>
      <c r="C463" s="200"/>
      <c r="D463" s="200">
        <v>82.44</v>
      </c>
      <c r="E463" s="200"/>
      <c r="F463" s="200">
        <f t="shared" si="254"/>
        <v>82.44</v>
      </c>
      <c r="G463" s="200"/>
      <c r="H463" s="200"/>
      <c r="I463" s="200"/>
      <c r="J463" s="200">
        <f t="shared" si="255"/>
        <v>0</v>
      </c>
      <c r="K463" s="200">
        <f t="shared" si="263"/>
        <v>0</v>
      </c>
      <c r="L463" s="200">
        <f t="shared" si="263"/>
        <v>82.44</v>
      </c>
      <c r="M463" s="200">
        <f t="shared" si="263"/>
        <v>0</v>
      </c>
      <c r="N463" s="200">
        <f t="shared" si="256"/>
        <v>82.44</v>
      </c>
      <c r="O463" s="200"/>
      <c r="P463" s="200">
        <v>82.44</v>
      </c>
      <c r="Q463" s="200"/>
      <c r="R463" s="200">
        <f t="shared" si="257"/>
        <v>82.44</v>
      </c>
      <c r="S463" s="200"/>
      <c r="T463" s="200"/>
      <c r="U463" s="200"/>
      <c r="V463" s="200">
        <f t="shared" si="258"/>
        <v>0</v>
      </c>
      <c r="W463" s="200"/>
      <c r="X463" s="200"/>
      <c r="Y463" s="200"/>
      <c r="Z463" s="200">
        <f t="shared" si="259"/>
        <v>0</v>
      </c>
      <c r="AA463" s="200">
        <f t="shared" si="264"/>
        <v>0</v>
      </c>
      <c r="AB463" s="402">
        <f t="shared" si="264"/>
        <v>82.44</v>
      </c>
      <c r="AC463" s="402">
        <f t="shared" si="264"/>
        <v>0</v>
      </c>
      <c r="AD463" s="402">
        <f t="shared" si="260"/>
        <v>82.44</v>
      </c>
      <c r="AE463" s="402"/>
      <c r="AF463" s="402">
        <f>+[3]CHD4B!AX444</f>
        <v>82.44</v>
      </c>
      <c r="AG463" s="402"/>
      <c r="AH463" s="402">
        <f t="shared" si="250"/>
        <v>82.44</v>
      </c>
      <c r="AI463" s="402">
        <f t="shared" si="262"/>
        <v>0</v>
      </c>
      <c r="AJ463" s="402">
        <f t="shared" si="262"/>
        <v>0</v>
      </c>
      <c r="AK463" s="402">
        <f t="shared" si="262"/>
        <v>0</v>
      </c>
      <c r="AL463" s="402">
        <f t="shared" si="253"/>
        <v>0</v>
      </c>
      <c r="AM463" s="432" t="str">
        <f t="shared" si="252"/>
        <v/>
      </c>
      <c r="AN463" s="432">
        <f t="shared" si="252"/>
        <v>1</v>
      </c>
      <c r="AO463" s="432" t="str">
        <f t="shared" si="252"/>
        <v/>
      </c>
      <c r="AP463" s="432">
        <f t="shared" si="252"/>
        <v>1</v>
      </c>
      <c r="AQ463" s="200">
        <f t="shared" si="265"/>
        <v>0</v>
      </c>
      <c r="AR463" s="200">
        <f t="shared" si="265"/>
        <v>0</v>
      </c>
      <c r="AS463" s="200">
        <f t="shared" si="265"/>
        <v>0</v>
      </c>
      <c r="AT463" s="200">
        <f t="shared" si="261"/>
        <v>0</v>
      </c>
      <c r="AU463" s="404"/>
    </row>
    <row r="464" spans="1:48" s="334" customFormat="1">
      <c r="A464" s="401"/>
      <c r="B464" s="217" t="s">
        <v>53</v>
      </c>
      <c r="C464" s="200"/>
      <c r="D464" s="200">
        <v>755910.09999999963</v>
      </c>
      <c r="E464" s="200"/>
      <c r="F464" s="200">
        <f t="shared" si="254"/>
        <v>755910.09999999963</v>
      </c>
      <c r="G464" s="200"/>
      <c r="H464" s="200"/>
      <c r="I464" s="200"/>
      <c r="J464" s="200">
        <f t="shared" si="255"/>
        <v>0</v>
      </c>
      <c r="K464" s="200">
        <f t="shared" si="263"/>
        <v>0</v>
      </c>
      <c r="L464" s="200">
        <f t="shared" si="263"/>
        <v>755910.09999999963</v>
      </c>
      <c r="M464" s="200">
        <f t="shared" si="263"/>
        <v>0</v>
      </c>
      <c r="N464" s="200">
        <f t="shared" si="256"/>
        <v>755910.09999999963</v>
      </c>
      <c r="O464" s="200"/>
      <c r="P464" s="200">
        <v>755910.09999999963</v>
      </c>
      <c r="Q464" s="200"/>
      <c r="R464" s="200">
        <f t="shared" si="257"/>
        <v>755910.09999999963</v>
      </c>
      <c r="S464" s="200"/>
      <c r="T464" s="200"/>
      <c r="U464" s="200"/>
      <c r="V464" s="200">
        <f t="shared" si="258"/>
        <v>0</v>
      </c>
      <c r="W464" s="200"/>
      <c r="X464" s="200"/>
      <c r="Y464" s="200"/>
      <c r="Z464" s="200">
        <f t="shared" si="259"/>
        <v>0</v>
      </c>
      <c r="AA464" s="200">
        <f t="shared" si="264"/>
        <v>0</v>
      </c>
      <c r="AB464" s="402">
        <f t="shared" si="264"/>
        <v>755910.09999999963</v>
      </c>
      <c r="AC464" s="402">
        <f t="shared" si="264"/>
        <v>0</v>
      </c>
      <c r="AD464" s="402">
        <f t="shared" si="260"/>
        <v>755910.09999999963</v>
      </c>
      <c r="AE464" s="402"/>
      <c r="AF464" s="402">
        <f>+[3]CHD5!AX444</f>
        <v>323870</v>
      </c>
      <c r="AG464" s="402"/>
      <c r="AH464" s="402">
        <f t="shared" si="250"/>
        <v>323870</v>
      </c>
      <c r="AI464" s="402">
        <f t="shared" si="262"/>
        <v>0</v>
      </c>
      <c r="AJ464" s="402">
        <f t="shared" si="262"/>
        <v>432040.09999999963</v>
      </c>
      <c r="AK464" s="402">
        <f t="shared" si="262"/>
        <v>0</v>
      </c>
      <c r="AL464" s="402">
        <f t="shared" si="253"/>
        <v>432040.09999999963</v>
      </c>
      <c r="AM464" s="432" t="str">
        <f t="shared" si="252"/>
        <v/>
      </c>
      <c r="AN464" s="432">
        <f t="shared" si="252"/>
        <v>0.42845042022854324</v>
      </c>
      <c r="AO464" s="432" t="str">
        <f t="shared" si="252"/>
        <v/>
      </c>
      <c r="AP464" s="432">
        <f t="shared" si="252"/>
        <v>0.42845042022854324</v>
      </c>
      <c r="AQ464" s="200">
        <f t="shared" si="265"/>
        <v>0</v>
      </c>
      <c r="AR464" s="200">
        <f t="shared" si="265"/>
        <v>0</v>
      </c>
      <c r="AS464" s="200">
        <f t="shared" si="265"/>
        <v>0</v>
      </c>
      <c r="AT464" s="200">
        <f t="shared" si="261"/>
        <v>0</v>
      </c>
      <c r="AU464" s="404"/>
    </row>
    <row r="465" spans="1:48" s="334" customFormat="1">
      <c r="A465" s="401"/>
      <c r="B465" s="217" t="s">
        <v>100</v>
      </c>
      <c r="C465" s="200"/>
      <c r="D465" s="200">
        <v>14890701.5</v>
      </c>
      <c r="E465" s="200"/>
      <c r="F465" s="200">
        <f t="shared" si="254"/>
        <v>14890701.5</v>
      </c>
      <c r="G465" s="200"/>
      <c r="H465" s="200"/>
      <c r="I465" s="200"/>
      <c r="J465" s="200">
        <f t="shared" si="255"/>
        <v>0</v>
      </c>
      <c r="K465" s="200">
        <f t="shared" si="263"/>
        <v>0</v>
      </c>
      <c r="L465" s="200">
        <f t="shared" si="263"/>
        <v>14890701.5</v>
      </c>
      <c r="M465" s="200">
        <f t="shared" si="263"/>
        <v>0</v>
      </c>
      <c r="N465" s="200">
        <f t="shared" si="256"/>
        <v>14890701.5</v>
      </c>
      <c r="O465" s="200"/>
      <c r="P465" s="200">
        <v>14890701.5</v>
      </c>
      <c r="Q465" s="200"/>
      <c r="R465" s="200">
        <f t="shared" si="257"/>
        <v>14890701.5</v>
      </c>
      <c r="S465" s="200"/>
      <c r="T465" s="200"/>
      <c r="U465" s="200"/>
      <c r="V465" s="200">
        <f t="shared" si="258"/>
        <v>0</v>
      </c>
      <c r="W465" s="200"/>
      <c r="X465" s="200"/>
      <c r="Y465" s="200"/>
      <c r="Z465" s="200">
        <f t="shared" si="259"/>
        <v>0</v>
      </c>
      <c r="AA465" s="200">
        <f t="shared" si="264"/>
        <v>0</v>
      </c>
      <c r="AB465" s="402">
        <f t="shared" si="264"/>
        <v>14890701.5</v>
      </c>
      <c r="AC465" s="402">
        <f t="shared" si="264"/>
        <v>0</v>
      </c>
      <c r="AD465" s="402">
        <f t="shared" si="260"/>
        <v>14890701.5</v>
      </c>
      <c r="AE465" s="402"/>
      <c r="AF465" s="402">
        <f>+[3]CHD6!AX444</f>
        <v>14889509.969999999</v>
      </c>
      <c r="AG465" s="402"/>
      <c r="AH465" s="402">
        <f t="shared" si="250"/>
        <v>14889509.969999999</v>
      </c>
      <c r="AI465" s="402">
        <f t="shared" si="262"/>
        <v>0</v>
      </c>
      <c r="AJ465" s="402">
        <f t="shared" si="262"/>
        <v>1191.5300000011921</v>
      </c>
      <c r="AK465" s="402">
        <f t="shared" si="262"/>
        <v>0</v>
      </c>
      <c r="AL465" s="402">
        <f t="shared" si="253"/>
        <v>1191.5300000011921</v>
      </c>
      <c r="AM465" s="432" t="str">
        <f t="shared" si="252"/>
        <v/>
      </c>
      <c r="AN465" s="432">
        <f t="shared" si="252"/>
        <v>0.99991998160731377</v>
      </c>
      <c r="AO465" s="432" t="str">
        <f t="shared" si="252"/>
        <v/>
      </c>
      <c r="AP465" s="432">
        <f t="shared" si="252"/>
        <v>0.99991998160731377</v>
      </c>
      <c r="AQ465" s="200">
        <f t="shared" si="265"/>
        <v>0</v>
      </c>
      <c r="AR465" s="200">
        <f t="shared" si="265"/>
        <v>0</v>
      </c>
      <c r="AS465" s="200">
        <f t="shared" si="265"/>
        <v>0</v>
      </c>
      <c r="AT465" s="200">
        <f t="shared" si="261"/>
        <v>0</v>
      </c>
      <c r="AU465" s="404"/>
    </row>
    <row r="466" spans="1:48" s="334" customFormat="1">
      <c r="A466" s="401"/>
      <c r="B466" s="217" t="s">
        <v>54</v>
      </c>
      <c r="C466" s="200"/>
      <c r="D466" s="200">
        <v>5423789.9499999993</v>
      </c>
      <c r="E466" s="200"/>
      <c r="F466" s="200">
        <f t="shared" si="254"/>
        <v>5423789.9499999993</v>
      </c>
      <c r="G466" s="200"/>
      <c r="H466" s="200"/>
      <c r="I466" s="200"/>
      <c r="J466" s="200">
        <f t="shared" si="255"/>
        <v>0</v>
      </c>
      <c r="K466" s="200">
        <f t="shared" si="263"/>
        <v>0</v>
      </c>
      <c r="L466" s="200">
        <f t="shared" si="263"/>
        <v>5423789.9499999993</v>
      </c>
      <c r="M466" s="200">
        <f t="shared" si="263"/>
        <v>0</v>
      </c>
      <c r="N466" s="200">
        <f t="shared" si="256"/>
        <v>5423789.9499999993</v>
      </c>
      <c r="O466" s="200"/>
      <c r="P466" s="200">
        <v>5423789.9499999993</v>
      </c>
      <c r="Q466" s="200"/>
      <c r="R466" s="200">
        <f t="shared" si="257"/>
        <v>5423789.9499999993</v>
      </c>
      <c r="S466" s="200"/>
      <c r="T466" s="200"/>
      <c r="U466" s="200"/>
      <c r="V466" s="200">
        <f t="shared" si="258"/>
        <v>0</v>
      </c>
      <c r="W466" s="200"/>
      <c r="X466" s="200"/>
      <c r="Y466" s="200"/>
      <c r="Z466" s="200">
        <f t="shared" si="259"/>
        <v>0</v>
      </c>
      <c r="AA466" s="200">
        <f t="shared" si="264"/>
        <v>0</v>
      </c>
      <c r="AB466" s="402">
        <f t="shared" si="264"/>
        <v>5423789.9499999993</v>
      </c>
      <c r="AC466" s="402">
        <f t="shared" si="264"/>
        <v>0</v>
      </c>
      <c r="AD466" s="402">
        <f t="shared" si="260"/>
        <v>5423789.9499999993</v>
      </c>
      <c r="AE466" s="402"/>
      <c r="AF466" s="402">
        <f>+[3]CHD7!AX444</f>
        <v>5423789.9500000002</v>
      </c>
      <c r="AG466" s="402"/>
      <c r="AH466" s="402">
        <f t="shared" si="250"/>
        <v>5423789.9500000002</v>
      </c>
      <c r="AI466" s="402">
        <f t="shared" si="262"/>
        <v>0</v>
      </c>
      <c r="AJ466" s="402">
        <f t="shared" si="262"/>
        <v>0</v>
      </c>
      <c r="AK466" s="402">
        <f t="shared" si="262"/>
        <v>0</v>
      </c>
      <c r="AL466" s="402">
        <f t="shared" si="253"/>
        <v>0</v>
      </c>
      <c r="AM466" s="432" t="str">
        <f t="shared" si="252"/>
        <v/>
      </c>
      <c r="AN466" s="432">
        <f t="shared" si="252"/>
        <v>1.0000000000000002</v>
      </c>
      <c r="AO466" s="432" t="str">
        <f t="shared" si="252"/>
        <v/>
      </c>
      <c r="AP466" s="432">
        <f t="shared" si="252"/>
        <v>1.0000000000000002</v>
      </c>
      <c r="AQ466" s="200">
        <f t="shared" si="265"/>
        <v>0</v>
      </c>
      <c r="AR466" s="200">
        <f t="shared" si="265"/>
        <v>0</v>
      </c>
      <c r="AS466" s="200">
        <f t="shared" si="265"/>
        <v>0</v>
      </c>
      <c r="AT466" s="200">
        <f t="shared" si="261"/>
        <v>0</v>
      </c>
      <c r="AU466" s="404"/>
    </row>
    <row r="467" spans="1:48" s="334" customFormat="1">
      <c r="A467" s="401"/>
      <c r="B467" s="217" t="s">
        <v>103</v>
      </c>
      <c r="C467" s="200"/>
      <c r="D467" s="200">
        <v>1391676.52</v>
      </c>
      <c r="E467" s="200"/>
      <c r="F467" s="200">
        <f t="shared" si="254"/>
        <v>1391676.52</v>
      </c>
      <c r="G467" s="200"/>
      <c r="H467" s="200"/>
      <c r="I467" s="200"/>
      <c r="J467" s="200">
        <f t="shared" si="255"/>
        <v>0</v>
      </c>
      <c r="K467" s="200">
        <f t="shared" si="263"/>
        <v>0</v>
      </c>
      <c r="L467" s="200">
        <f t="shared" si="263"/>
        <v>1391676.52</v>
      </c>
      <c r="M467" s="200">
        <f t="shared" si="263"/>
        <v>0</v>
      </c>
      <c r="N467" s="200">
        <f t="shared" si="256"/>
        <v>1391676.52</v>
      </c>
      <c r="O467" s="200"/>
      <c r="P467" s="200">
        <v>1391676.52</v>
      </c>
      <c r="Q467" s="200"/>
      <c r="R467" s="200">
        <f t="shared" si="257"/>
        <v>1391676.52</v>
      </c>
      <c r="S467" s="200"/>
      <c r="T467" s="200"/>
      <c r="U467" s="200"/>
      <c r="V467" s="200">
        <f t="shared" si="258"/>
        <v>0</v>
      </c>
      <c r="W467" s="200"/>
      <c r="X467" s="200"/>
      <c r="Y467" s="200"/>
      <c r="Z467" s="200">
        <f t="shared" si="259"/>
        <v>0</v>
      </c>
      <c r="AA467" s="200">
        <f t="shared" si="264"/>
        <v>0</v>
      </c>
      <c r="AB467" s="402">
        <f t="shared" si="264"/>
        <v>1391676.52</v>
      </c>
      <c r="AC467" s="402">
        <f t="shared" si="264"/>
        <v>0</v>
      </c>
      <c r="AD467" s="402">
        <f t="shared" si="260"/>
        <v>1391676.52</v>
      </c>
      <c r="AE467" s="402"/>
      <c r="AF467" s="402">
        <f>+[3]CHD8!AX444</f>
        <v>851867.2</v>
      </c>
      <c r="AG467" s="402"/>
      <c r="AH467" s="402">
        <f t="shared" si="250"/>
        <v>851867.2</v>
      </c>
      <c r="AI467" s="402">
        <f t="shared" si="262"/>
        <v>0</v>
      </c>
      <c r="AJ467" s="402">
        <f t="shared" si="262"/>
        <v>539809.32000000007</v>
      </c>
      <c r="AK467" s="402">
        <f t="shared" si="262"/>
        <v>0</v>
      </c>
      <c r="AL467" s="402">
        <f t="shared" si="253"/>
        <v>539809.32000000007</v>
      </c>
      <c r="AM467" s="432" t="str">
        <f t="shared" si="252"/>
        <v/>
      </c>
      <c r="AN467" s="432">
        <f t="shared" si="252"/>
        <v>0.61211580978602698</v>
      </c>
      <c r="AO467" s="432" t="str">
        <f t="shared" si="252"/>
        <v/>
      </c>
      <c r="AP467" s="432">
        <f t="shared" si="252"/>
        <v>0.61211580978602698</v>
      </c>
      <c r="AQ467" s="200">
        <f t="shared" si="265"/>
        <v>0</v>
      </c>
      <c r="AR467" s="200">
        <f t="shared" si="265"/>
        <v>0</v>
      </c>
      <c r="AS467" s="200">
        <f t="shared" si="265"/>
        <v>0</v>
      </c>
      <c r="AT467" s="200">
        <f t="shared" si="261"/>
        <v>0</v>
      </c>
      <c r="AU467" s="404"/>
    </row>
    <row r="468" spans="1:48" s="334" customFormat="1" ht="24">
      <c r="A468" s="401"/>
      <c r="B468" s="217" t="s">
        <v>105</v>
      </c>
      <c r="C468" s="200"/>
      <c r="D468" s="200">
        <v>4658016.03</v>
      </c>
      <c r="E468" s="200"/>
      <c r="F468" s="200">
        <f t="shared" si="254"/>
        <v>4658016.03</v>
      </c>
      <c r="G468" s="200"/>
      <c r="H468" s="200"/>
      <c r="I468" s="200"/>
      <c r="J468" s="200">
        <f t="shared" si="255"/>
        <v>0</v>
      </c>
      <c r="K468" s="200">
        <f t="shared" si="263"/>
        <v>0</v>
      </c>
      <c r="L468" s="200">
        <f t="shared" si="263"/>
        <v>4658016.03</v>
      </c>
      <c r="M468" s="200">
        <f t="shared" si="263"/>
        <v>0</v>
      </c>
      <c r="N468" s="200">
        <f t="shared" si="256"/>
        <v>4658016.03</v>
      </c>
      <c r="O468" s="200"/>
      <c r="P468" s="200">
        <v>4658016.03</v>
      </c>
      <c r="Q468" s="200"/>
      <c r="R468" s="200">
        <f t="shared" si="257"/>
        <v>4658016.03</v>
      </c>
      <c r="S468" s="200"/>
      <c r="T468" s="200"/>
      <c r="U468" s="200"/>
      <c r="V468" s="200">
        <f t="shared" si="258"/>
        <v>0</v>
      </c>
      <c r="W468" s="200"/>
      <c r="X468" s="200"/>
      <c r="Y468" s="200"/>
      <c r="Z468" s="200">
        <f t="shared" si="259"/>
        <v>0</v>
      </c>
      <c r="AA468" s="200">
        <f t="shared" si="264"/>
        <v>0</v>
      </c>
      <c r="AB468" s="402">
        <f t="shared" si="264"/>
        <v>4658016.03</v>
      </c>
      <c r="AC468" s="402">
        <f t="shared" si="264"/>
        <v>0</v>
      </c>
      <c r="AD468" s="402">
        <f t="shared" si="260"/>
        <v>4658016.03</v>
      </c>
      <c r="AE468" s="402"/>
      <c r="AF468" s="402">
        <f>+[3]CHD9!AX444</f>
        <v>3010443.6</v>
      </c>
      <c r="AG468" s="402"/>
      <c r="AH468" s="402">
        <f t="shared" si="250"/>
        <v>3010443.6</v>
      </c>
      <c r="AI468" s="402">
        <f t="shared" si="262"/>
        <v>0</v>
      </c>
      <c r="AJ468" s="402">
        <f t="shared" si="262"/>
        <v>1647572.4300000002</v>
      </c>
      <c r="AK468" s="402">
        <f t="shared" si="262"/>
        <v>0</v>
      </c>
      <c r="AL468" s="402">
        <f t="shared" si="253"/>
        <v>1647572.4300000002</v>
      </c>
      <c r="AM468" s="432" t="str">
        <f t="shared" si="252"/>
        <v/>
      </c>
      <c r="AN468" s="432">
        <f t="shared" si="252"/>
        <v>0.64629309573243354</v>
      </c>
      <c r="AO468" s="432" t="str">
        <f t="shared" si="252"/>
        <v/>
      </c>
      <c r="AP468" s="432">
        <f t="shared" si="252"/>
        <v>0.64629309573243354</v>
      </c>
      <c r="AQ468" s="200">
        <f t="shared" si="265"/>
        <v>0</v>
      </c>
      <c r="AR468" s="200">
        <f t="shared" si="265"/>
        <v>0</v>
      </c>
      <c r="AS468" s="200">
        <f t="shared" si="265"/>
        <v>0</v>
      </c>
      <c r="AT468" s="200">
        <f t="shared" si="261"/>
        <v>0</v>
      </c>
      <c r="AU468" s="404"/>
    </row>
    <row r="469" spans="1:48" s="334" customFormat="1">
      <c r="A469" s="401"/>
      <c r="B469" s="217" t="s">
        <v>107</v>
      </c>
      <c r="C469" s="200"/>
      <c r="D469" s="200">
        <v>1948438.5</v>
      </c>
      <c r="E469" s="200"/>
      <c r="F469" s="200">
        <f t="shared" si="254"/>
        <v>1948438.5</v>
      </c>
      <c r="G469" s="200"/>
      <c r="H469" s="200"/>
      <c r="I469" s="200"/>
      <c r="J469" s="200">
        <f t="shared" si="255"/>
        <v>0</v>
      </c>
      <c r="K469" s="200">
        <f t="shared" si="263"/>
        <v>0</v>
      </c>
      <c r="L469" s="200">
        <f t="shared" si="263"/>
        <v>1948438.5</v>
      </c>
      <c r="M469" s="200">
        <f t="shared" si="263"/>
        <v>0</v>
      </c>
      <c r="N469" s="200">
        <f t="shared" si="256"/>
        <v>1948438.5</v>
      </c>
      <c r="O469" s="200"/>
      <c r="P469" s="200">
        <v>1948438.5</v>
      </c>
      <c r="Q469" s="200"/>
      <c r="R469" s="200">
        <f t="shared" si="257"/>
        <v>1948438.5</v>
      </c>
      <c r="S469" s="200"/>
      <c r="T469" s="200"/>
      <c r="U469" s="200"/>
      <c r="V469" s="200">
        <f t="shared" si="258"/>
        <v>0</v>
      </c>
      <c r="W469" s="200"/>
      <c r="X469" s="200"/>
      <c r="Y469" s="200"/>
      <c r="Z469" s="200">
        <f t="shared" si="259"/>
        <v>0</v>
      </c>
      <c r="AA469" s="200">
        <f t="shared" si="264"/>
        <v>0</v>
      </c>
      <c r="AB469" s="402">
        <f t="shared" si="264"/>
        <v>1948438.5</v>
      </c>
      <c r="AC469" s="402">
        <f t="shared" si="264"/>
        <v>0</v>
      </c>
      <c r="AD469" s="402">
        <f t="shared" si="260"/>
        <v>1948438.5</v>
      </c>
      <c r="AE469" s="402"/>
      <c r="AF469" s="402">
        <f>+[3]CHD10!AX444</f>
        <v>1947915</v>
      </c>
      <c r="AG469" s="402"/>
      <c r="AH469" s="402">
        <f t="shared" si="250"/>
        <v>1947915</v>
      </c>
      <c r="AI469" s="402">
        <f t="shared" si="262"/>
        <v>0</v>
      </c>
      <c r="AJ469" s="402">
        <f t="shared" si="262"/>
        <v>523.5</v>
      </c>
      <c r="AK469" s="402">
        <f t="shared" si="262"/>
        <v>0</v>
      </c>
      <c r="AL469" s="402">
        <f t="shared" si="253"/>
        <v>523.5</v>
      </c>
      <c r="AM469" s="432" t="str">
        <f t="shared" si="252"/>
        <v/>
      </c>
      <c r="AN469" s="432">
        <f t="shared" si="252"/>
        <v>0.99973132331351489</v>
      </c>
      <c r="AO469" s="432" t="str">
        <f t="shared" si="252"/>
        <v/>
      </c>
      <c r="AP469" s="432">
        <f t="shared" si="252"/>
        <v>0.99973132331351489</v>
      </c>
      <c r="AQ469" s="200">
        <f t="shared" si="265"/>
        <v>0</v>
      </c>
      <c r="AR469" s="200">
        <f t="shared" si="265"/>
        <v>0</v>
      </c>
      <c r="AS469" s="200">
        <f t="shared" si="265"/>
        <v>0</v>
      </c>
      <c r="AT469" s="200">
        <f t="shared" si="261"/>
        <v>0</v>
      </c>
      <c r="AU469" s="404"/>
    </row>
    <row r="470" spans="1:48" s="334" customFormat="1">
      <c r="A470" s="401"/>
      <c r="B470" s="217" t="s">
        <v>55</v>
      </c>
      <c r="C470" s="200"/>
      <c r="D470" s="200">
        <v>5281565.46</v>
      </c>
      <c r="E470" s="200"/>
      <c r="F470" s="200">
        <f t="shared" si="254"/>
        <v>5281565.46</v>
      </c>
      <c r="G470" s="200"/>
      <c r="H470" s="200"/>
      <c r="I470" s="200"/>
      <c r="J470" s="200">
        <f t="shared" si="255"/>
        <v>0</v>
      </c>
      <c r="K470" s="200">
        <f t="shared" si="263"/>
        <v>0</v>
      </c>
      <c r="L470" s="200">
        <f t="shared" si="263"/>
        <v>5281565.46</v>
      </c>
      <c r="M470" s="200">
        <f t="shared" si="263"/>
        <v>0</v>
      </c>
      <c r="N470" s="200">
        <f t="shared" si="256"/>
        <v>5281565.46</v>
      </c>
      <c r="O470" s="200"/>
      <c r="P470" s="200">
        <v>5281565.46</v>
      </c>
      <c r="Q470" s="200"/>
      <c r="R470" s="200">
        <f t="shared" si="257"/>
        <v>5281565.46</v>
      </c>
      <c r="S470" s="200"/>
      <c r="T470" s="200"/>
      <c r="U470" s="200"/>
      <c r="V470" s="200">
        <f t="shared" si="258"/>
        <v>0</v>
      </c>
      <c r="W470" s="200"/>
      <c r="X470" s="200"/>
      <c r="Y470" s="200"/>
      <c r="Z470" s="200">
        <f t="shared" si="259"/>
        <v>0</v>
      </c>
      <c r="AA470" s="200">
        <f t="shared" si="264"/>
        <v>0</v>
      </c>
      <c r="AB470" s="402">
        <f t="shared" si="264"/>
        <v>5281565.46</v>
      </c>
      <c r="AC470" s="402">
        <f t="shared" si="264"/>
        <v>0</v>
      </c>
      <c r="AD470" s="402">
        <f t="shared" si="260"/>
        <v>5281565.46</v>
      </c>
      <c r="AE470" s="402"/>
      <c r="AF470" s="402">
        <f>+[3]CHD11!AX444</f>
        <v>5281565.46</v>
      </c>
      <c r="AG470" s="402"/>
      <c r="AH470" s="402">
        <f t="shared" si="250"/>
        <v>5281565.46</v>
      </c>
      <c r="AI470" s="402">
        <f t="shared" si="262"/>
        <v>0</v>
      </c>
      <c r="AJ470" s="402">
        <f t="shared" si="262"/>
        <v>0</v>
      </c>
      <c r="AK470" s="402">
        <f t="shared" si="262"/>
        <v>0</v>
      </c>
      <c r="AL470" s="402">
        <f t="shared" si="253"/>
        <v>0</v>
      </c>
      <c r="AM470" s="432" t="str">
        <f t="shared" si="252"/>
        <v/>
      </c>
      <c r="AN470" s="432">
        <f t="shared" si="252"/>
        <v>1</v>
      </c>
      <c r="AO470" s="432" t="str">
        <f t="shared" si="252"/>
        <v/>
      </c>
      <c r="AP470" s="432">
        <f t="shared" si="252"/>
        <v>1</v>
      </c>
      <c r="AQ470" s="200">
        <f t="shared" si="265"/>
        <v>0</v>
      </c>
      <c r="AR470" s="200">
        <f t="shared" si="265"/>
        <v>0</v>
      </c>
      <c r="AS470" s="200">
        <f t="shared" si="265"/>
        <v>0</v>
      </c>
      <c r="AT470" s="200">
        <f t="shared" si="261"/>
        <v>0</v>
      </c>
      <c r="AU470" s="404"/>
    </row>
    <row r="471" spans="1:48" s="334" customFormat="1">
      <c r="A471" s="401"/>
      <c r="B471" s="217" t="s">
        <v>56</v>
      </c>
      <c r="C471" s="200"/>
      <c r="D471" s="200">
        <v>8158034.9500000002</v>
      </c>
      <c r="E471" s="200"/>
      <c r="F471" s="200">
        <f t="shared" si="254"/>
        <v>8158034.9500000002</v>
      </c>
      <c r="G471" s="200"/>
      <c r="H471" s="200"/>
      <c r="I471" s="200"/>
      <c r="J471" s="200">
        <f t="shared" si="255"/>
        <v>0</v>
      </c>
      <c r="K471" s="200">
        <f t="shared" si="263"/>
        <v>0</v>
      </c>
      <c r="L471" s="200">
        <f t="shared" si="263"/>
        <v>8158034.9500000002</v>
      </c>
      <c r="M471" s="200">
        <f t="shared" si="263"/>
        <v>0</v>
      </c>
      <c r="N471" s="200">
        <f t="shared" si="256"/>
        <v>8158034.9500000002</v>
      </c>
      <c r="O471" s="200"/>
      <c r="P471" s="200">
        <v>8158034.9500000002</v>
      </c>
      <c r="Q471" s="200"/>
      <c r="R471" s="200">
        <f t="shared" si="257"/>
        <v>8158034.9500000002</v>
      </c>
      <c r="S471" s="200"/>
      <c r="T471" s="200"/>
      <c r="U471" s="200"/>
      <c r="V471" s="200">
        <f t="shared" si="258"/>
        <v>0</v>
      </c>
      <c r="W471" s="200"/>
      <c r="X471" s="200"/>
      <c r="Y471" s="200"/>
      <c r="Z471" s="200">
        <f t="shared" si="259"/>
        <v>0</v>
      </c>
      <c r="AA471" s="200">
        <f t="shared" si="264"/>
        <v>0</v>
      </c>
      <c r="AB471" s="402">
        <f t="shared" si="264"/>
        <v>8158034.9500000002</v>
      </c>
      <c r="AC471" s="402">
        <f t="shared" si="264"/>
        <v>0</v>
      </c>
      <c r="AD471" s="402">
        <f t="shared" si="260"/>
        <v>8158034.9500000002</v>
      </c>
      <c r="AE471" s="402"/>
      <c r="AF471" s="402">
        <f>+[3]CHD12!AX444</f>
        <v>8158022.3200000003</v>
      </c>
      <c r="AG471" s="402"/>
      <c r="AH471" s="402">
        <f t="shared" si="250"/>
        <v>8158022.3200000003</v>
      </c>
      <c r="AI471" s="402">
        <f t="shared" si="262"/>
        <v>0</v>
      </c>
      <c r="AJ471" s="402">
        <f t="shared" si="262"/>
        <v>12.629999999888241</v>
      </c>
      <c r="AK471" s="402">
        <f t="shared" si="262"/>
        <v>0</v>
      </c>
      <c r="AL471" s="402">
        <f t="shared" si="253"/>
        <v>12.629999999888241</v>
      </c>
      <c r="AM471" s="432" t="str">
        <f t="shared" si="252"/>
        <v/>
      </c>
      <c r="AN471" s="432">
        <f t="shared" si="252"/>
        <v>0.99999845183306058</v>
      </c>
      <c r="AO471" s="432" t="str">
        <f t="shared" si="252"/>
        <v/>
      </c>
      <c r="AP471" s="432">
        <f t="shared" si="252"/>
        <v>0.99999845183306058</v>
      </c>
      <c r="AQ471" s="200">
        <f t="shared" si="265"/>
        <v>0</v>
      </c>
      <c r="AR471" s="200">
        <f t="shared" si="265"/>
        <v>0</v>
      </c>
      <c r="AS471" s="200">
        <f t="shared" si="265"/>
        <v>0</v>
      </c>
      <c r="AT471" s="200">
        <f t="shared" si="261"/>
        <v>0</v>
      </c>
      <c r="AU471" s="404"/>
    </row>
    <row r="472" spans="1:48" s="334" customFormat="1">
      <c r="A472" s="401"/>
      <c r="B472" s="443" t="s">
        <v>428</v>
      </c>
      <c r="C472" s="200"/>
      <c r="D472" s="200">
        <v>4359432.2699999996</v>
      </c>
      <c r="E472" s="200"/>
      <c r="F472" s="200">
        <f t="shared" si="254"/>
        <v>4359432.2699999996</v>
      </c>
      <c r="G472" s="200"/>
      <c r="H472" s="200"/>
      <c r="I472" s="200"/>
      <c r="J472" s="200">
        <f t="shared" si="255"/>
        <v>0</v>
      </c>
      <c r="K472" s="200">
        <f t="shared" si="263"/>
        <v>0</v>
      </c>
      <c r="L472" s="200">
        <f t="shared" si="263"/>
        <v>4359432.2699999996</v>
      </c>
      <c r="M472" s="200">
        <f t="shared" si="263"/>
        <v>0</v>
      </c>
      <c r="N472" s="200">
        <f t="shared" si="256"/>
        <v>4359432.2699999996</v>
      </c>
      <c r="O472" s="200"/>
      <c r="P472" s="200">
        <v>4359432.2699999996</v>
      </c>
      <c r="Q472" s="200"/>
      <c r="R472" s="200">
        <f t="shared" si="257"/>
        <v>4359432.2699999996</v>
      </c>
      <c r="S472" s="200"/>
      <c r="T472" s="200"/>
      <c r="U472" s="200"/>
      <c r="V472" s="200">
        <f t="shared" si="258"/>
        <v>0</v>
      </c>
      <c r="W472" s="200"/>
      <c r="X472" s="200"/>
      <c r="Y472" s="200"/>
      <c r="Z472" s="200">
        <f t="shared" si="259"/>
        <v>0</v>
      </c>
      <c r="AA472" s="200">
        <f t="shared" si="264"/>
        <v>0</v>
      </c>
      <c r="AB472" s="402">
        <f t="shared" si="264"/>
        <v>4359432.2699999996</v>
      </c>
      <c r="AC472" s="402">
        <f t="shared" si="264"/>
        <v>0</v>
      </c>
      <c r="AD472" s="402">
        <f t="shared" si="260"/>
        <v>4359432.2699999996</v>
      </c>
      <c r="AE472" s="402"/>
      <c r="AF472" s="402">
        <f>+[3]CHD13!AX444</f>
        <v>4359432.2699999996</v>
      </c>
      <c r="AG472" s="402"/>
      <c r="AH472" s="402">
        <f t="shared" si="250"/>
        <v>4359432.2699999996</v>
      </c>
      <c r="AI472" s="402">
        <f t="shared" si="262"/>
        <v>0</v>
      </c>
      <c r="AJ472" s="402">
        <f t="shared" si="262"/>
        <v>0</v>
      </c>
      <c r="AK472" s="402">
        <f t="shared" si="262"/>
        <v>0</v>
      </c>
      <c r="AL472" s="402">
        <f t="shared" si="253"/>
        <v>0</v>
      </c>
      <c r="AM472" s="432" t="str">
        <f t="shared" si="252"/>
        <v/>
      </c>
      <c r="AN472" s="432">
        <f t="shared" si="252"/>
        <v>1</v>
      </c>
      <c r="AO472" s="432" t="str">
        <f t="shared" si="252"/>
        <v/>
      </c>
      <c r="AP472" s="432">
        <f t="shared" si="252"/>
        <v>1</v>
      </c>
      <c r="AQ472" s="200">
        <f t="shared" si="265"/>
        <v>0</v>
      </c>
      <c r="AR472" s="200">
        <f t="shared" si="265"/>
        <v>0</v>
      </c>
      <c r="AS472" s="200">
        <f t="shared" si="265"/>
        <v>0</v>
      </c>
      <c r="AT472" s="200">
        <f t="shared" si="261"/>
        <v>0</v>
      </c>
      <c r="AU472" s="404"/>
    </row>
    <row r="473" spans="1:48" s="334" customFormat="1">
      <c r="A473" s="401"/>
      <c r="B473" s="217"/>
      <c r="C473" s="200"/>
      <c r="D473" s="200"/>
      <c r="E473" s="200"/>
      <c r="F473" s="200"/>
      <c r="G473" s="200"/>
      <c r="H473" s="200"/>
      <c r="I473" s="200"/>
      <c r="J473" s="200"/>
      <c r="K473" s="200"/>
      <c r="L473" s="200"/>
      <c r="M473" s="200"/>
      <c r="N473" s="200"/>
      <c r="O473" s="200"/>
      <c r="P473" s="200"/>
      <c r="Q473" s="200"/>
      <c r="R473" s="200"/>
      <c r="S473" s="200"/>
      <c r="T473" s="200"/>
      <c r="U473" s="200"/>
      <c r="V473" s="200"/>
      <c r="W473" s="200"/>
      <c r="X473" s="200"/>
      <c r="Y473" s="200"/>
      <c r="Z473" s="200"/>
      <c r="AA473" s="200"/>
      <c r="AB473" s="402"/>
      <c r="AC473" s="402"/>
      <c r="AD473" s="402"/>
      <c r="AE473" s="402"/>
      <c r="AF473" s="402"/>
      <c r="AG473" s="402"/>
      <c r="AH473" s="402"/>
      <c r="AI473" s="402"/>
      <c r="AJ473" s="402"/>
      <c r="AK473" s="402"/>
      <c r="AL473" s="402"/>
      <c r="AM473" s="432"/>
      <c r="AN473" s="432"/>
      <c r="AO473" s="432"/>
      <c r="AP473" s="432"/>
      <c r="AQ473" s="200"/>
      <c r="AR473" s="200"/>
      <c r="AS473" s="200"/>
      <c r="AT473" s="200"/>
      <c r="AU473" s="404"/>
    </row>
    <row r="474" spans="1:48" s="334" customFormat="1">
      <c r="A474" s="401"/>
      <c r="B474" s="256" t="s">
        <v>118</v>
      </c>
      <c r="C474" s="200"/>
      <c r="D474" s="200">
        <v>1300000</v>
      </c>
      <c r="E474" s="200"/>
      <c r="F474" s="200">
        <f t="shared" si="254"/>
        <v>1300000</v>
      </c>
      <c r="G474" s="200"/>
      <c r="H474" s="200"/>
      <c r="I474" s="200"/>
      <c r="J474" s="200">
        <f t="shared" si="255"/>
        <v>0</v>
      </c>
      <c r="K474" s="200">
        <f t="shared" si="263"/>
        <v>0</v>
      </c>
      <c r="L474" s="200">
        <f t="shared" si="263"/>
        <v>1300000</v>
      </c>
      <c r="M474" s="200">
        <f t="shared" si="263"/>
        <v>0</v>
      </c>
      <c r="N474" s="200">
        <f t="shared" si="256"/>
        <v>1300000</v>
      </c>
      <c r="O474" s="200"/>
      <c r="P474" s="200">
        <v>1300000</v>
      </c>
      <c r="Q474" s="200"/>
      <c r="R474" s="200">
        <f t="shared" si="257"/>
        <v>1300000</v>
      </c>
      <c r="S474" s="200"/>
      <c r="T474" s="200"/>
      <c r="U474" s="200"/>
      <c r="V474" s="200">
        <f t="shared" si="258"/>
        <v>0</v>
      </c>
      <c r="W474" s="200"/>
      <c r="X474" s="200"/>
      <c r="Y474" s="200"/>
      <c r="Z474" s="200">
        <f t="shared" si="259"/>
        <v>0</v>
      </c>
      <c r="AA474" s="200">
        <f t="shared" si="264"/>
        <v>0</v>
      </c>
      <c r="AB474" s="402">
        <f t="shared" si="264"/>
        <v>1300000</v>
      </c>
      <c r="AC474" s="402">
        <f t="shared" si="264"/>
        <v>0</v>
      </c>
      <c r="AD474" s="402">
        <f t="shared" si="260"/>
        <v>1300000</v>
      </c>
      <c r="AE474" s="402"/>
      <c r="AF474" s="402">
        <f>+[3]BS!AX444</f>
        <v>1300000</v>
      </c>
      <c r="AG474" s="402"/>
      <c r="AH474" s="402">
        <f t="shared" si="250"/>
        <v>1300000</v>
      </c>
      <c r="AI474" s="402">
        <f t="shared" si="262"/>
        <v>0</v>
      </c>
      <c r="AJ474" s="402">
        <f t="shared" si="262"/>
        <v>0</v>
      </c>
      <c r="AK474" s="402">
        <f t="shared" si="262"/>
        <v>0</v>
      </c>
      <c r="AL474" s="402">
        <f t="shared" si="253"/>
        <v>0</v>
      </c>
      <c r="AM474" s="432" t="str">
        <f t="shared" si="252"/>
        <v/>
      </c>
      <c r="AN474" s="432">
        <f t="shared" si="252"/>
        <v>1</v>
      </c>
      <c r="AO474" s="432" t="str">
        <f t="shared" si="252"/>
        <v/>
      </c>
      <c r="AP474" s="432">
        <f t="shared" si="252"/>
        <v>1</v>
      </c>
      <c r="AQ474" s="200">
        <f t="shared" si="265"/>
        <v>0</v>
      </c>
      <c r="AR474" s="200">
        <f t="shared" si="265"/>
        <v>0</v>
      </c>
      <c r="AS474" s="200">
        <f t="shared" si="265"/>
        <v>0</v>
      </c>
      <c r="AT474" s="200">
        <f t="shared" si="261"/>
        <v>0</v>
      </c>
      <c r="AU474" s="404"/>
    </row>
    <row r="475" spans="1:48" s="334" customFormat="1">
      <c r="A475" s="401"/>
      <c r="B475" s="217" t="s">
        <v>164</v>
      </c>
      <c r="C475" s="200"/>
      <c r="D475" s="200">
        <v>3920568.7800000012</v>
      </c>
      <c r="E475" s="200"/>
      <c r="F475" s="200">
        <f t="shared" si="254"/>
        <v>3920568.7800000012</v>
      </c>
      <c r="G475" s="200"/>
      <c r="H475" s="200"/>
      <c r="I475" s="200"/>
      <c r="J475" s="200">
        <f t="shared" si="255"/>
        <v>0</v>
      </c>
      <c r="K475" s="200">
        <f t="shared" si="263"/>
        <v>0</v>
      </c>
      <c r="L475" s="200">
        <f t="shared" si="263"/>
        <v>3920568.7800000012</v>
      </c>
      <c r="M475" s="200">
        <f t="shared" si="263"/>
        <v>0</v>
      </c>
      <c r="N475" s="200">
        <f t="shared" si="256"/>
        <v>3920568.7800000012</v>
      </c>
      <c r="O475" s="200"/>
      <c r="P475" s="200">
        <v>3920568.7800000012</v>
      </c>
      <c r="Q475" s="200"/>
      <c r="R475" s="200">
        <f t="shared" si="257"/>
        <v>3920568.7800000012</v>
      </c>
      <c r="S475" s="200"/>
      <c r="T475" s="200"/>
      <c r="U475" s="200"/>
      <c r="V475" s="200">
        <f t="shared" si="258"/>
        <v>0</v>
      </c>
      <c r="W475" s="200"/>
      <c r="X475" s="200"/>
      <c r="Y475" s="200"/>
      <c r="Z475" s="200">
        <f t="shared" si="259"/>
        <v>0</v>
      </c>
      <c r="AA475" s="200">
        <f t="shared" si="264"/>
        <v>0</v>
      </c>
      <c r="AB475" s="402">
        <f t="shared" si="264"/>
        <v>3920568.7800000012</v>
      </c>
      <c r="AC475" s="402">
        <f t="shared" si="264"/>
        <v>0</v>
      </c>
      <c r="AD475" s="402">
        <f t="shared" si="260"/>
        <v>3920568.7800000012</v>
      </c>
      <c r="AE475" s="402"/>
      <c r="AF475" s="402">
        <f>+[3]SLH!AX444</f>
        <v>3723406.32</v>
      </c>
      <c r="AG475" s="402"/>
      <c r="AH475" s="402">
        <f t="shared" si="250"/>
        <v>3723406.32</v>
      </c>
      <c r="AI475" s="402">
        <f t="shared" si="262"/>
        <v>0</v>
      </c>
      <c r="AJ475" s="402">
        <f t="shared" si="262"/>
        <v>197162.46000000136</v>
      </c>
      <c r="AK475" s="402">
        <f t="shared" si="262"/>
        <v>0</v>
      </c>
      <c r="AL475" s="402">
        <f t="shared" si="253"/>
        <v>197162.46000000136</v>
      </c>
      <c r="AM475" s="432" t="str">
        <f t="shared" si="252"/>
        <v/>
      </c>
      <c r="AN475" s="432">
        <f t="shared" si="252"/>
        <v>0.94971075089773038</v>
      </c>
      <c r="AO475" s="432" t="str">
        <f t="shared" si="252"/>
        <v/>
      </c>
      <c r="AP475" s="432">
        <f t="shared" si="252"/>
        <v>0.94971075089773038</v>
      </c>
      <c r="AQ475" s="200">
        <f t="shared" si="265"/>
        <v>0</v>
      </c>
      <c r="AR475" s="200">
        <f t="shared" si="265"/>
        <v>0</v>
      </c>
      <c r="AS475" s="200">
        <f t="shared" si="265"/>
        <v>0</v>
      </c>
      <c r="AT475" s="200">
        <f t="shared" si="261"/>
        <v>0</v>
      </c>
      <c r="AU475" s="404"/>
    </row>
    <row r="476" spans="1:48" s="334" customFormat="1">
      <c r="A476" s="401"/>
      <c r="B476" s="217"/>
      <c r="C476" s="200"/>
      <c r="D476" s="200"/>
      <c r="E476" s="200"/>
      <c r="F476" s="200"/>
      <c r="G476" s="200"/>
      <c r="H476" s="200"/>
      <c r="I476" s="200"/>
      <c r="J476" s="200"/>
      <c r="K476" s="200"/>
      <c r="L476" s="200"/>
      <c r="M476" s="200"/>
      <c r="N476" s="200"/>
      <c r="O476" s="200"/>
      <c r="P476" s="200"/>
      <c r="Q476" s="200"/>
      <c r="R476" s="200"/>
      <c r="S476" s="200"/>
      <c r="T476" s="200"/>
      <c r="U476" s="200"/>
      <c r="V476" s="200"/>
      <c r="W476" s="200"/>
      <c r="X476" s="200"/>
      <c r="Y476" s="200"/>
      <c r="Z476" s="200"/>
      <c r="AA476" s="200"/>
      <c r="AB476" s="402"/>
      <c r="AC476" s="402"/>
      <c r="AD476" s="402"/>
      <c r="AE476" s="402"/>
      <c r="AF476" s="402"/>
      <c r="AG476" s="402"/>
      <c r="AH476" s="402"/>
      <c r="AI476" s="402"/>
      <c r="AJ476" s="402"/>
      <c r="AK476" s="402"/>
      <c r="AL476" s="402"/>
      <c r="AM476" s="432"/>
      <c r="AN476" s="432"/>
      <c r="AO476" s="432"/>
      <c r="AP476" s="432"/>
      <c r="AQ476" s="200"/>
      <c r="AR476" s="200"/>
      <c r="AS476" s="200"/>
      <c r="AT476" s="200"/>
      <c r="AU476" s="404"/>
    </row>
    <row r="477" spans="1:48" s="334" customFormat="1">
      <c r="A477" s="401"/>
      <c r="B477" s="217" t="s">
        <v>431</v>
      </c>
      <c r="C477" s="200"/>
      <c r="D477" s="200">
        <v>3052284.6700000018</v>
      </c>
      <c r="E477" s="200"/>
      <c r="F477" s="200">
        <f t="shared" si="254"/>
        <v>3052284.6700000018</v>
      </c>
      <c r="G477" s="200"/>
      <c r="H477" s="200"/>
      <c r="I477" s="200"/>
      <c r="J477" s="200">
        <f t="shared" si="255"/>
        <v>0</v>
      </c>
      <c r="K477" s="200">
        <f t="shared" si="263"/>
        <v>0</v>
      </c>
      <c r="L477" s="200">
        <f t="shared" si="263"/>
        <v>3052284.6700000018</v>
      </c>
      <c r="M477" s="200">
        <f t="shared" si="263"/>
        <v>0</v>
      </c>
      <c r="N477" s="200">
        <f t="shared" si="256"/>
        <v>3052284.6700000018</v>
      </c>
      <c r="O477" s="200"/>
      <c r="P477" s="200">
        <v>3052284.6700000018</v>
      </c>
      <c r="Q477" s="200"/>
      <c r="R477" s="200">
        <f t="shared" si="257"/>
        <v>3052284.6700000018</v>
      </c>
      <c r="S477" s="200"/>
      <c r="T477" s="200"/>
      <c r="U477" s="200"/>
      <c r="V477" s="200">
        <f t="shared" si="258"/>
        <v>0</v>
      </c>
      <c r="W477" s="200"/>
      <c r="X477" s="200"/>
      <c r="Y477" s="200"/>
      <c r="Z477" s="200">
        <f t="shared" si="259"/>
        <v>0</v>
      </c>
      <c r="AA477" s="200">
        <f t="shared" si="264"/>
        <v>0</v>
      </c>
      <c r="AB477" s="402">
        <f t="shared" si="264"/>
        <v>3052284.6700000018</v>
      </c>
      <c r="AC477" s="402">
        <f t="shared" si="264"/>
        <v>0</v>
      </c>
      <c r="AD477" s="402">
        <f t="shared" si="260"/>
        <v>3052284.6700000018</v>
      </c>
      <c r="AE477" s="402"/>
      <c r="AF477" s="402">
        <f>+[3]RITM!AX444</f>
        <v>2921092.5</v>
      </c>
      <c r="AG477" s="402"/>
      <c r="AH477" s="402">
        <f t="shared" si="250"/>
        <v>2921092.5</v>
      </c>
      <c r="AI477" s="402">
        <f t="shared" si="262"/>
        <v>0</v>
      </c>
      <c r="AJ477" s="402">
        <f t="shared" si="262"/>
        <v>131192.17000000179</v>
      </c>
      <c r="AK477" s="402">
        <f t="shared" si="262"/>
        <v>0</v>
      </c>
      <c r="AL477" s="402">
        <f t="shared" si="253"/>
        <v>131192.17000000179</v>
      </c>
      <c r="AM477" s="432" t="str">
        <f t="shared" si="252"/>
        <v/>
      </c>
      <c r="AN477" s="432">
        <f t="shared" si="252"/>
        <v>0.95701837011159196</v>
      </c>
      <c r="AO477" s="432" t="str">
        <f t="shared" si="252"/>
        <v/>
      </c>
      <c r="AP477" s="432">
        <f t="shared" si="252"/>
        <v>0.95701837011159196</v>
      </c>
      <c r="AQ477" s="200">
        <f t="shared" si="265"/>
        <v>0</v>
      </c>
      <c r="AR477" s="200">
        <f t="shared" si="265"/>
        <v>0</v>
      </c>
      <c r="AS477" s="200">
        <f t="shared" si="265"/>
        <v>0</v>
      </c>
      <c r="AT477" s="200">
        <f t="shared" si="261"/>
        <v>0</v>
      </c>
      <c r="AU477" s="404"/>
    </row>
    <row r="478" spans="1:48" s="334" customFormat="1">
      <c r="A478" s="401"/>
      <c r="B478" s="217"/>
      <c r="C478" s="200"/>
      <c r="D478" s="200"/>
      <c r="E478" s="200"/>
      <c r="F478" s="200">
        <f t="shared" si="254"/>
        <v>0</v>
      </c>
      <c r="G478" s="200"/>
      <c r="H478" s="200"/>
      <c r="I478" s="200"/>
      <c r="J478" s="200">
        <f t="shared" si="255"/>
        <v>0</v>
      </c>
      <c r="K478" s="200">
        <f t="shared" si="263"/>
        <v>0</v>
      </c>
      <c r="L478" s="200">
        <f t="shared" si="263"/>
        <v>0</v>
      </c>
      <c r="M478" s="200">
        <f t="shared" si="263"/>
        <v>0</v>
      </c>
      <c r="N478" s="200">
        <f t="shared" si="256"/>
        <v>0</v>
      </c>
      <c r="O478" s="200"/>
      <c r="P478" s="200"/>
      <c r="Q478" s="200"/>
      <c r="R478" s="200">
        <f t="shared" si="257"/>
        <v>0</v>
      </c>
      <c r="S478" s="200"/>
      <c r="T478" s="200"/>
      <c r="U478" s="200"/>
      <c r="V478" s="200">
        <f t="shared" si="258"/>
        <v>0</v>
      </c>
      <c r="W478" s="200"/>
      <c r="X478" s="200"/>
      <c r="Y478" s="200"/>
      <c r="Z478" s="200">
        <f t="shared" si="259"/>
        <v>0</v>
      </c>
      <c r="AA478" s="200">
        <f t="shared" si="264"/>
        <v>0</v>
      </c>
      <c r="AB478" s="402">
        <f t="shared" si="264"/>
        <v>0</v>
      </c>
      <c r="AC478" s="402">
        <f t="shared" si="264"/>
        <v>0</v>
      </c>
      <c r="AD478" s="402">
        <f t="shared" si="260"/>
        <v>0</v>
      </c>
      <c r="AE478" s="402"/>
      <c r="AF478" s="402"/>
      <c r="AG478" s="402"/>
      <c r="AH478" s="402">
        <f t="shared" si="250"/>
        <v>0</v>
      </c>
      <c r="AI478" s="402">
        <f t="shared" si="262"/>
        <v>0</v>
      </c>
      <c r="AJ478" s="402">
        <f t="shared" si="262"/>
        <v>0</v>
      </c>
      <c r="AK478" s="402">
        <f t="shared" si="262"/>
        <v>0</v>
      </c>
      <c r="AL478" s="402">
        <f t="shared" si="253"/>
        <v>0</v>
      </c>
      <c r="AM478" s="432" t="str">
        <f t="shared" si="252"/>
        <v/>
      </c>
      <c r="AN478" s="432" t="str">
        <f t="shared" si="252"/>
        <v/>
      </c>
      <c r="AO478" s="432" t="str">
        <f t="shared" si="252"/>
        <v/>
      </c>
      <c r="AP478" s="432" t="str">
        <f t="shared" si="252"/>
        <v/>
      </c>
      <c r="AQ478" s="200">
        <f t="shared" si="265"/>
        <v>0</v>
      </c>
      <c r="AR478" s="200">
        <f t="shared" si="265"/>
        <v>0</v>
      </c>
      <c r="AS478" s="200">
        <f t="shared" si="265"/>
        <v>0</v>
      </c>
      <c r="AT478" s="200">
        <f t="shared" si="261"/>
        <v>0</v>
      </c>
      <c r="AU478" s="404"/>
    </row>
    <row r="479" spans="1:48" s="420" customFormat="1">
      <c r="A479" s="428" t="s">
        <v>233</v>
      </c>
      <c r="B479" s="458" t="s">
        <v>234</v>
      </c>
      <c r="C479" s="416">
        <f t="shared" ref="C479:I479" si="266">SUM(C480:C501)</f>
        <v>0</v>
      </c>
      <c r="D479" s="416">
        <f t="shared" si="266"/>
        <v>24628370.530000001</v>
      </c>
      <c r="E479" s="416">
        <f t="shared" si="266"/>
        <v>0</v>
      </c>
      <c r="F479" s="416">
        <f t="shared" si="266"/>
        <v>24628370.530000001</v>
      </c>
      <c r="G479" s="416">
        <f t="shared" si="266"/>
        <v>0</v>
      </c>
      <c r="H479" s="416">
        <f t="shared" si="266"/>
        <v>0</v>
      </c>
      <c r="I479" s="416">
        <f t="shared" si="266"/>
        <v>0</v>
      </c>
      <c r="J479" s="416">
        <f t="shared" si="255"/>
        <v>0</v>
      </c>
      <c r="K479" s="416">
        <f t="shared" si="263"/>
        <v>0</v>
      </c>
      <c r="L479" s="416">
        <f t="shared" si="263"/>
        <v>24628370.530000001</v>
      </c>
      <c r="M479" s="416">
        <f t="shared" si="263"/>
        <v>0</v>
      </c>
      <c r="N479" s="416">
        <f t="shared" si="256"/>
        <v>24628370.530000001</v>
      </c>
      <c r="O479" s="416">
        <f>SUM(O480:O501)</f>
        <v>0</v>
      </c>
      <c r="P479" s="416">
        <f>SUM(P480:P501)</f>
        <v>24628370.530000001</v>
      </c>
      <c r="Q479" s="416">
        <f>SUM(Q480:Q501)</f>
        <v>0</v>
      </c>
      <c r="R479" s="416">
        <f t="shared" si="257"/>
        <v>24628370.530000001</v>
      </c>
      <c r="S479" s="416">
        <f>SUM(S480:S501)</f>
        <v>0</v>
      </c>
      <c r="T479" s="416">
        <f>SUM(T480:T501)</f>
        <v>0</v>
      </c>
      <c r="U479" s="416">
        <f>SUM(U480:U501)</f>
        <v>0</v>
      </c>
      <c r="V479" s="416">
        <f t="shared" si="258"/>
        <v>0</v>
      </c>
      <c r="W479" s="416">
        <f>SUM(W480:W501)</f>
        <v>0</v>
      </c>
      <c r="X479" s="416">
        <f>SUM(X480:X501)</f>
        <v>0</v>
      </c>
      <c r="Y479" s="416">
        <f>SUM(Y480:Y501)</f>
        <v>0</v>
      </c>
      <c r="Z479" s="416">
        <f t="shared" si="259"/>
        <v>0</v>
      </c>
      <c r="AA479" s="416">
        <f t="shared" si="264"/>
        <v>0</v>
      </c>
      <c r="AB479" s="417">
        <f t="shared" si="264"/>
        <v>24628370.530000001</v>
      </c>
      <c r="AC479" s="417">
        <f t="shared" si="264"/>
        <v>0</v>
      </c>
      <c r="AD479" s="417">
        <f t="shared" si="260"/>
        <v>24628370.530000001</v>
      </c>
      <c r="AE479" s="417">
        <f>SUM(AE480:AE501)</f>
        <v>0</v>
      </c>
      <c r="AF479" s="417">
        <f>SUM(AF480:AF501)</f>
        <v>23321967.499999996</v>
      </c>
      <c r="AG479" s="417">
        <f>SUM(AG480:AG501)</f>
        <v>0</v>
      </c>
      <c r="AH479" s="417">
        <f t="shared" si="250"/>
        <v>23321967.499999996</v>
      </c>
      <c r="AI479" s="417">
        <f t="shared" si="262"/>
        <v>0</v>
      </c>
      <c r="AJ479" s="417">
        <f t="shared" si="262"/>
        <v>1306403.0300000049</v>
      </c>
      <c r="AK479" s="417">
        <f t="shared" si="262"/>
        <v>0</v>
      </c>
      <c r="AL479" s="417">
        <f t="shared" si="253"/>
        <v>1306403.0300000049</v>
      </c>
      <c r="AM479" s="418" t="str">
        <f t="shared" si="252"/>
        <v/>
      </c>
      <c r="AN479" s="418">
        <f t="shared" si="252"/>
        <v>0.94695536075321485</v>
      </c>
      <c r="AO479" s="418" t="str">
        <f t="shared" si="252"/>
        <v/>
      </c>
      <c r="AP479" s="418">
        <f t="shared" si="252"/>
        <v>0.94695536075321485</v>
      </c>
      <c r="AQ479" s="416">
        <f t="shared" si="265"/>
        <v>0</v>
      </c>
      <c r="AR479" s="416">
        <f t="shared" si="265"/>
        <v>0</v>
      </c>
      <c r="AS479" s="416">
        <f t="shared" si="265"/>
        <v>0</v>
      </c>
      <c r="AT479" s="416">
        <f t="shared" si="261"/>
        <v>0</v>
      </c>
      <c r="AU479" s="419"/>
      <c r="AV479" s="420">
        <f>+AL479-'[1]Summary by PAP Conap2014'!$BE$132</f>
        <v>7.4505805969238281E-9</v>
      </c>
    </row>
    <row r="480" spans="1:48" s="334" customFormat="1">
      <c r="A480" s="401"/>
      <c r="B480" s="217" t="s">
        <v>51</v>
      </c>
      <c r="C480" s="200"/>
      <c r="D480" s="200">
        <f>+'[3]Central-conap'!D129</f>
        <v>19811142.18</v>
      </c>
      <c r="E480" s="200"/>
      <c r="F480" s="200">
        <f>SUM(C480:E480)</f>
        <v>19811142.18</v>
      </c>
      <c r="G480" s="200"/>
      <c r="H480" s="200"/>
      <c r="I480" s="200"/>
      <c r="J480" s="200">
        <f t="shared" si="255"/>
        <v>0</v>
      </c>
      <c r="K480" s="200">
        <f t="shared" si="263"/>
        <v>0</v>
      </c>
      <c r="L480" s="200">
        <f t="shared" si="263"/>
        <v>19811142.18</v>
      </c>
      <c r="M480" s="200">
        <f t="shared" si="263"/>
        <v>0</v>
      </c>
      <c r="N480" s="200">
        <f t="shared" si="256"/>
        <v>19811142.18</v>
      </c>
      <c r="O480" s="200"/>
      <c r="P480" s="200">
        <v>19811142.18</v>
      </c>
      <c r="Q480" s="200"/>
      <c r="R480" s="200">
        <f t="shared" si="257"/>
        <v>19811142.18</v>
      </c>
      <c r="S480" s="200"/>
      <c r="T480" s="200"/>
      <c r="U480" s="200"/>
      <c r="V480" s="200">
        <f t="shared" si="258"/>
        <v>0</v>
      </c>
      <c r="W480" s="200"/>
      <c r="X480" s="200">
        <f>-+'[3]Central-conap'!E129</f>
        <v>-6000000</v>
      </c>
      <c r="Y480" s="200"/>
      <c r="Z480" s="200">
        <f t="shared" si="259"/>
        <v>-6000000</v>
      </c>
      <c r="AA480" s="200">
        <f t="shared" si="264"/>
        <v>0</v>
      </c>
      <c r="AB480" s="402">
        <f t="shared" si="264"/>
        <v>13811142.18</v>
      </c>
      <c r="AC480" s="402">
        <f t="shared" si="264"/>
        <v>0</v>
      </c>
      <c r="AD480" s="402">
        <f t="shared" si="260"/>
        <v>13811142.18</v>
      </c>
      <c r="AE480" s="402"/>
      <c r="AF480" s="402">
        <f>+'[3]Central-conap'!F129</f>
        <v>13715670.739999998</v>
      </c>
      <c r="AG480" s="402"/>
      <c r="AH480" s="402">
        <f t="shared" si="250"/>
        <v>13715670.739999998</v>
      </c>
      <c r="AI480" s="402">
        <f t="shared" si="262"/>
        <v>0</v>
      </c>
      <c r="AJ480" s="402">
        <f t="shared" si="262"/>
        <v>95471.440000001341</v>
      </c>
      <c r="AK480" s="402">
        <f t="shared" si="262"/>
        <v>0</v>
      </c>
      <c r="AL480" s="402">
        <f t="shared" si="253"/>
        <v>95471.440000001341</v>
      </c>
      <c r="AM480" s="432" t="str">
        <f t="shared" si="252"/>
        <v/>
      </c>
      <c r="AN480" s="432">
        <f t="shared" si="252"/>
        <v>0.99308736100492445</v>
      </c>
      <c r="AO480" s="432" t="str">
        <f t="shared" si="252"/>
        <v/>
      </c>
      <c r="AP480" s="432">
        <f t="shared" si="252"/>
        <v>0.99308736100492445</v>
      </c>
      <c r="AQ480" s="200">
        <f t="shared" si="265"/>
        <v>0</v>
      </c>
      <c r="AR480" s="200">
        <f t="shared" si="265"/>
        <v>0</v>
      </c>
      <c r="AS480" s="200">
        <f t="shared" si="265"/>
        <v>0</v>
      </c>
      <c r="AT480" s="200">
        <f t="shared" si="261"/>
        <v>0</v>
      </c>
      <c r="AU480" s="404"/>
    </row>
    <row r="481" spans="1:47" s="434" customFormat="1" ht="24">
      <c r="A481" s="401"/>
      <c r="B481" s="217" t="s">
        <v>52</v>
      </c>
      <c r="C481" s="430"/>
      <c r="D481" s="430">
        <f>+[3]CHDNCR!D451</f>
        <v>300000</v>
      </c>
      <c r="E481" s="430"/>
      <c r="F481" s="430">
        <f>SUM(C481:E481)</f>
        <v>300000</v>
      </c>
      <c r="G481" s="430"/>
      <c r="H481" s="430"/>
      <c r="I481" s="430"/>
      <c r="J481" s="430">
        <f>SUM(G481:I481)</f>
        <v>0</v>
      </c>
      <c r="K481" s="430">
        <f t="shared" si="263"/>
        <v>0</v>
      </c>
      <c r="L481" s="430">
        <f t="shared" si="263"/>
        <v>300000</v>
      </c>
      <c r="M481" s="430">
        <f t="shared" si="263"/>
        <v>0</v>
      </c>
      <c r="N481" s="430">
        <f>SUM(K481:M481)</f>
        <v>300000</v>
      </c>
      <c r="O481" s="430"/>
      <c r="P481" s="430">
        <v>300000</v>
      </c>
      <c r="Q481" s="430"/>
      <c r="R481" s="430">
        <f>SUM(O481:Q481)</f>
        <v>300000</v>
      </c>
      <c r="S481" s="430"/>
      <c r="T481" s="430"/>
      <c r="U481" s="430"/>
      <c r="V481" s="430">
        <f>SUM(S481:U481)</f>
        <v>0</v>
      </c>
      <c r="W481" s="430"/>
      <c r="X481" s="430">
        <f>+[3]CHDNCR!J451</f>
        <v>0</v>
      </c>
      <c r="Y481" s="430"/>
      <c r="Z481" s="430">
        <f>SUM(W481:Y481)</f>
        <v>0</v>
      </c>
      <c r="AA481" s="430">
        <f t="shared" si="264"/>
        <v>0</v>
      </c>
      <c r="AB481" s="431">
        <f t="shared" si="264"/>
        <v>300000</v>
      </c>
      <c r="AC481" s="431">
        <f t="shared" si="264"/>
        <v>0</v>
      </c>
      <c r="AD481" s="431">
        <f>SUM(AA481:AC481)</f>
        <v>300000</v>
      </c>
      <c r="AE481" s="431"/>
      <c r="AF481" s="431">
        <f>+[3]CHDNCR!AX451</f>
        <v>300000</v>
      </c>
      <c r="AG481" s="431"/>
      <c r="AH481" s="431">
        <f>SUM(AE481:AG481)</f>
        <v>300000</v>
      </c>
      <c r="AI481" s="431">
        <f t="shared" si="262"/>
        <v>0</v>
      </c>
      <c r="AJ481" s="431">
        <f t="shared" si="262"/>
        <v>0</v>
      </c>
      <c r="AK481" s="431">
        <f t="shared" si="262"/>
        <v>0</v>
      </c>
      <c r="AL481" s="431">
        <f t="shared" ref="AL481:AL496" si="267">SUM(AI481:AK481)</f>
        <v>0</v>
      </c>
      <c r="AM481" s="432" t="str">
        <f t="shared" si="252"/>
        <v/>
      </c>
      <c r="AN481" s="432">
        <f t="shared" si="252"/>
        <v>1</v>
      </c>
      <c r="AO481" s="432" t="str">
        <f t="shared" si="252"/>
        <v/>
      </c>
      <c r="AP481" s="432">
        <f t="shared" si="252"/>
        <v>1</v>
      </c>
      <c r="AQ481" s="430">
        <f t="shared" si="265"/>
        <v>0</v>
      </c>
      <c r="AR481" s="430">
        <f t="shared" si="265"/>
        <v>0</v>
      </c>
      <c r="AS481" s="430">
        <f t="shared" si="265"/>
        <v>0</v>
      </c>
      <c r="AT481" s="200">
        <f>SUM(AQ481:AS481)</f>
        <v>0</v>
      </c>
      <c r="AU481" s="433"/>
    </row>
    <row r="482" spans="1:47" s="434" customFormat="1">
      <c r="A482" s="401"/>
      <c r="B482" s="217" t="s">
        <v>88</v>
      </c>
      <c r="C482" s="430"/>
      <c r="D482" s="430">
        <f>+[3]CHDCAR!D451</f>
        <v>178800</v>
      </c>
      <c r="E482" s="430"/>
      <c r="F482" s="430">
        <f>SUM(C482:E482)</f>
        <v>178800</v>
      </c>
      <c r="G482" s="430"/>
      <c r="H482" s="430"/>
      <c r="I482" s="430"/>
      <c r="J482" s="430">
        <f>SUM(G482:I482)</f>
        <v>0</v>
      </c>
      <c r="K482" s="430">
        <f>+C482+G482</f>
        <v>0</v>
      </c>
      <c r="L482" s="430">
        <f>+D482+H482</f>
        <v>178800</v>
      </c>
      <c r="M482" s="430">
        <f>+E482+I482</f>
        <v>0</v>
      </c>
      <c r="N482" s="430">
        <f>SUM(K482:M482)</f>
        <v>178800</v>
      </c>
      <c r="O482" s="430"/>
      <c r="P482" s="430">
        <v>178800</v>
      </c>
      <c r="Q482" s="430"/>
      <c r="R482" s="430">
        <f>SUM(O482:Q482)</f>
        <v>178800</v>
      </c>
      <c r="S482" s="430"/>
      <c r="T482" s="430"/>
      <c r="U482" s="430"/>
      <c r="V482" s="430">
        <f>SUM(S482:U482)</f>
        <v>0</v>
      </c>
      <c r="W482" s="430"/>
      <c r="X482" s="430">
        <f>+[3]CHDCAR!J451</f>
        <v>0</v>
      </c>
      <c r="Y482" s="430"/>
      <c r="Z482" s="430">
        <f>SUM(W482:Y482)</f>
        <v>0</v>
      </c>
      <c r="AA482" s="430">
        <f>+O482+W482+S482</f>
        <v>0</v>
      </c>
      <c r="AB482" s="431">
        <f>+P482+X482+T482</f>
        <v>178800</v>
      </c>
      <c r="AC482" s="431">
        <f>+Q482+Y482+U482</f>
        <v>0</v>
      </c>
      <c r="AD482" s="431">
        <f>SUM(AA482:AC482)</f>
        <v>178800</v>
      </c>
      <c r="AE482" s="431"/>
      <c r="AF482" s="431">
        <f>+[3]CHDCAR!AX451</f>
        <v>178800</v>
      </c>
      <c r="AG482" s="431"/>
      <c r="AH482" s="431">
        <f>SUM(AE482:AG482)</f>
        <v>178800</v>
      </c>
      <c r="AI482" s="431">
        <f t="shared" si="262"/>
        <v>0</v>
      </c>
      <c r="AJ482" s="431">
        <f t="shared" si="262"/>
        <v>0</v>
      </c>
      <c r="AK482" s="431">
        <f t="shared" si="262"/>
        <v>0</v>
      </c>
      <c r="AL482" s="431">
        <f t="shared" si="267"/>
        <v>0</v>
      </c>
      <c r="AM482" s="432" t="str">
        <f t="shared" si="252"/>
        <v/>
      </c>
      <c r="AN482" s="432">
        <f t="shared" si="252"/>
        <v>1</v>
      </c>
      <c r="AO482" s="432" t="str">
        <f t="shared" si="252"/>
        <v/>
      </c>
      <c r="AP482" s="432">
        <f t="shared" si="252"/>
        <v>1</v>
      </c>
      <c r="AQ482" s="430">
        <f>+K482-O482-S482</f>
        <v>0</v>
      </c>
      <c r="AR482" s="430">
        <f>+L482-P482-T482</f>
        <v>0</v>
      </c>
      <c r="AS482" s="430">
        <f>+M482-Q482-U482</f>
        <v>0</v>
      </c>
      <c r="AT482" s="200">
        <f>SUM(AQ482:AS482)</f>
        <v>0</v>
      </c>
      <c r="AU482" s="433"/>
    </row>
    <row r="483" spans="1:47" s="434" customFormat="1">
      <c r="A483" s="401"/>
      <c r="B483" s="237" t="s">
        <v>80</v>
      </c>
      <c r="C483" s="430"/>
      <c r="D483" s="430">
        <f>+[3]CHD1!D451</f>
        <v>17500</v>
      </c>
      <c r="E483" s="430"/>
      <c r="F483" s="430">
        <f t="shared" si="254"/>
        <v>17500</v>
      </c>
      <c r="G483" s="430"/>
      <c r="H483" s="430"/>
      <c r="I483" s="430"/>
      <c r="J483" s="430">
        <f t="shared" si="255"/>
        <v>0</v>
      </c>
      <c r="K483" s="430">
        <f t="shared" si="263"/>
        <v>0</v>
      </c>
      <c r="L483" s="430">
        <f t="shared" si="263"/>
        <v>17500</v>
      </c>
      <c r="M483" s="430">
        <f t="shared" si="263"/>
        <v>0</v>
      </c>
      <c r="N483" s="430">
        <f t="shared" si="256"/>
        <v>17500</v>
      </c>
      <c r="O483" s="430"/>
      <c r="P483" s="430">
        <v>17500</v>
      </c>
      <c r="Q483" s="430"/>
      <c r="R483" s="430">
        <f t="shared" si="257"/>
        <v>17500</v>
      </c>
      <c r="S483" s="430"/>
      <c r="T483" s="430"/>
      <c r="U483" s="430"/>
      <c r="V483" s="430">
        <f t="shared" si="258"/>
        <v>0</v>
      </c>
      <c r="W483" s="430"/>
      <c r="X483" s="430">
        <f>+[3]CHD1!J451</f>
        <v>0</v>
      </c>
      <c r="Y483" s="430"/>
      <c r="Z483" s="430">
        <f t="shared" si="259"/>
        <v>0</v>
      </c>
      <c r="AA483" s="430">
        <f t="shared" si="264"/>
        <v>0</v>
      </c>
      <c r="AB483" s="431">
        <f t="shared" si="264"/>
        <v>17500</v>
      </c>
      <c r="AC483" s="431">
        <f t="shared" si="264"/>
        <v>0</v>
      </c>
      <c r="AD483" s="431">
        <f t="shared" si="260"/>
        <v>17500</v>
      </c>
      <c r="AE483" s="431"/>
      <c r="AF483" s="431">
        <f>+[3]CHD1!AX451</f>
        <v>17500</v>
      </c>
      <c r="AG483" s="431"/>
      <c r="AH483" s="431">
        <f t="shared" si="250"/>
        <v>17500</v>
      </c>
      <c r="AI483" s="431">
        <f t="shared" si="262"/>
        <v>0</v>
      </c>
      <c r="AJ483" s="431">
        <f t="shared" si="262"/>
        <v>0</v>
      </c>
      <c r="AK483" s="431">
        <f t="shared" si="262"/>
        <v>0</v>
      </c>
      <c r="AL483" s="431">
        <f t="shared" si="267"/>
        <v>0</v>
      </c>
      <c r="AM483" s="432" t="str">
        <f t="shared" si="252"/>
        <v/>
      </c>
      <c r="AN483" s="432">
        <f t="shared" si="252"/>
        <v>1</v>
      </c>
      <c r="AO483" s="432" t="str">
        <f t="shared" si="252"/>
        <v/>
      </c>
      <c r="AP483" s="432">
        <f t="shared" si="252"/>
        <v>1</v>
      </c>
      <c r="AQ483" s="430">
        <f t="shared" si="265"/>
        <v>0</v>
      </c>
      <c r="AR483" s="430">
        <f t="shared" si="265"/>
        <v>0</v>
      </c>
      <c r="AS483" s="430">
        <f t="shared" si="265"/>
        <v>0</v>
      </c>
      <c r="AT483" s="200">
        <f t="shared" si="261"/>
        <v>0</v>
      </c>
      <c r="AU483" s="433"/>
    </row>
    <row r="484" spans="1:47" s="434" customFormat="1" ht="24">
      <c r="A484" s="401"/>
      <c r="B484" s="443" t="s">
        <v>91</v>
      </c>
      <c r="C484" s="430"/>
      <c r="D484" s="430">
        <f>+[3]CHD2!D451</f>
        <v>175700</v>
      </c>
      <c r="E484" s="430"/>
      <c r="F484" s="430">
        <f t="shared" si="254"/>
        <v>175700</v>
      </c>
      <c r="G484" s="430"/>
      <c r="H484" s="430"/>
      <c r="I484" s="430"/>
      <c r="J484" s="430">
        <f t="shared" si="255"/>
        <v>0</v>
      </c>
      <c r="K484" s="430">
        <f t="shared" si="263"/>
        <v>0</v>
      </c>
      <c r="L484" s="430">
        <f t="shared" si="263"/>
        <v>175700</v>
      </c>
      <c r="M484" s="430">
        <f t="shared" si="263"/>
        <v>0</v>
      </c>
      <c r="N484" s="430">
        <f t="shared" si="256"/>
        <v>175700</v>
      </c>
      <c r="O484" s="430"/>
      <c r="P484" s="430">
        <v>175700</v>
      </c>
      <c r="Q484" s="430"/>
      <c r="R484" s="430">
        <f t="shared" si="257"/>
        <v>175700</v>
      </c>
      <c r="S484" s="430"/>
      <c r="T484" s="430"/>
      <c r="U484" s="430"/>
      <c r="V484" s="430">
        <f t="shared" si="258"/>
        <v>0</v>
      </c>
      <c r="W484" s="430"/>
      <c r="X484" s="430">
        <f>+[3]CHD2!J451</f>
        <v>0</v>
      </c>
      <c r="Y484" s="430"/>
      <c r="Z484" s="430">
        <f t="shared" si="259"/>
        <v>0</v>
      </c>
      <c r="AA484" s="430">
        <f t="shared" si="264"/>
        <v>0</v>
      </c>
      <c r="AB484" s="431">
        <f t="shared" si="264"/>
        <v>175700</v>
      </c>
      <c r="AC484" s="431">
        <f t="shared" si="264"/>
        <v>0</v>
      </c>
      <c r="AD484" s="431">
        <f t="shared" si="260"/>
        <v>175700</v>
      </c>
      <c r="AE484" s="431"/>
      <c r="AF484" s="431">
        <f>+[3]CHD2!AX451</f>
        <v>166425</v>
      </c>
      <c r="AG484" s="431"/>
      <c r="AH484" s="431">
        <f t="shared" ref="AH484:AH495" si="268">SUM(AE484:AG484)</f>
        <v>166425</v>
      </c>
      <c r="AI484" s="431">
        <f t="shared" si="262"/>
        <v>0</v>
      </c>
      <c r="AJ484" s="431">
        <f t="shared" si="262"/>
        <v>9275</v>
      </c>
      <c r="AK484" s="431">
        <f t="shared" si="262"/>
        <v>0</v>
      </c>
      <c r="AL484" s="431">
        <f t="shared" si="267"/>
        <v>9275</v>
      </c>
      <c r="AM484" s="432" t="str">
        <f t="shared" si="252"/>
        <v/>
      </c>
      <c r="AN484" s="432">
        <f t="shared" si="252"/>
        <v>0.9472111553784861</v>
      </c>
      <c r="AO484" s="432" t="str">
        <f t="shared" si="252"/>
        <v/>
      </c>
      <c r="AP484" s="432">
        <f t="shared" si="252"/>
        <v>0.9472111553784861</v>
      </c>
      <c r="AQ484" s="430">
        <f t="shared" si="265"/>
        <v>0</v>
      </c>
      <c r="AR484" s="430">
        <f t="shared" si="265"/>
        <v>0</v>
      </c>
      <c r="AS484" s="430">
        <f t="shared" si="265"/>
        <v>0</v>
      </c>
      <c r="AT484" s="200">
        <f t="shared" si="261"/>
        <v>0</v>
      </c>
      <c r="AU484" s="433"/>
    </row>
    <row r="485" spans="1:47" s="434" customFormat="1">
      <c r="A485" s="401"/>
      <c r="B485" s="217" t="s">
        <v>93</v>
      </c>
      <c r="C485" s="430"/>
      <c r="D485" s="430">
        <f>+[3]CHD3!D451</f>
        <v>430197.44999999995</v>
      </c>
      <c r="E485" s="430"/>
      <c r="F485" s="430">
        <f t="shared" si="254"/>
        <v>430197.44999999995</v>
      </c>
      <c r="G485" s="430"/>
      <c r="H485" s="430"/>
      <c r="I485" s="430"/>
      <c r="J485" s="430">
        <f t="shared" si="255"/>
        <v>0</v>
      </c>
      <c r="K485" s="430">
        <f t="shared" si="263"/>
        <v>0</v>
      </c>
      <c r="L485" s="430">
        <f t="shared" si="263"/>
        <v>430197.44999999995</v>
      </c>
      <c r="M485" s="430">
        <f t="shared" si="263"/>
        <v>0</v>
      </c>
      <c r="N485" s="430">
        <f t="shared" si="256"/>
        <v>430197.44999999995</v>
      </c>
      <c r="O485" s="430"/>
      <c r="P485" s="430">
        <v>430197.44999999995</v>
      </c>
      <c r="Q485" s="430"/>
      <c r="R485" s="430">
        <f t="shared" si="257"/>
        <v>430197.44999999995</v>
      </c>
      <c r="S485" s="430"/>
      <c r="T485" s="430"/>
      <c r="U485" s="430"/>
      <c r="V485" s="430">
        <f t="shared" si="258"/>
        <v>0</v>
      </c>
      <c r="W485" s="430"/>
      <c r="X485" s="430">
        <f>+[3]CHD3!J451</f>
        <v>500000</v>
      </c>
      <c r="Y485" s="430"/>
      <c r="Z485" s="430">
        <f t="shared" si="259"/>
        <v>500000</v>
      </c>
      <c r="AA485" s="430">
        <f t="shared" si="264"/>
        <v>0</v>
      </c>
      <c r="AB485" s="431">
        <f t="shared" si="264"/>
        <v>930197.45</v>
      </c>
      <c r="AC485" s="431">
        <f t="shared" si="264"/>
        <v>0</v>
      </c>
      <c r="AD485" s="431">
        <f t="shared" si="260"/>
        <v>930197.45</v>
      </c>
      <c r="AE485" s="431"/>
      <c r="AF485" s="431">
        <f>+[3]CHD3!AX451</f>
        <v>621594.75</v>
      </c>
      <c r="AG485" s="431"/>
      <c r="AH485" s="431">
        <f t="shared" si="268"/>
        <v>621594.75</v>
      </c>
      <c r="AI485" s="431">
        <f t="shared" si="262"/>
        <v>0</v>
      </c>
      <c r="AJ485" s="431">
        <f t="shared" si="262"/>
        <v>308602.69999999995</v>
      </c>
      <c r="AK485" s="431">
        <f t="shared" si="262"/>
        <v>0</v>
      </c>
      <c r="AL485" s="431">
        <f t="shared" si="267"/>
        <v>308602.69999999995</v>
      </c>
      <c r="AM485" s="432" t="str">
        <f t="shared" si="252"/>
        <v/>
      </c>
      <c r="AN485" s="432">
        <f t="shared" si="252"/>
        <v>0.66823957644691456</v>
      </c>
      <c r="AO485" s="432" t="str">
        <f t="shared" si="252"/>
        <v/>
      </c>
      <c r="AP485" s="432">
        <f t="shared" si="252"/>
        <v>0.66823957644691456</v>
      </c>
      <c r="AQ485" s="430">
        <f t="shared" si="265"/>
        <v>0</v>
      </c>
      <c r="AR485" s="430">
        <f t="shared" si="265"/>
        <v>0</v>
      </c>
      <c r="AS485" s="430">
        <f t="shared" si="265"/>
        <v>0</v>
      </c>
      <c r="AT485" s="200">
        <f t="shared" si="261"/>
        <v>0</v>
      </c>
      <c r="AU485" s="433"/>
    </row>
    <row r="486" spans="1:47" s="434" customFormat="1">
      <c r="A486" s="401"/>
      <c r="B486" s="217" t="s">
        <v>95</v>
      </c>
      <c r="C486" s="430"/>
      <c r="D486" s="430">
        <f>+[3]CHD4A!D451</f>
        <v>41200</v>
      </c>
      <c r="E486" s="430"/>
      <c r="F486" s="430">
        <f t="shared" si="254"/>
        <v>41200</v>
      </c>
      <c r="G486" s="430"/>
      <c r="H486" s="430"/>
      <c r="I486" s="430"/>
      <c r="J486" s="430">
        <f t="shared" si="255"/>
        <v>0</v>
      </c>
      <c r="K486" s="430">
        <f t="shared" si="263"/>
        <v>0</v>
      </c>
      <c r="L486" s="430">
        <f t="shared" si="263"/>
        <v>41200</v>
      </c>
      <c r="M486" s="430">
        <f t="shared" si="263"/>
        <v>0</v>
      </c>
      <c r="N486" s="430">
        <f t="shared" si="256"/>
        <v>41200</v>
      </c>
      <c r="O486" s="430"/>
      <c r="P486" s="430">
        <v>41200</v>
      </c>
      <c r="Q486" s="430"/>
      <c r="R486" s="430">
        <f t="shared" si="257"/>
        <v>41200</v>
      </c>
      <c r="S486" s="430"/>
      <c r="T486" s="430"/>
      <c r="U486" s="430"/>
      <c r="V486" s="430">
        <f t="shared" si="258"/>
        <v>0</v>
      </c>
      <c r="W486" s="430"/>
      <c r="X486" s="430">
        <f>+[3]CHD4A!J451</f>
        <v>0</v>
      </c>
      <c r="Y486" s="430"/>
      <c r="Z486" s="430">
        <f t="shared" si="259"/>
        <v>0</v>
      </c>
      <c r="AA486" s="430">
        <f t="shared" si="264"/>
        <v>0</v>
      </c>
      <c r="AB486" s="431">
        <f t="shared" si="264"/>
        <v>41200</v>
      </c>
      <c r="AC486" s="431">
        <f t="shared" si="264"/>
        <v>0</v>
      </c>
      <c r="AD486" s="431">
        <f t="shared" si="260"/>
        <v>41200</v>
      </c>
      <c r="AE486" s="431"/>
      <c r="AF486" s="431">
        <f>+[3]CHD4A!AX451</f>
        <v>41200</v>
      </c>
      <c r="AG486" s="431"/>
      <c r="AH486" s="431">
        <f t="shared" si="268"/>
        <v>41200</v>
      </c>
      <c r="AI486" s="431">
        <f t="shared" si="262"/>
        <v>0</v>
      </c>
      <c r="AJ486" s="431">
        <f t="shared" si="262"/>
        <v>0</v>
      </c>
      <c r="AK486" s="431">
        <f t="shared" si="262"/>
        <v>0</v>
      </c>
      <c r="AL486" s="431">
        <f t="shared" si="267"/>
        <v>0</v>
      </c>
      <c r="AM486" s="432" t="str">
        <f t="shared" si="252"/>
        <v/>
      </c>
      <c r="AN486" s="432">
        <f t="shared" si="252"/>
        <v>1</v>
      </c>
      <c r="AO486" s="432" t="str">
        <f t="shared" si="252"/>
        <v/>
      </c>
      <c r="AP486" s="432">
        <f t="shared" si="252"/>
        <v>1</v>
      </c>
      <c r="AQ486" s="430">
        <f t="shared" si="265"/>
        <v>0</v>
      </c>
      <c r="AR486" s="430">
        <f t="shared" si="265"/>
        <v>0</v>
      </c>
      <c r="AS486" s="430">
        <f t="shared" si="265"/>
        <v>0</v>
      </c>
      <c r="AT486" s="200">
        <f t="shared" si="261"/>
        <v>0</v>
      </c>
      <c r="AU486" s="433"/>
    </row>
    <row r="487" spans="1:47" s="434" customFormat="1">
      <c r="A487" s="401"/>
      <c r="B487" s="217" t="s">
        <v>97</v>
      </c>
      <c r="C487" s="430"/>
      <c r="D487" s="430">
        <f>+[3]CHD4B!D451</f>
        <v>0</v>
      </c>
      <c r="E487" s="430"/>
      <c r="F487" s="430">
        <f t="shared" si="254"/>
        <v>0</v>
      </c>
      <c r="G487" s="430"/>
      <c r="H487" s="430"/>
      <c r="I487" s="430"/>
      <c r="J487" s="430">
        <f t="shared" si="255"/>
        <v>0</v>
      </c>
      <c r="K487" s="430">
        <f t="shared" si="263"/>
        <v>0</v>
      </c>
      <c r="L487" s="430">
        <f t="shared" si="263"/>
        <v>0</v>
      </c>
      <c r="M487" s="430">
        <f t="shared" si="263"/>
        <v>0</v>
      </c>
      <c r="N487" s="430">
        <f t="shared" si="256"/>
        <v>0</v>
      </c>
      <c r="O487" s="430"/>
      <c r="P487" s="430">
        <v>0</v>
      </c>
      <c r="Q487" s="430"/>
      <c r="R487" s="430">
        <f t="shared" si="257"/>
        <v>0</v>
      </c>
      <c r="S487" s="430"/>
      <c r="T487" s="430"/>
      <c r="U487" s="430"/>
      <c r="V487" s="430">
        <f t="shared" si="258"/>
        <v>0</v>
      </c>
      <c r="W487" s="430"/>
      <c r="X487" s="430">
        <f>+[3]CHD4B!J451</f>
        <v>0</v>
      </c>
      <c r="Y487" s="430"/>
      <c r="Z487" s="430">
        <f t="shared" si="259"/>
        <v>0</v>
      </c>
      <c r="AA487" s="430">
        <f t="shared" si="264"/>
        <v>0</v>
      </c>
      <c r="AB487" s="431">
        <f t="shared" si="264"/>
        <v>0</v>
      </c>
      <c r="AC487" s="431">
        <f t="shared" si="264"/>
        <v>0</v>
      </c>
      <c r="AD487" s="431">
        <f t="shared" si="260"/>
        <v>0</v>
      </c>
      <c r="AE487" s="431"/>
      <c r="AF487" s="431">
        <f>+[3]CHD4B!AX451</f>
        <v>0</v>
      </c>
      <c r="AG487" s="431"/>
      <c r="AH487" s="431">
        <f t="shared" si="268"/>
        <v>0</v>
      </c>
      <c r="AI487" s="431">
        <f t="shared" si="262"/>
        <v>0</v>
      </c>
      <c r="AJ487" s="431">
        <f t="shared" si="262"/>
        <v>0</v>
      </c>
      <c r="AK487" s="431">
        <f t="shared" si="262"/>
        <v>0</v>
      </c>
      <c r="AL487" s="431">
        <f t="shared" si="267"/>
        <v>0</v>
      </c>
      <c r="AM487" s="432" t="str">
        <f t="shared" si="252"/>
        <v/>
      </c>
      <c r="AN487" s="432" t="str">
        <f t="shared" si="252"/>
        <v/>
      </c>
      <c r="AO487" s="432" t="str">
        <f t="shared" si="252"/>
        <v/>
      </c>
      <c r="AP487" s="432" t="str">
        <f t="shared" si="252"/>
        <v/>
      </c>
      <c r="AQ487" s="430">
        <f t="shared" si="265"/>
        <v>0</v>
      </c>
      <c r="AR487" s="430">
        <f t="shared" si="265"/>
        <v>0</v>
      </c>
      <c r="AS487" s="430">
        <f t="shared" si="265"/>
        <v>0</v>
      </c>
      <c r="AT487" s="200">
        <f t="shared" si="261"/>
        <v>0</v>
      </c>
      <c r="AU487" s="433"/>
    </row>
    <row r="488" spans="1:47" s="434" customFormat="1">
      <c r="A488" s="401"/>
      <c r="B488" s="217" t="s">
        <v>53</v>
      </c>
      <c r="C488" s="430"/>
      <c r="D488" s="430">
        <f>+[3]CHD5!D451</f>
        <v>58648</v>
      </c>
      <c r="E488" s="430"/>
      <c r="F488" s="430">
        <f t="shared" si="254"/>
        <v>58648</v>
      </c>
      <c r="G488" s="430"/>
      <c r="H488" s="430"/>
      <c r="I488" s="430"/>
      <c r="J488" s="430">
        <f t="shared" si="255"/>
        <v>0</v>
      </c>
      <c r="K488" s="430">
        <f t="shared" si="263"/>
        <v>0</v>
      </c>
      <c r="L488" s="430">
        <f t="shared" si="263"/>
        <v>58648</v>
      </c>
      <c r="M488" s="430">
        <f t="shared" si="263"/>
        <v>0</v>
      </c>
      <c r="N488" s="430">
        <f t="shared" si="256"/>
        <v>58648</v>
      </c>
      <c r="O488" s="430"/>
      <c r="P488" s="430">
        <v>58648</v>
      </c>
      <c r="Q488" s="430"/>
      <c r="R488" s="430">
        <f t="shared" si="257"/>
        <v>58648</v>
      </c>
      <c r="S488" s="430"/>
      <c r="T488" s="430"/>
      <c r="U488" s="430"/>
      <c r="V488" s="430">
        <f t="shared" si="258"/>
        <v>0</v>
      </c>
      <c r="W488" s="430"/>
      <c r="X488" s="430">
        <f>+[3]CHD5!J451</f>
        <v>0</v>
      </c>
      <c r="Y488" s="430"/>
      <c r="Z488" s="430">
        <f t="shared" si="259"/>
        <v>0</v>
      </c>
      <c r="AA488" s="430">
        <f t="shared" si="264"/>
        <v>0</v>
      </c>
      <c r="AB488" s="431">
        <f t="shared" si="264"/>
        <v>58648</v>
      </c>
      <c r="AC488" s="431">
        <f t="shared" si="264"/>
        <v>0</v>
      </c>
      <c r="AD488" s="431">
        <f t="shared" si="260"/>
        <v>58648</v>
      </c>
      <c r="AE488" s="431"/>
      <c r="AF488" s="431">
        <f>+[3]CHD5!AX451</f>
        <v>35253</v>
      </c>
      <c r="AG488" s="431"/>
      <c r="AH488" s="431">
        <f t="shared" si="268"/>
        <v>35253</v>
      </c>
      <c r="AI488" s="431">
        <f t="shared" si="262"/>
        <v>0</v>
      </c>
      <c r="AJ488" s="431">
        <f t="shared" si="262"/>
        <v>23395</v>
      </c>
      <c r="AK488" s="431">
        <f t="shared" si="262"/>
        <v>0</v>
      </c>
      <c r="AL488" s="431">
        <f t="shared" si="267"/>
        <v>23395</v>
      </c>
      <c r="AM488" s="432" t="str">
        <f t="shared" si="252"/>
        <v/>
      </c>
      <c r="AN488" s="432">
        <f t="shared" si="252"/>
        <v>0.6010946664847906</v>
      </c>
      <c r="AO488" s="432" t="str">
        <f t="shared" si="252"/>
        <v/>
      </c>
      <c r="AP488" s="432">
        <f t="shared" si="252"/>
        <v>0.6010946664847906</v>
      </c>
      <c r="AQ488" s="430">
        <f t="shared" si="265"/>
        <v>0</v>
      </c>
      <c r="AR488" s="430">
        <f t="shared" si="265"/>
        <v>0</v>
      </c>
      <c r="AS488" s="430">
        <f t="shared" si="265"/>
        <v>0</v>
      </c>
      <c r="AT488" s="200">
        <f t="shared" si="261"/>
        <v>0</v>
      </c>
      <c r="AU488" s="433"/>
    </row>
    <row r="489" spans="1:47" s="434" customFormat="1">
      <c r="A489" s="401"/>
      <c r="B489" s="217" t="s">
        <v>100</v>
      </c>
      <c r="C489" s="430"/>
      <c r="D489" s="430">
        <f>+[3]CHD6!D451</f>
        <v>549200</v>
      </c>
      <c r="E489" s="430"/>
      <c r="F489" s="430">
        <f t="shared" si="254"/>
        <v>549200</v>
      </c>
      <c r="G489" s="430"/>
      <c r="H489" s="430"/>
      <c r="I489" s="430"/>
      <c r="J489" s="430">
        <f t="shared" si="255"/>
        <v>0</v>
      </c>
      <c r="K489" s="430">
        <f t="shared" si="263"/>
        <v>0</v>
      </c>
      <c r="L489" s="430">
        <f t="shared" si="263"/>
        <v>549200</v>
      </c>
      <c r="M489" s="430">
        <f t="shared" si="263"/>
        <v>0</v>
      </c>
      <c r="N489" s="430">
        <f t="shared" si="256"/>
        <v>549200</v>
      </c>
      <c r="O489" s="430"/>
      <c r="P489" s="430">
        <v>549200</v>
      </c>
      <c r="Q489" s="430"/>
      <c r="R489" s="430">
        <f t="shared" si="257"/>
        <v>549200</v>
      </c>
      <c r="S489" s="430"/>
      <c r="T489" s="430"/>
      <c r="U489" s="430"/>
      <c r="V489" s="430">
        <f t="shared" si="258"/>
        <v>0</v>
      </c>
      <c r="W489" s="430"/>
      <c r="X489" s="430">
        <f>+[3]CHD6!J451</f>
        <v>0</v>
      </c>
      <c r="Y489" s="430"/>
      <c r="Z489" s="430">
        <f t="shared" si="259"/>
        <v>0</v>
      </c>
      <c r="AA489" s="430">
        <f t="shared" si="264"/>
        <v>0</v>
      </c>
      <c r="AB489" s="431">
        <f t="shared" si="264"/>
        <v>549200</v>
      </c>
      <c r="AC489" s="431">
        <f t="shared" si="264"/>
        <v>0</v>
      </c>
      <c r="AD489" s="431">
        <f t="shared" si="260"/>
        <v>549200</v>
      </c>
      <c r="AE489" s="431"/>
      <c r="AF489" s="431">
        <f>+[3]CHD6!AX451</f>
        <v>528004</v>
      </c>
      <c r="AG489" s="431"/>
      <c r="AH489" s="431">
        <f t="shared" si="268"/>
        <v>528004</v>
      </c>
      <c r="AI489" s="431">
        <f t="shared" si="262"/>
        <v>0</v>
      </c>
      <c r="AJ489" s="431">
        <f t="shared" si="262"/>
        <v>21196</v>
      </c>
      <c r="AK489" s="431">
        <f t="shared" si="262"/>
        <v>0</v>
      </c>
      <c r="AL489" s="431">
        <f t="shared" si="267"/>
        <v>21196</v>
      </c>
      <c r="AM489" s="432" t="str">
        <f t="shared" si="252"/>
        <v/>
      </c>
      <c r="AN489" s="432">
        <f t="shared" si="252"/>
        <v>0.9614056809905317</v>
      </c>
      <c r="AO489" s="432" t="str">
        <f t="shared" si="252"/>
        <v/>
      </c>
      <c r="AP489" s="432">
        <f t="shared" si="252"/>
        <v>0.9614056809905317</v>
      </c>
      <c r="AQ489" s="430">
        <f t="shared" si="265"/>
        <v>0</v>
      </c>
      <c r="AR489" s="430">
        <f t="shared" si="265"/>
        <v>0</v>
      </c>
      <c r="AS489" s="430">
        <f t="shared" si="265"/>
        <v>0</v>
      </c>
      <c r="AT489" s="200">
        <f t="shared" si="261"/>
        <v>0</v>
      </c>
      <c r="AU489" s="433"/>
    </row>
    <row r="490" spans="1:47" s="434" customFormat="1">
      <c r="A490" s="401"/>
      <c r="B490" s="217" t="s">
        <v>54</v>
      </c>
      <c r="C490" s="430"/>
      <c r="D490" s="430">
        <f>+[3]CHD7!D451</f>
        <v>399200</v>
      </c>
      <c r="E490" s="430"/>
      <c r="F490" s="430">
        <f t="shared" si="254"/>
        <v>399200</v>
      </c>
      <c r="G490" s="430"/>
      <c r="H490" s="430"/>
      <c r="I490" s="430"/>
      <c r="J490" s="430">
        <f t="shared" si="255"/>
        <v>0</v>
      </c>
      <c r="K490" s="430">
        <f t="shared" si="263"/>
        <v>0</v>
      </c>
      <c r="L490" s="430">
        <f t="shared" si="263"/>
        <v>399200</v>
      </c>
      <c r="M490" s="430">
        <f t="shared" si="263"/>
        <v>0</v>
      </c>
      <c r="N490" s="430">
        <f t="shared" si="256"/>
        <v>399200</v>
      </c>
      <c r="O490" s="430"/>
      <c r="P490" s="430">
        <v>399200</v>
      </c>
      <c r="Q490" s="430"/>
      <c r="R490" s="430">
        <f t="shared" si="257"/>
        <v>399200</v>
      </c>
      <c r="S490" s="430"/>
      <c r="T490" s="430"/>
      <c r="U490" s="430"/>
      <c r="V490" s="430">
        <f t="shared" si="258"/>
        <v>0</v>
      </c>
      <c r="W490" s="430"/>
      <c r="X490" s="430">
        <f>+[3]CHD7!J451</f>
        <v>0</v>
      </c>
      <c r="Y490" s="430"/>
      <c r="Z490" s="430">
        <f t="shared" si="259"/>
        <v>0</v>
      </c>
      <c r="AA490" s="430">
        <f t="shared" si="264"/>
        <v>0</v>
      </c>
      <c r="AB490" s="431">
        <f t="shared" si="264"/>
        <v>399200</v>
      </c>
      <c r="AC490" s="431">
        <f t="shared" si="264"/>
        <v>0</v>
      </c>
      <c r="AD490" s="431">
        <f t="shared" si="260"/>
        <v>399200</v>
      </c>
      <c r="AE490" s="431"/>
      <c r="AF490" s="431">
        <f>+[3]CHD7!AX451</f>
        <v>315565.75</v>
      </c>
      <c r="AG490" s="431"/>
      <c r="AH490" s="431">
        <f t="shared" si="268"/>
        <v>315565.75</v>
      </c>
      <c r="AI490" s="431">
        <f t="shared" si="262"/>
        <v>0</v>
      </c>
      <c r="AJ490" s="431">
        <f t="shared" si="262"/>
        <v>83634.25</v>
      </c>
      <c r="AK490" s="431">
        <f t="shared" si="262"/>
        <v>0</v>
      </c>
      <c r="AL490" s="431">
        <f t="shared" si="267"/>
        <v>83634.25</v>
      </c>
      <c r="AM490" s="432" t="str">
        <f t="shared" si="252"/>
        <v/>
      </c>
      <c r="AN490" s="432">
        <f t="shared" si="252"/>
        <v>0.79049536573146295</v>
      </c>
      <c r="AO490" s="432" t="str">
        <f t="shared" si="252"/>
        <v/>
      </c>
      <c r="AP490" s="432">
        <f t="shared" si="252"/>
        <v>0.79049536573146295</v>
      </c>
      <c r="AQ490" s="430">
        <f t="shared" si="265"/>
        <v>0</v>
      </c>
      <c r="AR490" s="430">
        <f t="shared" si="265"/>
        <v>0</v>
      </c>
      <c r="AS490" s="430">
        <f t="shared" si="265"/>
        <v>0</v>
      </c>
      <c r="AT490" s="200">
        <f t="shared" si="261"/>
        <v>0</v>
      </c>
      <c r="AU490" s="433"/>
    </row>
    <row r="491" spans="1:47" s="434" customFormat="1">
      <c r="A491" s="401"/>
      <c r="B491" s="217" t="s">
        <v>103</v>
      </c>
      <c r="C491" s="430"/>
      <c r="D491" s="430">
        <f>+[3]CHD8!D451</f>
        <v>249130</v>
      </c>
      <c r="E491" s="430"/>
      <c r="F491" s="430">
        <f t="shared" ref="F491:F496" si="269">SUM(C491:E491)</f>
        <v>249130</v>
      </c>
      <c r="G491" s="430"/>
      <c r="H491" s="430"/>
      <c r="I491" s="430"/>
      <c r="J491" s="430">
        <f t="shared" si="255"/>
        <v>0</v>
      </c>
      <c r="K491" s="430">
        <f t="shared" si="263"/>
        <v>0</v>
      </c>
      <c r="L491" s="430">
        <f t="shared" si="263"/>
        <v>249130</v>
      </c>
      <c r="M491" s="430">
        <f t="shared" si="263"/>
        <v>0</v>
      </c>
      <c r="N491" s="430">
        <f t="shared" si="256"/>
        <v>249130</v>
      </c>
      <c r="O491" s="430"/>
      <c r="P491" s="430">
        <v>249130</v>
      </c>
      <c r="Q491" s="430"/>
      <c r="R491" s="430">
        <f t="shared" si="257"/>
        <v>249130</v>
      </c>
      <c r="S491" s="430"/>
      <c r="T491" s="430"/>
      <c r="U491" s="430"/>
      <c r="V491" s="430">
        <f t="shared" si="258"/>
        <v>0</v>
      </c>
      <c r="W491" s="430"/>
      <c r="X491" s="430">
        <f>+[3]CHD8!J451</f>
        <v>0</v>
      </c>
      <c r="Y491" s="430"/>
      <c r="Z491" s="430">
        <f t="shared" si="259"/>
        <v>0</v>
      </c>
      <c r="AA491" s="430">
        <f t="shared" si="264"/>
        <v>0</v>
      </c>
      <c r="AB491" s="431">
        <f t="shared" si="264"/>
        <v>249130</v>
      </c>
      <c r="AC491" s="431">
        <f t="shared" si="264"/>
        <v>0</v>
      </c>
      <c r="AD491" s="431">
        <f t="shared" si="260"/>
        <v>249130</v>
      </c>
      <c r="AE491" s="431"/>
      <c r="AF491" s="431">
        <f>+[3]CHD8!AX451</f>
        <v>248200</v>
      </c>
      <c r="AG491" s="431"/>
      <c r="AH491" s="431">
        <f t="shared" si="268"/>
        <v>248200</v>
      </c>
      <c r="AI491" s="431">
        <f t="shared" si="262"/>
        <v>0</v>
      </c>
      <c r="AJ491" s="431">
        <f t="shared" si="262"/>
        <v>930</v>
      </c>
      <c r="AK491" s="431">
        <f t="shared" si="262"/>
        <v>0</v>
      </c>
      <c r="AL491" s="431">
        <f t="shared" si="267"/>
        <v>930</v>
      </c>
      <c r="AM491" s="432" t="str">
        <f t="shared" si="252"/>
        <v/>
      </c>
      <c r="AN491" s="432">
        <f t="shared" si="252"/>
        <v>0.99626700919198807</v>
      </c>
      <c r="AO491" s="432" t="str">
        <f t="shared" si="252"/>
        <v/>
      </c>
      <c r="AP491" s="432">
        <f t="shared" si="252"/>
        <v>0.99626700919198807</v>
      </c>
      <c r="AQ491" s="430">
        <f t="shared" si="265"/>
        <v>0</v>
      </c>
      <c r="AR491" s="430">
        <f t="shared" si="265"/>
        <v>0</v>
      </c>
      <c r="AS491" s="430">
        <f t="shared" si="265"/>
        <v>0</v>
      </c>
      <c r="AT491" s="200">
        <f t="shared" si="261"/>
        <v>0</v>
      </c>
      <c r="AU491" s="433"/>
    </row>
    <row r="492" spans="1:47" s="434" customFormat="1" ht="24">
      <c r="A492" s="401"/>
      <c r="B492" s="217" t="s">
        <v>105</v>
      </c>
      <c r="C492" s="430"/>
      <c r="D492" s="430">
        <f>+[3]CHD9!D451</f>
        <v>415200</v>
      </c>
      <c r="E492" s="430"/>
      <c r="F492" s="430">
        <f t="shared" si="269"/>
        <v>415200</v>
      </c>
      <c r="G492" s="430"/>
      <c r="H492" s="430"/>
      <c r="I492" s="430"/>
      <c r="J492" s="430">
        <f>SUM(G492:I492)</f>
        <v>0</v>
      </c>
      <c r="K492" s="430">
        <f>+C492+G492</f>
        <v>0</v>
      </c>
      <c r="L492" s="430">
        <f>+D492+H492</f>
        <v>415200</v>
      </c>
      <c r="M492" s="430">
        <f>+E492+I492</f>
        <v>0</v>
      </c>
      <c r="N492" s="430">
        <f>SUM(K492:M492)</f>
        <v>415200</v>
      </c>
      <c r="O492" s="430"/>
      <c r="P492" s="430">
        <v>415200</v>
      </c>
      <c r="Q492" s="430"/>
      <c r="R492" s="430">
        <f>SUM(O492:Q492)</f>
        <v>415200</v>
      </c>
      <c r="S492" s="430"/>
      <c r="T492" s="430"/>
      <c r="U492" s="430"/>
      <c r="V492" s="430">
        <f>SUM(S492:U492)</f>
        <v>0</v>
      </c>
      <c r="W492" s="430"/>
      <c r="X492" s="430">
        <f>+[3]CHD9!J451</f>
        <v>0</v>
      </c>
      <c r="Y492" s="430"/>
      <c r="Z492" s="430">
        <f>SUM(W492:Y492)</f>
        <v>0</v>
      </c>
      <c r="AA492" s="430">
        <f>+O492+W492+S492</f>
        <v>0</v>
      </c>
      <c r="AB492" s="431">
        <f>+P492+X492+T492</f>
        <v>415200</v>
      </c>
      <c r="AC492" s="431">
        <f>+Q492+Y492+U492</f>
        <v>0</v>
      </c>
      <c r="AD492" s="431">
        <f>SUM(AA492:AC492)</f>
        <v>415200</v>
      </c>
      <c r="AE492" s="431"/>
      <c r="AF492" s="431">
        <f>+[3]CHD9!AX451</f>
        <v>30081</v>
      </c>
      <c r="AG492" s="431"/>
      <c r="AH492" s="431">
        <f>SUM(AE492:AG492)</f>
        <v>30081</v>
      </c>
      <c r="AI492" s="431">
        <f t="shared" si="262"/>
        <v>0</v>
      </c>
      <c r="AJ492" s="431">
        <f t="shared" si="262"/>
        <v>385119</v>
      </c>
      <c r="AK492" s="431">
        <f t="shared" si="262"/>
        <v>0</v>
      </c>
      <c r="AL492" s="431">
        <f t="shared" si="267"/>
        <v>385119</v>
      </c>
      <c r="AM492" s="432" t="str">
        <f t="shared" ref="AM492:AP506" si="270">IF(AA492=0,"",AE492/AA492)</f>
        <v/>
      </c>
      <c r="AN492" s="432">
        <f t="shared" si="270"/>
        <v>7.2449421965317923E-2</v>
      </c>
      <c r="AO492" s="432" t="str">
        <f t="shared" si="270"/>
        <v/>
      </c>
      <c r="AP492" s="432">
        <f t="shared" si="270"/>
        <v>7.2449421965317923E-2</v>
      </c>
      <c r="AQ492" s="430">
        <f>+K492-O492-S492</f>
        <v>0</v>
      </c>
      <c r="AR492" s="430">
        <f>+L492-P492-T492</f>
        <v>0</v>
      </c>
      <c r="AS492" s="430">
        <f>+M492-Q492-U492</f>
        <v>0</v>
      </c>
      <c r="AT492" s="200">
        <f>SUM(AQ492:AS492)</f>
        <v>0</v>
      </c>
      <c r="AU492" s="433"/>
    </row>
    <row r="493" spans="1:47" s="434" customFormat="1">
      <c r="A493" s="401"/>
      <c r="B493" s="217" t="s">
        <v>107</v>
      </c>
      <c r="C493" s="430"/>
      <c r="D493" s="430">
        <f>+[3]CHD10!D451</f>
        <v>8036</v>
      </c>
      <c r="E493" s="430"/>
      <c r="F493" s="430">
        <f t="shared" si="269"/>
        <v>8036</v>
      </c>
      <c r="G493" s="430"/>
      <c r="H493" s="430"/>
      <c r="I493" s="430"/>
      <c r="J493" s="430">
        <f t="shared" si="255"/>
        <v>0</v>
      </c>
      <c r="K493" s="430">
        <f t="shared" si="263"/>
        <v>0</v>
      </c>
      <c r="L493" s="430">
        <f t="shared" si="263"/>
        <v>8036</v>
      </c>
      <c r="M493" s="430">
        <f t="shared" si="263"/>
        <v>0</v>
      </c>
      <c r="N493" s="430">
        <f t="shared" si="256"/>
        <v>8036</v>
      </c>
      <c r="O493" s="430"/>
      <c r="P493" s="430">
        <v>8036</v>
      </c>
      <c r="Q493" s="430"/>
      <c r="R493" s="430">
        <f t="shared" si="257"/>
        <v>8036</v>
      </c>
      <c r="S493" s="430"/>
      <c r="T493" s="430"/>
      <c r="U493" s="430"/>
      <c r="V493" s="430">
        <f t="shared" si="258"/>
        <v>0</v>
      </c>
      <c r="W493" s="430"/>
      <c r="X493" s="430">
        <f>+[3]CHD10!J451</f>
        <v>0</v>
      </c>
      <c r="Y493" s="430"/>
      <c r="Z493" s="430">
        <f t="shared" si="259"/>
        <v>0</v>
      </c>
      <c r="AA493" s="430">
        <f t="shared" si="264"/>
        <v>0</v>
      </c>
      <c r="AB493" s="431">
        <f t="shared" si="264"/>
        <v>8036</v>
      </c>
      <c r="AC493" s="431">
        <f t="shared" si="264"/>
        <v>0</v>
      </c>
      <c r="AD493" s="431">
        <f t="shared" si="260"/>
        <v>8036</v>
      </c>
      <c r="AE493" s="431"/>
      <c r="AF493" s="431">
        <f>+[3]CHD10!AX451</f>
        <v>4380</v>
      </c>
      <c r="AG493" s="431"/>
      <c r="AH493" s="431">
        <f t="shared" si="268"/>
        <v>4380</v>
      </c>
      <c r="AI493" s="431">
        <f t="shared" si="262"/>
        <v>0</v>
      </c>
      <c r="AJ493" s="431">
        <f t="shared" si="262"/>
        <v>3656</v>
      </c>
      <c r="AK493" s="431">
        <f t="shared" si="262"/>
        <v>0</v>
      </c>
      <c r="AL493" s="431">
        <f t="shared" si="267"/>
        <v>3656</v>
      </c>
      <c r="AM493" s="432" t="str">
        <f t="shared" si="270"/>
        <v/>
      </c>
      <c r="AN493" s="432">
        <f t="shared" si="270"/>
        <v>0.5450472872075659</v>
      </c>
      <c r="AO493" s="432" t="str">
        <f t="shared" si="270"/>
        <v/>
      </c>
      <c r="AP493" s="432">
        <f t="shared" si="270"/>
        <v>0.5450472872075659</v>
      </c>
      <c r="AQ493" s="430">
        <f t="shared" si="265"/>
        <v>0</v>
      </c>
      <c r="AR493" s="430">
        <f t="shared" si="265"/>
        <v>0</v>
      </c>
      <c r="AS493" s="430">
        <f t="shared" si="265"/>
        <v>0</v>
      </c>
      <c r="AT493" s="200">
        <f t="shared" si="261"/>
        <v>0</v>
      </c>
      <c r="AU493" s="433"/>
    </row>
    <row r="494" spans="1:47" s="434" customFormat="1">
      <c r="A494" s="401"/>
      <c r="B494" s="217" t="s">
        <v>55</v>
      </c>
      <c r="C494" s="430"/>
      <c r="D494" s="430">
        <f>+[3]CHD11!D451</f>
        <v>134832</v>
      </c>
      <c r="E494" s="430"/>
      <c r="F494" s="430">
        <f t="shared" si="269"/>
        <v>134832</v>
      </c>
      <c r="G494" s="430"/>
      <c r="H494" s="430"/>
      <c r="I494" s="430"/>
      <c r="J494" s="430">
        <f t="shared" si="255"/>
        <v>0</v>
      </c>
      <c r="K494" s="430">
        <f t="shared" si="263"/>
        <v>0</v>
      </c>
      <c r="L494" s="430">
        <f t="shared" si="263"/>
        <v>134832</v>
      </c>
      <c r="M494" s="430">
        <f t="shared" si="263"/>
        <v>0</v>
      </c>
      <c r="N494" s="430">
        <f t="shared" si="256"/>
        <v>134832</v>
      </c>
      <c r="O494" s="430"/>
      <c r="P494" s="430">
        <v>134832</v>
      </c>
      <c r="Q494" s="430"/>
      <c r="R494" s="430">
        <f t="shared" si="257"/>
        <v>134832</v>
      </c>
      <c r="S494" s="430"/>
      <c r="T494" s="430"/>
      <c r="U494" s="430"/>
      <c r="V494" s="430">
        <f t="shared" si="258"/>
        <v>0</v>
      </c>
      <c r="W494" s="430"/>
      <c r="X494" s="430">
        <f>+[3]CHD11!J451</f>
        <v>0</v>
      </c>
      <c r="Y494" s="430"/>
      <c r="Z494" s="430">
        <f t="shared" si="259"/>
        <v>0</v>
      </c>
      <c r="AA494" s="430">
        <f t="shared" si="264"/>
        <v>0</v>
      </c>
      <c r="AB494" s="431">
        <f t="shared" si="264"/>
        <v>134832</v>
      </c>
      <c r="AC494" s="431">
        <f t="shared" si="264"/>
        <v>0</v>
      </c>
      <c r="AD494" s="431">
        <f t="shared" si="260"/>
        <v>134832</v>
      </c>
      <c r="AE494" s="431"/>
      <c r="AF494" s="431">
        <f>+[3]CHD11!AX451</f>
        <v>134832</v>
      </c>
      <c r="AG494" s="431"/>
      <c r="AH494" s="431">
        <f t="shared" si="268"/>
        <v>134832</v>
      </c>
      <c r="AI494" s="431">
        <f t="shared" si="262"/>
        <v>0</v>
      </c>
      <c r="AJ494" s="431">
        <f t="shared" si="262"/>
        <v>0</v>
      </c>
      <c r="AK494" s="431">
        <f t="shared" si="262"/>
        <v>0</v>
      </c>
      <c r="AL494" s="431">
        <f t="shared" si="267"/>
        <v>0</v>
      </c>
      <c r="AM494" s="432" t="str">
        <f t="shared" si="270"/>
        <v/>
      </c>
      <c r="AN494" s="432">
        <f t="shared" si="270"/>
        <v>1</v>
      </c>
      <c r="AO494" s="432" t="str">
        <f t="shared" si="270"/>
        <v/>
      </c>
      <c r="AP494" s="432">
        <f t="shared" si="270"/>
        <v>1</v>
      </c>
      <c r="AQ494" s="430">
        <f t="shared" si="265"/>
        <v>0</v>
      </c>
      <c r="AR494" s="430">
        <f t="shared" si="265"/>
        <v>0</v>
      </c>
      <c r="AS494" s="430">
        <f t="shared" si="265"/>
        <v>0</v>
      </c>
      <c r="AT494" s="200">
        <f t="shared" si="261"/>
        <v>0</v>
      </c>
      <c r="AU494" s="433"/>
    </row>
    <row r="495" spans="1:47" s="434" customFormat="1">
      <c r="A495" s="401"/>
      <c r="B495" s="217" t="s">
        <v>56</v>
      </c>
      <c r="C495" s="430"/>
      <c r="D495" s="430">
        <f>+[3]CHD12!D451</f>
        <v>265200</v>
      </c>
      <c r="E495" s="430"/>
      <c r="F495" s="430">
        <f t="shared" si="269"/>
        <v>265200</v>
      </c>
      <c r="G495" s="430"/>
      <c r="H495" s="430"/>
      <c r="I495" s="430"/>
      <c r="J495" s="430">
        <f t="shared" si="255"/>
        <v>0</v>
      </c>
      <c r="K495" s="430">
        <f t="shared" si="263"/>
        <v>0</v>
      </c>
      <c r="L495" s="430">
        <f t="shared" si="263"/>
        <v>265200</v>
      </c>
      <c r="M495" s="430">
        <f t="shared" si="263"/>
        <v>0</v>
      </c>
      <c r="N495" s="430">
        <f t="shared" si="256"/>
        <v>265200</v>
      </c>
      <c r="O495" s="430"/>
      <c r="P495" s="430">
        <v>265200</v>
      </c>
      <c r="Q495" s="430"/>
      <c r="R495" s="430">
        <f t="shared" si="257"/>
        <v>265200</v>
      </c>
      <c r="S495" s="430"/>
      <c r="T495" s="430"/>
      <c r="U495" s="430"/>
      <c r="V495" s="430">
        <f t="shared" si="258"/>
        <v>0</v>
      </c>
      <c r="W495" s="430"/>
      <c r="X495" s="430">
        <f>+[3]CHD12!J451</f>
        <v>0</v>
      </c>
      <c r="Y495" s="430"/>
      <c r="Z495" s="430">
        <f t="shared" si="259"/>
        <v>0</v>
      </c>
      <c r="AA495" s="430">
        <f t="shared" si="264"/>
        <v>0</v>
      </c>
      <c r="AB495" s="431">
        <f t="shared" si="264"/>
        <v>265200</v>
      </c>
      <c r="AC495" s="431">
        <f t="shared" si="264"/>
        <v>0</v>
      </c>
      <c r="AD495" s="431">
        <f t="shared" si="260"/>
        <v>265200</v>
      </c>
      <c r="AE495" s="431"/>
      <c r="AF495" s="431">
        <f>+[3]CHD12!AX451</f>
        <v>231791.92</v>
      </c>
      <c r="AG495" s="431"/>
      <c r="AH495" s="431">
        <f t="shared" si="268"/>
        <v>231791.92</v>
      </c>
      <c r="AI495" s="431">
        <f t="shared" si="262"/>
        <v>0</v>
      </c>
      <c r="AJ495" s="431">
        <f t="shared" si="262"/>
        <v>33408.079999999987</v>
      </c>
      <c r="AK495" s="431">
        <f t="shared" si="262"/>
        <v>0</v>
      </c>
      <c r="AL495" s="431">
        <f t="shared" si="267"/>
        <v>33408.079999999987</v>
      </c>
      <c r="AM495" s="432" t="str">
        <f t="shared" si="270"/>
        <v/>
      </c>
      <c r="AN495" s="432">
        <f t="shared" si="270"/>
        <v>0.87402684766214178</v>
      </c>
      <c r="AO495" s="432" t="str">
        <f t="shared" si="270"/>
        <v/>
      </c>
      <c r="AP495" s="432">
        <f t="shared" si="270"/>
        <v>0.87402684766214178</v>
      </c>
      <c r="AQ495" s="430">
        <f t="shared" si="265"/>
        <v>0</v>
      </c>
      <c r="AR495" s="430">
        <f t="shared" si="265"/>
        <v>0</v>
      </c>
      <c r="AS495" s="430">
        <f t="shared" si="265"/>
        <v>0</v>
      </c>
      <c r="AT495" s="200">
        <f t="shared" si="261"/>
        <v>0</v>
      </c>
      <c r="AU495" s="433"/>
    </row>
    <row r="496" spans="1:47" s="434" customFormat="1">
      <c r="A496" s="401"/>
      <c r="B496" s="443" t="s">
        <v>428</v>
      </c>
      <c r="C496" s="430"/>
      <c r="D496" s="430">
        <f>+[3]CHD13!D451</f>
        <v>489095</v>
      </c>
      <c r="E496" s="430"/>
      <c r="F496" s="430">
        <f t="shared" si="269"/>
        <v>489095</v>
      </c>
      <c r="G496" s="430"/>
      <c r="H496" s="430"/>
      <c r="I496" s="430"/>
      <c r="J496" s="430">
        <f t="shared" si="255"/>
        <v>0</v>
      </c>
      <c r="K496" s="430">
        <f t="shared" si="263"/>
        <v>0</v>
      </c>
      <c r="L496" s="430">
        <f t="shared" si="263"/>
        <v>489095</v>
      </c>
      <c r="M496" s="430">
        <f t="shared" si="263"/>
        <v>0</v>
      </c>
      <c r="N496" s="430">
        <f t="shared" si="256"/>
        <v>489095</v>
      </c>
      <c r="O496" s="430"/>
      <c r="P496" s="430">
        <v>489095</v>
      </c>
      <c r="Q496" s="430"/>
      <c r="R496" s="430">
        <f t="shared" si="257"/>
        <v>489095</v>
      </c>
      <c r="S496" s="430"/>
      <c r="T496" s="430"/>
      <c r="U496" s="430"/>
      <c r="V496" s="430">
        <f t="shared" si="258"/>
        <v>0</v>
      </c>
      <c r="W496" s="430"/>
      <c r="X496" s="430">
        <f>+[3]CHD13!J451</f>
        <v>0</v>
      </c>
      <c r="Y496" s="430"/>
      <c r="Z496" s="430">
        <f t="shared" si="259"/>
        <v>0</v>
      </c>
      <c r="AA496" s="430">
        <f t="shared" si="264"/>
        <v>0</v>
      </c>
      <c r="AB496" s="431">
        <f t="shared" si="264"/>
        <v>489095</v>
      </c>
      <c r="AC496" s="431">
        <f t="shared" si="264"/>
        <v>0</v>
      </c>
      <c r="AD496" s="431">
        <f>SUM(AA496:AC496)</f>
        <v>489095</v>
      </c>
      <c r="AE496" s="431"/>
      <c r="AF496" s="431">
        <f>+[3]CHD13!AX451</f>
        <v>489095</v>
      </c>
      <c r="AG496" s="431"/>
      <c r="AH496" s="431">
        <f>SUM(AE496:AG496)</f>
        <v>489095</v>
      </c>
      <c r="AI496" s="431">
        <f t="shared" si="262"/>
        <v>0</v>
      </c>
      <c r="AJ496" s="431">
        <f t="shared" si="262"/>
        <v>0</v>
      </c>
      <c r="AK496" s="431">
        <f t="shared" si="262"/>
        <v>0</v>
      </c>
      <c r="AL496" s="431">
        <f t="shared" si="267"/>
        <v>0</v>
      </c>
      <c r="AM496" s="432" t="str">
        <f t="shared" si="270"/>
        <v/>
      </c>
      <c r="AN496" s="432">
        <f t="shared" si="270"/>
        <v>1</v>
      </c>
      <c r="AO496" s="432" t="str">
        <f t="shared" si="270"/>
        <v/>
      </c>
      <c r="AP496" s="432">
        <f t="shared" si="270"/>
        <v>1</v>
      </c>
      <c r="AQ496" s="430">
        <f t="shared" si="265"/>
        <v>0</v>
      </c>
      <c r="AR496" s="430">
        <f t="shared" si="265"/>
        <v>0</v>
      </c>
      <c r="AS496" s="430">
        <f t="shared" si="265"/>
        <v>0</v>
      </c>
      <c r="AT496" s="200">
        <f>SUM(AQ496:AS496)</f>
        <v>0</v>
      </c>
      <c r="AU496" s="433"/>
    </row>
    <row r="497" spans="1:48" s="434" customFormat="1">
      <c r="A497" s="401"/>
      <c r="B497" s="443"/>
      <c r="C497" s="430"/>
      <c r="D497" s="430"/>
      <c r="E497" s="430"/>
      <c r="F497" s="430"/>
      <c r="G497" s="430"/>
      <c r="H497" s="430"/>
      <c r="I497" s="430"/>
      <c r="J497" s="430"/>
      <c r="K497" s="430"/>
      <c r="L497" s="430"/>
      <c r="M497" s="430"/>
      <c r="N497" s="430"/>
      <c r="O497" s="430"/>
      <c r="P497" s="430"/>
      <c r="Q497" s="430"/>
      <c r="R497" s="430"/>
      <c r="S497" s="430"/>
      <c r="T497" s="430"/>
      <c r="U497" s="430"/>
      <c r="V497" s="430"/>
      <c r="W497" s="430"/>
      <c r="X497" s="430"/>
      <c r="Y497" s="430"/>
      <c r="Z497" s="430"/>
      <c r="AA497" s="430"/>
      <c r="AB497" s="431"/>
      <c r="AC497" s="431"/>
      <c r="AD497" s="431"/>
      <c r="AE497" s="431"/>
      <c r="AF497" s="431"/>
      <c r="AG497" s="431"/>
      <c r="AH497" s="431"/>
      <c r="AI497" s="431"/>
      <c r="AJ497" s="431"/>
      <c r="AK497" s="431"/>
      <c r="AL497" s="431"/>
      <c r="AM497" s="432"/>
      <c r="AN497" s="432"/>
      <c r="AO497" s="432"/>
      <c r="AP497" s="432"/>
      <c r="AQ497" s="430"/>
      <c r="AR497" s="430"/>
      <c r="AS497" s="430"/>
      <c r="AT497" s="200"/>
      <c r="AU497" s="433"/>
    </row>
    <row r="498" spans="1:48" s="434" customFormat="1">
      <c r="A498" s="401"/>
      <c r="B498" s="217" t="s">
        <v>120</v>
      </c>
      <c r="C498" s="430"/>
      <c r="D498" s="430">
        <f>+[3]ZCMC!D451</f>
        <v>200000</v>
      </c>
      <c r="E498" s="430"/>
      <c r="F498" s="430">
        <f>SUM(C498:E498)</f>
        <v>200000</v>
      </c>
      <c r="G498" s="430"/>
      <c r="H498" s="430"/>
      <c r="I498" s="430"/>
      <c r="J498" s="430">
        <f>SUM(G498:I498)</f>
        <v>0</v>
      </c>
      <c r="K498" s="430">
        <f>+C498+G498</f>
        <v>0</v>
      </c>
      <c r="L498" s="430">
        <f>+D498+H498</f>
        <v>200000</v>
      </c>
      <c r="M498" s="430">
        <f>+E498+I498</f>
        <v>0</v>
      </c>
      <c r="N498" s="430">
        <f>SUM(K498:M498)</f>
        <v>200000</v>
      </c>
      <c r="O498" s="430"/>
      <c r="P498" s="430">
        <v>200000</v>
      </c>
      <c r="Q498" s="430"/>
      <c r="R498" s="430">
        <f>SUM(O498:Q498)</f>
        <v>200000</v>
      </c>
      <c r="S498" s="430"/>
      <c r="T498" s="430"/>
      <c r="U498" s="430"/>
      <c r="V498" s="430">
        <f>SUM(S498:U498)</f>
        <v>0</v>
      </c>
      <c r="W498" s="430"/>
      <c r="X498" s="430">
        <f>+[3]ZCMC!J451</f>
        <v>0</v>
      </c>
      <c r="Y498" s="430"/>
      <c r="Z498" s="430">
        <f>SUM(W498:Y498)</f>
        <v>0</v>
      </c>
      <c r="AA498" s="430">
        <f>+O498+W498+S498</f>
        <v>0</v>
      </c>
      <c r="AB498" s="431">
        <f>+P498+X498+T498</f>
        <v>200000</v>
      </c>
      <c r="AC498" s="431">
        <f>+Q498+Y498+U498</f>
        <v>0</v>
      </c>
      <c r="AD498" s="431">
        <f>SUM(AA498:AC498)</f>
        <v>200000</v>
      </c>
      <c r="AE498" s="431"/>
      <c r="AF498" s="431">
        <f>+[3]ZCMC!AX451</f>
        <v>200000</v>
      </c>
      <c r="AG498" s="431"/>
      <c r="AH498" s="431">
        <f>SUM(AE498:AG498)</f>
        <v>200000</v>
      </c>
      <c r="AI498" s="431">
        <f>+AA498-AE498</f>
        <v>0</v>
      </c>
      <c r="AJ498" s="431">
        <f>+AB498-AF498</f>
        <v>0</v>
      </c>
      <c r="AK498" s="431">
        <f>+AC498-AG498</f>
        <v>0</v>
      </c>
      <c r="AL498" s="431">
        <f>SUM(AI498:AK498)</f>
        <v>0</v>
      </c>
      <c r="AM498" s="432" t="str">
        <f>IF(AA498=0,"",AE498/AA498)</f>
        <v/>
      </c>
      <c r="AN498" s="432">
        <f>IF(AB498=0,"",AF498/AB498)</f>
        <v>1</v>
      </c>
      <c r="AO498" s="432" t="str">
        <f>IF(AC498=0,"",AG498/AC498)</f>
        <v/>
      </c>
      <c r="AP498" s="432">
        <f>IF(AD498=0,"",AH498/AD498)</f>
        <v>1</v>
      </c>
      <c r="AQ498" s="430">
        <f>+K498-O498-S498</f>
        <v>0</v>
      </c>
      <c r="AR498" s="430">
        <f>+L498-P498-T498</f>
        <v>0</v>
      </c>
      <c r="AS498" s="430">
        <f>+M498-Q498-U498</f>
        <v>0</v>
      </c>
      <c r="AT498" s="200">
        <f>SUM(AQ498:AS498)</f>
        <v>0</v>
      </c>
      <c r="AU498" s="433"/>
    </row>
    <row r="499" spans="1:48" s="434" customFormat="1">
      <c r="A499" s="401"/>
      <c r="B499" s="443"/>
      <c r="C499" s="430"/>
      <c r="D499" s="430"/>
      <c r="E499" s="430"/>
      <c r="F499" s="430"/>
      <c r="G499" s="430"/>
      <c r="H499" s="430"/>
      <c r="I499" s="430"/>
      <c r="J499" s="430"/>
      <c r="K499" s="430"/>
      <c r="L499" s="430"/>
      <c r="M499" s="430"/>
      <c r="N499" s="430"/>
      <c r="O499" s="430"/>
      <c r="P499" s="430"/>
      <c r="Q499" s="430"/>
      <c r="R499" s="430"/>
      <c r="S499" s="430"/>
      <c r="T499" s="430"/>
      <c r="U499" s="430"/>
      <c r="V499" s="430"/>
      <c r="W499" s="430"/>
      <c r="X499" s="430"/>
      <c r="Y499" s="430"/>
      <c r="Z499" s="430"/>
      <c r="AA499" s="430"/>
      <c r="AB499" s="431"/>
      <c r="AC499" s="431"/>
      <c r="AD499" s="431"/>
      <c r="AE499" s="431"/>
      <c r="AF499" s="431"/>
      <c r="AG499" s="431"/>
      <c r="AH499" s="431"/>
      <c r="AI499" s="431"/>
      <c r="AJ499" s="431"/>
      <c r="AK499" s="431"/>
      <c r="AL499" s="431"/>
      <c r="AM499" s="432"/>
      <c r="AN499" s="432"/>
      <c r="AO499" s="432"/>
      <c r="AP499" s="432"/>
      <c r="AQ499" s="430"/>
      <c r="AR499" s="430"/>
      <c r="AS499" s="430"/>
      <c r="AT499" s="200"/>
      <c r="AU499" s="433"/>
    </row>
    <row r="500" spans="1:48" s="434" customFormat="1">
      <c r="A500" s="401"/>
      <c r="B500" s="217" t="s">
        <v>431</v>
      </c>
      <c r="C500" s="430"/>
      <c r="D500" s="430">
        <f>+[3]RITM!D451</f>
        <v>45149.049999999814</v>
      </c>
      <c r="E500" s="430"/>
      <c r="F500" s="430">
        <f>SUM(C500:E500)</f>
        <v>45149.049999999814</v>
      </c>
      <c r="G500" s="430"/>
      <c r="H500" s="430"/>
      <c r="I500" s="430"/>
      <c r="J500" s="430">
        <f>SUM(G500:I500)</f>
        <v>0</v>
      </c>
      <c r="K500" s="430">
        <f t="shared" ref="K500:M501" si="271">+C500+G500</f>
        <v>0</v>
      </c>
      <c r="L500" s="430">
        <f t="shared" si="271"/>
        <v>45149.049999999814</v>
      </c>
      <c r="M500" s="430">
        <f t="shared" si="271"/>
        <v>0</v>
      </c>
      <c r="N500" s="430">
        <f>SUM(K500:M500)</f>
        <v>45149.049999999814</v>
      </c>
      <c r="O500" s="430"/>
      <c r="P500" s="430">
        <v>45149.049999999814</v>
      </c>
      <c r="Q500" s="430"/>
      <c r="R500" s="430">
        <f>SUM(O500:Q500)</f>
        <v>45149.049999999814</v>
      </c>
      <c r="S500" s="430"/>
      <c r="T500" s="430"/>
      <c r="U500" s="430"/>
      <c r="V500" s="430">
        <f>SUM(S500:U500)</f>
        <v>0</v>
      </c>
      <c r="W500" s="430"/>
      <c r="X500" s="430">
        <f>+[3]RITM!J451</f>
        <v>0</v>
      </c>
      <c r="Y500" s="430"/>
      <c r="Z500" s="430">
        <f>SUM(W500:Y500)</f>
        <v>0</v>
      </c>
      <c r="AA500" s="430">
        <f t="shared" ref="AA500:AC501" si="272">+O500+W500+S500</f>
        <v>0</v>
      </c>
      <c r="AB500" s="431">
        <f t="shared" si="272"/>
        <v>45149.049999999814</v>
      </c>
      <c r="AC500" s="431">
        <f t="shared" si="272"/>
        <v>0</v>
      </c>
      <c r="AD500" s="431">
        <f>SUM(AA500:AC500)</f>
        <v>45149.049999999814</v>
      </c>
      <c r="AE500" s="431"/>
      <c r="AF500" s="431">
        <f>+[3]RITM!AX451</f>
        <v>44893.5</v>
      </c>
      <c r="AG500" s="431"/>
      <c r="AH500" s="431">
        <f>SUM(AE500:AG500)</f>
        <v>44893.5</v>
      </c>
      <c r="AI500" s="431">
        <f t="shared" ref="AI500:AK515" si="273">+AA500-AE500</f>
        <v>0</v>
      </c>
      <c r="AJ500" s="431">
        <f t="shared" si="273"/>
        <v>255.54999999981374</v>
      </c>
      <c r="AK500" s="431">
        <f t="shared" si="273"/>
        <v>0</v>
      </c>
      <c r="AL500" s="431">
        <f t="shared" ref="AL500:AL520" si="274">SUM(AI500:AK500)</f>
        <v>255.54999999981374</v>
      </c>
      <c r="AM500" s="432" t="str">
        <f t="shared" ref="AM500:AP515" si="275">IF(AA500=0,"",AE500/AA500)</f>
        <v/>
      </c>
      <c r="AN500" s="432">
        <f t="shared" si="275"/>
        <v>0.99433985875672215</v>
      </c>
      <c r="AO500" s="432" t="str">
        <f t="shared" si="275"/>
        <v/>
      </c>
      <c r="AP500" s="432">
        <f t="shared" si="275"/>
        <v>0.99433985875672215</v>
      </c>
      <c r="AQ500" s="430">
        <f t="shared" ref="AQ500:AS501" si="276">+K500-O500-S500</f>
        <v>0</v>
      </c>
      <c r="AR500" s="430">
        <f t="shared" si="276"/>
        <v>0</v>
      </c>
      <c r="AS500" s="430">
        <f t="shared" si="276"/>
        <v>0</v>
      </c>
      <c r="AT500" s="200">
        <f>SUM(AQ500:AS500)</f>
        <v>0</v>
      </c>
      <c r="AU500" s="433"/>
    </row>
    <row r="501" spans="1:48" s="434" customFormat="1">
      <c r="A501" s="401"/>
      <c r="B501" s="217" t="s">
        <v>62</v>
      </c>
      <c r="C501" s="430"/>
      <c r="D501" s="430">
        <f>+[3]EAMC!D451</f>
        <v>860140.84999999963</v>
      </c>
      <c r="E501" s="430"/>
      <c r="F501" s="430">
        <f>SUM(C501:E501)</f>
        <v>860140.84999999963</v>
      </c>
      <c r="G501" s="430"/>
      <c r="H501" s="430"/>
      <c r="I501" s="430"/>
      <c r="J501" s="430">
        <f>SUM(G501:I501)</f>
        <v>0</v>
      </c>
      <c r="K501" s="430">
        <f t="shared" si="271"/>
        <v>0</v>
      </c>
      <c r="L501" s="430">
        <f t="shared" si="271"/>
        <v>860140.84999999963</v>
      </c>
      <c r="M501" s="430">
        <f t="shared" si="271"/>
        <v>0</v>
      </c>
      <c r="N501" s="430">
        <f>SUM(K501:M501)</f>
        <v>860140.84999999963</v>
      </c>
      <c r="O501" s="430"/>
      <c r="P501" s="430">
        <v>860140.84999999963</v>
      </c>
      <c r="Q501" s="430"/>
      <c r="R501" s="430">
        <f>SUM(O501:Q501)</f>
        <v>860140.84999999963</v>
      </c>
      <c r="S501" s="430"/>
      <c r="T501" s="430"/>
      <c r="U501" s="430"/>
      <c r="V501" s="430">
        <f>SUM(S501:U501)</f>
        <v>0</v>
      </c>
      <c r="W501" s="430"/>
      <c r="X501" s="430">
        <f>+[3]EAMC!J451</f>
        <v>5500000</v>
      </c>
      <c r="Y501" s="430"/>
      <c r="Z501" s="430">
        <f>SUM(W501:Y501)</f>
        <v>5500000</v>
      </c>
      <c r="AA501" s="430">
        <f t="shared" si="272"/>
        <v>0</v>
      </c>
      <c r="AB501" s="431">
        <f t="shared" si="272"/>
        <v>6360140.8499999996</v>
      </c>
      <c r="AC501" s="431">
        <f t="shared" si="272"/>
        <v>0</v>
      </c>
      <c r="AD501" s="431">
        <f>SUM(AA501:AC501)</f>
        <v>6360140.8499999996</v>
      </c>
      <c r="AE501" s="431"/>
      <c r="AF501" s="431">
        <f>+[3]EAMC!AX451</f>
        <v>6018680.8399999999</v>
      </c>
      <c r="AG501" s="431"/>
      <c r="AH501" s="431">
        <f>SUM(AE501:AG501)</f>
        <v>6018680.8399999999</v>
      </c>
      <c r="AI501" s="431">
        <f t="shared" si="273"/>
        <v>0</v>
      </c>
      <c r="AJ501" s="431">
        <f t="shared" si="273"/>
        <v>341460.00999999978</v>
      </c>
      <c r="AK501" s="431">
        <f t="shared" si="273"/>
        <v>0</v>
      </c>
      <c r="AL501" s="431">
        <f t="shared" si="274"/>
        <v>341460.00999999978</v>
      </c>
      <c r="AM501" s="432" t="str">
        <f t="shared" si="275"/>
        <v/>
      </c>
      <c r="AN501" s="432">
        <f t="shared" si="275"/>
        <v>0.94631250815773993</v>
      </c>
      <c r="AO501" s="432" t="str">
        <f t="shared" si="275"/>
        <v/>
      </c>
      <c r="AP501" s="432">
        <f t="shared" si="275"/>
        <v>0.94631250815773993</v>
      </c>
      <c r="AQ501" s="430">
        <f t="shared" si="276"/>
        <v>0</v>
      </c>
      <c r="AR501" s="430">
        <f t="shared" si="276"/>
        <v>0</v>
      </c>
      <c r="AS501" s="430">
        <f t="shared" si="276"/>
        <v>0</v>
      </c>
      <c r="AT501" s="200">
        <f>SUM(AQ501:AS501)</f>
        <v>0</v>
      </c>
      <c r="AU501" s="433"/>
    </row>
    <row r="502" spans="1:48" s="434" customFormat="1">
      <c r="A502" s="401"/>
      <c r="B502" s="261"/>
      <c r="C502" s="430"/>
      <c r="D502" s="430"/>
      <c r="E502" s="430"/>
      <c r="F502" s="430">
        <f>SUM(C502:E502)</f>
        <v>0</v>
      </c>
      <c r="G502" s="430"/>
      <c r="H502" s="430"/>
      <c r="I502" s="430"/>
      <c r="J502" s="430">
        <f>SUM(G502:I502)</f>
        <v>0</v>
      </c>
      <c r="K502" s="430">
        <f t="shared" si="263"/>
        <v>0</v>
      </c>
      <c r="L502" s="430">
        <f t="shared" si="263"/>
        <v>0</v>
      </c>
      <c r="M502" s="430">
        <f t="shared" si="263"/>
        <v>0</v>
      </c>
      <c r="N502" s="430">
        <f>SUM(K502:M502)</f>
        <v>0</v>
      </c>
      <c r="O502" s="430"/>
      <c r="P502" s="430"/>
      <c r="Q502" s="430"/>
      <c r="R502" s="430">
        <f>SUM(O502:Q502)</f>
        <v>0</v>
      </c>
      <c r="S502" s="430"/>
      <c r="T502" s="430"/>
      <c r="U502" s="430"/>
      <c r="V502" s="430">
        <f>SUM(S502:U502)</f>
        <v>0</v>
      </c>
      <c r="W502" s="430"/>
      <c r="X502" s="430"/>
      <c r="Y502" s="430"/>
      <c r="Z502" s="430">
        <f>SUM(W502:Y502)</f>
        <v>0</v>
      </c>
      <c r="AA502" s="430">
        <f t="shared" si="264"/>
        <v>0</v>
      </c>
      <c r="AB502" s="431">
        <f t="shared" si="264"/>
        <v>0</v>
      </c>
      <c r="AC502" s="431">
        <f t="shared" si="264"/>
        <v>0</v>
      </c>
      <c r="AD502" s="431">
        <f>SUM(AA502:AC502)</f>
        <v>0</v>
      </c>
      <c r="AE502" s="431"/>
      <c r="AF502" s="431"/>
      <c r="AG502" s="431"/>
      <c r="AH502" s="431">
        <f>SUM(AE502:AG502)</f>
        <v>0</v>
      </c>
      <c r="AI502" s="431">
        <f t="shared" si="273"/>
        <v>0</v>
      </c>
      <c r="AJ502" s="431">
        <f t="shared" si="273"/>
        <v>0</v>
      </c>
      <c r="AK502" s="431">
        <f t="shared" si="273"/>
        <v>0</v>
      </c>
      <c r="AL502" s="431">
        <f t="shared" si="274"/>
        <v>0</v>
      </c>
      <c r="AM502" s="432" t="str">
        <f t="shared" si="275"/>
        <v/>
      </c>
      <c r="AN502" s="432" t="str">
        <f t="shared" si="275"/>
        <v/>
      </c>
      <c r="AO502" s="432" t="str">
        <f t="shared" si="275"/>
        <v/>
      </c>
      <c r="AP502" s="432" t="str">
        <f t="shared" si="275"/>
        <v/>
      </c>
      <c r="AQ502" s="430">
        <f t="shared" si="265"/>
        <v>0</v>
      </c>
      <c r="AR502" s="430">
        <f t="shared" si="265"/>
        <v>0</v>
      </c>
      <c r="AS502" s="430">
        <f t="shared" si="265"/>
        <v>0</v>
      </c>
      <c r="AT502" s="200">
        <f>SUM(AQ502:AS502)</f>
        <v>0</v>
      </c>
      <c r="AU502" s="433"/>
    </row>
    <row r="503" spans="1:48" s="420" customFormat="1">
      <c r="A503" s="428" t="s">
        <v>235</v>
      </c>
      <c r="B503" s="458" t="s">
        <v>236</v>
      </c>
      <c r="C503" s="416">
        <f t="shared" ref="C503:AH503" si="277">SUM(C504:C530)</f>
        <v>0</v>
      </c>
      <c r="D503" s="416">
        <f t="shared" si="277"/>
        <v>145069274.91</v>
      </c>
      <c r="E503" s="416">
        <f t="shared" si="277"/>
        <v>0</v>
      </c>
      <c r="F503" s="416">
        <f t="shared" si="277"/>
        <v>145069274.91</v>
      </c>
      <c r="G503" s="416">
        <f t="shared" si="277"/>
        <v>0</v>
      </c>
      <c r="H503" s="416">
        <f t="shared" si="277"/>
        <v>0</v>
      </c>
      <c r="I503" s="416">
        <f t="shared" si="277"/>
        <v>0</v>
      </c>
      <c r="J503" s="416">
        <f t="shared" si="277"/>
        <v>0</v>
      </c>
      <c r="K503" s="416">
        <f t="shared" si="277"/>
        <v>0</v>
      </c>
      <c r="L503" s="416">
        <f t="shared" si="277"/>
        <v>145069274.91</v>
      </c>
      <c r="M503" s="416">
        <f t="shared" si="277"/>
        <v>0</v>
      </c>
      <c r="N503" s="416">
        <f t="shared" si="277"/>
        <v>145069274.91</v>
      </c>
      <c r="O503" s="416">
        <f t="shared" si="277"/>
        <v>0</v>
      </c>
      <c r="P503" s="416">
        <f t="shared" si="277"/>
        <v>145069274.91</v>
      </c>
      <c r="Q503" s="416">
        <f t="shared" si="277"/>
        <v>0</v>
      </c>
      <c r="R503" s="416">
        <f t="shared" si="277"/>
        <v>145069274.91</v>
      </c>
      <c r="S503" s="416">
        <f t="shared" si="277"/>
        <v>0</v>
      </c>
      <c r="T503" s="416">
        <f t="shared" si="277"/>
        <v>0</v>
      </c>
      <c r="U503" s="416">
        <f t="shared" si="277"/>
        <v>0</v>
      </c>
      <c r="V503" s="416">
        <f t="shared" si="277"/>
        <v>0</v>
      </c>
      <c r="W503" s="416">
        <f t="shared" si="277"/>
        <v>0</v>
      </c>
      <c r="X503" s="416">
        <f t="shared" si="277"/>
        <v>0</v>
      </c>
      <c r="Y503" s="416">
        <f t="shared" si="277"/>
        <v>0</v>
      </c>
      <c r="Z503" s="416">
        <f t="shared" si="277"/>
        <v>0</v>
      </c>
      <c r="AA503" s="416">
        <f t="shared" si="277"/>
        <v>0</v>
      </c>
      <c r="AB503" s="417">
        <f t="shared" si="277"/>
        <v>145069274.91</v>
      </c>
      <c r="AC503" s="417">
        <f t="shared" si="277"/>
        <v>0</v>
      </c>
      <c r="AD503" s="417">
        <f t="shared" si="277"/>
        <v>145069274.91</v>
      </c>
      <c r="AE503" s="417">
        <f t="shared" si="277"/>
        <v>0</v>
      </c>
      <c r="AF503" s="417">
        <f t="shared" si="277"/>
        <v>142199951.87</v>
      </c>
      <c r="AG503" s="417">
        <f t="shared" si="277"/>
        <v>0</v>
      </c>
      <c r="AH503" s="417">
        <f t="shared" si="277"/>
        <v>142199951.87</v>
      </c>
      <c r="AI503" s="417">
        <f t="shared" si="273"/>
        <v>0</v>
      </c>
      <c r="AJ503" s="417">
        <f t="shared" si="273"/>
        <v>2869323.0399999917</v>
      </c>
      <c r="AK503" s="417">
        <f t="shared" si="273"/>
        <v>0</v>
      </c>
      <c r="AL503" s="417">
        <f t="shared" si="274"/>
        <v>2869323.0399999917</v>
      </c>
      <c r="AM503" s="418" t="str">
        <f t="shared" si="275"/>
        <v/>
      </c>
      <c r="AN503" s="418">
        <f t="shared" si="275"/>
        <v>0.98022101480978585</v>
      </c>
      <c r="AO503" s="418" t="str">
        <f t="shared" si="275"/>
        <v/>
      </c>
      <c r="AP503" s="418">
        <f t="shared" si="275"/>
        <v>0.98022101480978585</v>
      </c>
      <c r="AQ503" s="416">
        <f>SUM(AQ504:AQ530)</f>
        <v>0</v>
      </c>
      <c r="AR503" s="416">
        <f>SUM(AR504:AR530)</f>
        <v>0</v>
      </c>
      <c r="AS503" s="416">
        <f>SUM(AS504:AS530)</f>
        <v>0</v>
      </c>
      <c r="AT503" s="416">
        <f>SUM(AT504:AT530)</f>
        <v>0</v>
      </c>
      <c r="AU503" s="419"/>
      <c r="AV503" s="466">
        <f>+AL503-'[1]Summary by PAP Conap2014'!$BE$137</f>
        <v>0</v>
      </c>
    </row>
    <row r="504" spans="1:48" s="334" customFormat="1">
      <c r="A504" s="401"/>
      <c r="B504" s="217" t="s">
        <v>51</v>
      </c>
      <c r="C504" s="200"/>
      <c r="D504" s="200">
        <v>88093582.479999959</v>
      </c>
      <c r="E504" s="200"/>
      <c r="F504" s="200">
        <f t="shared" ref="F504:F520" si="278">SUM(C504:E504)</f>
        <v>88093582.479999959</v>
      </c>
      <c r="G504" s="200"/>
      <c r="H504" s="200"/>
      <c r="I504" s="200"/>
      <c r="J504" s="200">
        <f t="shared" ref="J504:J520" si="279">SUM(G504:I504)</f>
        <v>0</v>
      </c>
      <c r="K504" s="200">
        <f t="shared" si="263"/>
        <v>0</v>
      </c>
      <c r="L504" s="200">
        <f t="shared" si="263"/>
        <v>88093582.479999959</v>
      </c>
      <c r="M504" s="200">
        <f t="shared" si="263"/>
        <v>0</v>
      </c>
      <c r="N504" s="200">
        <f t="shared" ref="N504:N520" si="280">SUM(K504:M504)</f>
        <v>88093582.479999959</v>
      </c>
      <c r="O504" s="200"/>
      <c r="P504" s="200">
        <v>88093582.479999959</v>
      </c>
      <c r="Q504" s="200"/>
      <c r="R504" s="200">
        <f t="shared" ref="R504:R520" si="281">SUM(O504:Q504)</f>
        <v>88093582.479999959</v>
      </c>
      <c r="S504" s="200"/>
      <c r="T504" s="200"/>
      <c r="U504" s="200"/>
      <c r="V504" s="200">
        <f t="shared" ref="V504:V520" si="282">SUM(S504:U504)</f>
        <v>0</v>
      </c>
      <c r="W504" s="200"/>
      <c r="X504" s="200">
        <f>-+'[3]Central-conap'!E134</f>
        <v>-200000</v>
      </c>
      <c r="Y504" s="200"/>
      <c r="Z504" s="200">
        <f t="shared" ref="Z504:Z520" si="283">SUM(W504:Y504)</f>
        <v>-200000</v>
      </c>
      <c r="AA504" s="200">
        <f t="shared" si="264"/>
        <v>0</v>
      </c>
      <c r="AB504" s="402">
        <f t="shared" si="264"/>
        <v>87893582.479999959</v>
      </c>
      <c r="AC504" s="402">
        <f t="shared" si="264"/>
        <v>0</v>
      </c>
      <c r="AD504" s="402">
        <f t="shared" ref="AD504:AD520" si="284">SUM(AA504:AC504)</f>
        <v>87893582.479999959</v>
      </c>
      <c r="AE504" s="402"/>
      <c r="AF504" s="402">
        <f>+'[3]Central-conap'!F134</f>
        <v>87892668.930000007</v>
      </c>
      <c r="AG504" s="402"/>
      <c r="AH504" s="402">
        <f t="shared" ref="AH504:AH520" si="285">SUM(AE504:AG504)</f>
        <v>87892668.930000007</v>
      </c>
      <c r="AI504" s="402">
        <f t="shared" si="273"/>
        <v>0</v>
      </c>
      <c r="AJ504" s="402">
        <f t="shared" si="273"/>
        <v>913.54999995231628</v>
      </c>
      <c r="AK504" s="402">
        <f t="shared" si="273"/>
        <v>0</v>
      </c>
      <c r="AL504" s="402">
        <f t="shared" si="274"/>
        <v>913.54999995231628</v>
      </c>
      <c r="AM504" s="432" t="str">
        <f t="shared" si="275"/>
        <v/>
      </c>
      <c r="AN504" s="432">
        <f t="shared" si="275"/>
        <v>0.99998960618085897</v>
      </c>
      <c r="AO504" s="432" t="str">
        <f t="shared" si="275"/>
        <v/>
      </c>
      <c r="AP504" s="432">
        <f t="shared" si="275"/>
        <v>0.99998960618085897</v>
      </c>
      <c r="AQ504" s="200">
        <f t="shared" si="265"/>
        <v>0</v>
      </c>
      <c r="AR504" s="200">
        <f t="shared" si="265"/>
        <v>0</v>
      </c>
      <c r="AS504" s="200">
        <f t="shared" si="265"/>
        <v>0</v>
      </c>
      <c r="AT504" s="200">
        <f t="shared" ref="AT504:AT520" si="286">SUM(AQ504:AS504)</f>
        <v>0</v>
      </c>
      <c r="AU504" s="404"/>
    </row>
    <row r="505" spans="1:48" s="334" customFormat="1" ht="24">
      <c r="A505" s="401"/>
      <c r="B505" s="217" t="s">
        <v>52</v>
      </c>
      <c r="C505" s="200"/>
      <c r="D505" s="200">
        <v>10935267.210000001</v>
      </c>
      <c r="E505" s="200"/>
      <c r="F505" s="200">
        <f t="shared" si="278"/>
        <v>10935267.210000001</v>
      </c>
      <c r="G505" s="200"/>
      <c r="H505" s="200"/>
      <c r="I505" s="200"/>
      <c r="J505" s="200">
        <f t="shared" si="279"/>
        <v>0</v>
      </c>
      <c r="K505" s="200">
        <f t="shared" si="263"/>
        <v>0</v>
      </c>
      <c r="L505" s="200">
        <f t="shared" si="263"/>
        <v>10935267.210000001</v>
      </c>
      <c r="M505" s="200">
        <f t="shared" si="263"/>
        <v>0</v>
      </c>
      <c r="N505" s="200">
        <f t="shared" si="280"/>
        <v>10935267.210000001</v>
      </c>
      <c r="O505" s="200"/>
      <c r="P505" s="200">
        <v>10935267.210000001</v>
      </c>
      <c r="Q505" s="200"/>
      <c r="R505" s="200">
        <f t="shared" si="281"/>
        <v>10935267.210000001</v>
      </c>
      <c r="S505" s="200"/>
      <c r="T505" s="200"/>
      <c r="U505" s="200"/>
      <c r="V505" s="200">
        <f t="shared" si="282"/>
        <v>0</v>
      </c>
      <c r="W505" s="200"/>
      <c r="X505" s="200"/>
      <c r="Y505" s="200"/>
      <c r="Z505" s="200">
        <f t="shared" si="283"/>
        <v>0</v>
      </c>
      <c r="AA505" s="200">
        <f t="shared" si="264"/>
        <v>0</v>
      </c>
      <c r="AB505" s="402">
        <f t="shared" si="264"/>
        <v>10935267.210000001</v>
      </c>
      <c r="AC505" s="402">
        <f t="shared" si="264"/>
        <v>0</v>
      </c>
      <c r="AD505" s="402">
        <f t="shared" si="284"/>
        <v>10935267.210000001</v>
      </c>
      <c r="AE505" s="402"/>
      <c r="AF505" s="402">
        <f>+[3]CHDNCR!AX456</f>
        <v>10935243.4</v>
      </c>
      <c r="AG505" s="402"/>
      <c r="AH505" s="402">
        <f t="shared" si="285"/>
        <v>10935243.4</v>
      </c>
      <c r="AI505" s="402">
        <f t="shared" si="273"/>
        <v>0</v>
      </c>
      <c r="AJ505" s="402">
        <f t="shared" si="273"/>
        <v>23.810000000521541</v>
      </c>
      <c r="AK505" s="402">
        <f t="shared" si="273"/>
        <v>0</v>
      </c>
      <c r="AL505" s="402">
        <f t="shared" si="274"/>
        <v>23.810000000521541</v>
      </c>
      <c r="AM505" s="432" t="str">
        <f t="shared" si="275"/>
        <v/>
      </c>
      <c r="AN505" s="432">
        <f t="shared" si="275"/>
        <v>0.9999978226412265</v>
      </c>
      <c r="AO505" s="432" t="str">
        <f t="shared" si="275"/>
        <v/>
      </c>
      <c r="AP505" s="432">
        <f t="shared" si="275"/>
        <v>0.9999978226412265</v>
      </c>
      <c r="AQ505" s="200">
        <f t="shared" si="265"/>
        <v>0</v>
      </c>
      <c r="AR505" s="200">
        <f t="shared" si="265"/>
        <v>0</v>
      </c>
      <c r="AS505" s="200">
        <f t="shared" si="265"/>
        <v>0</v>
      </c>
      <c r="AT505" s="200">
        <f t="shared" si="286"/>
        <v>0</v>
      </c>
      <c r="AU505" s="404"/>
    </row>
    <row r="506" spans="1:48" s="334" customFormat="1">
      <c r="A506" s="401"/>
      <c r="B506" s="217" t="s">
        <v>88</v>
      </c>
      <c r="C506" s="200"/>
      <c r="D506" s="200"/>
      <c r="E506" s="200"/>
      <c r="F506" s="200">
        <f t="shared" si="278"/>
        <v>0</v>
      </c>
      <c r="G506" s="200"/>
      <c r="H506" s="200"/>
      <c r="I506" s="200"/>
      <c r="J506" s="200">
        <f t="shared" si="279"/>
        <v>0</v>
      </c>
      <c r="K506" s="200">
        <f>+C506+G506</f>
        <v>0</v>
      </c>
      <c r="L506" s="200">
        <f>+D506+H506</f>
        <v>0</v>
      </c>
      <c r="M506" s="200">
        <f>+E506+I506</f>
        <v>0</v>
      </c>
      <c r="N506" s="200">
        <f t="shared" si="280"/>
        <v>0</v>
      </c>
      <c r="O506" s="200"/>
      <c r="P506" s="200"/>
      <c r="Q506" s="200"/>
      <c r="R506" s="200">
        <f t="shared" si="281"/>
        <v>0</v>
      </c>
      <c r="S506" s="200"/>
      <c r="T506" s="200"/>
      <c r="U506" s="200"/>
      <c r="V506" s="200">
        <f t="shared" si="282"/>
        <v>0</v>
      </c>
      <c r="W506" s="200"/>
      <c r="X506" s="200"/>
      <c r="Y506" s="200"/>
      <c r="Z506" s="200">
        <f t="shared" si="283"/>
        <v>0</v>
      </c>
      <c r="AA506" s="200">
        <f>+O506+W506+S506</f>
        <v>0</v>
      </c>
      <c r="AB506" s="402">
        <f>+P506+X506+T506</f>
        <v>0</v>
      </c>
      <c r="AC506" s="402">
        <f>+Q506+Y506+U506</f>
        <v>0</v>
      </c>
      <c r="AD506" s="402">
        <f t="shared" si="284"/>
        <v>0</v>
      </c>
      <c r="AE506" s="402"/>
      <c r="AF506" s="402">
        <f>+[3]CHDCAR!AX456</f>
        <v>0</v>
      </c>
      <c r="AG506" s="402"/>
      <c r="AH506" s="402">
        <f t="shared" si="285"/>
        <v>0</v>
      </c>
      <c r="AI506" s="402">
        <f t="shared" si="273"/>
        <v>0</v>
      </c>
      <c r="AJ506" s="402">
        <f t="shared" si="273"/>
        <v>0</v>
      </c>
      <c r="AK506" s="402">
        <f t="shared" si="273"/>
        <v>0</v>
      </c>
      <c r="AL506" s="402">
        <f t="shared" si="274"/>
        <v>0</v>
      </c>
      <c r="AM506" s="432" t="str">
        <f t="shared" si="275"/>
        <v/>
      </c>
      <c r="AN506" s="432" t="str">
        <f t="shared" si="275"/>
        <v/>
      </c>
      <c r="AO506" s="432" t="str">
        <f t="shared" si="275"/>
        <v/>
      </c>
      <c r="AP506" s="432" t="str">
        <f t="shared" si="275"/>
        <v/>
      </c>
      <c r="AQ506" s="200">
        <f>+K506-O506-S506</f>
        <v>0</v>
      </c>
      <c r="AR506" s="200">
        <f>+L506-P506-T506</f>
        <v>0</v>
      </c>
      <c r="AS506" s="200">
        <f>+M506-Q506-U506</f>
        <v>0</v>
      </c>
      <c r="AT506" s="200">
        <f t="shared" si="286"/>
        <v>0</v>
      </c>
      <c r="AU506" s="404"/>
    </row>
    <row r="507" spans="1:48" s="334" customFormat="1">
      <c r="A507" s="401"/>
      <c r="B507" s="237" t="s">
        <v>80</v>
      </c>
      <c r="C507" s="200"/>
      <c r="D507" s="200">
        <v>1864681.4299999997</v>
      </c>
      <c r="E507" s="200"/>
      <c r="F507" s="200">
        <f t="shared" si="278"/>
        <v>1864681.4299999997</v>
      </c>
      <c r="G507" s="200"/>
      <c r="H507" s="200"/>
      <c r="I507" s="200"/>
      <c r="J507" s="200">
        <f t="shared" si="279"/>
        <v>0</v>
      </c>
      <c r="K507" s="200">
        <f t="shared" si="263"/>
        <v>0</v>
      </c>
      <c r="L507" s="200">
        <f t="shared" si="263"/>
        <v>1864681.4299999997</v>
      </c>
      <c r="M507" s="200">
        <f t="shared" si="263"/>
        <v>0</v>
      </c>
      <c r="N507" s="200">
        <f t="shared" si="280"/>
        <v>1864681.4299999997</v>
      </c>
      <c r="O507" s="200"/>
      <c r="P507" s="200">
        <v>1864681.4299999997</v>
      </c>
      <c r="Q507" s="200"/>
      <c r="R507" s="200">
        <f t="shared" si="281"/>
        <v>1864681.4299999997</v>
      </c>
      <c r="S507" s="200"/>
      <c r="T507" s="200"/>
      <c r="U507" s="200"/>
      <c r="V507" s="200">
        <f t="shared" si="282"/>
        <v>0</v>
      </c>
      <c r="W507" s="200"/>
      <c r="X507" s="200"/>
      <c r="Y507" s="200"/>
      <c r="Z507" s="200">
        <f t="shared" si="283"/>
        <v>0</v>
      </c>
      <c r="AA507" s="200">
        <f t="shared" si="264"/>
        <v>0</v>
      </c>
      <c r="AB507" s="402">
        <f t="shared" si="264"/>
        <v>1864681.4299999997</v>
      </c>
      <c r="AC507" s="402">
        <f t="shared" si="264"/>
        <v>0</v>
      </c>
      <c r="AD507" s="402">
        <f t="shared" si="284"/>
        <v>1864681.4299999997</v>
      </c>
      <c r="AE507" s="402"/>
      <c r="AF507" s="402">
        <f>+[3]CHD1!AX456</f>
        <v>1864681.43</v>
      </c>
      <c r="AG507" s="402"/>
      <c r="AH507" s="402">
        <f t="shared" si="285"/>
        <v>1864681.43</v>
      </c>
      <c r="AI507" s="402">
        <f t="shared" si="273"/>
        <v>0</v>
      </c>
      <c r="AJ507" s="402">
        <f t="shared" si="273"/>
        <v>0</v>
      </c>
      <c r="AK507" s="402">
        <f t="shared" si="273"/>
        <v>0</v>
      </c>
      <c r="AL507" s="402">
        <f t="shared" si="274"/>
        <v>0</v>
      </c>
      <c r="AM507" s="432" t="str">
        <f t="shared" si="275"/>
        <v/>
      </c>
      <c r="AN507" s="432">
        <f t="shared" si="275"/>
        <v>1.0000000000000002</v>
      </c>
      <c r="AO507" s="432" t="str">
        <f t="shared" si="275"/>
        <v/>
      </c>
      <c r="AP507" s="432">
        <f t="shared" si="275"/>
        <v>1.0000000000000002</v>
      </c>
      <c r="AQ507" s="200">
        <f t="shared" si="265"/>
        <v>0</v>
      </c>
      <c r="AR507" s="200">
        <f t="shared" si="265"/>
        <v>0</v>
      </c>
      <c r="AS507" s="200">
        <f t="shared" si="265"/>
        <v>0</v>
      </c>
      <c r="AT507" s="200">
        <f t="shared" si="286"/>
        <v>0</v>
      </c>
      <c r="AU507" s="404"/>
    </row>
    <row r="508" spans="1:48" s="334" customFormat="1" ht="24">
      <c r="A508" s="401"/>
      <c r="B508" s="443" t="s">
        <v>91</v>
      </c>
      <c r="C508" s="200"/>
      <c r="D508" s="200">
        <v>255802.99000000022</v>
      </c>
      <c r="E508" s="200"/>
      <c r="F508" s="200">
        <f t="shared" si="278"/>
        <v>255802.99000000022</v>
      </c>
      <c r="G508" s="200"/>
      <c r="H508" s="200"/>
      <c r="I508" s="200"/>
      <c r="J508" s="200">
        <f t="shared" si="279"/>
        <v>0</v>
      </c>
      <c r="K508" s="200">
        <f t="shared" si="263"/>
        <v>0</v>
      </c>
      <c r="L508" s="200">
        <f t="shared" si="263"/>
        <v>255802.99000000022</v>
      </c>
      <c r="M508" s="200">
        <f t="shared" si="263"/>
        <v>0</v>
      </c>
      <c r="N508" s="200">
        <f t="shared" si="280"/>
        <v>255802.99000000022</v>
      </c>
      <c r="O508" s="200"/>
      <c r="P508" s="200">
        <v>255802.99000000022</v>
      </c>
      <c r="Q508" s="200"/>
      <c r="R508" s="200">
        <f t="shared" si="281"/>
        <v>255802.99000000022</v>
      </c>
      <c r="S508" s="200"/>
      <c r="T508" s="200"/>
      <c r="U508" s="200"/>
      <c r="V508" s="200">
        <f t="shared" si="282"/>
        <v>0</v>
      </c>
      <c r="W508" s="200"/>
      <c r="X508" s="200"/>
      <c r="Y508" s="200"/>
      <c r="Z508" s="200">
        <f t="shared" si="283"/>
        <v>0</v>
      </c>
      <c r="AA508" s="200">
        <f t="shared" si="264"/>
        <v>0</v>
      </c>
      <c r="AB508" s="402">
        <f t="shared" si="264"/>
        <v>255802.99000000022</v>
      </c>
      <c r="AC508" s="402">
        <f t="shared" si="264"/>
        <v>0</v>
      </c>
      <c r="AD508" s="402">
        <f t="shared" si="284"/>
        <v>255802.99000000022</v>
      </c>
      <c r="AE508" s="402"/>
      <c r="AF508" s="402">
        <f>+[3]CHD2!AX456</f>
        <v>255198.99</v>
      </c>
      <c r="AG508" s="402"/>
      <c r="AH508" s="402">
        <f t="shared" si="285"/>
        <v>255198.99</v>
      </c>
      <c r="AI508" s="402">
        <f t="shared" si="273"/>
        <v>0</v>
      </c>
      <c r="AJ508" s="402">
        <f t="shared" si="273"/>
        <v>604.00000000023283</v>
      </c>
      <c r="AK508" s="402">
        <f t="shared" si="273"/>
        <v>0</v>
      </c>
      <c r="AL508" s="402">
        <f t="shared" si="274"/>
        <v>604.00000000023283</v>
      </c>
      <c r="AM508" s="432" t="str">
        <f t="shared" si="275"/>
        <v/>
      </c>
      <c r="AN508" s="432">
        <f t="shared" si="275"/>
        <v>0.99763880789665427</v>
      </c>
      <c r="AO508" s="432" t="str">
        <f t="shared" si="275"/>
        <v/>
      </c>
      <c r="AP508" s="432">
        <f t="shared" si="275"/>
        <v>0.99763880789665427</v>
      </c>
      <c r="AQ508" s="200">
        <f t="shared" si="265"/>
        <v>0</v>
      </c>
      <c r="AR508" s="200">
        <f t="shared" si="265"/>
        <v>0</v>
      </c>
      <c r="AS508" s="200">
        <f t="shared" si="265"/>
        <v>0</v>
      </c>
      <c r="AT508" s="200">
        <f t="shared" si="286"/>
        <v>0</v>
      </c>
      <c r="AU508" s="404"/>
    </row>
    <row r="509" spans="1:48" s="334" customFormat="1">
      <c r="A509" s="401"/>
      <c r="B509" s="217" t="s">
        <v>93</v>
      </c>
      <c r="C509" s="200"/>
      <c r="D509" s="200">
        <v>103385.65</v>
      </c>
      <c r="E509" s="200"/>
      <c r="F509" s="200">
        <f t="shared" si="278"/>
        <v>103385.65</v>
      </c>
      <c r="G509" s="200"/>
      <c r="H509" s="200"/>
      <c r="I509" s="200"/>
      <c r="J509" s="200">
        <f t="shared" si="279"/>
        <v>0</v>
      </c>
      <c r="K509" s="200">
        <f t="shared" si="263"/>
        <v>0</v>
      </c>
      <c r="L509" s="200">
        <f t="shared" si="263"/>
        <v>103385.65</v>
      </c>
      <c r="M509" s="200">
        <f t="shared" si="263"/>
        <v>0</v>
      </c>
      <c r="N509" s="200">
        <f t="shared" si="280"/>
        <v>103385.65</v>
      </c>
      <c r="O509" s="200"/>
      <c r="P509" s="200">
        <v>103385.65</v>
      </c>
      <c r="Q509" s="200"/>
      <c r="R509" s="200">
        <f t="shared" si="281"/>
        <v>103385.65</v>
      </c>
      <c r="S509" s="200"/>
      <c r="T509" s="200"/>
      <c r="U509" s="200"/>
      <c r="V509" s="200">
        <f t="shared" si="282"/>
        <v>0</v>
      </c>
      <c r="W509" s="200"/>
      <c r="X509" s="200"/>
      <c r="Y509" s="200"/>
      <c r="Z509" s="200">
        <f t="shared" si="283"/>
        <v>0</v>
      </c>
      <c r="AA509" s="200">
        <f t="shared" si="264"/>
        <v>0</v>
      </c>
      <c r="AB509" s="402">
        <f t="shared" si="264"/>
        <v>103385.65</v>
      </c>
      <c r="AC509" s="402">
        <f t="shared" si="264"/>
        <v>0</v>
      </c>
      <c r="AD509" s="402">
        <f t="shared" si="284"/>
        <v>103385.65</v>
      </c>
      <c r="AE509" s="402"/>
      <c r="AF509" s="402">
        <f>+[3]CHD3!AX456</f>
        <v>103385.65</v>
      </c>
      <c r="AG509" s="402"/>
      <c r="AH509" s="402">
        <f t="shared" si="285"/>
        <v>103385.65</v>
      </c>
      <c r="AI509" s="402">
        <f t="shared" si="273"/>
        <v>0</v>
      </c>
      <c r="AJ509" s="402">
        <f t="shared" si="273"/>
        <v>0</v>
      </c>
      <c r="AK509" s="402">
        <f t="shared" si="273"/>
        <v>0</v>
      </c>
      <c r="AL509" s="402">
        <f t="shared" si="274"/>
        <v>0</v>
      </c>
      <c r="AM509" s="432" t="str">
        <f t="shared" si="275"/>
        <v/>
      </c>
      <c r="AN509" s="432">
        <f t="shared" si="275"/>
        <v>1</v>
      </c>
      <c r="AO509" s="432" t="str">
        <f t="shared" si="275"/>
        <v/>
      </c>
      <c r="AP509" s="432">
        <f t="shared" si="275"/>
        <v>1</v>
      </c>
      <c r="AQ509" s="200">
        <f t="shared" si="265"/>
        <v>0</v>
      </c>
      <c r="AR509" s="200">
        <f t="shared" si="265"/>
        <v>0</v>
      </c>
      <c r="AS509" s="200">
        <f t="shared" si="265"/>
        <v>0</v>
      </c>
      <c r="AT509" s="200">
        <f t="shared" si="286"/>
        <v>0</v>
      </c>
      <c r="AU509" s="404"/>
    </row>
    <row r="510" spans="1:48" s="334" customFormat="1">
      <c r="A510" s="401"/>
      <c r="B510" s="217" t="s">
        <v>95</v>
      </c>
      <c r="C510" s="200"/>
      <c r="D510" s="200">
        <v>787137.98000000045</v>
      </c>
      <c r="E510" s="200"/>
      <c r="F510" s="200">
        <f t="shared" si="278"/>
        <v>787137.98000000045</v>
      </c>
      <c r="G510" s="200"/>
      <c r="H510" s="200"/>
      <c r="I510" s="200"/>
      <c r="J510" s="200">
        <f t="shared" si="279"/>
        <v>0</v>
      </c>
      <c r="K510" s="200">
        <f t="shared" si="263"/>
        <v>0</v>
      </c>
      <c r="L510" s="200">
        <f t="shared" si="263"/>
        <v>787137.98000000045</v>
      </c>
      <c r="M510" s="200">
        <f t="shared" si="263"/>
        <v>0</v>
      </c>
      <c r="N510" s="200">
        <f t="shared" si="280"/>
        <v>787137.98000000045</v>
      </c>
      <c r="O510" s="200"/>
      <c r="P510" s="200">
        <v>787137.98000000045</v>
      </c>
      <c r="Q510" s="200"/>
      <c r="R510" s="200">
        <f t="shared" si="281"/>
        <v>787137.98000000045</v>
      </c>
      <c r="S510" s="200"/>
      <c r="T510" s="200"/>
      <c r="U510" s="200"/>
      <c r="V510" s="200">
        <f t="shared" si="282"/>
        <v>0</v>
      </c>
      <c r="W510" s="200"/>
      <c r="X510" s="200"/>
      <c r="Y510" s="200"/>
      <c r="Z510" s="200">
        <f t="shared" si="283"/>
        <v>0</v>
      </c>
      <c r="AA510" s="200">
        <f t="shared" si="264"/>
        <v>0</v>
      </c>
      <c r="AB510" s="402">
        <f t="shared" si="264"/>
        <v>787137.98000000045</v>
      </c>
      <c r="AC510" s="402">
        <f t="shared" si="264"/>
        <v>0</v>
      </c>
      <c r="AD510" s="402">
        <f t="shared" si="284"/>
        <v>787137.98000000045</v>
      </c>
      <c r="AE510" s="402"/>
      <c r="AF510" s="402">
        <f>+[3]CHD4A!AX456</f>
        <v>787137.98</v>
      </c>
      <c r="AG510" s="402"/>
      <c r="AH510" s="402">
        <f t="shared" si="285"/>
        <v>787137.98</v>
      </c>
      <c r="AI510" s="402">
        <f t="shared" si="273"/>
        <v>0</v>
      </c>
      <c r="AJ510" s="402">
        <f t="shared" si="273"/>
        <v>0</v>
      </c>
      <c r="AK510" s="402">
        <f t="shared" si="273"/>
        <v>0</v>
      </c>
      <c r="AL510" s="402">
        <f t="shared" si="274"/>
        <v>0</v>
      </c>
      <c r="AM510" s="432" t="str">
        <f t="shared" si="275"/>
        <v/>
      </c>
      <c r="AN510" s="432">
        <f t="shared" si="275"/>
        <v>0.99999999999999944</v>
      </c>
      <c r="AO510" s="432" t="str">
        <f t="shared" si="275"/>
        <v/>
      </c>
      <c r="AP510" s="432">
        <f t="shared" si="275"/>
        <v>0.99999999999999944</v>
      </c>
      <c r="AQ510" s="200">
        <f t="shared" si="265"/>
        <v>0</v>
      </c>
      <c r="AR510" s="200">
        <f t="shared" si="265"/>
        <v>0</v>
      </c>
      <c r="AS510" s="200">
        <f t="shared" si="265"/>
        <v>0</v>
      </c>
      <c r="AT510" s="200">
        <f t="shared" si="286"/>
        <v>0</v>
      </c>
      <c r="AU510" s="404"/>
    </row>
    <row r="511" spans="1:48" s="334" customFormat="1">
      <c r="A511" s="401"/>
      <c r="B511" s="217" t="s">
        <v>97</v>
      </c>
      <c r="C511" s="200"/>
      <c r="D511" s="200">
        <v>0</v>
      </c>
      <c r="E511" s="200"/>
      <c r="F511" s="200">
        <f t="shared" si="278"/>
        <v>0</v>
      </c>
      <c r="G511" s="200"/>
      <c r="H511" s="200"/>
      <c r="I511" s="200"/>
      <c r="J511" s="200">
        <f t="shared" si="279"/>
        <v>0</v>
      </c>
      <c r="K511" s="200">
        <f t="shared" si="263"/>
        <v>0</v>
      </c>
      <c r="L511" s="200">
        <f t="shared" si="263"/>
        <v>0</v>
      </c>
      <c r="M511" s="200">
        <f t="shared" si="263"/>
        <v>0</v>
      </c>
      <c r="N511" s="200">
        <f t="shared" si="280"/>
        <v>0</v>
      </c>
      <c r="O511" s="200"/>
      <c r="P511" s="200">
        <v>0</v>
      </c>
      <c r="Q511" s="200"/>
      <c r="R511" s="200">
        <f t="shared" si="281"/>
        <v>0</v>
      </c>
      <c r="S511" s="200"/>
      <c r="T511" s="200"/>
      <c r="U511" s="200"/>
      <c r="V511" s="200">
        <f t="shared" si="282"/>
        <v>0</v>
      </c>
      <c r="W511" s="200"/>
      <c r="X511" s="200"/>
      <c r="Y511" s="200"/>
      <c r="Z511" s="200">
        <f t="shared" si="283"/>
        <v>0</v>
      </c>
      <c r="AA511" s="200">
        <f t="shared" si="264"/>
        <v>0</v>
      </c>
      <c r="AB511" s="402">
        <f t="shared" si="264"/>
        <v>0</v>
      </c>
      <c r="AC511" s="402">
        <f t="shared" si="264"/>
        <v>0</v>
      </c>
      <c r="AD511" s="402">
        <f t="shared" si="284"/>
        <v>0</v>
      </c>
      <c r="AE511" s="402"/>
      <c r="AF511" s="402">
        <f>+[3]CHD4B!AX456</f>
        <v>0</v>
      </c>
      <c r="AG511" s="402"/>
      <c r="AH511" s="402">
        <f t="shared" si="285"/>
        <v>0</v>
      </c>
      <c r="AI511" s="402">
        <f t="shared" si="273"/>
        <v>0</v>
      </c>
      <c r="AJ511" s="402">
        <f t="shared" si="273"/>
        <v>0</v>
      </c>
      <c r="AK511" s="402">
        <f t="shared" si="273"/>
        <v>0</v>
      </c>
      <c r="AL511" s="402">
        <f t="shared" si="274"/>
        <v>0</v>
      </c>
      <c r="AM511" s="432" t="str">
        <f t="shared" si="275"/>
        <v/>
      </c>
      <c r="AN511" s="432" t="str">
        <f t="shared" si="275"/>
        <v/>
      </c>
      <c r="AO511" s="432" t="str">
        <f t="shared" si="275"/>
        <v/>
      </c>
      <c r="AP511" s="432" t="str">
        <f t="shared" si="275"/>
        <v/>
      </c>
      <c r="AQ511" s="200">
        <f t="shared" si="265"/>
        <v>0</v>
      </c>
      <c r="AR511" s="200">
        <f t="shared" si="265"/>
        <v>0</v>
      </c>
      <c r="AS511" s="200">
        <f t="shared" si="265"/>
        <v>0</v>
      </c>
      <c r="AT511" s="200">
        <f t="shared" si="286"/>
        <v>0</v>
      </c>
      <c r="AU511" s="404"/>
    </row>
    <row r="512" spans="1:48" s="334" customFormat="1">
      <c r="A512" s="401"/>
      <c r="B512" s="217" t="s">
        <v>53</v>
      </c>
      <c r="C512" s="200"/>
      <c r="D512" s="200">
        <v>3676243</v>
      </c>
      <c r="E512" s="200"/>
      <c r="F512" s="200">
        <f t="shared" si="278"/>
        <v>3676243</v>
      </c>
      <c r="G512" s="200"/>
      <c r="H512" s="200"/>
      <c r="I512" s="200"/>
      <c r="J512" s="200">
        <f t="shared" si="279"/>
        <v>0</v>
      </c>
      <c r="K512" s="200">
        <f t="shared" si="263"/>
        <v>0</v>
      </c>
      <c r="L512" s="200">
        <f t="shared" si="263"/>
        <v>3676243</v>
      </c>
      <c r="M512" s="200">
        <f t="shared" si="263"/>
        <v>0</v>
      </c>
      <c r="N512" s="200">
        <f t="shared" si="280"/>
        <v>3676243</v>
      </c>
      <c r="O512" s="200"/>
      <c r="P512" s="200">
        <v>3676243</v>
      </c>
      <c r="Q512" s="200"/>
      <c r="R512" s="200">
        <f t="shared" si="281"/>
        <v>3676243</v>
      </c>
      <c r="S512" s="200"/>
      <c r="T512" s="200"/>
      <c r="U512" s="200"/>
      <c r="V512" s="200">
        <f t="shared" si="282"/>
        <v>0</v>
      </c>
      <c r="W512" s="200"/>
      <c r="X512" s="200"/>
      <c r="Y512" s="200"/>
      <c r="Z512" s="200">
        <f t="shared" si="283"/>
        <v>0</v>
      </c>
      <c r="AA512" s="200">
        <f t="shared" si="264"/>
        <v>0</v>
      </c>
      <c r="AB512" s="402">
        <f t="shared" si="264"/>
        <v>3676243</v>
      </c>
      <c r="AC512" s="402">
        <f t="shared" si="264"/>
        <v>0</v>
      </c>
      <c r="AD512" s="402">
        <f t="shared" si="284"/>
        <v>3676243</v>
      </c>
      <c r="AE512" s="402"/>
      <c r="AF512" s="402">
        <f>+[3]CHD5!AX456</f>
        <v>1632858.18</v>
      </c>
      <c r="AG512" s="402"/>
      <c r="AH512" s="402">
        <f t="shared" si="285"/>
        <v>1632858.18</v>
      </c>
      <c r="AI512" s="402">
        <f t="shared" si="273"/>
        <v>0</v>
      </c>
      <c r="AJ512" s="402">
        <f t="shared" si="273"/>
        <v>2043384.82</v>
      </c>
      <c r="AK512" s="402">
        <f t="shared" si="273"/>
        <v>0</v>
      </c>
      <c r="AL512" s="402">
        <f t="shared" si="274"/>
        <v>2043384.82</v>
      </c>
      <c r="AM512" s="432" t="str">
        <f t="shared" si="275"/>
        <v/>
      </c>
      <c r="AN512" s="432">
        <f t="shared" si="275"/>
        <v>0.44416492054524143</v>
      </c>
      <c r="AO512" s="432" t="str">
        <f t="shared" si="275"/>
        <v/>
      </c>
      <c r="AP512" s="432">
        <f t="shared" si="275"/>
        <v>0.44416492054524143</v>
      </c>
      <c r="AQ512" s="200">
        <f t="shared" si="265"/>
        <v>0</v>
      </c>
      <c r="AR512" s="200">
        <f t="shared" si="265"/>
        <v>0</v>
      </c>
      <c r="AS512" s="200">
        <f t="shared" si="265"/>
        <v>0</v>
      </c>
      <c r="AT512" s="200">
        <f t="shared" si="286"/>
        <v>0</v>
      </c>
      <c r="AU512" s="404"/>
    </row>
    <row r="513" spans="1:47" s="334" customFormat="1">
      <c r="A513" s="401"/>
      <c r="B513" s="217" t="s">
        <v>100</v>
      </c>
      <c r="C513" s="200"/>
      <c r="D513" s="200">
        <v>2325132</v>
      </c>
      <c r="E513" s="200"/>
      <c r="F513" s="200">
        <f t="shared" si="278"/>
        <v>2325132</v>
      </c>
      <c r="G513" s="200"/>
      <c r="H513" s="200"/>
      <c r="I513" s="200"/>
      <c r="J513" s="200">
        <f t="shared" si="279"/>
        <v>0</v>
      </c>
      <c r="K513" s="200">
        <f t="shared" si="263"/>
        <v>0</v>
      </c>
      <c r="L513" s="200">
        <f t="shared" si="263"/>
        <v>2325132</v>
      </c>
      <c r="M513" s="200">
        <f t="shared" si="263"/>
        <v>0</v>
      </c>
      <c r="N513" s="200">
        <f t="shared" si="280"/>
        <v>2325132</v>
      </c>
      <c r="O513" s="200"/>
      <c r="P513" s="200">
        <v>2325132</v>
      </c>
      <c r="Q513" s="200"/>
      <c r="R513" s="200">
        <f t="shared" si="281"/>
        <v>2325132</v>
      </c>
      <c r="S513" s="200"/>
      <c r="T513" s="200"/>
      <c r="U513" s="200"/>
      <c r="V513" s="200">
        <f t="shared" si="282"/>
        <v>0</v>
      </c>
      <c r="W513" s="200"/>
      <c r="X513" s="200"/>
      <c r="Y513" s="200"/>
      <c r="Z513" s="200">
        <f t="shared" si="283"/>
        <v>0</v>
      </c>
      <c r="AA513" s="200">
        <f t="shared" si="264"/>
        <v>0</v>
      </c>
      <c r="AB513" s="402">
        <f t="shared" si="264"/>
        <v>2325132</v>
      </c>
      <c r="AC513" s="402">
        <f t="shared" si="264"/>
        <v>0</v>
      </c>
      <c r="AD513" s="402">
        <f t="shared" si="284"/>
        <v>2325132</v>
      </c>
      <c r="AE513" s="402"/>
      <c r="AF513" s="402">
        <f>+[3]CHD6!AX456</f>
        <v>2325064.3499999996</v>
      </c>
      <c r="AG513" s="402"/>
      <c r="AH513" s="402">
        <f t="shared" si="285"/>
        <v>2325064.3499999996</v>
      </c>
      <c r="AI513" s="402">
        <f t="shared" si="273"/>
        <v>0</v>
      </c>
      <c r="AJ513" s="402">
        <f t="shared" si="273"/>
        <v>67.650000000372529</v>
      </c>
      <c r="AK513" s="402">
        <f t="shared" si="273"/>
        <v>0</v>
      </c>
      <c r="AL513" s="402">
        <f t="shared" si="274"/>
        <v>67.650000000372529</v>
      </c>
      <c r="AM513" s="432" t="str">
        <f t="shared" si="275"/>
        <v/>
      </c>
      <c r="AN513" s="432">
        <f t="shared" si="275"/>
        <v>0.99997090487765838</v>
      </c>
      <c r="AO513" s="432" t="str">
        <f t="shared" si="275"/>
        <v/>
      </c>
      <c r="AP513" s="432">
        <f t="shared" si="275"/>
        <v>0.99997090487765838</v>
      </c>
      <c r="AQ513" s="200">
        <f t="shared" si="265"/>
        <v>0</v>
      </c>
      <c r="AR513" s="200">
        <f t="shared" si="265"/>
        <v>0</v>
      </c>
      <c r="AS513" s="200">
        <f t="shared" si="265"/>
        <v>0</v>
      </c>
      <c r="AT513" s="200">
        <f t="shared" si="286"/>
        <v>0</v>
      </c>
      <c r="AU513" s="404"/>
    </row>
    <row r="514" spans="1:47" s="334" customFormat="1">
      <c r="A514" s="401"/>
      <c r="B514" s="217" t="s">
        <v>54</v>
      </c>
      <c r="C514" s="200"/>
      <c r="D514" s="200">
        <v>9061691.8300000001</v>
      </c>
      <c r="E514" s="200"/>
      <c r="F514" s="200">
        <f t="shared" si="278"/>
        <v>9061691.8300000001</v>
      </c>
      <c r="G514" s="200"/>
      <c r="H514" s="200"/>
      <c r="I514" s="200"/>
      <c r="J514" s="200">
        <f t="shared" si="279"/>
        <v>0</v>
      </c>
      <c r="K514" s="200">
        <f t="shared" si="263"/>
        <v>0</v>
      </c>
      <c r="L514" s="200">
        <f t="shared" si="263"/>
        <v>9061691.8300000001</v>
      </c>
      <c r="M514" s="200">
        <f t="shared" si="263"/>
        <v>0</v>
      </c>
      <c r="N514" s="200">
        <f t="shared" si="280"/>
        <v>9061691.8300000001</v>
      </c>
      <c r="O514" s="200"/>
      <c r="P514" s="200">
        <v>9061691.8300000001</v>
      </c>
      <c r="Q514" s="200"/>
      <c r="R514" s="200">
        <f t="shared" si="281"/>
        <v>9061691.8300000001</v>
      </c>
      <c r="S514" s="200"/>
      <c r="T514" s="200"/>
      <c r="U514" s="200"/>
      <c r="V514" s="200">
        <f t="shared" si="282"/>
        <v>0</v>
      </c>
      <c r="W514" s="200"/>
      <c r="X514" s="200"/>
      <c r="Y514" s="200"/>
      <c r="Z514" s="200">
        <f t="shared" si="283"/>
        <v>0</v>
      </c>
      <c r="AA514" s="200">
        <f t="shared" si="264"/>
        <v>0</v>
      </c>
      <c r="AB514" s="402">
        <f t="shared" si="264"/>
        <v>9061691.8300000001</v>
      </c>
      <c r="AC514" s="402">
        <f t="shared" si="264"/>
        <v>0</v>
      </c>
      <c r="AD514" s="402">
        <f t="shared" si="284"/>
        <v>9061691.8300000001</v>
      </c>
      <c r="AE514" s="402"/>
      <c r="AF514" s="402">
        <f>+[3]CHD7!AX456</f>
        <v>9061691.8300000001</v>
      </c>
      <c r="AG514" s="402"/>
      <c r="AH514" s="402">
        <f t="shared" si="285"/>
        <v>9061691.8300000001</v>
      </c>
      <c r="AI514" s="402">
        <f t="shared" si="273"/>
        <v>0</v>
      </c>
      <c r="AJ514" s="402">
        <f t="shared" si="273"/>
        <v>0</v>
      </c>
      <c r="AK514" s="402">
        <f t="shared" si="273"/>
        <v>0</v>
      </c>
      <c r="AL514" s="402">
        <f t="shared" si="274"/>
        <v>0</v>
      </c>
      <c r="AM514" s="432" t="str">
        <f t="shared" si="275"/>
        <v/>
      </c>
      <c r="AN514" s="432">
        <f t="shared" si="275"/>
        <v>1</v>
      </c>
      <c r="AO514" s="432" t="str">
        <f t="shared" si="275"/>
        <v/>
      </c>
      <c r="AP514" s="432">
        <f t="shared" si="275"/>
        <v>1</v>
      </c>
      <c r="AQ514" s="200">
        <f t="shared" si="265"/>
        <v>0</v>
      </c>
      <c r="AR514" s="200">
        <f t="shared" si="265"/>
        <v>0</v>
      </c>
      <c r="AS514" s="200">
        <f t="shared" si="265"/>
        <v>0</v>
      </c>
      <c r="AT514" s="200">
        <f t="shared" si="286"/>
        <v>0</v>
      </c>
      <c r="AU514" s="404"/>
    </row>
    <row r="515" spans="1:47" s="334" customFormat="1">
      <c r="A515" s="401"/>
      <c r="B515" s="217" t="s">
        <v>103</v>
      </c>
      <c r="C515" s="200"/>
      <c r="D515" s="200">
        <v>2191094.5</v>
      </c>
      <c r="E515" s="200"/>
      <c r="F515" s="200">
        <f t="shared" si="278"/>
        <v>2191094.5</v>
      </c>
      <c r="G515" s="200"/>
      <c r="H515" s="200"/>
      <c r="I515" s="200"/>
      <c r="J515" s="200">
        <f t="shared" si="279"/>
        <v>0</v>
      </c>
      <c r="K515" s="200">
        <f t="shared" ref="K515:M520" si="287">+C515+G515</f>
        <v>0</v>
      </c>
      <c r="L515" s="200">
        <f t="shared" si="287"/>
        <v>2191094.5</v>
      </c>
      <c r="M515" s="200">
        <f t="shared" si="287"/>
        <v>0</v>
      </c>
      <c r="N515" s="200">
        <f t="shared" si="280"/>
        <v>2191094.5</v>
      </c>
      <c r="O515" s="200"/>
      <c r="P515" s="200">
        <v>2191094.5</v>
      </c>
      <c r="Q515" s="200"/>
      <c r="R515" s="200">
        <f t="shared" si="281"/>
        <v>2191094.5</v>
      </c>
      <c r="S515" s="200"/>
      <c r="T515" s="200"/>
      <c r="U515" s="200"/>
      <c r="V515" s="200">
        <f t="shared" si="282"/>
        <v>0</v>
      </c>
      <c r="W515" s="200"/>
      <c r="X515" s="200"/>
      <c r="Y515" s="200"/>
      <c r="Z515" s="200">
        <f t="shared" si="283"/>
        <v>0</v>
      </c>
      <c r="AA515" s="200">
        <f t="shared" ref="AA515:AC520" si="288">+O515+W515+S515</f>
        <v>0</v>
      </c>
      <c r="AB515" s="402">
        <f t="shared" si="288"/>
        <v>2191094.5</v>
      </c>
      <c r="AC515" s="402">
        <f t="shared" si="288"/>
        <v>0</v>
      </c>
      <c r="AD515" s="402">
        <f t="shared" si="284"/>
        <v>2191094.5</v>
      </c>
      <c r="AE515" s="402"/>
      <c r="AF515" s="402">
        <f>+[3]CHD8!AX456</f>
        <v>1873343.86</v>
      </c>
      <c r="AG515" s="402"/>
      <c r="AH515" s="402">
        <f t="shared" si="285"/>
        <v>1873343.86</v>
      </c>
      <c r="AI515" s="402">
        <f t="shared" si="273"/>
        <v>0</v>
      </c>
      <c r="AJ515" s="402">
        <f t="shared" si="273"/>
        <v>317750.6399999999</v>
      </c>
      <c r="AK515" s="402">
        <f t="shared" si="273"/>
        <v>0</v>
      </c>
      <c r="AL515" s="402">
        <f t="shared" si="274"/>
        <v>317750.6399999999</v>
      </c>
      <c r="AM515" s="432" t="str">
        <f t="shared" si="275"/>
        <v/>
      </c>
      <c r="AN515" s="432">
        <f t="shared" si="275"/>
        <v>0.85498086002224005</v>
      </c>
      <c r="AO515" s="432" t="str">
        <f t="shared" si="275"/>
        <v/>
      </c>
      <c r="AP515" s="432">
        <f t="shared" si="275"/>
        <v>0.85498086002224005</v>
      </c>
      <c r="AQ515" s="200">
        <f t="shared" ref="AQ515:AS520" si="289">+K515-O515-S515</f>
        <v>0</v>
      </c>
      <c r="AR515" s="200">
        <f t="shared" si="289"/>
        <v>0</v>
      </c>
      <c r="AS515" s="200">
        <f t="shared" si="289"/>
        <v>0</v>
      </c>
      <c r="AT515" s="200">
        <f t="shared" si="286"/>
        <v>0</v>
      </c>
      <c r="AU515" s="404"/>
    </row>
    <row r="516" spans="1:47" s="334" customFormat="1" ht="24">
      <c r="A516" s="401"/>
      <c r="B516" s="217" t="s">
        <v>105</v>
      </c>
      <c r="C516" s="200"/>
      <c r="D516" s="200">
        <v>3543416</v>
      </c>
      <c r="E516" s="200"/>
      <c r="F516" s="200">
        <f t="shared" si="278"/>
        <v>3543416</v>
      </c>
      <c r="G516" s="200"/>
      <c r="H516" s="200"/>
      <c r="I516" s="200"/>
      <c r="J516" s="200">
        <f t="shared" si="279"/>
        <v>0</v>
      </c>
      <c r="K516" s="200">
        <f t="shared" si="287"/>
        <v>0</v>
      </c>
      <c r="L516" s="200">
        <f t="shared" si="287"/>
        <v>3543416</v>
      </c>
      <c r="M516" s="200">
        <f t="shared" si="287"/>
        <v>0</v>
      </c>
      <c r="N516" s="200">
        <f t="shared" si="280"/>
        <v>3543416</v>
      </c>
      <c r="O516" s="200"/>
      <c r="P516" s="200">
        <v>3543416</v>
      </c>
      <c r="Q516" s="200"/>
      <c r="R516" s="200">
        <f t="shared" si="281"/>
        <v>3543416</v>
      </c>
      <c r="S516" s="200"/>
      <c r="T516" s="200"/>
      <c r="U516" s="200"/>
      <c r="V516" s="200">
        <f t="shared" si="282"/>
        <v>0</v>
      </c>
      <c r="W516" s="200"/>
      <c r="X516" s="200"/>
      <c r="Y516" s="200"/>
      <c r="Z516" s="200">
        <f t="shared" si="283"/>
        <v>0</v>
      </c>
      <c r="AA516" s="200">
        <f t="shared" si="288"/>
        <v>0</v>
      </c>
      <c r="AB516" s="402">
        <f t="shared" si="288"/>
        <v>3543416</v>
      </c>
      <c r="AC516" s="402">
        <f t="shared" si="288"/>
        <v>0</v>
      </c>
      <c r="AD516" s="402">
        <f t="shared" si="284"/>
        <v>3543416</v>
      </c>
      <c r="AE516" s="402"/>
      <c r="AF516" s="402">
        <f>+[3]CHD9!AX456</f>
        <v>3543416</v>
      </c>
      <c r="AG516" s="402"/>
      <c r="AH516" s="402">
        <f t="shared" si="285"/>
        <v>3543416</v>
      </c>
      <c r="AI516" s="402">
        <f t="shared" ref="AI516:AK534" si="290">+AA516-AE516</f>
        <v>0</v>
      </c>
      <c r="AJ516" s="402">
        <f t="shared" si="290"/>
        <v>0</v>
      </c>
      <c r="AK516" s="402">
        <f t="shared" si="290"/>
        <v>0</v>
      </c>
      <c r="AL516" s="402">
        <f t="shared" si="274"/>
        <v>0</v>
      </c>
      <c r="AM516" s="432" t="str">
        <f t="shared" ref="AM516:AP534" si="291">IF(AA516=0,"",AE516/AA516)</f>
        <v/>
      </c>
      <c r="AN516" s="432">
        <f t="shared" si="291"/>
        <v>1</v>
      </c>
      <c r="AO516" s="432" t="str">
        <f t="shared" si="291"/>
        <v/>
      </c>
      <c r="AP516" s="432">
        <f t="shared" si="291"/>
        <v>1</v>
      </c>
      <c r="AQ516" s="200">
        <f t="shared" si="289"/>
        <v>0</v>
      </c>
      <c r="AR516" s="200">
        <f t="shared" si="289"/>
        <v>0</v>
      </c>
      <c r="AS516" s="200">
        <f t="shared" si="289"/>
        <v>0</v>
      </c>
      <c r="AT516" s="200">
        <f t="shared" si="286"/>
        <v>0</v>
      </c>
      <c r="AU516" s="404"/>
    </row>
    <row r="517" spans="1:47" s="334" customFormat="1">
      <c r="A517" s="401"/>
      <c r="B517" s="217" t="s">
        <v>107</v>
      </c>
      <c r="C517" s="200"/>
      <c r="D517" s="200">
        <v>3424249.45</v>
      </c>
      <c r="E517" s="200"/>
      <c r="F517" s="200">
        <f t="shared" si="278"/>
        <v>3424249.45</v>
      </c>
      <c r="G517" s="200"/>
      <c r="H517" s="200"/>
      <c r="I517" s="200"/>
      <c r="J517" s="200">
        <f t="shared" si="279"/>
        <v>0</v>
      </c>
      <c r="K517" s="200">
        <f t="shared" si="287"/>
        <v>0</v>
      </c>
      <c r="L517" s="200">
        <f t="shared" si="287"/>
        <v>3424249.45</v>
      </c>
      <c r="M517" s="200">
        <f t="shared" si="287"/>
        <v>0</v>
      </c>
      <c r="N517" s="200">
        <f t="shared" si="280"/>
        <v>3424249.45</v>
      </c>
      <c r="O517" s="200"/>
      <c r="P517" s="200">
        <v>3424249.45</v>
      </c>
      <c r="Q517" s="200"/>
      <c r="R517" s="200">
        <f t="shared" si="281"/>
        <v>3424249.45</v>
      </c>
      <c r="S517" s="200"/>
      <c r="T517" s="200"/>
      <c r="U517" s="200"/>
      <c r="V517" s="200">
        <f t="shared" si="282"/>
        <v>0</v>
      </c>
      <c r="W517" s="200"/>
      <c r="X517" s="200"/>
      <c r="Y517" s="200"/>
      <c r="Z517" s="200">
        <f t="shared" si="283"/>
        <v>0</v>
      </c>
      <c r="AA517" s="200">
        <f t="shared" si="288"/>
        <v>0</v>
      </c>
      <c r="AB517" s="402">
        <f t="shared" si="288"/>
        <v>3424249.45</v>
      </c>
      <c r="AC517" s="402">
        <f t="shared" si="288"/>
        <v>0</v>
      </c>
      <c r="AD517" s="402">
        <f t="shared" si="284"/>
        <v>3424249.45</v>
      </c>
      <c r="AE517" s="402"/>
      <c r="AF517" s="402">
        <f>+[3]CHD10!AX456</f>
        <v>3424163.25</v>
      </c>
      <c r="AG517" s="402"/>
      <c r="AH517" s="402">
        <f t="shared" si="285"/>
        <v>3424163.25</v>
      </c>
      <c r="AI517" s="402">
        <f t="shared" si="290"/>
        <v>0</v>
      </c>
      <c r="AJ517" s="402">
        <f t="shared" si="290"/>
        <v>86.200000000186265</v>
      </c>
      <c r="AK517" s="402">
        <f t="shared" si="290"/>
        <v>0</v>
      </c>
      <c r="AL517" s="402">
        <f t="shared" si="274"/>
        <v>86.200000000186265</v>
      </c>
      <c r="AM517" s="432" t="str">
        <f t="shared" si="291"/>
        <v/>
      </c>
      <c r="AN517" s="432">
        <f t="shared" si="291"/>
        <v>0.99997482660032255</v>
      </c>
      <c r="AO517" s="432" t="str">
        <f t="shared" si="291"/>
        <v/>
      </c>
      <c r="AP517" s="432">
        <f t="shared" si="291"/>
        <v>0.99997482660032255</v>
      </c>
      <c r="AQ517" s="200">
        <f t="shared" si="289"/>
        <v>0</v>
      </c>
      <c r="AR517" s="200">
        <f t="shared" si="289"/>
        <v>0</v>
      </c>
      <c r="AS517" s="200">
        <f t="shared" si="289"/>
        <v>0</v>
      </c>
      <c r="AT517" s="200">
        <f t="shared" si="286"/>
        <v>0</v>
      </c>
      <c r="AU517" s="404"/>
    </row>
    <row r="518" spans="1:47" s="334" customFormat="1">
      <c r="A518" s="401"/>
      <c r="B518" s="217" t="s">
        <v>55</v>
      </c>
      <c r="C518" s="200"/>
      <c r="D518" s="200">
        <v>4894496.5999999996</v>
      </c>
      <c r="E518" s="200"/>
      <c r="F518" s="200">
        <f t="shared" si="278"/>
        <v>4894496.5999999996</v>
      </c>
      <c r="G518" s="200"/>
      <c r="H518" s="200"/>
      <c r="I518" s="200"/>
      <c r="J518" s="200">
        <f t="shared" si="279"/>
        <v>0</v>
      </c>
      <c r="K518" s="200">
        <f t="shared" si="287"/>
        <v>0</v>
      </c>
      <c r="L518" s="200">
        <f t="shared" si="287"/>
        <v>4894496.5999999996</v>
      </c>
      <c r="M518" s="200">
        <f t="shared" si="287"/>
        <v>0</v>
      </c>
      <c r="N518" s="200">
        <f t="shared" si="280"/>
        <v>4894496.5999999996</v>
      </c>
      <c r="O518" s="200"/>
      <c r="P518" s="200">
        <v>4894496.5999999996</v>
      </c>
      <c r="Q518" s="200"/>
      <c r="R518" s="200">
        <f t="shared" si="281"/>
        <v>4894496.5999999996</v>
      </c>
      <c r="S518" s="200"/>
      <c r="T518" s="200"/>
      <c r="U518" s="200"/>
      <c r="V518" s="200">
        <f t="shared" si="282"/>
        <v>0</v>
      </c>
      <c r="W518" s="200"/>
      <c r="X518" s="200"/>
      <c r="Y518" s="200"/>
      <c r="Z518" s="200">
        <f t="shared" si="283"/>
        <v>0</v>
      </c>
      <c r="AA518" s="200">
        <f t="shared" si="288"/>
        <v>0</v>
      </c>
      <c r="AB518" s="402">
        <f t="shared" si="288"/>
        <v>4894496.5999999996</v>
      </c>
      <c r="AC518" s="402">
        <f t="shared" si="288"/>
        <v>0</v>
      </c>
      <c r="AD518" s="402">
        <f t="shared" si="284"/>
        <v>4894496.5999999996</v>
      </c>
      <c r="AE518" s="402"/>
      <c r="AF518" s="402">
        <f>+[3]CHD11!AX456</f>
        <v>4894496.5999999996</v>
      </c>
      <c r="AG518" s="402"/>
      <c r="AH518" s="402">
        <f t="shared" si="285"/>
        <v>4894496.5999999996</v>
      </c>
      <c r="AI518" s="402">
        <f t="shared" si="290"/>
        <v>0</v>
      </c>
      <c r="AJ518" s="402">
        <f t="shared" si="290"/>
        <v>0</v>
      </c>
      <c r="AK518" s="402">
        <f t="shared" si="290"/>
        <v>0</v>
      </c>
      <c r="AL518" s="402">
        <f t="shared" si="274"/>
        <v>0</v>
      </c>
      <c r="AM518" s="432" t="str">
        <f t="shared" si="291"/>
        <v/>
      </c>
      <c r="AN518" s="432">
        <f t="shared" si="291"/>
        <v>1</v>
      </c>
      <c r="AO518" s="432" t="str">
        <f t="shared" si="291"/>
        <v/>
      </c>
      <c r="AP518" s="432">
        <f t="shared" si="291"/>
        <v>1</v>
      </c>
      <c r="AQ518" s="200">
        <f t="shared" si="289"/>
        <v>0</v>
      </c>
      <c r="AR518" s="200">
        <f t="shared" si="289"/>
        <v>0</v>
      </c>
      <c r="AS518" s="200">
        <f t="shared" si="289"/>
        <v>0</v>
      </c>
      <c r="AT518" s="200">
        <f t="shared" si="286"/>
        <v>0</v>
      </c>
      <c r="AU518" s="404"/>
    </row>
    <row r="519" spans="1:47" s="334" customFormat="1">
      <c r="A519" s="401"/>
      <c r="B519" s="217" t="s">
        <v>56</v>
      </c>
      <c r="C519" s="200"/>
      <c r="D519" s="200">
        <v>4913975.2</v>
      </c>
      <c r="E519" s="200"/>
      <c r="F519" s="200">
        <f t="shared" si="278"/>
        <v>4913975.2</v>
      </c>
      <c r="G519" s="200"/>
      <c r="H519" s="200"/>
      <c r="I519" s="200"/>
      <c r="J519" s="200">
        <f t="shared" si="279"/>
        <v>0</v>
      </c>
      <c r="K519" s="200">
        <f t="shared" si="287"/>
        <v>0</v>
      </c>
      <c r="L519" s="200">
        <f t="shared" si="287"/>
        <v>4913975.2</v>
      </c>
      <c r="M519" s="200">
        <f t="shared" si="287"/>
        <v>0</v>
      </c>
      <c r="N519" s="200">
        <f t="shared" si="280"/>
        <v>4913975.2</v>
      </c>
      <c r="O519" s="200"/>
      <c r="P519" s="200">
        <v>4913975.2</v>
      </c>
      <c r="Q519" s="200"/>
      <c r="R519" s="200">
        <f t="shared" si="281"/>
        <v>4913975.2</v>
      </c>
      <c r="S519" s="200"/>
      <c r="T519" s="200"/>
      <c r="U519" s="200"/>
      <c r="V519" s="200">
        <f t="shared" si="282"/>
        <v>0</v>
      </c>
      <c r="W519" s="200"/>
      <c r="X519" s="200"/>
      <c r="Y519" s="200"/>
      <c r="Z519" s="200">
        <f t="shared" si="283"/>
        <v>0</v>
      </c>
      <c r="AA519" s="200">
        <f t="shared" si="288"/>
        <v>0</v>
      </c>
      <c r="AB519" s="402">
        <f t="shared" si="288"/>
        <v>4913975.2</v>
      </c>
      <c r="AC519" s="402">
        <f t="shared" si="288"/>
        <v>0</v>
      </c>
      <c r="AD519" s="402">
        <f t="shared" si="284"/>
        <v>4913975.2</v>
      </c>
      <c r="AE519" s="402"/>
      <c r="AF519" s="402">
        <f>+[3]CHD12!AX456</f>
        <v>4910313.88</v>
      </c>
      <c r="AG519" s="402"/>
      <c r="AH519" s="402">
        <f t="shared" si="285"/>
        <v>4910313.88</v>
      </c>
      <c r="AI519" s="402">
        <f t="shared" si="290"/>
        <v>0</v>
      </c>
      <c r="AJ519" s="402">
        <f t="shared" si="290"/>
        <v>3661.320000000298</v>
      </c>
      <c r="AK519" s="402">
        <f t="shared" si="290"/>
        <v>0</v>
      </c>
      <c r="AL519" s="402">
        <f t="shared" si="274"/>
        <v>3661.320000000298</v>
      </c>
      <c r="AM519" s="432" t="str">
        <f t="shared" si="291"/>
        <v/>
      </c>
      <c r="AN519" s="432">
        <f t="shared" si="291"/>
        <v>0.9992549168746313</v>
      </c>
      <c r="AO519" s="432" t="str">
        <f t="shared" si="291"/>
        <v/>
      </c>
      <c r="AP519" s="432">
        <f t="shared" si="291"/>
        <v>0.9992549168746313</v>
      </c>
      <c r="AQ519" s="200">
        <f t="shared" si="289"/>
        <v>0</v>
      </c>
      <c r="AR519" s="200">
        <f t="shared" si="289"/>
        <v>0</v>
      </c>
      <c r="AS519" s="200">
        <f t="shared" si="289"/>
        <v>0</v>
      </c>
      <c r="AT519" s="200">
        <f t="shared" si="286"/>
        <v>0</v>
      </c>
      <c r="AU519" s="404"/>
    </row>
    <row r="520" spans="1:47" s="334" customFormat="1">
      <c r="A520" s="401"/>
      <c r="B520" s="443" t="s">
        <v>428</v>
      </c>
      <c r="C520" s="200"/>
      <c r="D520" s="200">
        <v>2291585.6800000002</v>
      </c>
      <c r="E520" s="200"/>
      <c r="F520" s="200">
        <f t="shared" si="278"/>
        <v>2291585.6800000002</v>
      </c>
      <c r="G520" s="200"/>
      <c r="H520" s="200"/>
      <c r="I520" s="200"/>
      <c r="J520" s="200">
        <f t="shared" si="279"/>
        <v>0</v>
      </c>
      <c r="K520" s="200">
        <f t="shared" si="287"/>
        <v>0</v>
      </c>
      <c r="L520" s="200">
        <f t="shared" si="287"/>
        <v>2291585.6800000002</v>
      </c>
      <c r="M520" s="200">
        <f t="shared" si="287"/>
        <v>0</v>
      </c>
      <c r="N520" s="200">
        <f t="shared" si="280"/>
        <v>2291585.6800000002</v>
      </c>
      <c r="O520" s="200"/>
      <c r="P520" s="200">
        <v>2291585.6800000002</v>
      </c>
      <c r="Q520" s="200"/>
      <c r="R520" s="200">
        <f t="shared" si="281"/>
        <v>2291585.6800000002</v>
      </c>
      <c r="S520" s="200"/>
      <c r="T520" s="200"/>
      <c r="U520" s="200"/>
      <c r="V520" s="200">
        <f t="shared" si="282"/>
        <v>0</v>
      </c>
      <c r="W520" s="200"/>
      <c r="X520" s="200"/>
      <c r="Y520" s="200"/>
      <c r="Z520" s="200">
        <f t="shared" si="283"/>
        <v>0</v>
      </c>
      <c r="AA520" s="200">
        <f t="shared" si="288"/>
        <v>0</v>
      </c>
      <c r="AB520" s="402">
        <f t="shared" si="288"/>
        <v>2291585.6800000002</v>
      </c>
      <c r="AC520" s="402">
        <f t="shared" si="288"/>
        <v>0</v>
      </c>
      <c r="AD520" s="402">
        <f t="shared" si="284"/>
        <v>2291585.6800000002</v>
      </c>
      <c r="AE520" s="402"/>
      <c r="AF520" s="402">
        <f>+[3]CHD13!AX456</f>
        <v>2291585.6800000002</v>
      </c>
      <c r="AG520" s="402"/>
      <c r="AH520" s="402">
        <f t="shared" si="285"/>
        <v>2291585.6800000002</v>
      </c>
      <c r="AI520" s="402">
        <f t="shared" si="290"/>
        <v>0</v>
      </c>
      <c r="AJ520" s="402">
        <f t="shared" si="290"/>
        <v>0</v>
      </c>
      <c r="AK520" s="402">
        <f t="shared" si="290"/>
        <v>0</v>
      </c>
      <c r="AL520" s="402">
        <f t="shared" si="274"/>
        <v>0</v>
      </c>
      <c r="AM520" s="432" t="str">
        <f t="shared" si="291"/>
        <v/>
      </c>
      <c r="AN520" s="432">
        <f t="shared" si="291"/>
        <v>1</v>
      </c>
      <c r="AO520" s="432" t="str">
        <f t="shared" si="291"/>
        <v/>
      </c>
      <c r="AP520" s="432">
        <f t="shared" si="291"/>
        <v>1</v>
      </c>
      <c r="AQ520" s="200">
        <f t="shared" si="289"/>
        <v>0</v>
      </c>
      <c r="AR520" s="200">
        <f t="shared" si="289"/>
        <v>0</v>
      </c>
      <c r="AS520" s="200">
        <f t="shared" si="289"/>
        <v>0</v>
      </c>
      <c r="AT520" s="200">
        <f t="shared" si="286"/>
        <v>0</v>
      </c>
      <c r="AU520" s="404"/>
    </row>
    <row r="521" spans="1:47" s="334" customFormat="1">
      <c r="A521" s="401"/>
      <c r="B521" s="217"/>
      <c r="C521" s="200"/>
      <c r="D521" s="200"/>
      <c r="E521" s="200"/>
      <c r="F521" s="200"/>
      <c r="G521" s="200"/>
      <c r="H521" s="200"/>
      <c r="I521" s="200"/>
      <c r="J521" s="200"/>
      <c r="K521" s="200"/>
      <c r="L521" s="200"/>
      <c r="M521" s="200"/>
      <c r="N521" s="200"/>
      <c r="O521" s="200"/>
      <c r="P521" s="200"/>
      <c r="Q521" s="200"/>
      <c r="R521" s="200"/>
      <c r="S521" s="200"/>
      <c r="T521" s="200"/>
      <c r="U521" s="200"/>
      <c r="V521" s="200"/>
      <c r="W521" s="200"/>
      <c r="X521" s="200"/>
      <c r="Y521" s="200"/>
      <c r="Z521" s="200"/>
      <c r="AA521" s="200"/>
      <c r="AB521" s="402"/>
      <c r="AC521" s="402"/>
      <c r="AD521" s="402"/>
      <c r="AE521" s="402"/>
      <c r="AF521" s="402"/>
      <c r="AG521" s="402"/>
      <c r="AH521" s="402"/>
      <c r="AI521" s="402"/>
      <c r="AJ521" s="402"/>
      <c r="AK521" s="402"/>
      <c r="AL521" s="402"/>
      <c r="AM521" s="432"/>
      <c r="AN521" s="432"/>
      <c r="AO521" s="432"/>
      <c r="AP521" s="432"/>
      <c r="AQ521" s="200"/>
      <c r="AR521" s="200"/>
      <c r="AS521" s="200"/>
      <c r="AT521" s="200"/>
      <c r="AU521" s="404"/>
    </row>
    <row r="522" spans="1:47" s="334" customFormat="1">
      <c r="A522" s="401"/>
      <c r="B522" s="217" t="s">
        <v>197</v>
      </c>
      <c r="C522" s="200">
        <v>0</v>
      </c>
      <c r="D522" s="200">
        <v>0</v>
      </c>
      <c r="E522" s="200"/>
      <c r="F522" s="200">
        <f>SUM(C522:E522)</f>
        <v>0</v>
      </c>
      <c r="G522" s="200"/>
      <c r="H522" s="200"/>
      <c r="I522" s="200"/>
      <c r="J522" s="200">
        <f>SUM(G522:I522)</f>
        <v>0</v>
      </c>
      <c r="K522" s="200">
        <f t="shared" ref="K522:M526" si="292">+C522+G522</f>
        <v>0</v>
      </c>
      <c r="L522" s="200">
        <f t="shared" si="292"/>
        <v>0</v>
      </c>
      <c r="M522" s="200">
        <f t="shared" si="292"/>
        <v>0</v>
      </c>
      <c r="N522" s="200">
        <f>SUM(K522:M522)</f>
        <v>0</v>
      </c>
      <c r="O522" s="200"/>
      <c r="P522" s="200">
        <v>0</v>
      </c>
      <c r="Q522" s="200"/>
      <c r="R522" s="200">
        <f>SUM(O522:Q522)</f>
        <v>0</v>
      </c>
      <c r="S522" s="200"/>
      <c r="T522" s="200"/>
      <c r="U522" s="200"/>
      <c r="V522" s="200">
        <f>SUM(S522:U522)</f>
        <v>0</v>
      </c>
      <c r="W522" s="200"/>
      <c r="X522" s="200"/>
      <c r="Y522" s="200"/>
      <c r="Z522" s="200">
        <f>SUM(W522:Y522)</f>
        <v>0</v>
      </c>
      <c r="AA522" s="200">
        <f t="shared" ref="AA522:AC526" si="293">+O522+W522+S522</f>
        <v>0</v>
      </c>
      <c r="AB522" s="402">
        <f t="shared" si="293"/>
        <v>0</v>
      </c>
      <c r="AC522" s="402">
        <f t="shared" si="293"/>
        <v>0</v>
      </c>
      <c r="AD522" s="402">
        <f>SUM(AA522:AC522)</f>
        <v>0</v>
      </c>
      <c r="AE522" s="402"/>
      <c r="AF522" s="402">
        <f>+[3]VMC!AX456</f>
        <v>0</v>
      </c>
      <c r="AG522" s="402"/>
      <c r="AH522" s="402">
        <f>SUM(AE522:AG522)</f>
        <v>0</v>
      </c>
      <c r="AI522" s="402">
        <f t="shared" ref="AI522:AK526" si="294">+AA522-AE522</f>
        <v>0</v>
      </c>
      <c r="AJ522" s="402">
        <f t="shared" si="294"/>
        <v>0</v>
      </c>
      <c r="AK522" s="402">
        <f t="shared" si="294"/>
        <v>0</v>
      </c>
      <c r="AL522" s="402">
        <f>SUM(AI522:AK522)</f>
        <v>0</v>
      </c>
      <c r="AM522" s="432" t="str">
        <f t="shared" ref="AM522:AP526" si="295">IF(AA522=0,"",AE522/AA522)</f>
        <v/>
      </c>
      <c r="AN522" s="432" t="str">
        <f t="shared" si="295"/>
        <v/>
      </c>
      <c r="AO522" s="432" t="str">
        <f t="shared" si="295"/>
        <v/>
      </c>
      <c r="AP522" s="432" t="str">
        <f t="shared" si="295"/>
        <v/>
      </c>
      <c r="AQ522" s="200">
        <f t="shared" ref="AQ522:AS526" si="296">+K522-O522-S522</f>
        <v>0</v>
      </c>
      <c r="AR522" s="200">
        <f t="shared" si="296"/>
        <v>0</v>
      </c>
      <c r="AS522" s="200">
        <f t="shared" si="296"/>
        <v>0</v>
      </c>
      <c r="AT522" s="200">
        <f>SUM(AQ522:AS522)</f>
        <v>0</v>
      </c>
      <c r="AU522" s="404"/>
    </row>
    <row r="523" spans="1:47" s="334" customFormat="1" ht="24">
      <c r="A523" s="401"/>
      <c r="B523" s="217" t="s">
        <v>58</v>
      </c>
      <c r="C523" s="200">
        <v>0</v>
      </c>
      <c r="D523" s="200">
        <v>1729108</v>
      </c>
      <c r="E523" s="200"/>
      <c r="F523" s="200">
        <f>SUM(C523:E523)</f>
        <v>1729108</v>
      </c>
      <c r="G523" s="200"/>
      <c r="H523" s="200"/>
      <c r="I523" s="200"/>
      <c r="J523" s="200">
        <f>SUM(G523:I523)</f>
        <v>0</v>
      </c>
      <c r="K523" s="200">
        <f t="shared" si="292"/>
        <v>0</v>
      </c>
      <c r="L523" s="200">
        <f t="shared" si="292"/>
        <v>1729108</v>
      </c>
      <c r="M523" s="200">
        <f t="shared" si="292"/>
        <v>0</v>
      </c>
      <c r="N523" s="200">
        <f>SUM(K523:M523)</f>
        <v>1729108</v>
      </c>
      <c r="O523" s="200"/>
      <c r="P523" s="200">
        <v>1729108</v>
      </c>
      <c r="Q523" s="200"/>
      <c r="R523" s="200">
        <f>SUM(O523:Q523)</f>
        <v>1729108</v>
      </c>
      <c r="S523" s="200"/>
      <c r="T523" s="200"/>
      <c r="U523" s="200"/>
      <c r="V523" s="200">
        <f>SUM(S523:U523)</f>
        <v>0</v>
      </c>
      <c r="W523" s="200"/>
      <c r="X523" s="200"/>
      <c r="Y523" s="200"/>
      <c r="Z523" s="200">
        <f>SUM(W523:Y523)</f>
        <v>0</v>
      </c>
      <c r="AA523" s="200">
        <f t="shared" si="293"/>
        <v>0</v>
      </c>
      <c r="AB523" s="402">
        <f t="shared" si="293"/>
        <v>1729108</v>
      </c>
      <c r="AC523" s="402">
        <f t="shared" si="293"/>
        <v>0</v>
      </c>
      <c r="AD523" s="402">
        <f>SUM(AA523:AC523)</f>
        <v>1729108</v>
      </c>
      <c r="AE523" s="402"/>
      <c r="AF523" s="402">
        <f>+[3]LPGH!AX456</f>
        <v>1729108</v>
      </c>
      <c r="AG523" s="402"/>
      <c r="AH523" s="402">
        <f>SUM(AE523:AG523)</f>
        <v>1729108</v>
      </c>
      <c r="AI523" s="402">
        <f t="shared" si="294"/>
        <v>0</v>
      </c>
      <c r="AJ523" s="402">
        <f t="shared" si="294"/>
        <v>0</v>
      </c>
      <c r="AK523" s="402">
        <f t="shared" si="294"/>
        <v>0</v>
      </c>
      <c r="AL523" s="402">
        <f>SUM(AI523:AK523)</f>
        <v>0</v>
      </c>
      <c r="AM523" s="432" t="str">
        <f t="shared" si="295"/>
        <v/>
      </c>
      <c r="AN523" s="432">
        <f t="shared" si="295"/>
        <v>1</v>
      </c>
      <c r="AO523" s="432" t="str">
        <f t="shared" si="295"/>
        <v/>
      </c>
      <c r="AP523" s="432">
        <f t="shared" si="295"/>
        <v>1</v>
      </c>
      <c r="AQ523" s="200">
        <f t="shared" si="296"/>
        <v>0</v>
      </c>
      <c r="AR523" s="200">
        <f t="shared" si="296"/>
        <v>0</v>
      </c>
      <c r="AS523" s="200">
        <f t="shared" si="296"/>
        <v>0</v>
      </c>
      <c r="AT523" s="200">
        <f>SUM(AQ523:AS523)</f>
        <v>0</v>
      </c>
      <c r="AU523" s="404"/>
    </row>
    <row r="524" spans="1:47" s="334" customFormat="1">
      <c r="A524" s="401"/>
      <c r="B524" s="256" t="s">
        <v>118</v>
      </c>
      <c r="C524" s="200">
        <v>0</v>
      </c>
      <c r="D524" s="200">
        <v>0</v>
      </c>
      <c r="E524" s="200"/>
      <c r="F524" s="200">
        <f t="shared" ref="F524:F530" si="297">SUM(C524:E524)</f>
        <v>0</v>
      </c>
      <c r="G524" s="200"/>
      <c r="H524" s="200"/>
      <c r="I524" s="200"/>
      <c r="J524" s="200">
        <f t="shared" ref="J524:J530" si="298">SUM(G524:I524)</f>
        <v>0</v>
      </c>
      <c r="K524" s="200">
        <f t="shared" si="292"/>
        <v>0</v>
      </c>
      <c r="L524" s="200">
        <f t="shared" si="292"/>
        <v>0</v>
      </c>
      <c r="M524" s="200">
        <f t="shared" si="292"/>
        <v>0</v>
      </c>
      <c r="N524" s="200">
        <f>SUM(K524:M524)</f>
        <v>0</v>
      </c>
      <c r="O524" s="200"/>
      <c r="P524" s="200">
        <v>0</v>
      </c>
      <c r="Q524" s="200"/>
      <c r="R524" s="200">
        <f>SUM(O524:Q524)</f>
        <v>0</v>
      </c>
      <c r="S524" s="200"/>
      <c r="T524" s="200"/>
      <c r="U524" s="200"/>
      <c r="V524" s="200">
        <f>SUM(S524:U524)</f>
        <v>0</v>
      </c>
      <c r="W524" s="200"/>
      <c r="X524" s="200"/>
      <c r="Y524" s="200"/>
      <c r="Z524" s="200">
        <f>SUM(W524:Y524)</f>
        <v>0</v>
      </c>
      <c r="AA524" s="200">
        <f t="shared" si="293"/>
        <v>0</v>
      </c>
      <c r="AB524" s="402">
        <f t="shared" si="293"/>
        <v>0</v>
      </c>
      <c r="AC524" s="402">
        <f t="shared" si="293"/>
        <v>0</v>
      </c>
      <c r="AD524" s="402">
        <f>SUM(AA524:AC524)</f>
        <v>0</v>
      </c>
      <c r="AE524" s="402"/>
      <c r="AF524" s="402">
        <f>+[3]BS!AX456</f>
        <v>0</v>
      </c>
      <c r="AG524" s="402"/>
      <c r="AH524" s="402">
        <f>SUM(AE524:AG524)</f>
        <v>0</v>
      </c>
      <c r="AI524" s="402">
        <f t="shared" si="294"/>
        <v>0</v>
      </c>
      <c r="AJ524" s="402">
        <f t="shared" si="294"/>
        <v>0</v>
      </c>
      <c r="AK524" s="402">
        <f t="shared" si="294"/>
        <v>0</v>
      </c>
      <c r="AL524" s="402">
        <f>SUM(AI524:AK524)</f>
        <v>0</v>
      </c>
      <c r="AM524" s="432" t="str">
        <f t="shared" si="295"/>
        <v/>
      </c>
      <c r="AN524" s="432" t="str">
        <f t="shared" si="295"/>
        <v/>
      </c>
      <c r="AO524" s="432" t="str">
        <f t="shared" si="295"/>
        <v/>
      </c>
      <c r="AP524" s="432" t="str">
        <f t="shared" si="295"/>
        <v/>
      </c>
      <c r="AQ524" s="200">
        <f t="shared" si="296"/>
        <v>0</v>
      </c>
      <c r="AR524" s="200">
        <f t="shared" si="296"/>
        <v>0</v>
      </c>
      <c r="AS524" s="200">
        <f t="shared" si="296"/>
        <v>0</v>
      </c>
      <c r="AT524" s="200">
        <f>SUM(AQ524:AS524)</f>
        <v>0</v>
      </c>
      <c r="AU524" s="404"/>
    </row>
    <row r="525" spans="1:47" s="334" customFormat="1">
      <c r="A525" s="401"/>
      <c r="B525" s="256" t="s">
        <v>153</v>
      </c>
      <c r="C525" s="200">
        <v>0</v>
      </c>
      <c r="D525" s="200">
        <v>1448619.08</v>
      </c>
      <c r="E525" s="200"/>
      <c r="F525" s="200">
        <f t="shared" si="297"/>
        <v>1448619.08</v>
      </c>
      <c r="G525" s="200"/>
      <c r="H525" s="200"/>
      <c r="I525" s="200"/>
      <c r="J525" s="200">
        <f t="shared" si="298"/>
        <v>0</v>
      </c>
      <c r="K525" s="200">
        <f t="shared" si="292"/>
        <v>0</v>
      </c>
      <c r="L525" s="200">
        <f t="shared" si="292"/>
        <v>1448619.08</v>
      </c>
      <c r="M525" s="200">
        <f t="shared" si="292"/>
        <v>0</v>
      </c>
      <c r="N525" s="200">
        <f>SUM(K525:M525)</f>
        <v>1448619.08</v>
      </c>
      <c r="O525" s="200"/>
      <c r="P525" s="200">
        <v>1448619.08</v>
      </c>
      <c r="Q525" s="200"/>
      <c r="R525" s="200">
        <f>SUM(O525:Q525)</f>
        <v>1448619.08</v>
      </c>
      <c r="S525" s="200"/>
      <c r="T525" s="200"/>
      <c r="U525" s="200"/>
      <c r="V525" s="200">
        <f>SUM(S525:U525)</f>
        <v>0</v>
      </c>
      <c r="W525" s="200"/>
      <c r="X525" s="200"/>
      <c r="Y525" s="200"/>
      <c r="Z525" s="200">
        <f>SUM(W525:Y525)</f>
        <v>0</v>
      </c>
      <c r="AA525" s="200">
        <f t="shared" si="293"/>
        <v>0</v>
      </c>
      <c r="AB525" s="402">
        <f t="shared" si="293"/>
        <v>1448619.08</v>
      </c>
      <c r="AC525" s="402">
        <f t="shared" si="293"/>
        <v>0</v>
      </c>
      <c r="AD525" s="402">
        <f>SUM(AA525:AC525)</f>
        <v>1448619.08</v>
      </c>
      <c r="AE525" s="402"/>
      <c r="AF525" s="402">
        <f>+[3]VSMMC!AX456</f>
        <v>1448001.95</v>
      </c>
      <c r="AG525" s="402"/>
      <c r="AH525" s="402">
        <f>SUM(AE525:AG525)</f>
        <v>1448001.95</v>
      </c>
      <c r="AI525" s="402">
        <f t="shared" si="294"/>
        <v>0</v>
      </c>
      <c r="AJ525" s="402">
        <f t="shared" si="294"/>
        <v>617.13000000012107</v>
      </c>
      <c r="AK525" s="402">
        <f t="shared" si="294"/>
        <v>0</v>
      </c>
      <c r="AL525" s="402">
        <f>SUM(AI525:AK525)</f>
        <v>617.13000000012107</v>
      </c>
      <c r="AM525" s="432" t="str">
        <f t="shared" si="295"/>
        <v/>
      </c>
      <c r="AN525" s="432">
        <f t="shared" si="295"/>
        <v>0.99957398738666337</v>
      </c>
      <c r="AO525" s="432" t="str">
        <f t="shared" si="295"/>
        <v/>
      </c>
      <c r="AP525" s="432">
        <f t="shared" si="295"/>
        <v>0.99957398738666337</v>
      </c>
      <c r="AQ525" s="200">
        <f t="shared" si="296"/>
        <v>0</v>
      </c>
      <c r="AR525" s="200">
        <f t="shared" si="296"/>
        <v>0</v>
      </c>
      <c r="AS525" s="200">
        <f t="shared" si="296"/>
        <v>0</v>
      </c>
      <c r="AT525" s="200">
        <f>SUM(AQ525:AS525)</f>
        <v>0</v>
      </c>
      <c r="AU525" s="404"/>
    </row>
    <row r="526" spans="1:47" s="334" customFormat="1">
      <c r="A526" s="401"/>
      <c r="B526" s="217" t="s">
        <v>171</v>
      </c>
      <c r="C526" s="200">
        <v>0</v>
      </c>
      <c r="D526" s="200">
        <v>2500000</v>
      </c>
      <c r="E526" s="200"/>
      <c r="F526" s="200">
        <f>SUM(C526:E526)</f>
        <v>2500000</v>
      </c>
      <c r="G526" s="200"/>
      <c r="H526" s="200"/>
      <c r="I526" s="200"/>
      <c r="J526" s="200">
        <f>SUM(G526:I526)</f>
        <v>0</v>
      </c>
      <c r="K526" s="200">
        <f t="shared" si="292"/>
        <v>0</v>
      </c>
      <c r="L526" s="200">
        <f t="shared" si="292"/>
        <v>2500000</v>
      </c>
      <c r="M526" s="200">
        <f t="shared" si="292"/>
        <v>0</v>
      </c>
      <c r="N526" s="200">
        <f>SUM(K526:M526)</f>
        <v>2500000</v>
      </c>
      <c r="O526" s="200"/>
      <c r="P526" s="200">
        <v>2500000</v>
      </c>
      <c r="Q526" s="200"/>
      <c r="R526" s="200">
        <f>SUM(O526:Q526)</f>
        <v>2500000</v>
      </c>
      <c r="S526" s="200"/>
      <c r="T526" s="200"/>
      <c r="U526" s="200"/>
      <c r="V526" s="200">
        <f>SUM(S526:U526)</f>
        <v>0</v>
      </c>
      <c r="W526" s="200"/>
      <c r="X526" s="200"/>
      <c r="Y526" s="200"/>
      <c r="Z526" s="200">
        <f>SUM(W526:Y526)</f>
        <v>0</v>
      </c>
      <c r="AA526" s="200">
        <f t="shared" si="293"/>
        <v>0</v>
      </c>
      <c r="AB526" s="402">
        <f t="shared" si="293"/>
        <v>2500000</v>
      </c>
      <c r="AC526" s="402">
        <f t="shared" si="293"/>
        <v>0</v>
      </c>
      <c r="AD526" s="402">
        <f>SUM(AA526:AC526)</f>
        <v>2500000</v>
      </c>
      <c r="AE526" s="402"/>
      <c r="AF526" s="402">
        <f>+[3]SPMC!AX456</f>
        <v>2500000</v>
      </c>
      <c r="AG526" s="402"/>
      <c r="AH526" s="402">
        <f>SUM(AE526:AG526)</f>
        <v>2500000</v>
      </c>
      <c r="AI526" s="402">
        <f t="shared" si="294"/>
        <v>0</v>
      </c>
      <c r="AJ526" s="402">
        <f t="shared" si="294"/>
        <v>0</v>
      </c>
      <c r="AK526" s="402">
        <f t="shared" si="294"/>
        <v>0</v>
      </c>
      <c r="AL526" s="402">
        <f>SUM(AI526:AK526)</f>
        <v>0</v>
      </c>
      <c r="AM526" s="432" t="str">
        <f t="shared" si="295"/>
        <v/>
      </c>
      <c r="AN526" s="432">
        <f t="shared" si="295"/>
        <v>1</v>
      </c>
      <c r="AO526" s="432" t="str">
        <f t="shared" si="295"/>
        <v/>
      </c>
      <c r="AP526" s="432">
        <f t="shared" si="295"/>
        <v>1</v>
      </c>
      <c r="AQ526" s="200">
        <f t="shared" si="296"/>
        <v>0</v>
      </c>
      <c r="AR526" s="200">
        <f t="shared" si="296"/>
        <v>0</v>
      </c>
      <c r="AS526" s="200">
        <f t="shared" si="296"/>
        <v>0</v>
      </c>
      <c r="AT526" s="200">
        <f>SUM(AQ526:AS526)</f>
        <v>0</v>
      </c>
      <c r="AU526" s="404"/>
    </row>
    <row r="527" spans="1:47" s="334" customFormat="1">
      <c r="A527" s="401"/>
      <c r="B527" s="256"/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402"/>
      <c r="AC527" s="402"/>
      <c r="AD527" s="402"/>
      <c r="AE527" s="402"/>
      <c r="AF527" s="402"/>
      <c r="AG527" s="402"/>
      <c r="AH527" s="402"/>
      <c r="AI527" s="402"/>
      <c r="AJ527" s="402"/>
      <c r="AK527" s="402"/>
      <c r="AL527" s="402"/>
      <c r="AM527" s="432"/>
      <c r="AN527" s="432"/>
      <c r="AO527" s="432"/>
      <c r="AP527" s="432"/>
      <c r="AQ527" s="200"/>
      <c r="AR527" s="200"/>
      <c r="AS527" s="200"/>
      <c r="AT527" s="200"/>
      <c r="AU527" s="404"/>
    </row>
    <row r="528" spans="1:47" s="334" customFormat="1">
      <c r="A528" s="401"/>
      <c r="B528" s="217" t="s">
        <v>164</v>
      </c>
      <c r="C528" s="200"/>
      <c r="D528" s="200"/>
      <c r="E528" s="200"/>
      <c r="F528" s="200">
        <f>SUM(C528:E528)</f>
        <v>0</v>
      </c>
      <c r="G528" s="200"/>
      <c r="H528" s="200"/>
      <c r="I528" s="200"/>
      <c r="J528" s="200">
        <f>SUM(G528:I528)</f>
        <v>0</v>
      </c>
      <c r="K528" s="200">
        <f t="shared" ref="K528:M530" si="299">+C528+G528</f>
        <v>0</v>
      </c>
      <c r="L528" s="200">
        <f t="shared" si="299"/>
        <v>0</v>
      </c>
      <c r="M528" s="200">
        <f t="shared" si="299"/>
        <v>0</v>
      </c>
      <c r="N528" s="200">
        <f>SUM(K528:M528)</f>
        <v>0</v>
      </c>
      <c r="O528" s="200"/>
      <c r="P528" s="200"/>
      <c r="Q528" s="200"/>
      <c r="R528" s="200">
        <f>SUM(O528:Q528)</f>
        <v>0</v>
      </c>
      <c r="S528" s="200"/>
      <c r="T528" s="200"/>
      <c r="U528" s="200"/>
      <c r="V528" s="200">
        <f>SUM(S528:U528)</f>
        <v>0</v>
      </c>
      <c r="W528" s="200"/>
      <c r="X528" s="200">
        <f>+[3]SLH!J456</f>
        <v>200000</v>
      </c>
      <c r="Y528" s="200"/>
      <c r="Z528" s="200">
        <f>SUM(W528:Y528)</f>
        <v>200000</v>
      </c>
      <c r="AA528" s="200">
        <f t="shared" ref="AA528:AC530" si="300">+O528+W528+S528</f>
        <v>0</v>
      </c>
      <c r="AB528" s="402">
        <f t="shared" si="300"/>
        <v>200000</v>
      </c>
      <c r="AC528" s="402">
        <f t="shared" si="300"/>
        <v>0</v>
      </c>
      <c r="AD528" s="402">
        <f>SUM(AA528:AC528)</f>
        <v>200000</v>
      </c>
      <c r="AE528" s="402"/>
      <c r="AF528" s="200">
        <f>+[3]SLH!AX456</f>
        <v>24000</v>
      </c>
      <c r="AG528" s="402"/>
      <c r="AH528" s="402">
        <f>SUM(AE528:AG528)</f>
        <v>24000</v>
      </c>
      <c r="AI528" s="402">
        <f t="shared" ref="AI528:AK549" si="301">+AA528-AE528</f>
        <v>0</v>
      </c>
      <c r="AJ528" s="402">
        <f t="shared" si="301"/>
        <v>176000</v>
      </c>
      <c r="AK528" s="402">
        <f t="shared" si="301"/>
        <v>0</v>
      </c>
      <c r="AL528" s="402">
        <f t="shared" ref="AL528:AL549" si="302">SUM(AI528:AK528)</f>
        <v>176000</v>
      </c>
      <c r="AM528" s="432" t="str">
        <f t="shared" ref="AM528:AP549" si="303">IF(AA528=0,"",AE528/AA528)</f>
        <v/>
      </c>
      <c r="AN528" s="432">
        <f t="shared" si="303"/>
        <v>0.12</v>
      </c>
      <c r="AO528" s="432" t="str">
        <f t="shared" si="303"/>
        <v/>
      </c>
      <c r="AP528" s="432">
        <f t="shared" si="303"/>
        <v>0.12</v>
      </c>
      <c r="AQ528" s="200">
        <f t="shared" ref="AQ528:AS530" si="304">+K528-O528-S528</f>
        <v>0</v>
      </c>
      <c r="AR528" s="200">
        <f t="shared" si="304"/>
        <v>0</v>
      </c>
      <c r="AS528" s="200">
        <f t="shared" si="304"/>
        <v>0</v>
      </c>
      <c r="AT528" s="200">
        <f>SUM(AQ528:AS528)</f>
        <v>0</v>
      </c>
      <c r="AU528" s="404"/>
    </row>
    <row r="529" spans="1:48" s="334" customFormat="1">
      <c r="A529" s="401"/>
      <c r="B529" s="217" t="s">
        <v>431</v>
      </c>
      <c r="C529" s="200">
        <v>0</v>
      </c>
      <c r="D529" s="200">
        <v>1029805.8300000001</v>
      </c>
      <c r="E529" s="200"/>
      <c r="F529" s="200">
        <f t="shared" si="297"/>
        <v>1029805.8300000001</v>
      </c>
      <c r="G529" s="200"/>
      <c r="H529" s="200"/>
      <c r="I529" s="200"/>
      <c r="J529" s="200">
        <f t="shared" si="298"/>
        <v>0</v>
      </c>
      <c r="K529" s="200">
        <f t="shared" si="299"/>
        <v>0</v>
      </c>
      <c r="L529" s="200">
        <f t="shared" si="299"/>
        <v>1029805.8300000001</v>
      </c>
      <c r="M529" s="200">
        <f t="shared" si="299"/>
        <v>0</v>
      </c>
      <c r="N529" s="200">
        <f>SUM(K529:M529)</f>
        <v>1029805.8300000001</v>
      </c>
      <c r="O529" s="200"/>
      <c r="P529" s="200">
        <v>1029805.8300000001</v>
      </c>
      <c r="Q529" s="200"/>
      <c r="R529" s="200">
        <f>SUM(O529:Q529)</f>
        <v>1029805.8300000001</v>
      </c>
      <c r="S529" s="200"/>
      <c r="T529" s="200"/>
      <c r="U529" s="200"/>
      <c r="V529" s="200">
        <f>SUM(S529:U529)</f>
        <v>0</v>
      </c>
      <c r="W529" s="200"/>
      <c r="X529" s="200"/>
      <c r="Y529" s="200"/>
      <c r="Z529" s="200">
        <f>SUM(W529:Y529)</f>
        <v>0</v>
      </c>
      <c r="AA529" s="200">
        <f t="shared" si="300"/>
        <v>0</v>
      </c>
      <c r="AB529" s="402">
        <f t="shared" si="300"/>
        <v>1029805.8300000001</v>
      </c>
      <c r="AC529" s="402">
        <f t="shared" si="300"/>
        <v>0</v>
      </c>
      <c r="AD529" s="402">
        <f>SUM(AA529:AC529)</f>
        <v>1029805.8300000001</v>
      </c>
      <c r="AE529" s="402"/>
      <c r="AF529" s="402">
        <f>+[3]RITM!AX456</f>
        <v>703591.91</v>
      </c>
      <c r="AG529" s="402"/>
      <c r="AH529" s="402">
        <f>SUM(AE529:AG529)</f>
        <v>703591.91</v>
      </c>
      <c r="AI529" s="402">
        <f t="shared" si="301"/>
        <v>0</v>
      </c>
      <c r="AJ529" s="402">
        <f t="shared" si="301"/>
        <v>326213.92000000004</v>
      </c>
      <c r="AK529" s="402">
        <f t="shared" si="301"/>
        <v>0</v>
      </c>
      <c r="AL529" s="402">
        <f t="shared" si="302"/>
        <v>326213.92000000004</v>
      </c>
      <c r="AM529" s="432" t="str">
        <f t="shared" si="303"/>
        <v/>
      </c>
      <c r="AN529" s="432">
        <f t="shared" si="303"/>
        <v>0.68322774012650522</v>
      </c>
      <c r="AO529" s="432" t="str">
        <f t="shared" si="303"/>
        <v/>
      </c>
      <c r="AP529" s="432">
        <f t="shared" si="303"/>
        <v>0.68322774012650522</v>
      </c>
      <c r="AQ529" s="200">
        <f t="shared" si="304"/>
        <v>0</v>
      </c>
      <c r="AR529" s="200">
        <f t="shared" si="304"/>
        <v>0</v>
      </c>
      <c r="AS529" s="200">
        <f t="shared" si="304"/>
        <v>0</v>
      </c>
      <c r="AT529" s="200">
        <f>SUM(AQ529:AS529)</f>
        <v>0</v>
      </c>
      <c r="AU529" s="404"/>
    </row>
    <row r="530" spans="1:48" s="334" customFormat="1">
      <c r="A530" s="401"/>
      <c r="B530" s="217"/>
      <c r="C530" s="200"/>
      <c r="D530" s="200"/>
      <c r="E530" s="200"/>
      <c r="F530" s="200">
        <f t="shared" si="297"/>
        <v>0</v>
      </c>
      <c r="G530" s="200"/>
      <c r="H530" s="200"/>
      <c r="I530" s="200"/>
      <c r="J530" s="200">
        <f t="shared" si="298"/>
        <v>0</v>
      </c>
      <c r="K530" s="200">
        <f t="shared" si="299"/>
        <v>0</v>
      </c>
      <c r="L530" s="200">
        <f t="shared" si="299"/>
        <v>0</v>
      </c>
      <c r="M530" s="200">
        <f t="shared" si="299"/>
        <v>0</v>
      </c>
      <c r="N530" s="200">
        <f>SUM(K530:M530)</f>
        <v>0</v>
      </c>
      <c r="O530" s="200"/>
      <c r="P530" s="200"/>
      <c r="Q530" s="200"/>
      <c r="R530" s="200">
        <f>SUM(O530:Q530)</f>
        <v>0</v>
      </c>
      <c r="S530" s="200"/>
      <c r="T530" s="200"/>
      <c r="U530" s="200"/>
      <c r="V530" s="200">
        <f>SUM(S530:U530)</f>
        <v>0</v>
      </c>
      <c r="W530" s="200"/>
      <c r="X530" s="200"/>
      <c r="Y530" s="200"/>
      <c r="Z530" s="200">
        <f>SUM(W530:Y530)</f>
        <v>0</v>
      </c>
      <c r="AA530" s="200">
        <f t="shared" si="300"/>
        <v>0</v>
      </c>
      <c r="AB530" s="402">
        <f t="shared" si="300"/>
        <v>0</v>
      </c>
      <c r="AC530" s="402">
        <f t="shared" si="300"/>
        <v>0</v>
      </c>
      <c r="AD530" s="402">
        <f>SUM(AA530:AC530)</f>
        <v>0</v>
      </c>
      <c r="AE530" s="402"/>
      <c r="AF530" s="402"/>
      <c r="AG530" s="402"/>
      <c r="AH530" s="402">
        <f>SUM(AE530:AG530)</f>
        <v>0</v>
      </c>
      <c r="AI530" s="402">
        <f t="shared" si="301"/>
        <v>0</v>
      </c>
      <c r="AJ530" s="402">
        <f t="shared" si="301"/>
        <v>0</v>
      </c>
      <c r="AK530" s="402">
        <f t="shared" si="301"/>
        <v>0</v>
      </c>
      <c r="AL530" s="402">
        <f t="shared" si="302"/>
        <v>0</v>
      </c>
      <c r="AM530" s="432" t="str">
        <f t="shared" si="303"/>
        <v/>
      </c>
      <c r="AN530" s="432" t="str">
        <f t="shared" si="303"/>
        <v/>
      </c>
      <c r="AO530" s="432" t="str">
        <f t="shared" si="303"/>
        <v/>
      </c>
      <c r="AP530" s="432" t="str">
        <f t="shared" si="303"/>
        <v/>
      </c>
      <c r="AQ530" s="200">
        <f t="shared" si="304"/>
        <v>0</v>
      </c>
      <c r="AR530" s="200">
        <f t="shared" si="304"/>
        <v>0</v>
      </c>
      <c r="AS530" s="200">
        <f t="shared" si="304"/>
        <v>0</v>
      </c>
      <c r="AT530" s="200">
        <f>SUM(AQ530:AS530)</f>
        <v>0</v>
      </c>
      <c r="AU530" s="404"/>
    </row>
    <row r="531" spans="1:48" s="334" customFormat="1">
      <c r="A531" s="401"/>
      <c r="B531" s="217"/>
      <c r="C531" s="200"/>
      <c r="D531" s="200"/>
      <c r="E531" s="200"/>
      <c r="F531" s="200"/>
      <c r="G531" s="200"/>
      <c r="H531" s="200"/>
      <c r="I531" s="200"/>
      <c r="J531" s="200"/>
      <c r="K531" s="200"/>
      <c r="L531" s="200"/>
      <c r="M531" s="200"/>
      <c r="N531" s="200"/>
      <c r="O531" s="200"/>
      <c r="P531" s="200"/>
      <c r="Q531" s="200"/>
      <c r="R531" s="200"/>
      <c r="S531" s="200"/>
      <c r="T531" s="200"/>
      <c r="U531" s="200"/>
      <c r="V531" s="200"/>
      <c r="W531" s="200"/>
      <c r="X531" s="200"/>
      <c r="Y531" s="200"/>
      <c r="Z531" s="200"/>
      <c r="AA531" s="200"/>
      <c r="AB531" s="402"/>
      <c r="AC531" s="402"/>
      <c r="AD531" s="402"/>
      <c r="AE531" s="402"/>
      <c r="AF531" s="402"/>
      <c r="AG531" s="402"/>
      <c r="AH531" s="402"/>
      <c r="AI531" s="402">
        <f t="shared" si="301"/>
        <v>0</v>
      </c>
      <c r="AJ531" s="402">
        <f t="shared" si="301"/>
        <v>0</v>
      </c>
      <c r="AK531" s="402">
        <f t="shared" si="301"/>
        <v>0</v>
      </c>
      <c r="AL531" s="402">
        <f t="shared" si="302"/>
        <v>0</v>
      </c>
      <c r="AM531" s="432" t="str">
        <f t="shared" si="303"/>
        <v/>
      </c>
      <c r="AN531" s="432" t="str">
        <f t="shared" si="303"/>
        <v/>
      </c>
      <c r="AO531" s="432" t="str">
        <f t="shared" si="303"/>
        <v/>
      </c>
      <c r="AP531" s="432" t="str">
        <f t="shared" si="303"/>
        <v/>
      </c>
      <c r="AQ531" s="200"/>
      <c r="AR531" s="200"/>
      <c r="AS531" s="200"/>
      <c r="AT531" s="200"/>
      <c r="AU531" s="404"/>
    </row>
    <row r="532" spans="1:48" s="420" customFormat="1">
      <c r="A532" s="428" t="s">
        <v>237</v>
      </c>
      <c r="B532" s="458" t="s">
        <v>238</v>
      </c>
      <c r="C532" s="416">
        <f>SUM(C533:C617)</f>
        <v>0</v>
      </c>
      <c r="D532" s="416">
        <f>SUM(D533:D617)</f>
        <v>987320082.79000008</v>
      </c>
      <c r="E532" s="416">
        <f>SUM(E533:E617)</f>
        <v>0</v>
      </c>
      <c r="F532" s="416">
        <f t="shared" ref="F532:F549" si="305">SUM(C532:E532)</f>
        <v>987320082.79000008</v>
      </c>
      <c r="G532" s="416">
        <f>SUM(G533:G617)</f>
        <v>0</v>
      </c>
      <c r="H532" s="416">
        <f>SUM(H533:H617)</f>
        <v>0</v>
      </c>
      <c r="I532" s="416">
        <f>SUM(I533:I617)</f>
        <v>0</v>
      </c>
      <c r="J532" s="416">
        <f t="shared" ref="J532:J549" si="306">SUM(G532:I532)</f>
        <v>0</v>
      </c>
      <c r="K532" s="416">
        <f t="shared" ref="K532:M549" si="307">+C532+G532</f>
        <v>0</v>
      </c>
      <c r="L532" s="416">
        <f t="shared" si="307"/>
        <v>987320082.79000008</v>
      </c>
      <c r="M532" s="416">
        <f t="shared" si="307"/>
        <v>0</v>
      </c>
      <c r="N532" s="416">
        <f t="shared" ref="N532:N549" si="308">SUM(K532:M532)</f>
        <v>987320082.79000008</v>
      </c>
      <c r="O532" s="416">
        <f>SUM(O533:O617)</f>
        <v>0</v>
      </c>
      <c r="P532" s="416">
        <f>SUM(P533:P617)</f>
        <v>987320082.79000008</v>
      </c>
      <c r="Q532" s="416">
        <f>SUM(Q533:Q617)</f>
        <v>0</v>
      </c>
      <c r="R532" s="416">
        <f t="shared" ref="R532:R549" si="309">SUM(O532:Q532)</f>
        <v>987320082.79000008</v>
      </c>
      <c r="S532" s="416">
        <f>SUM(S533:S617)</f>
        <v>0</v>
      </c>
      <c r="T532" s="416">
        <f>SUM(T533:T617)</f>
        <v>0</v>
      </c>
      <c r="U532" s="416">
        <f>SUM(U533:U617)</f>
        <v>0</v>
      </c>
      <c r="V532" s="416">
        <f t="shared" ref="V532:V549" si="310">SUM(S532:U532)</f>
        <v>0</v>
      </c>
      <c r="W532" s="416">
        <f>SUM(W533:W617)</f>
        <v>0</v>
      </c>
      <c r="X532" s="416">
        <f>SUM(X533:X617)</f>
        <v>-1.4901161193847656E-8</v>
      </c>
      <c r="Y532" s="416">
        <f>SUM(Y533:Y617)</f>
        <v>0</v>
      </c>
      <c r="Z532" s="416">
        <f t="shared" ref="Z532:Z549" si="311">SUM(W532:Y532)</f>
        <v>-1.4901161193847656E-8</v>
      </c>
      <c r="AA532" s="416">
        <f t="shared" ref="AA532:AC549" si="312">+O532+W532+S532</f>
        <v>0</v>
      </c>
      <c r="AB532" s="417">
        <f t="shared" si="312"/>
        <v>987320082.79000008</v>
      </c>
      <c r="AC532" s="417">
        <f t="shared" si="312"/>
        <v>0</v>
      </c>
      <c r="AD532" s="417">
        <f t="shared" ref="AD532:AD549" si="313">SUM(AA532:AC532)</f>
        <v>987320082.79000008</v>
      </c>
      <c r="AE532" s="417">
        <f>SUM(AE533:AE617)</f>
        <v>0</v>
      </c>
      <c r="AF532" s="417">
        <f>SUM(AF533:AF617)</f>
        <v>945939929.7700001</v>
      </c>
      <c r="AG532" s="417">
        <f>SUM(AG533:AG617)</f>
        <v>0</v>
      </c>
      <c r="AH532" s="417">
        <f t="shared" ref="AH532:AH549" si="314">SUM(AE532:AG532)</f>
        <v>945939929.7700001</v>
      </c>
      <c r="AI532" s="417">
        <f t="shared" si="301"/>
        <v>0</v>
      </c>
      <c r="AJ532" s="417">
        <f t="shared" si="301"/>
        <v>41380153.019999981</v>
      </c>
      <c r="AK532" s="417">
        <f t="shared" si="301"/>
        <v>0</v>
      </c>
      <c r="AL532" s="417">
        <f t="shared" si="302"/>
        <v>41380153.019999981</v>
      </c>
      <c r="AM532" s="418" t="str">
        <f t="shared" si="303"/>
        <v/>
      </c>
      <c r="AN532" s="418">
        <f t="shared" si="303"/>
        <v>0.95808841150777913</v>
      </c>
      <c r="AO532" s="418" t="str">
        <f t="shared" si="303"/>
        <v/>
      </c>
      <c r="AP532" s="418">
        <f t="shared" si="303"/>
        <v>0.95808841150777913</v>
      </c>
      <c r="AQ532" s="416">
        <f t="shared" ref="AQ532:AS549" si="315">+K532-O532-S532</f>
        <v>0</v>
      </c>
      <c r="AR532" s="416">
        <f t="shared" si="315"/>
        <v>0</v>
      </c>
      <c r="AS532" s="416">
        <f t="shared" si="315"/>
        <v>0</v>
      </c>
      <c r="AT532" s="416">
        <f t="shared" ref="AT532:AT549" si="316">SUM(AQ532:AS532)</f>
        <v>0</v>
      </c>
      <c r="AU532" s="419"/>
      <c r="AV532" s="466">
        <f>+AL532-'[1]Summary by PAP Conap2014'!$BE$142</f>
        <v>-1.1920928955078125E-7</v>
      </c>
    </row>
    <row r="533" spans="1:48" s="334" customFormat="1">
      <c r="A533" s="401"/>
      <c r="B533" s="217" t="s">
        <v>51</v>
      </c>
      <c r="C533" s="200"/>
      <c r="D533" s="200">
        <v>902557283.11999989</v>
      </c>
      <c r="E533" s="200"/>
      <c r="F533" s="200">
        <f t="shared" si="305"/>
        <v>902557283.11999989</v>
      </c>
      <c r="G533" s="200"/>
      <c r="H533" s="200"/>
      <c r="I533" s="200"/>
      <c r="J533" s="200">
        <f t="shared" si="306"/>
        <v>0</v>
      </c>
      <c r="K533" s="200">
        <f t="shared" si="307"/>
        <v>0</v>
      </c>
      <c r="L533" s="200">
        <f t="shared" si="307"/>
        <v>902557283.11999989</v>
      </c>
      <c r="M533" s="200">
        <f t="shared" si="307"/>
        <v>0</v>
      </c>
      <c r="N533" s="200">
        <f t="shared" si="308"/>
        <v>902557283.11999989</v>
      </c>
      <c r="O533" s="200"/>
      <c r="P533" s="200">
        <v>902557283.11999989</v>
      </c>
      <c r="Q533" s="200"/>
      <c r="R533" s="200">
        <f t="shared" si="309"/>
        <v>902557283.11999989</v>
      </c>
      <c r="S533" s="200"/>
      <c r="T533" s="200"/>
      <c r="U533" s="200"/>
      <c r="V533" s="200">
        <f t="shared" si="310"/>
        <v>0</v>
      </c>
      <c r="W533" s="200"/>
      <c r="X533" s="200">
        <f>-'[3]Central-conap'!E139</f>
        <v>-143678470.63</v>
      </c>
      <c r="Y533" s="200"/>
      <c r="Z533" s="200">
        <f t="shared" si="311"/>
        <v>-143678470.63</v>
      </c>
      <c r="AA533" s="200">
        <f t="shared" si="312"/>
        <v>0</v>
      </c>
      <c r="AB533" s="402">
        <f t="shared" si="312"/>
        <v>758878812.48999989</v>
      </c>
      <c r="AC533" s="402">
        <f t="shared" si="312"/>
        <v>0</v>
      </c>
      <c r="AD533" s="402">
        <f t="shared" si="313"/>
        <v>758878812.48999989</v>
      </c>
      <c r="AE533" s="402"/>
      <c r="AF533" s="402">
        <f>+'[3]Central-conap'!F139</f>
        <v>758878809.86000001</v>
      </c>
      <c r="AG533" s="402"/>
      <c r="AH533" s="402">
        <f t="shared" si="314"/>
        <v>758878809.86000001</v>
      </c>
      <c r="AI533" s="402">
        <f t="shared" si="301"/>
        <v>0</v>
      </c>
      <c r="AJ533" s="402">
        <f t="shared" si="301"/>
        <v>2.6299998760223389</v>
      </c>
      <c r="AK533" s="402">
        <f t="shared" si="301"/>
        <v>0</v>
      </c>
      <c r="AL533" s="402">
        <f t="shared" si="302"/>
        <v>2.6299998760223389</v>
      </c>
      <c r="AM533" s="432" t="str">
        <f t="shared" si="303"/>
        <v/>
      </c>
      <c r="AN533" s="432">
        <f t="shared" si="303"/>
        <v>0.99999999653436122</v>
      </c>
      <c r="AO533" s="432" t="str">
        <f t="shared" si="303"/>
        <v/>
      </c>
      <c r="AP533" s="432">
        <f t="shared" si="303"/>
        <v>0.99999999653436122</v>
      </c>
      <c r="AQ533" s="200">
        <f t="shared" si="315"/>
        <v>0</v>
      </c>
      <c r="AR533" s="200">
        <f t="shared" si="315"/>
        <v>0</v>
      </c>
      <c r="AS533" s="200">
        <f t="shared" si="315"/>
        <v>0</v>
      </c>
      <c r="AT533" s="200">
        <f t="shared" si="316"/>
        <v>0</v>
      </c>
      <c r="AU533" s="404"/>
    </row>
    <row r="534" spans="1:48" s="334" customFormat="1" ht="24">
      <c r="A534" s="401"/>
      <c r="B534" s="217" t="s">
        <v>52</v>
      </c>
      <c r="C534" s="200"/>
      <c r="D534" s="200">
        <v>5776725</v>
      </c>
      <c r="E534" s="200"/>
      <c r="F534" s="200">
        <f t="shared" si="305"/>
        <v>5776725</v>
      </c>
      <c r="G534" s="200"/>
      <c r="H534" s="200"/>
      <c r="I534" s="200"/>
      <c r="J534" s="200">
        <f t="shared" si="306"/>
        <v>0</v>
      </c>
      <c r="K534" s="200">
        <f t="shared" si="307"/>
        <v>0</v>
      </c>
      <c r="L534" s="200">
        <f t="shared" si="307"/>
        <v>5776725</v>
      </c>
      <c r="M534" s="200">
        <f t="shared" si="307"/>
        <v>0</v>
      </c>
      <c r="N534" s="200">
        <f t="shared" si="308"/>
        <v>5776725</v>
      </c>
      <c r="O534" s="200"/>
      <c r="P534" s="200">
        <v>5776725</v>
      </c>
      <c r="Q534" s="200"/>
      <c r="R534" s="200">
        <f t="shared" si="309"/>
        <v>5776725</v>
      </c>
      <c r="S534" s="200"/>
      <c r="T534" s="200"/>
      <c r="U534" s="200"/>
      <c r="V534" s="200">
        <f t="shared" si="310"/>
        <v>0</v>
      </c>
      <c r="W534" s="200"/>
      <c r="X534" s="402">
        <f>+[3]CHDNCR!J461+[3]CHDNCR!I461</f>
        <v>10463529.41</v>
      </c>
      <c r="Y534" s="200"/>
      <c r="Z534" s="200">
        <f t="shared" si="311"/>
        <v>10463529.41</v>
      </c>
      <c r="AA534" s="200">
        <f t="shared" si="312"/>
        <v>0</v>
      </c>
      <c r="AB534" s="402">
        <f t="shared" si="312"/>
        <v>16240254.41</v>
      </c>
      <c r="AC534" s="402">
        <f t="shared" si="312"/>
        <v>0</v>
      </c>
      <c r="AD534" s="402">
        <f t="shared" si="313"/>
        <v>16240254.41</v>
      </c>
      <c r="AE534" s="402"/>
      <c r="AF534" s="402">
        <f>+[3]CHDNCR!AX461</f>
        <v>15550610.1</v>
      </c>
      <c r="AG534" s="402"/>
      <c r="AH534" s="402">
        <f t="shared" si="314"/>
        <v>15550610.1</v>
      </c>
      <c r="AI534" s="402">
        <f t="shared" si="301"/>
        <v>0</v>
      </c>
      <c r="AJ534" s="402">
        <f t="shared" si="301"/>
        <v>689644.31000000052</v>
      </c>
      <c r="AK534" s="402">
        <f t="shared" si="301"/>
        <v>0</v>
      </c>
      <c r="AL534" s="488">
        <f t="shared" si="302"/>
        <v>689644.31000000052</v>
      </c>
      <c r="AM534" s="432" t="str">
        <f t="shared" si="303"/>
        <v/>
      </c>
      <c r="AN534" s="432">
        <f t="shared" si="303"/>
        <v>0.95753488260779029</v>
      </c>
      <c r="AO534" s="432" t="str">
        <f t="shared" si="303"/>
        <v/>
      </c>
      <c r="AP534" s="432">
        <f t="shared" si="303"/>
        <v>0.95753488260779029</v>
      </c>
      <c r="AQ534" s="200">
        <f t="shared" si="315"/>
        <v>0</v>
      </c>
      <c r="AR534" s="200">
        <f t="shared" si="315"/>
        <v>0</v>
      </c>
      <c r="AS534" s="200">
        <f t="shared" si="315"/>
        <v>0</v>
      </c>
      <c r="AT534" s="200">
        <f t="shared" si="316"/>
        <v>0</v>
      </c>
      <c r="AU534" s="404"/>
    </row>
    <row r="535" spans="1:48" s="334" customFormat="1">
      <c r="A535" s="401"/>
      <c r="B535" s="217" t="s">
        <v>88</v>
      </c>
      <c r="C535" s="200"/>
      <c r="D535" s="200">
        <v>333492.5</v>
      </c>
      <c r="E535" s="200"/>
      <c r="F535" s="200">
        <f t="shared" si="305"/>
        <v>333492.5</v>
      </c>
      <c r="G535" s="200"/>
      <c r="H535" s="200"/>
      <c r="I535" s="200"/>
      <c r="J535" s="200">
        <f t="shared" si="306"/>
        <v>0</v>
      </c>
      <c r="K535" s="200">
        <f t="shared" si="307"/>
        <v>0</v>
      </c>
      <c r="L535" s="200">
        <f t="shared" si="307"/>
        <v>333492.5</v>
      </c>
      <c r="M535" s="200">
        <f t="shared" si="307"/>
        <v>0</v>
      </c>
      <c r="N535" s="200">
        <f t="shared" si="308"/>
        <v>333492.5</v>
      </c>
      <c r="O535" s="200"/>
      <c r="P535" s="200">
        <v>333492.5</v>
      </c>
      <c r="Q535" s="200"/>
      <c r="R535" s="200">
        <f t="shared" si="309"/>
        <v>333492.5</v>
      </c>
      <c r="S535" s="200"/>
      <c r="T535" s="200"/>
      <c r="U535" s="200"/>
      <c r="V535" s="200">
        <f t="shared" si="310"/>
        <v>0</v>
      </c>
      <c r="W535" s="200"/>
      <c r="X535" s="402">
        <f>+[3]CHDCAR!J461+[3]CHDCAR!I461</f>
        <v>5453529.4100000001</v>
      </c>
      <c r="Y535" s="200"/>
      <c r="Z535" s="200">
        <f t="shared" si="311"/>
        <v>5453529.4100000001</v>
      </c>
      <c r="AA535" s="200">
        <f t="shared" si="312"/>
        <v>0</v>
      </c>
      <c r="AB535" s="402">
        <f t="shared" si="312"/>
        <v>5787021.9100000001</v>
      </c>
      <c r="AC535" s="402">
        <f t="shared" si="312"/>
        <v>0</v>
      </c>
      <c r="AD535" s="402">
        <f t="shared" si="313"/>
        <v>5787021.9100000001</v>
      </c>
      <c r="AE535" s="402"/>
      <c r="AF535" s="402">
        <f>+[3]CHDCAR!AX461</f>
        <v>5753088.5</v>
      </c>
      <c r="AG535" s="402"/>
      <c r="AH535" s="402">
        <f t="shared" si="314"/>
        <v>5753088.5</v>
      </c>
      <c r="AI535" s="402">
        <f t="shared" si="301"/>
        <v>0</v>
      </c>
      <c r="AJ535" s="402">
        <f t="shared" si="301"/>
        <v>33933.410000000149</v>
      </c>
      <c r="AK535" s="402">
        <f t="shared" si="301"/>
        <v>0</v>
      </c>
      <c r="AL535" s="488">
        <f t="shared" si="302"/>
        <v>33933.410000000149</v>
      </c>
      <c r="AM535" s="432" t="str">
        <f t="shared" si="303"/>
        <v/>
      </c>
      <c r="AN535" s="432">
        <f t="shared" si="303"/>
        <v>0.99413629142454718</v>
      </c>
      <c r="AO535" s="432" t="str">
        <f t="shared" si="303"/>
        <v/>
      </c>
      <c r="AP535" s="432">
        <f t="shared" si="303"/>
        <v>0.99413629142454718</v>
      </c>
      <c r="AQ535" s="200">
        <f t="shared" si="315"/>
        <v>0</v>
      </c>
      <c r="AR535" s="200">
        <f t="shared" si="315"/>
        <v>0</v>
      </c>
      <c r="AS535" s="200">
        <f t="shared" si="315"/>
        <v>0</v>
      </c>
      <c r="AT535" s="200">
        <f t="shared" si="316"/>
        <v>0</v>
      </c>
      <c r="AU535" s="404"/>
    </row>
    <row r="536" spans="1:48" s="334" customFormat="1">
      <c r="A536" s="401"/>
      <c r="B536" s="237" t="s">
        <v>80</v>
      </c>
      <c r="C536" s="200"/>
      <c r="D536" s="200">
        <v>20931894.970000003</v>
      </c>
      <c r="E536" s="200"/>
      <c r="F536" s="200">
        <f t="shared" si="305"/>
        <v>20931894.970000003</v>
      </c>
      <c r="G536" s="200"/>
      <c r="H536" s="200"/>
      <c r="I536" s="200"/>
      <c r="J536" s="200">
        <f t="shared" si="306"/>
        <v>0</v>
      </c>
      <c r="K536" s="200">
        <f t="shared" si="307"/>
        <v>0</v>
      </c>
      <c r="L536" s="200">
        <f t="shared" si="307"/>
        <v>20931894.970000003</v>
      </c>
      <c r="M536" s="200">
        <f t="shared" si="307"/>
        <v>0</v>
      </c>
      <c r="N536" s="200">
        <f t="shared" si="308"/>
        <v>20931894.970000003</v>
      </c>
      <c r="O536" s="200"/>
      <c r="P536" s="200">
        <v>20931894.970000003</v>
      </c>
      <c r="Q536" s="200"/>
      <c r="R536" s="200">
        <f t="shared" si="309"/>
        <v>20931894.970000003</v>
      </c>
      <c r="S536" s="200"/>
      <c r="T536" s="200"/>
      <c r="U536" s="200"/>
      <c r="V536" s="200">
        <f t="shared" si="310"/>
        <v>0</v>
      </c>
      <c r="W536" s="200"/>
      <c r="X536" s="402">
        <f>+[3]CHD1!J461+[3]CHD1!I461</f>
        <v>5453529.4100000001</v>
      </c>
      <c r="Y536" s="200"/>
      <c r="Z536" s="200">
        <f t="shared" si="311"/>
        <v>5453529.4100000001</v>
      </c>
      <c r="AA536" s="200">
        <f t="shared" si="312"/>
        <v>0</v>
      </c>
      <c r="AB536" s="402">
        <f t="shared" si="312"/>
        <v>26385424.380000003</v>
      </c>
      <c r="AC536" s="402">
        <f t="shared" si="312"/>
        <v>0</v>
      </c>
      <c r="AD536" s="402">
        <f t="shared" si="313"/>
        <v>26385424.380000003</v>
      </c>
      <c r="AE536" s="402"/>
      <c r="AF536" s="402">
        <f>+[3]CHD1!AX461</f>
        <v>11482579.939999999</v>
      </c>
      <c r="AG536" s="402"/>
      <c r="AH536" s="402">
        <f t="shared" si="314"/>
        <v>11482579.939999999</v>
      </c>
      <c r="AI536" s="402">
        <f t="shared" si="301"/>
        <v>0</v>
      </c>
      <c r="AJ536" s="402">
        <f t="shared" si="301"/>
        <v>14902844.440000003</v>
      </c>
      <c r="AK536" s="402">
        <f t="shared" si="301"/>
        <v>0</v>
      </c>
      <c r="AL536" s="488">
        <f t="shared" si="302"/>
        <v>14902844.440000003</v>
      </c>
      <c r="AM536" s="432" t="str">
        <f t="shared" si="303"/>
        <v/>
      </c>
      <c r="AN536" s="432">
        <f t="shared" si="303"/>
        <v>0.43518647927087079</v>
      </c>
      <c r="AO536" s="432" t="str">
        <f t="shared" si="303"/>
        <v/>
      </c>
      <c r="AP536" s="432">
        <f t="shared" si="303"/>
        <v>0.43518647927087079</v>
      </c>
      <c r="AQ536" s="200">
        <f t="shared" si="315"/>
        <v>0</v>
      </c>
      <c r="AR536" s="200">
        <f t="shared" si="315"/>
        <v>0</v>
      </c>
      <c r="AS536" s="200">
        <f t="shared" si="315"/>
        <v>0</v>
      </c>
      <c r="AT536" s="200">
        <f t="shared" si="316"/>
        <v>0</v>
      </c>
      <c r="AU536" s="404"/>
    </row>
    <row r="537" spans="1:48" s="334" customFormat="1" ht="24">
      <c r="A537" s="401"/>
      <c r="B537" s="443" t="s">
        <v>91</v>
      </c>
      <c r="C537" s="200"/>
      <c r="D537" s="200">
        <v>384400.00999999978</v>
      </c>
      <c r="E537" s="200"/>
      <c r="F537" s="200">
        <f t="shared" si="305"/>
        <v>384400.00999999978</v>
      </c>
      <c r="G537" s="200"/>
      <c r="H537" s="200"/>
      <c r="I537" s="200"/>
      <c r="J537" s="200">
        <f t="shared" si="306"/>
        <v>0</v>
      </c>
      <c r="K537" s="200">
        <f t="shared" si="307"/>
        <v>0</v>
      </c>
      <c r="L537" s="200">
        <f t="shared" si="307"/>
        <v>384400.00999999978</v>
      </c>
      <c r="M537" s="200">
        <f t="shared" si="307"/>
        <v>0</v>
      </c>
      <c r="N537" s="200">
        <f t="shared" si="308"/>
        <v>384400.00999999978</v>
      </c>
      <c r="O537" s="200"/>
      <c r="P537" s="200">
        <v>384400.00999999978</v>
      </c>
      <c r="Q537" s="200"/>
      <c r="R537" s="200">
        <f t="shared" si="309"/>
        <v>384400.00999999978</v>
      </c>
      <c r="S537" s="200"/>
      <c r="T537" s="200"/>
      <c r="U537" s="200"/>
      <c r="V537" s="200">
        <f t="shared" si="310"/>
        <v>0</v>
      </c>
      <c r="W537" s="200"/>
      <c r="X537" s="402">
        <f>+[3]CHD2!J461+[3]CHD2!I461</f>
        <v>5753529.4100000001</v>
      </c>
      <c r="Y537" s="200"/>
      <c r="Z537" s="200">
        <f t="shared" si="311"/>
        <v>5753529.4100000001</v>
      </c>
      <c r="AA537" s="200">
        <f t="shared" si="312"/>
        <v>0</v>
      </c>
      <c r="AB537" s="402">
        <f t="shared" si="312"/>
        <v>6137929.4199999999</v>
      </c>
      <c r="AC537" s="402">
        <f t="shared" si="312"/>
        <v>0</v>
      </c>
      <c r="AD537" s="402">
        <f t="shared" si="313"/>
        <v>6137929.4199999999</v>
      </c>
      <c r="AE537" s="402"/>
      <c r="AF537" s="402">
        <f>+[3]CHD2!AX461</f>
        <v>5885986.1299999999</v>
      </c>
      <c r="AG537" s="402"/>
      <c r="AH537" s="402">
        <f t="shared" si="314"/>
        <v>5885986.1299999999</v>
      </c>
      <c r="AI537" s="402">
        <f t="shared" si="301"/>
        <v>0</v>
      </c>
      <c r="AJ537" s="402">
        <f t="shared" si="301"/>
        <v>251943.29000000004</v>
      </c>
      <c r="AK537" s="402">
        <f t="shared" si="301"/>
        <v>0</v>
      </c>
      <c r="AL537" s="488">
        <f t="shared" si="302"/>
        <v>251943.29000000004</v>
      </c>
      <c r="AM537" s="432" t="str">
        <f t="shared" si="303"/>
        <v/>
      </c>
      <c r="AN537" s="432">
        <f t="shared" si="303"/>
        <v>0.95895304869765019</v>
      </c>
      <c r="AO537" s="432" t="str">
        <f t="shared" si="303"/>
        <v/>
      </c>
      <c r="AP537" s="432">
        <f t="shared" si="303"/>
        <v>0.95895304869765019</v>
      </c>
      <c r="AQ537" s="200">
        <f t="shared" si="315"/>
        <v>0</v>
      </c>
      <c r="AR537" s="200">
        <f t="shared" si="315"/>
        <v>0</v>
      </c>
      <c r="AS537" s="200">
        <f t="shared" si="315"/>
        <v>0</v>
      </c>
      <c r="AT537" s="200">
        <f t="shared" si="316"/>
        <v>0</v>
      </c>
      <c r="AU537" s="404"/>
    </row>
    <row r="538" spans="1:48" s="334" customFormat="1">
      <c r="A538" s="401"/>
      <c r="B538" s="217" t="s">
        <v>93</v>
      </c>
      <c r="C538" s="200"/>
      <c r="D538" s="200">
        <v>513505.2</v>
      </c>
      <c r="E538" s="200"/>
      <c r="F538" s="200">
        <f t="shared" si="305"/>
        <v>513505.2</v>
      </c>
      <c r="G538" s="200"/>
      <c r="H538" s="200"/>
      <c r="I538" s="200"/>
      <c r="J538" s="200">
        <f t="shared" si="306"/>
        <v>0</v>
      </c>
      <c r="K538" s="200">
        <f t="shared" si="307"/>
        <v>0</v>
      </c>
      <c r="L538" s="200">
        <f t="shared" si="307"/>
        <v>513505.2</v>
      </c>
      <c r="M538" s="200">
        <f t="shared" si="307"/>
        <v>0</v>
      </c>
      <c r="N538" s="200">
        <f t="shared" si="308"/>
        <v>513505.2</v>
      </c>
      <c r="O538" s="200"/>
      <c r="P538" s="200">
        <v>513505.2</v>
      </c>
      <c r="Q538" s="200"/>
      <c r="R538" s="200">
        <f t="shared" si="309"/>
        <v>513505.2</v>
      </c>
      <c r="S538" s="200"/>
      <c r="T538" s="200"/>
      <c r="U538" s="200"/>
      <c r="V538" s="200">
        <f t="shared" si="310"/>
        <v>0</v>
      </c>
      <c r="W538" s="200"/>
      <c r="X538" s="402">
        <f>+[3]CHD3!J461+[3]CHD3!I461</f>
        <v>6753529.4100000001</v>
      </c>
      <c r="Y538" s="200"/>
      <c r="Z538" s="200">
        <f t="shared" si="311"/>
        <v>6753529.4100000001</v>
      </c>
      <c r="AA538" s="200">
        <f t="shared" si="312"/>
        <v>0</v>
      </c>
      <c r="AB538" s="402">
        <f t="shared" si="312"/>
        <v>7267034.6100000003</v>
      </c>
      <c r="AC538" s="402">
        <f t="shared" si="312"/>
        <v>0</v>
      </c>
      <c r="AD538" s="402">
        <f t="shared" si="313"/>
        <v>7267034.6100000003</v>
      </c>
      <c r="AE538" s="402"/>
      <c r="AF538" s="402">
        <f>+[3]CHD3!AX461</f>
        <v>6036836.9199999999</v>
      </c>
      <c r="AG538" s="402"/>
      <c r="AH538" s="402">
        <f t="shared" si="314"/>
        <v>6036836.9199999999</v>
      </c>
      <c r="AI538" s="402">
        <f t="shared" si="301"/>
        <v>0</v>
      </c>
      <c r="AJ538" s="402">
        <f t="shared" si="301"/>
        <v>1230197.6900000004</v>
      </c>
      <c r="AK538" s="402">
        <f t="shared" si="301"/>
        <v>0</v>
      </c>
      <c r="AL538" s="488">
        <f t="shared" si="302"/>
        <v>1230197.6900000004</v>
      </c>
      <c r="AM538" s="432" t="str">
        <f t="shared" si="303"/>
        <v/>
      </c>
      <c r="AN538" s="432">
        <f t="shared" si="303"/>
        <v>0.83071531153750755</v>
      </c>
      <c r="AO538" s="432" t="str">
        <f t="shared" si="303"/>
        <v/>
      </c>
      <c r="AP538" s="432">
        <f t="shared" si="303"/>
        <v>0.83071531153750755</v>
      </c>
      <c r="AQ538" s="200">
        <f t="shared" si="315"/>
        <v>0</v>
      </c>
      <c r="AR538" s="200">
        <f t="shared" si="315"/>
        <v>0</v>
      </c>
      <c r="AS538" s="200">
        <f t="shared" si="315"/>
        <v>0</v>
      </c>
      <c r="AT538" s="200">
        <f t="shared" si="316"/>
        <v>0</v>
      </c>
      <c r="AU538" s="404"/>
    </row>
    <row r="539" spans="1:48" s="334" customFormat="1">
      <c r="A539" s="401"/>
      <c r="B539" s="217" t="s">
        <v>95</v>
      </c>
      <c r="C539" s="200"/>
      <c r="D539" s="200">
        <v>0</v>
      </c>
      <c r="E539" s="200"/>
      <c r="F539" s="200">
        <f t="shared" si="305"/>
        <v>0</v>
      </c>
      <c r="G539" s="200"/>
      <c r="H539" s="200"/>
      <c r="I539" s="200"/>
      <c r="J539" s="200">
        <f t="shared" si="306"/>
        <v>0</v>
      </c>
      <c r="K539" s="200">
        <f t="shared" si="307"/>
        <v>0</v>
      </c>
      <c r="L539" s="200">
        <f t="shared" si="307"/>
        <v>0</v>
      </c>
      <c r="M539" s="200">
        <f t="shared" si="307"/>
        <v>0</v>
      </c>
      <c r="N539" s="200">
        <f t="shared" si="308"/>
        <v>0</v>
      </c>
      <c r="O539" s="200"/>
      <c r="P539" s="200">
        <v>0</v>
      </c>
      <c r="Q539" s="200"/>
      <c r="R539" s="200">
        <f t="shared" si="309"/>
        <v>0</v>
      </c>
      <c r="S539" s="200"/>
      <c r="T539" s="200"/>
      <c r="U539" s="200"/>
      <c r="V539" s="200">
        <f t="shared" si="310"/>
        <v>0</v>
      </c>
      <c r="W539" s="200"/>
      <c r="X539" s="402">
        <f>+[3]CHD4A!J461+[3]CHD4A!I461</f>
        <v>7053529.4100000001</v>
      </c>
      <c r="Y539" s="200"/>
      <c r="Z539" s="200">
        <f t="shared" si="311"/>
        <v>7053529.4100000001</v>
      </c>
      <c r="AA539" s="200">
        <f t="shared" si="312"/>
        <v>0</v>
      </c>
      <c r="AB539" s="402">
        <f t="shared" si="312"/>
        <v>7053529.4100000001</v>
      </c>
      <c r="AC539" s="402">
        <f t="shared" si="312"/>
        <v>0</v>
      </c>
      <c r="AD539" s="402">
        <f t="shared" si="313"/>
        <v>7053529.4100000001</v>
      </c>
      <c r="AE539" s="402"/>
      <c r="AF539" s="402">
        <f>+[3]CHD4A!AX461</f>
        <v>7053529.4100000001</v>
      </c>
      <c r="AG539" s="402"/>
      <c r="AH539" s="402">
        <f t="shared" si="314"/>
        <v>7053529.4100000001</v>
      </c>
      <c r="AI539" s="402">
        <f t="shared" si="301"/>
        <v>0</v>
      </c>
      <c r="AJ539" s="402">
        <f t="shared" si="301"/>
        <v>0</v>
      </c>
      <c r="AK539" s="402">
        <f t="shared" si="301"/>
        <v>0</v>
      </c>
      <c r="AL539" s="488">
        <f t="shared" si="302"/>
        <v>0</v>
      </c>
      <c r="AM539" s="432" t="str">
        <f t="shared" si="303"/>
        <v/>
      </c>
      <c r="AN539" s="432">
        <f t="shared" si="303"/>
        <v>1</v>
      </c>
      <c r="AO539" s="432" t="str">
        <f t="shared" si="303"/>
        <v/>
      </c>
      <c r="AP539" s="432">
        <f t="shared" si="303"/>
        <v>1</v>
      </c>
      <c r="AQ539" s="200">
        <f t="shared" si="315"/>
        <v>0</v>
      </c>
      <c r="AR539" s="200">
        <f t="shared" si="315"/>
        <v>0</v>
      </c>
      <c r="AS539" s="200">
        <f t="shared" si="315"/>
        <v>0</v>
      </c>
      <c r="AT539" s="200">
        <f t="shared" si="316"/>
        <v>0</v>
      </c>
      <c r="AU539" s="404"/>
    </row>
    <row r="540" spans="1:48" s="334" customFormat="1">
      <c r="A540" s="401"/>
      <c r="B540" s="217" t="s">
        <v>97</v>
      </c>
      <c r="C540" s="200"/>
      <c r="D540" s="200">
        <v>14.7</v>
      </c>
      <c r="E540" s="200"/>
      <c r="F540" s="200">
        <f t="shared" si="305"/>
        <v>14.7</v>
      </c>
      <c r="G540" s="200"/>
      <c r="H540" s="200"/>
      <c r="I540" s="200"/>
      <c r="J540" s="200">
        <f t="shared" si="306"/>
        <v>0</v>
      </c>
      <c r="K540" s="200">
        <f t="shared" si="307"/>
        <v>0</v>
      </c>
      <c r="L540" s="200">
        <f t="shared" si="307"/>
        <v>14.7</v>
      </c>
      <c r="M540" s="200">
        <f t="shared" si="307"/>
        <v>0</v>
      </c>
      <c r="N540" s="200">
        <f t="shared" si="308"/>
        <v>14.7</v>
      </c>
      <c r="O540" s="200"/>
      <c r="P540" s="200">
        <v>14.7</v>
      </c>
      <c r="Q540" s="200"/>
      <c r="R540" s="200">
        <f t="shared" si="309"/>
        <v>14.7</v>
      </c>
      <c r="S540" s="200"/>
      <c r="T540" s="200"/>
      <c r="U540" s="200"/>
      <c r="V540" s="200">
        <f t="shared" si="310"/>
        <v>0</v>
      </c>
      <c r="W540" s="200"/>
      <c r="X540" s="402">
        <f>+[3]CHD4B!J461+[3]CHD4B!I461</f>
        <v>5363529.41</v>
      </c>
      <c r="Y540" s="200"/>
      <c r="Z540" s="200">
        <f t="shared" si="311"/>
        <v>5363529.41</v>
      </c>
      <c r="AA540" s="200">
        <f t="shared" si="312"/>
        <v>0</v>
      </c>
      <c r="AB540" s="402">
        <f t="shared" si="312"/>
        <v>5363544.1100000003</v>
      </c>
      <c r="AC540" s="402">
        <f t="shared" si="312"/>
        <v>0</v>
      </c>
      <c r="AD540" s="402">
        <f t="shared" si="313"/>
        <v>5363544.1100000003</v>
      </c>
      <c r="AE540" s="402"/>
      <c r="AF540" s="402">
        <f>+[3]CHD4B!AX461</f>
        <v>5273544.1100000013</v>
      </c>
      <c r="AG540" s="402"/>
      <c r="AH540" s="402">
        <f t="shared" si="314"/>
        <v>5273544.1100000013</v>
      </c>
      <c r="AI540" s="402">
        <f t="shared" si="301"/>
        <v>0</v>
      </c>
      <c r="AJ540" s="402">
        <f t="shared" si="301"/>
        <v>89999.999999999069</v>
      </c>
      <c r="AK540" s="402">
        <f t="shared" si="301"/>
        <v>0</v>
      </c>
      <c r="AL540" s="488">
        <f t="shared" si="302"/>
        <v>89999.999999999069</v>
      </c>
      <c r="AM540" s="432" t="str">
        <f t="shared" si="303"/>
        <v/>
      </c>
      <c r="AN540" s="432">
        <f t="shared" si="303"/>
        <v>0.98322005037076143</v>
      </c>
      <c r="AO540" s="432" t="str">
        <f t="shared" si="303"/>
        <v/>
      </c>
      <c r="AP540" s="432">
        <f t="shared" si="303"/>
        <v>0.98322005037076143</v>
      </c>
      <c r="AQ540" s="200">
        <f t="shared" si="315"/>
        <v>0</v>
      </c>
      <c r="AR540" s="200">
        <f t="shared" si="315"/>
        <v>0</v>
      </c>
      <c r="AS540" s="200">
        <f t="shared" si="315"/>
        <v>0</v>
      </c>
      <c r="AT540" s="200">
        <f t="shared" si="316"/>
        <v>0</v>
      </c>
      <c r="AU540" s="404"/>
    </row>
    <row r="541" spans="1:48" s="334" customFormat="1">
      <c r="A541" s="401"/>
      <c r="B541" s="217" t="s">
        <v>53</v>
      </c>
      <c r="C541" s="200"/>
      <c r="D541" s="200">
        <v>4801985.93</v>
      </c>
      <c r="E541" s="200"/>
      <c r="F541" s="200">
        <f t="shared" si="305"/>
        <v>4801985.93</v>
      </c>
      <c r="G541" s="200"/>
      <c r="H541" s="200"/>
      <c r="I541" s="200"/>
      <c r="J541" s="200">
        <f t="shared" si="306"/>
        <v>0</v>
      </c>
      <c r="K541" s="200">
        <f t="shared" si="307"/>
        <v>0</v>
      </c>
      <c r="L541" s="200">
        <f t="shared" si="307"/>
        <v>4801985.93</v>
      </c>
      <c r="M541" s="200">
        <f t="shared" si="307"/>
        <v>0</v>
      </c>
      <c r="N541" s="200">
        <f t="shared" si="308"/>
        <v>4801985.93</v>
      </c>
      <c r="O541" s="200"/>
      <c r="P541" s="200">
        <v>4801985.93</v>
      </c>
      <c r="Q541" s="200"/>
      <c r="R541" s="200">
        <f t="shared" si="309"/>
        <v>4801985.93</v>
      </c>
      <c r="S541" s="200"/>
      <c r="T541" s="200"/>
      <c r="U541" s="200"/>
      <c r="V541" s="200">
        <f t="shared" si="310"/>
        <v>0</v>
      </c>
      <c r="W541" s="200"/>
      <c r="X541" s="402">
        <f>+[3]CHD5!J461+[3]CHD5!I461</f>
        <v>7553529.4100000001</v>
      </c>
      <c r="Y541" s="200"/>
      <c r="Z541" s="200">
        <f t="shared" si="311"/>
        <v>7553529.4100000001</v>
      </c>
      <c r="AA541" s="200">
        <f t="shared" si="312"/>
        <v>0</v>
      </c>
      <c r="AB541" s="402">
        <f t="shared" si="312"/>
        <v>12355515.34</v>
      </c>
      <c r="AC541" s="402">
        <f t="shared" si="312"/>
        <v>0</v>
      </c>
      <c r="AD541" s="402">
        <f t="shared" si="313"/>
        <v>12355515.34</v>
      </c>
      <c r="AE541" s="402"/>
      <c r="AF541" s="402">
        <f>+[3]CHD5!AX461</f>
        <v>11937830.100000001</v>
      </c>
      <c r="AG541" s="402"/>
      <c r="AH541" s="402">
        <f t="shared" si="314"/>
        <v>11937830.100000001</v>
      </c>
      <c r="AI541" s="402">
        <f t="shared" si="301"/>
        <v>0</v>
      </c>
      <c r="AJ541" s="402">
        <f t="shared" si="301"/>
        <v>417685.23999999836</v>
      </c>
      <c r="AK541" s="402">
        <f t="shared" si="301"/>
        <v>0</v>
      </c>
      <c r="AL541" s="402">
        <f t="shared" si="302"/>
        <v>417685.23999999836</v>
      </c>
      <c r="AM541" s="432" t="str">
        <f t="shared" si="303"/>
        <v/>
      </c>
      <c r="AN541" s="432">
        <f t="shared" si="303"/>
        <v>0.96619442989579107</v>
      </c>
      <c r="AO541" s="432" t="str">
        <f t="shared" si="303"/>
        <v/>
      </c>
      <c r="AP541" s="432">
        <f t="shared" si="303"/>
        <v>0.96619442989579107</v>
      </c>
      <c r="AQ541" s="200">
        <f t="shared" si="315"/>
        <v>0</v>
      </c>
      <c r="AR541" s="200">
        <f t="shared" si="315"/>
        <v>0</v>
      </c>
      <c r="AS541" s="200">
        <f t="shared" si="315"/>
        <v>0</v>
      </c>
      <c r="AT541" s="200">
        <f t="shared" si="316"/>
        <v>0</v>
      </c>
      <c r="AU541" s="404"/>
    </row>
    <row r="542" spans="1:48" s="334" customFormat="1">
      <c r="A542" s="401"/>
      <c r="B542" s="217" t="s">
        <v>100</v>
      </c>
      <c r="C542" s="200"/>
      <c r="D542" s="200">
        <v>962945.36</v>
      </c>
      <c r="E542" s="200"/>
      <c r="F542" s="200">
        <f t="shared" si="305"/>
        <v>962945.36</v>
      </c>
      <c r="G542" s="200"/>
      <c r="H542" s="200"/>
      <c r="I542" s="200"/>
      <c r="J542" s="200">
        <f t="shared" si="306"/>
        <v>0</v>
      </c>
      <c r="K542" s="200">
        <f t="shared" si="307"/>
        <v>0</v>
      </c>
      <c r="L542" s="200">
        <f t="shared" si="307"/>
        <v>962945.36</v>
      </c>
      <c r="M542" s="200">
        <f t="shared" si="307"/>
        <v>0</v>
      </c>
      <c r="N542" s="200">
        <f t="shared" si="308"/>
        <v>962945.36</v>
      </c>
      <c r="O542" s="200"/>
      <c r="P542" s="200">
        <v>962945.36</v>
      </c>
      <c r="Q542" s="200"/>
      <c r="R542" s="200">
        <f t="shared" si="309"/>
        <v>962945.36</v>
      </c>
      <c r="S542" s="200"/>
      <c r="T542" s="200"/>
      <c r="U542" s="200"/>
      <c r="V542" s="200">
        <f t="shared" si="310"/>
        <v>0</v>
      </c>
      <c r="W542" s="200"/>
      <c r="X542" s="402">
        <f>+[3]CHD6!J461</f>
        <v>8553529.4100000001</v>
      </c>
      <c r="Y542" s="200"/>
      <c r="Z542" s="200">
        <f t="shared" si="311"/>
        <v>8553529.4100000001</v>
      </c>
      <c r="AA542" s="200">
        <f t="shared" si="312"/>
        <v>0</v>
      </c>
      <c r="AB542" s="402">
        <f t="shared" si="312"/>
        <v>9516474.7699999996</v>
      </c>
      <c r="AC542" s="402">
        <f t="shared" si="312"/>
        <v>0</v>
      </c>
      <c r="AD542" s="402">
        <f t="shared" si="313"/>
        <v>9516474.7699999996</v>
      </c>
      <c r="AE542" s="402"/>
      <c r="AF542" s="402">
        <f>+[3]CHD6!AX461</f>
        <v>5550124.9800000004</v>
      </c>
      <c r="AG542" s="402"/>
      <c r="AH542" s="402">
        <f t="shared" si="314"/>
        <v>5550124.9800000004</v>
      </c>
      <c r="AI542" s="402">
        <f t="shared" si="301"/>
        <v>0</v>
      </c>
      <c r="AJ542" s="402">
        <f t="shared" si="301"/>
        <v>3966349.7899999991</v>
      </c>
      <c r="AK542" s="402">
        <f t="shared" si="301"/>
        <v>0</v>
      </c>
      <c r="AL542" s="402">
        <f t="shared" si="302"/>
        <v>3966349.7899999991</v>
      </c>
      <c r="AM542" s="432" t="str">
        <f t="shared" si="303"/>
        <v/>
      </c>
      <c r="AN542" s="432">
        <f t="shared" si="303"/>
        <v>0.58321228334428721</v>
      </c>
      <c r="AO542" s="432" t="str">
        <f t="shared" si="303"/>
        <v/>
      </c>
      <c r="AP542" s="432">
        <f t="shared" si="303"/>
        <v>0.58321228334428721</v>
      </c>
      <c r="AQ542" s="200">
        <f t="shared" si="315"/>
        <v>0</v>
      </c>
      <c r="AR542" s="200">
        <f t="shared" si="315"/>
        <v>0</v>
      </c>
      <c r="AS542" s="200">
        <f t="shared" si="315"/>
        <v>0</v>
      </c>
      <c r="AT542" s="200">
        <f t="shared" si="316"/>
        <v>0</v>
      </c>
      <c r="AU542" s="404"/>
    </row>
    <row r="543" spans="1:48" s="334" customFormat="1">
      <c r="A543" s="401"/>
      <c r="B543" s="217" t="s">
        <v>54</v>
      </c>
      <c r="C543" s="200"/>
      <c r="D543" s="200">
        <v>7418571.7000000002</v>
      </c>
      <c r="E543" s="200"/>
      <c r="F543" s="200">
        <f t="shared" si="305"/>
        <v>7418571.7000000002</v>
      </c>
      <c r="G543" s="200"/>
      <c r="H543" s="200"/>
      <c r="I543" s="200"/>
      <c r="J543" s="200">
        <f t="shared" si="306"/>
        <v>0</v>
      </c>
      <c r="K543" s="200">
        <f t="shared" si="307"/>
        <v>0</v>
      </c>
      <c r="L543" s="200">
        <f t="shared" si="307"/>
        <v>7418571.7000000002</v>
      </c>
      <c r="M543" s="200">
        <f t="shared" si="307"/>
        <v>0</v>
      </c>
      <c r="N543" s="200">
        <f t="shared" si="308"/>
        <v>7418571.7000000002</v>
      </c>
      <c r="O543" s="200"/>
      <c r="P543" s="200">
        <v>7418571.7000000002</v>
      </c>
      <c r="Q543" s="200"/>
      <c r="R543" s="200">
        <f t="shared" si="309"/>
        <v>7418571.7000000002</v>
      </c>
      <c r="S543" s="200"/>
      <c r="T543" s="200"/>
      <c r="U543" s="200"/>
      <c r="V543" s="200">
        <f t="shared" si="310"/>
        <v>0</v>
      </c>
      <c r="W543" s="200"/>
      <c r="X543" s="402">
        <f>+[3]CHD7!J461</f>
        <v>12253529.42</v>
      </c>
      <c r="Y543" s="200"/>
      <c r="Z543" s="200">
        <f t="shared" si="311"/>
        <v>12253529.42</v>
      </c>
      <c r="AA543" s="200">
        <f t="shared" si="312"/>
        <v>0</v>
      </c>
      <c r="AB543" s="402">
        <f t="shared" si="312"/>
        <v>19672101.120000001</v>
      </c>
      <c r="AC543" s="402">
        <f t="shared" si="312"/>
        <v>0</v>
      </c>
      <c r="AD543" s="402">
        <f t="shared" si="313"/>
        <v>19672101.120000001</v>
      </c>
      <c r="AE543" s="402"/>
      <c r="AF543" s="402">
        <f>+[3]CHD7!AX461</f>
        <v>19306482.890000001</v>
      </c>
      <c r="AG543" s="402"/>
      <c r="AH543" s="402">
        <f t="shared" si="314"/>
        <v>19306482.890000001</v>
      </c>
      <c r="AI543" s="402">
        <f t="shared" si="301"/>
        <v>0</v>
      </c>
      <c r="AJ543" s="402">
        <f t="shared" si="301"/>
        <v>365618.23000000045</v>
      </c>
      <c r="AK543" s="402">
        <f t="shared" si="301"/>
        <v>0</v>
      </c>
      <c r="AL543" s="402">
        <f t="shared" si="302"/>
        <v>365618.23000000045</v>
      </c>
      <c r="AM543" s="432" t="str">
        <f t="shared" si="303"/>
        <v/>
      </c>
      <c r="AN543" s="432">
        <f t="shared" si="303"/>
        <v>0.98141437827257361</v>
      </c>
      <c r="AO543" s="432" t="str">
        <f t="shared" si="303"/>
        <v/>
      </c>
      <c r="AP543" s="432">
        <f t="shared" si="303"/>
        <v>0.98141437827257361</v>
      </c>
      <c r="AQ543" s="200">
        <f t="shared" si="315"/>
        <v>0</v>
      </c>
      <c r="AR543" s="200">
        <f t="shared" si="315"/>
        <v>0</v>
      </c>
      <c r="AS543" s="200">
        <f t="shared" si="315"/>
        <v>0</v>
      </c>
      <c r="AT543" s="200">
        <f t="shared" si="316"/>
        <v>0</v>
      </c>
      <c r="AU543" s="404"/>
    </row>
    <row r="544" spans="1:48" s="334" customFormat="1">
      <c r="A544" s="401"/>
      <c r="B544" s="217" t="s">
        <v>103</v>
      </c>
      <c r="C544" s="200"/>
      <c r="D544" s="200">
        <v>5879562.0999999996</v>
      </c>
      <c r="E544" s="200"/>
      <c r="F544" s="200">
        <f t="shared" si="305"/>
        <v>5879562.0999999996</v>
      </c>
      <c r="G544" s="200"/>
      <c r="H544" s="200"/>
      <c r="I544" s="200"/>
      <c r="J544" s="200">
        <f t="shared" si="306"/>
        <v>0</v>
      </c>
      <c r="K544" s="200">
        <f t="shared" si="307"/>
        <v>0</v>
      </c>
      <c r="L544" s="200">
        <f t="shared" si="307"/>
        <v>5879562.0999999996</v>
      </c>
      <c r="M544" s="200">
        <f t="shared" si="307"/>
        <v>0</v>
      </c>
      <c r="N544" s="200">
        <f t="shared" si="308"/>
        <v>5879562.0999999996</v>
      </c>
      <c r="O544" s="200"/>
      <c r="P544" s="200">
        <v>5879562.0999999996</v>
      </c>
      <c r="Q544" s="200"/>
      <c r="R544" s="200">
        <f t="shared" si="309"/>
        <v>5879562.0999999996</v>
      </c>
      <c r="S544" s="200"/>
      <c r="T544" s="200"/>
      <c r="U544" s="200"/>
      <c r="V544" s="200">
        <f t="shared" si="310"/>
        <v>0</v>
      </c>
      <c r="W544" s="200"/>
      <c r="X544" s="402">
        <f>+[3]CHD8!J461</f>
        <v>7753529.4199999999</v>
      </c>
      <c r="Y544" s="200"/>
      <c r="Z544" s="200">
        <f t="shared" si="311"/>
        <v>7753529.4199999999</v>
      </c>
      <c r="AA544" s="200">
        <f t="shared" si="312"/>
        <v>0</v>
      </c>
      <c r="AB544" s="402">
        <f t="shared" si="312"/>
        <v>13633091.52</v>
      </c>
      <c r="AC544" s="402">
        <f t="shared" si="312"/>
        <v>0</v>
      </c>
      <c r="AD544" s="402">
        <f t="shared" si="313"/>
        <v>13633091.52</v>
      </c>
      <c r="AE544" s="402"/>
      <c r="AF544" s="402">
        <f>+[3]CHD8!AX461</f>
        <v>8281276.8500000006</v>
      </c>
      <c r="AG544" s="402"/>
      <c r="AH544" s="402">
        <f t="shared" si="314"/>
        <v>8281276.8500000006</v>
      </c>
      <c r="AI544" s="402">
        <f t="shared" si="301"/>
        <v>0</v>
      </c>
      <c r="AJ544" s="402">
        <f t="shared" si="301"/>
        <v>5351814.669999999</v>
      </c>
      <c r="AK544" s="402">
        <f t="shared" si="301"/>
        <v>0</v>
      </c>
      <c r="AL544" s="402">
        <f t="shared" si="302"/>
        <v>5351814.669999999</v>
      </c>
      <c r="AM544" s="432" t="str">
        <f t="shared" si="303"/>
        <v/>
      </c>
      <c r="AN544" s="432">
        <f t="shared" si="303"/>
        <v>0.60743939390791979</v>
      </c>
      <c r="AO544" s="432" t="str">
        <f t="shared" si="303"/>
        <v/>
      </c>
      <c r="AP544" s="432">
        <f t="shared" si="303"/>
        <v>0.60743939390791979</v>
      </c>
      <c r="AQ544" s="200">
        <f t="shared" si="315"/>
        <v>0</v>
      </c>
      <c r="AR544" s="200">
        <f t="shared" si="315"/>
        <v>0</v>
      </c>
      <c r="AS544" s="200">
        <f t="shared" si="315"/>
        <v>0</v>
      </c>
      <c r="AT544" s="200">
        <f t="shared" si="316"/>
        <v>0</v>
      </c>
      <c r="AU544" s="404"/>
    </row>
    <row r="545" spans="1:47" s="334" customFormat="1" ht="24">
      <c r="A545" s="401"/>
      <c r="B545" s="217" t="s">
        <v>105</v>
      </c>
      <c r="C545" s="200"/>
      <c r="D545" s="200">
        <v>3322711.79</v>
      </c>
      <c r="E545" s="200"/>
      <c r="F545" s="200">
        <f t="shared" si="305"/>
        <v>3322711.79</v>
      </c>
      <c r="G545" s="200"/>
      <c r="H545" s="200"/>
      <c r="I545" s="200"/>
      <c r="J545" s="200">
        <f t="shared" si="306"/>
        <v>0</v>
      </c>
      <c r="K545" s="200">
        <f t="shared" si="307"/>
        <v>0</v>
      </c>
      <c r="L545" s="200">
        <f t="shared" si="307"/>
        <v>3322711.79</v>
      </c>
      <c r="M545" s="200">
        <f t="shared" si="307"/>
        <v>0</v>
      </c>
      <c r="N545" s="200">
        <f t="shared" si="308"/>
        <v>3322711.79</v>
      </c>
      <c r="O545" s="200"/>
      <c r="P545" s="200">
        <v>3322711.79</v>
      </c>
      <c r="Q545" s="200"/>
      <c r="R545" s="200">
        <f t="shared" si="309"/>
        <v>3322711.79</v>
      </c>
      <c r="S545" s="200"/>
      <c r="T545" s="200"/>
      <c r="U545" s="200"/>
      <c r="V545" s="200">
        <f t="shared" si="310"/>
        <v>0</v>
      </c>
      <c r="W545" s="200"/>
      <c r="X545" s="402">
        <f>+[3]CHD9!J461</f>
        <v>6353529.4199999999</v>
      </c>
      <c r="Y545" s="200"/>
      <c r="Z545" s="200">
        <f t="shared" si="311"/>
        <v>6353529.4199999999</v>
      </c>
      <c r="AA545" s="200">
        <f t="shared" si="312"/>
        <v>0</v>
      </c>
      <c r="AB545" s="402">
        <f t="shared" si="312"/>
        <v>9676241.2100000009</v>
      </c>
      <c r="AC545" s="402">
        <f t="shared" si="312"/>
        <v>0</v>
      </c>
      <c r="AD545" s="402">
        <f t="shared" si="313"/>
        <v>9676241.2100000009</v>
      </c>
      <c r="AE545" s="402"/>
      <c r="AF545" s="402">
        <f>+[3]CHD9!AX461</f>
        <v>9010792.9399999995</v>
      </c>
      <c r="AG545" s="402"/>
      <c r="AH545" s="402">
        <f t="shared" si="314"/>
        <v>9010792.9399999995</v>
      </c>
      <c r="AI545" s="402">
        <f t="shared" si="301"/>
        <v>0</v>
      </c>
      <c r="AJ545" s="402">
        <f t="shared" si="301"/>
        <v>665448.27000000142</v>
      </c>
      <c r="AK545" s="402">
        <f t="shared" si="301"/>
        <v>0</v>
      </c>
      <c r="AL545" s="402">
        <f t="shared" si="302"/>
        <v>665448.27000000142</v>
      </c>
      <c r="AM545" s="432" t="str">
        <f t="shared" si="303"/>
        <v/>
      </c>
      <c r="AN545" s="432">
        <f t="shared" si="303"/>
        <v>0.93122863976227799</v>
      </c>
      <c r="AO545" s="432" t="str">
        <f t="shared" si="303"/>
        <v/>
      </c>
      <c r="AP545" s="432">
        <f t="shared" si="303"/>
        <v>0.93122863976227799</v>
      </c>
      <c r="AQ545" s="200">
        <f t="shared" si="315"/>
        <v>0</v>
      </c>
      <c r="AR545" s="200">
        <f t="shared" si="315"/>
        <v>0</v>
      </c>
      <c r="AS545" s="200">
        <f t="shared" si="315"/>
        <v>0</v>
      </c>
      <c r="AT545" s="200">
        <f t="shared" si="316"/>
        <v>0</v>
      </c>
      <c r="AU545" s="404"/>
    </row>
    <row r="546" spans="1:47" s="334" customFormat="1">
      <c r="A546" s="401"/>
      <c r="B546" s="217" t="s">
        <v>107</v>
      </c>
      <c r="C546" s="200"/>
      <c r="D546" s="200">
        <v>1001432.8399999999</v>
      </c>
      <c r="E546" s="200"/>
      <c r="F546" s="200">
        <f t="shared" si="305"/>
        <v>1001432.8399999999</v>
      </c>
      <c r="G546" s="200"/>
      <c r="H546" s="200"/>
      <c r="I546" s="200"/>
      <c r="J546" s="200">
        <f t="shared" si="306"/>
        <v>0</v>
      </c>
      <c r="K546" s="200">
        <f t="shared" si="307"/>
        <v>0</v>
      </c>
      <c r="L546" s="200">
        <f t="shared" si="307"/>
        <v>1001432.8399999999</v>
      </c>
      <c r="M546" s="200">
        <f t="shared" si="307"/>
        <v>0</v>
      </c>
      <c r="N546" s="200">
        <f t="shared" si="308"/>
        <v>1001432.8399999999</v>
      </c>
      <c r="O546" s="200"/>
      <c r="P546" s="200">
        <v>1001432.8399999999</v>
      </c>
      <c r="Q546" s="200"/>
      <c r="R546" s="200">
        <f t="shared" si="309"/>
        <v>1001432.8399999999</v>
      </c>
      <c r="S546" s="200"/>
      <c r="T546" s="200"/>
      <c r="U546" s="200"/>
      <c r="V546" s="200">
        <f t="shared" si="310"/>
        <v>0</v>
      </c>
      <c r="W546" s="200"/>
      <c r="X546" s="402">
        <f>+[3]CHD10!J461</f>
        <v>6253529.4199999999</v>
      </c>
      <c r="Y546" s="200"/>
      <c r="Z546" s="200">
        <f t="shared" si="311"/>
        <v>6253529.4199999999</v>
      </c>
      <c r="AA546" s="200">
        <f t="shared" si="312"/>
        <v>0</v>
      </c>
      <c r="AB546" s="402">
        <f t="shared" si="312"/>
        <v>7254962.2599999998</v>
      </c>
      <c r="AC546" s="402">
        <f t="shared" si="312"/>
        <v>0</v>
      </c>
      <c r="AD546" s="402">
        <f t="shared" si="313"/>
        <v>7254962.2599999998</v>
      </c>
      <c r="AE546" s="402"/>
      <c r="AF546" s="402">
        <f>+[3]CHD10!AX461</f>
        <v>7232061.1699999999</v>
      </c>
      <c r="AG546" s="402"/>
      <c r="AH546" s="402">
        <f t="shared" si="314"/>
        <v>7232061.1699999999</v>
      </c>
      <c r="AI546" s="402">
        <f t="shared" si="301"/>
        <v>0</v>
      </c>
      <c r="AJ546" s="402">
        <f t="shared" si="301"/>
        <v>22901.089999999851</v>
      </c>
      <c r="AK546" s="402">
        <f t="shared" si="301"/>
        <v>0</v>
      </c>
      <c r="AL546" s="402">
        <f t="shared" si="302"/>
        <v>22901.089999999851</v>
      </c>
      <c r="AM546" s="432" t="str">
        <f t="shared" si="303"/>
        <v/>
      </c>
      <c r="AN546" s="432">
        <f t="shared" si="303"/>
        <v>0.9968433895064811</v>
      </c>
      <c r="AO546" s="432" t="str">
        <f t="shared" si="303"/>
        <v/>
      </c>
      <c r="AP546" s="432">
        <f t="shared" si="303"/>
        <v>0.9968433895064811</v>
      </c>
      <c r="AQ546" s="200">
        <f t="shared" si="315"/>
        <v>0</v>
      </c>
      <c r="AR546" s="200">
        <f t="shared" si="315"/>
        <v>0</v>
      </c>
      <c r="AS546" s="200">
        <f t="shared" si="315"/>
        <v>0</v>
      </c>
      <c r="AT546" s="200">
        <f t="shared" si="316"/>
        <v>0</v>
      </c>
      <c r="AU546" s="404"/>
    </row>
    <row r="547" spans="1:47" s="334" customFormat="1">
      <c r="A547" s="401"/>
      <c r="B547" s="217" t="s">
        <v>55</v>
      </c>
      <c r="C547" s="200"/>
      <c r="D547" s="200">
        <v>6629773.1600000001</v>
      </c>
      <c r="E547" s="200"/>
      <c r="F547" s="200">
        <f t="shared" si="305"/>
        <v>6629773.1600000001</v>
      </c>
      <c r="G547" s="200"/>
      <c r="H547" s="200"/>
      <c r="I547" s="200"/>
      <c r="J547" s="200">
        <f t="shared" si="306"/>
        <v>0</v>
      </c>
      <c r="K547" s="200">
        <f t="shared" si="307"/>
        <v>0</v>
      </c>
      <c r="L547" s="200">
        <f t="shared" si="307"/>
        <v>6629773.1600000001</v>
      </c>
      <c r="M547" s="200">
        <f t="shared" si="307"/>
        <v>0</v>
      </c>
      <c r="N547" s="200">
        <f t="shared" si="308"/>
        <v>6629773.1600000001</v>
      </c>
      <c r="O547" s="200"/>
      <c r="P547" s="200">
        <v>6629773.1600000001</v>
      </c>
      <c r="Q547" s="200"/>
      <c r="R547" s="200">
        <f t="shared" si="309"/>
        <v>6629773.1600000001</v>
      </c>
      <c r="S547" s="200"/>
      <c r="T547" s="200"/>
      <c r="U547" s="200"/>
      <c r="V547" s="200">
        <f t="shared" si="310"/>
        <v>0</v>
      </c>
      <c r="W547" s="200"/>
      <c r="X547" s="402">
        <f>+[3]CHD11!J461</f>
        <v>10153529.42</v>
      </c>
      <c r="Y547" s="200"/>
      <c r="Z547" s="200">
        <f t="shared" si="311"/>
        <v>10153529.42</v>
      </c>
      <c r="AA547" s="200">
        <f t="shared" si="312"/>
        <v>0</v>
      </c>
      <c r="AB547" s="402">
        <f t="shared" si="312"/>
        <v>16783302.579999998</v>
      </c>
      <c r="AC547" s="402">
        <f t="shared" si="312"/>
        <v>0</v>
      </c>
      <c r="AD547" s="402">
        <f t="shared" si="313"/>
        <v>16783302.579999998</v>
      </c>
      <c r="AE547" s="402"/>
      <c r="AF547" s="402">
        <f>+[3]CHD11!AX461</f>
        <v>16415193.030000003</v>
      </c>
      <c r="AG547" s="402"/>
      <c r="AH547" s="402">
        <f t="shared" si="314"/>
        <v>16415193.030000003</v>
      </c>
      <c r="AI547" s="402">
        <f t="shared" si="301"/>
        <v>0</v>
      </c>
      <c r="AJ547" s="402">
        <f t="shared" si="301"/>
        <v>368109.54999999516</v>
      </c>
      <c r="AK547" s="402">
        <f t="shared" si="301"/>
        <v>0</v>
      </c>
      <c r="AL547" s="402">
        <f t="shared" si="302"/>
        <v>368109.54999999516</v>
      </c>
      <c r="AM547" s="432" t="str">
        <f t="shared" si="303"/>
        <v/>
      </c>
      <c r="AN547" s="432">
        <f t="shared" si="303"/>
        <v>0.97806691810236102</v>
      </c>
      <c r="AO547" s="432" t="str">
        <f t="shared" si="303"/>
        <v/>
      </c>
      <c r="AP547" s="432">
        <f t="shared" si="303"/>
        <v>0.97806691810236102</v>
      </c>
      <c r="AQ547" s="200">
        <f t="shared" si="315"/>
        <v>0</v>
      </c>
      <c r="AR547" s="200">
        <f t="shared" si="315"/>
        <v>0</v>
      </c>
      <c r="AS547" s="200">
        <f t="shared" si="315"/>
        <v>0</v>
      </c>
      <c r="AT547" s="200">
        <f t="shared" si="316"/>
        <v>0</v>
      </c>
      <c r="AU547" s="404"/>
    </row>
    <row r="548" spans="1:47" s="334" customFormat="1">
      <c r="A548" s="401"/>
      <c r="B548" s="217" t="s">
        <v>56</v>
      </c>
      <c r="C548" s="200"/>
      <c r="D548" s="200">
        <v>6225742</v>
      </c>
      <c r="E548" s="200"/>
      <c r="F548" s="200">
        <f t="shared" si="305"/>
        <v>6225742</v>
      </c>
      <c r="G548" s="200"/>
      <c r="H548" s="200"/>
      <c r="I548" s="200"/>
      <c r="J548" s="200">
        <f t="shared" si="306"/>
        <v>0</v>
      </c>
      <c r="K548" s="200">
        <f t="shared" si="307"/>
        <v>0</v>
      </c>
      <c r="L548" s="200">
        <f t="shared" si="307"/>
        <v>6225742</v>
      </c>
      <c r="M548" s="200">
        <f t="shared" si="307"/>
        <v>0</v>
      </c>
      <c r="N548" s="200">
        <f t="shared" si="308"/>
        <v>6225742</v>
      </c>
      <c r="O548" s="200"/>
      <c r="P548" s="200">
        <v>6225742</v>
      </c>
      <c r="Q548" s="200"/>
      <c r="R548" s="200">
        <f t="shared" si="309"/>
        <v>6225742</v>
      </c>
      <c r="S548" s="200"/>
      <c r="T548" s="200"/>
      <c r="U548" s="200"/>
      <c r="V548" s="200">
        <f t="shared" si="310"/>
        <v>0</v>
      </c>
      <c r="W548" s="200"/>
      <c r="X548" s="402">
        <f>+[3]CHD12!J461</f>
        <v>7003529.4199999999</v>
      </c>
      <c r="Y548" s="200"/>
      <c r="Z548" s="200">
        <f t="shared" si="311"/>
        <v>7003529.4199999999</v>
      </c>
      <c r="AA548" s="200">
        <f t="shared" si="312"/>
        <v>0</v>
      </c>
      <c r="AB548" s="402">
        <f t="shared" si="312"/>
        <v>13229271.42</v>
      </c>
      <c r="AC548" s="402">
        <f t="shared" si="312"/>
        <v>0</v>
      </c>
      <c r="AD548" s="402">
        <f t="shared" si="313"/>
        <v>13229271.42</v>
      </c>
      <c r="AE548" s="402"/>
      <c r="AF548" s="402">
        <f>+[3]CHD12!AX461</f>
        <v>12070323.85</v>
      </c>
      <c r="AG548" s="402"/>
      <c r="AH548" s="402">
        <f t="shared" si="314"/>
        <v>12070323.85</v>
      </c>
      <c r="AI548" s="402">
        <f t="shared" si="301"/>
        <v>0</v>
      </c>
      <c r="AJ548" s="402">
        <f t="shared" si="301"/>
        <v>1158947.5700000003</v>
      </c>
      <c r="AK548" s="402">
        <f t="shared" si="301"/>
        <v>0</v>
      </c>
      <c r="AL548" s="402">
        <f t="shared" si="302"/>
        <v>1158947.5700000003</v>
      </c>
      <c r="AM548" s="432" t="str">
        <f t="shared" si="303"/>
        <v/>
      </c>
      <c r="AN548" s="432">
        <f t="shared" si="303"/>
        <v>0.91239520808017405</v>
      </c>
      <c r="AO548" s="432" t="str">
        <f t="shared" si="303"/>
        <v/>
      </c>
      <c r="AP548" s="432">
        <f t="shared" si="303"/>
        <v>0.91239520808017405</v>
      </c>
      <c r="AQ548" s="200">
        <f t="shared" si="315"/>
        <v>0</v>
      </c>
      <c r="AR548" s="200">
        <f t="shared" si="315"/>
        <v>0</v>
      </c>
      <c r="AS548" s="200">
        <f t="shared" si="315"/>
        <v>0</v>
      </c>
      <c r="AT548" s="200">
        <f t="shared" si="316"/>
        <v>0</v>
      </c>
      <c r="AU548" s="404"/>
    </row>
    <row r="549" spans="1:47" s="334" customFormat="1">
      <c r="A549" s="401"/>
      <c r="B549" s="443" t="s">
        <v>428</v>
      </c>
      <c r="C549" s="200"/>
      <c r="D549" s="200">
        <v>2809384.59</v>
      </c>
      <c r="E549" s="200"/>
      <c r="F549" s="200">
        <f t="shared" si="305"/>
        <v>2809384.59</v>
      </c>
      <c r="G549" s="200"/>
      <c r="H549" s="200"/>
      <c r="I549" s="200"/>
      <c r="J549" s="200">
        <f t="shared" si="306"/>
        <v>0</v>
      </c>
      <c r="K549" s="200">
        <f t="shared" si="307"/>
        <v>0</v>
      </c>
      <c r="L549" s="200">
        <f t="shared" si="307"/>
        <v>2809384.59</v>
      </c>
      <c r="M549" s="200">
        <f t="shared" si="307"/>
        <v>0</v>
      </c>
      <c r="N549" s="200">
        <f t="shared" si="308"/>
        <v>2809384.59</v>
      </c>
      <c r="O549" s="200"/>
      <c r="P549" s="200">
        <v>2809384.59</v>
      </c>
      <c r="Q549" s="200"/>
      <c r="R549" s="200">
        <f t="shared" si="309"/>
        <v>2809384.59</v>
      </c>
      <c r="S549" s="200"/>
      <c r="T549" s="200"/>
      <c r="U549" s="200"/>
      <c r="V549" s="200">
        <f t="shared" si="310"/>
        <v>0</v>
      </c>
      <c r="W549" s="200"/>
      <c r="X549" s="402">
        <f>+[3]CHD13!J461</f>
        <v>5753529.4199999999</v>
      </c>
      <c r="Y549" s="200"/>
      <c r="Z549" s="200">
        <f t="shared" si="311"/>
        <v>5753529.4199999999</v>
      </c>
      <c r="AA549" s="200">
        <f t="shared" si="312"/>
        <v>0</v>
      </c>
      <c r="AB549" s="402">
        <f t="shared" si="312"/>
        <v>8562914.0099999998</v>
      </c>
      <c r="AC549" s="402">
        <f t="shared" si="312"/>
        <v>0</v>
      </c>
      <c r="AD549" s="402">
        <f t="shared" si="313"/>
        <v>8562914.0099999998</v>
      </c>
      <c r="AE549" s="402"/>
      <c r="AF549" s="402">
        <f>+[3]CHD13!AX461</f>
        <v>3900783.5900000003</v>
      </c>
      <c r="AG549" s="402"/>
      <c r="AH549" s="402">
        <f t="shared" si="314"/>
        <v>3900783.5900000003</v>
      </c>
      <c r="AI549" s="402">
        <f t="shared" si="301"/>
        <v>0</v>
      </c>
      <c r="AJ549" s="402">
        <f t="shared" si="301"/>
        <v>4662130.42</v>
      </c>
      <c r="AK549" s="402">
        <f t="shared" si="301"/>
        <v>0</v>
      </c>
      <c r="AL549" s="402">
        <f t="shared" si="302"/>
        <v>4662130.42</v>
      </c>
      <c r="AM549" s="432" t="str">
        <f t="shared" si="303"/>
        <v/>
      </c>
      <c r="AN549" s="432">
        <f t="shared" si="303"/>
        <v>0.45554394046752789</v>
      </c>
      <c r="AO549" s="432" t="str">
        <f t="shared" si="303"/>
        <v/>
      </c>
      <c r="AP549" s="432">
        <f t="shared" si="303"/>
        <v>0.45554394046752789</v>
      </c>
      <c r="AQ549" s="200">
        <f t="shared" si="315"/>
        <v>0</v>
      </c>
      <c r="AR549" s="200">
        <f t="shared" si="315"/>
        <v>0</v>
      </c>
      <c r="AS549" s="200">
        <f t="shared" si="315"/>
        <v>0</v>
      </c>
      <c r="AT549" s="200">
        <f t="shared" si="316"/>
        <v>0</v>
      </c>
      <c r="AU549" s="404"/>
    </row>
    <row r="550" spans="1:47" s="334" customFormat="1">
      <c r="A550" s="401"/>
      <c r="B550" s="217"/>
      <c r="C550" s="200"/>
      <c r="D550" s="200"/>
      <c r="E550" s="200"/>
      <c r="F550" s="200"/>
      <c r="G550" s="200"/>
      <c r="H550" s="200"/>
      <c r="I550" s="200"/>
      <c r="J550" s="200"/>
      <c r="K550" s="200"/>
      <c r="L550" s="200"/>
      <c r="M550" s="200"/>
      <c r="N550" s="200"/>
      <c r="O550" s="200"/>
      <c r="P550" s="200"/>
      <c r="Q550" s="200"/>
      <c r="R550" s="200"/>
      <c r="S550" s="200"/>
      <c r="T550" s="200"/>
      <c r="U550" s="200"/>
      <c r="V550" s="200"/>
      <c r="W550" s="200"/>
      <c r="X550" s="402"/>
      <c r="Y550" s="200"/>
      <c r="Z550" s="200"/>
      <c r="AA550" s="200"/>
      <c r="AB550" s="402"/>
      <c r="AC550" s="402"/>
      <c r="AD550" s="402"/>
      <c r="AE550" s="402"/>
      <c r="AF550" s="402"/>
      <c r="AG550" s="402"/>
      <c r="AH550" s="402"/>
      <c r="AI550" s="402"/>
      <c r="AJ550" s="402"/>
      <c r="AK550" s="402"/>
      <c r="AL550" s="402"/>
      <c r="AM550" s="432"/>
      <c r="AN550" s="432"/>
      <c r="AO550" s="432"/>
      <c r="AP550" s="432"/>
      <c r="AQ550" s="200"/>
      <c r="AR550" s="200"/>
      <c r="AS550" s="200"/>
      <c r="AT550" s="200"/>
      <c r="AU550" s="404"/>
    </row>
    <row r="551" spans="1:47" s="334" customFormat="1">
      <c r="A551" s="401"/>
      <c r="B551" s="217" t="s">
        <v>429</v>
      </c>
      <c r="C551" s="200"/>
      <c r="D551" s="200"/>
      <c r="E551" s="200"/>
      <c r="F551" s="200">
        <f t="shared" ref="F551:F613" si="317">SUM(C551:E551)</f>
        <v>0</v>
      </c>
      <c r="G551" s="200"/>
      <c r="H551" s="200"/>
      <c r="I551" s="200"/>
      <c r="J551" s="200">
        <f t="shared" ref="J551:J613" si="318">SUM(G551:I551)</f>
        <v>0</v>
      </c>
      <c r="K551" s="200">
        <f t="shared" ref="K551:M613" si="319">+C551+G551</f>
        <v>0</v>
      </c>
      <c r="L551" s="200">
        <f t="shared" si="319"/>
        <v>0</v>
      </c>
      <c r="M551" s="200">
        <f t="shared" si="319"/>
        <v>0</v>
      </c>
      <c r="N551" s="200">
        <f t="shared" ref="N551:N613" si="320">SUM(K551:M551)</f>
        <v>0</v>
      </c>
      <c r="O551" s="200"/>
      <c r="P551" s="200"/>
      <c r="Q551" s="200"/>
      <c r="R551" s="200">
        <f t="shared" ref="R551:R613" si="321">SUM(O551:Q551)</f>
        <v>0</v>
      </c>
      <c r="S551" s="200"/>
      <c r="T551" s="200"/>
      <c r="U551" s="200"/>
      <c r="V551" s="200">
        <f t="shared" ref="V551:V613" si="322">SUM(S551:U551)</f>
        <v>0</v>
      </c>
      <c r="W551" s="200"/>
      <c r="X551" s="402">
        <f>+[3]AMANG!J461</f>
        <v>357000</v>
      </c>
      <c r="Y551" s="200"/>
      <c r="Z551" s="200">
        <f t="shared" ref="Z551:Z613" si="323">SUM(W551:Y551)</f>
        <v>357000</v>
      </c>
      <c r="AA551" s="200">
        <f t="shared" ref="AA551:AC613" si="324">+O551+W551+S551</f>
        <v>0</v>
      </c>
      <c r="AB551" s="402">
        <f t="shared" si="324"/>
        <v>357000</v>
      </c>
      <c r="AC551" s="402">
        <f t="shared" si="324"/>
        <v>0</v>
      </c>
      <c r="AD551" s="402">
        <f t="shared" ref="AD551:AD614" si="325">SUM(AA551:AC551)</f>
        <v>357000</v>
      </c>
      <c r="AE551" s="402"/>
      <c r="AF551" s="402">
        <f>+[3]AMANG!AX461</f>
        <v>185550</v>
      </c>
      <c r="AG551" s="402"/>
      <c r="AH551" s="402">
        <f t="shared" ref="AH551:AH614" si="326">SUM(AE551:AG551)</f>
        <v>185550</v>
      </c>
      <c r="AI551" s="402">
        <f t="shared" ref="AI551:AK613" si="327">+AA551-AE551</f>
        <v>0</v>
      </c>
      <c r="AJ551" s="402">
        <f t="shared" si="327"/>
        <v>171450</v>
      </c>
      <c r="AK551" s="402">
        <f t="shared" si="327"/>
        <v>0</v>
      </c>
      <c r="AL551" s="488">
        <f t="shared" ref="AL551:AL614" si="328">SUM(AI551:AK551)</f>
        <v>171450</v>
      </c>
      <c r="AM551" s="432" t="str">
        <f t="shared" ref="AM551:AP613" si="329">IF(AA551=0,"",AE551/AA551)</f>
        <v/>
      </c>
      <c r="AN551" s="432">
        <f t="shared" si="329"/>
        <v>0.51974789915966391</v>
      </c>
      <c r="AO551" s="432" t="str">
        <f t="shared" si="329"/>
        <v/>
      </c>
      <c r="AP551" s="432">
        <f t="shared" si="329"/>
        <v>0.51974789915966391</v>
      </c>
      <c r="AQ551" s="200">
        <f t="shared" ref="AQ551:AS613" si="330">+K551-O551-S551</f>
        <v>0</v>
      </c>
      <c r="AR551" s="200">
        <f t="shared" si="330"/>
        <v>0</v>
      </c>
      <c r="AS551" s="200">
        <f t="shared" si="330"/>
        <v>0</v>
      </c>
      <c r="AT551" s="200">
        <f t="shared" ref="AT551:AT614" si="331">SUM(AQ551:AS551)</f>
        <v>0</v>
      </c>
      <c r="AU551" s="404"/>
    </row>
    <row r="552" spans="1:47" s="334" customFormat="1">
      <c r="A552" s="401"/>
      <c r="B552" s="217" t="s">
        <v>62</v>
      </c>
      <c r="C552" s="200"/>
      <c r="D552" s="200"/>
      <c r="E552" s="200"/>
      <c r="F552" s="200">
        <f t="shared" si="317"/>
        <v>0</v>
      </c>
      <c r="G552" s="200"/>
      <c r="H552" s="200"/>
      <c r="I552" s="200"/>
      <c r="J552" s="200">
        <f t="shared" si="318"/>
        <v>0</v>
      </c>
      <c r="K552" s="200">
        <f t="shared" si="319"/>
        <v>0</v>
      </c>
      <c r="L552" s="200">
        <f t="shared" si="319"/>
        <v>0</v>
      </c>
      <c r="M552" s="200">
        <f t="shared" si="319"/>
        <v>0</v>
      </c>
      <c r="N552" s="200">
        <f t="shared" si="320"/>
        <v>0</v>
      </c>
      <c r="O552" s="200"/>
      <c r="P552" s="200"/>
      <c r="Q552" s="200"/>
      <c r="R552" s="200">
        <f t="shared" si="321"/>
        <v>0</v>
      </c>
      <c r="S552" s="200"/>
      <c r="T552" s="200"/>
      <c r="U552" s="200"/>
      <c r="V552" s="200">
        <f t="shared" si="322"/>
        <v>0</v>
      </c>
      <c r="W552" s="200"/>
      <c r="X552" s="402">
        <f>+[3]EAMC!J461</f>
        <v>360000</v>
      </c>
      <c r="Y552" s="200"/>
      <c r="Z552" s="200">
        <f t="shared" si="323"/>
        <v>360000</v>
      </c>
      <c r="AA552" s="200">
        <f t="shared" si="324"/>
        <v>0</v>
      </c>
      <c r="AB552" s="402">
        <f t="shared" si="324"/>
        <v>360000</v>
      </c>
      <c r="AC552" s="402">
        <f t="shared" si="324"/>
        <v>0</v>
      </c>
      <c r="AD552" s="402">
        <f t="shared" si="325"/>
        <v>360000</v>
      </c>
      <c r="AE552" s="402"/>
      <c r="AF552" s="402">
        <f>+[3]EAMC!AX461</f>
        <v>327291.19999999995</v>
      </c>
      <c r="AG552" s="402"/>
      <c r="AH552" s="402">
        <f t="shared" si="326"/>
        <v>327291.19999999995</v>
      </c>
      <c r="AI552" s="402">
        <f t="shared" si="327"/>
        <v>0</v>
      </c>
      <c r="AJ552" s="402">
        <f t="shared" si="327"/>
        <v>32708.800000000047</v>
      </c>
      <c r="AK552" s="402">
        <f t="shared" si="327"/>
        <v>0</v>
      </c>
      <c r="AL552" s="488">
        <f t="shared" si="328"/>
        <v>32708.800000000047</v>
      </c>
      <c r="AM552" s="432" t="str">
        <f t="shared" si="329"/>
        <v/>
      </c>
      <c r="AN552" s="432">
        <f t="shared" si="329"/>
        <v>0.90914222222222207</v>
      </c>
      <c r="AO552" s="432" t="str">
        <f t="shared" si="329"/>
        <v/>
      </c>
      <c r="AP552" s="432">
        <f t="shared" si="329"/>
        <v>0.90914222222222207</v>
      </c>
      <c r="AQ552" s="200">
        <f t="shared" si="330"/>
        <v>0</v>
      </c>
      <c r="AR552" s="200">
        <f t="shared" si="330"/>
        <v>0</v>
      </c>
      <c r="AS552" s="200">
        <f t="shared" si="330"/>
        <v>0</v>
      </c>
      <c r="AT552" s="200">
        <f t="shared" si="331"/>
        <v>0</v>
      </c>
      <c r="AU552" s="404"/>
    </row>
    <row r="553" spans="1:47" s="334" customFormat="1">
      <c r="A553" s="401"/>
      <c r="B553" s="217" t="s">
        <v>63</v>
      </c>
      <c r="C553" s="200"/>
      <c r="D553" s="200"/>
      <c r="E553" s="200"/>
      <c r="F553" s="200">
        <f t="shared" si="317"/>
        <v>0</v>
      </c>
      <c r="G553" s="200"/>
      <c r="H553" s="200"/>
      <c r="I553" s="200"/>
      <c r="J553" s="200">
        <f t="shared" si="318"/>
        <v>0</v>
      </c>
      <c r="K553" s="200">
        <f t="shared" si="319"/>
        <v>0</v>
      </c>
      <c r="L553" s="200">
        <f t="shared" si="319"/>
        <v>0</v>
      </c>
      <c r="M553" s="200">
        <f t="shared" si="319"/>
        <v>0</v>
      </c>
      <c r="N553" s="200">
        <f t="shared" si="320"/>
        <v>0</v>
      </c>
      <c r="O553" s="200"/>
      <c r="P553" s="200"/>
      <c r="Q553" s="200"/>
      <c r="R553" s="200">
        <f t="shared" si="321"/>
        <v>0</v>
      </c>
      <c r="S553" s="200"/>
      <c r="T553" s="200"/>
      <c r="U553" s="200"/>
      <c r="V553" s="200">
        <f t="shared" si="322"/>
        <v>0</v>
      </c>
      <c r="W553" s="200"/>
      <c r="X553" s="402">
        <f>+[3]JFMH!J461</f>
        <v>357000</v>
      </c>
      <c r="Y553" s="200"/>
      <c r="Z553" s="200">
        <f t="shared" si="323"/>
        <v>357000</v>
      </c>
      <c r="AA553" s="200">
        <f t="shared" si="324"/>
        <v>0</v>
      </c>
      <c r="AB553" s="402">
        <f t="shared" si="324"/>
        <v>357000</v>
      </c>
      <c r="AC553" s="402">
        <f t="shared" si="324"/>
        <v>0</v>
      </c>
      <c r="AD553" s="402">
        <f t="shared" si="325"/>
        <v>357000</v>
      </c>
      <c r="AE553" s="402"/>
      <c r="AF553" s="402">
        <f>+[3]JFMH!AX461</f>
        <v>356727.55</v>
      </c>
      <c r="AG553" s="402"/>
      <c r="AH553" s="402">
        <f t="shared" si="326"/>
        <v>356727.55</v>
      </c>
      <c r="AI553" s="402">
        <f t="shared" si="327"/>
        <v>0</v>
      </c>
      <c r="AJ553" s="402">
        <f t="shared" si="327"/>
        <v>272.45000000001164</v>
      </c>
      <c r="AK553" s="402">
        <f t="shared" si="327"/>
        <v>0</v>
      </c>
      <c r="AL553" s="488">
        <f t="shared" si="328"/>
        <v>272.45000000001164</v>
      </c>
      <c r="AM553" s="432" t="str">
        <f t="shared" si="329"/>
        <v/>
      </c>
      <c r="AN553" s="432">
        <f t="shared" si="329"/>
        <v>0.99923683473389358</v>
      </c>
      <c r="AO553" s="432" t="str">
        <f t="shared" si="329"/>
        <v/>
      </c>
      <c r="AP553" s="432">
        <f t="shared" si="329"/>
        <v>0.99923683473389358</v>
      </c>
      <c r="AQ553" s="200">
        <f t="shared" si="330"/>
        <v>0</v>
      </c>
      <c r="AR553" s="200">
        <f t="shared" si="330"/>
        <v>0</v>
      </c>
      <c r="AS553" s="200">
        <f t="shared" si="330"/>
        <v>0</v>
      </c>
      <c r="AT553" s="200">
        <f t="shared" si="331"/>
        <v>0</v>
      </c>
      <c r="AU553" s="404"/>
    </row>
    <row r="554" spans="1:47" s="334" customFormat="1">
      <c r="A554" s="401"/>
      <c r="B554" s="464" t="s">
        <v>64</v>
      </c>
      <c r="C554" s="200"/>
      <c r="D554" s="200"/>
      <c r="E554" s="200"/>
      <c r="F554" s="200">
        <f t="shared" si="317"/>
        <v>0</v>
      </c>
      <c r="G554" s="200"/>
      <c r="H554" s="200"/>
      <c r="I554" s="200"/>
      <c r="J554" s="200">
        <f t="shared" si="318"/>
        <v>0</v>
      </c>
      <c r="K554" s="200">
        <f t="shared" si="319"/>
        <v>0</v>
      </c>
      <c r="L554" s="200">
        <f t="shared" si="319"/>
        <v>0</v>
      </c>
      <c r="M554" s="200">
        <f t="shared" si="319"/>
        <v>0</v>
      </c>
      <c r="N554" s="200">
        <f t="shared" si="320"/>
        <v>0</v>
      </c>
      <c r="O554" s="200"/>
      <c r="P554" s="200"/>
      <c r="Q554" s="200"/>
      <c r="R554" s="200">
        <f t="shared" si="321"/>
        <v>0</v>
      </c>
      <c r="S554" s="200"/>
      <c r="T554" s="200"/>
      <c r="U554" s="200"/>
      <c r="V554" s="200">
        <f t="shared" si="322"/>
        <v>0</v>
      </c>
      <c r="W554" s="200"/>
      <c r="X554" s="402">
        <f>+[3]JRMMC!J461</f>
        <v>357000</v>
      </c>
      <c r="Y554" s="200"/>
      <c r="Z554" s="200">
        <f t="shared" si="323"/>
        <v>357000</v>
      </c>
      <c r="AA554" s="200">
        <f t="shared" si="324"/>
        <v>0</v>
      </c>
      <c r="AB554" s="402">
        <f t="shared" si="324"/>
        <v>357000</v>
      </c>
      <c r="AC554" s="402">
        <f t="shared" si="324"/>
        <v>0</v>
      </c>
      <c r="AD554" s="402">
        <f t="shared" si="325"/>
        <v>357000</v>
      </c>
      <c r="AE554" s="402"/>
      <c r="AF554" s="402">
        <f>+[3]JRMMC!AX461</f>
        <v>341756.86</v>
      </c>
      <c r="AG554" s="402"/>
      <c r="AH554" s="402">
        <f t="shared" si="326"/>
        <v>341756.86</v>
      </c>
      <c r="AI554" s="402">
        <f t="shared" si="327"/>
        <v>0</v>
      </c>
      <c r="AJ554" s="402">
        <f t="shared" si="327"/>
        <v>15243.140000000014</v>
      </c>
      <c r="AK554" s="402">
        <f t="shared" si="327"/>
        <v>0</v>
      </c>
      <c r="AL554" s="488">
        <f t="shared" si="328"/>
        <v>15243.140000000014</v>
      </c>
      <c r="AM554" s="432" t="str">
        <f t="shared" si="329"/>
        <v/>
      </c>
      <c r="AN554" s="432">
        <f t="shared" si="329"/>
        <v>0.95730212885154053</v>
      </c>
      <c r="AO554" s="432" t="str">
        <f t="shared" si="329"/>
        <v/>
      </c>
      <c r="AP554" s="432">
        <f t="shared" si="329"/>
        <v>0.95730212885154053</v>
      </c>
      <c r="AQ554" s="200">
        <f t="shared" si="330"/>
        <v>0</v>
      </c>
      <c r="AR554" s="200">
        <f t="shared" si="330"/>
        <v>0</v>
      </c>
      <c r="AS554" s="200">
        <f t="shared" si="330"/>
        <v>0</v>
      </c>
      <c r="AT554" s="200">
        <f t="shared" si="331"/>
        <v>0</v>
      </c>
      <c r="AU554" s="404"/>
    </row>
    <row r="555" spans="1:47" s="334" customFormat="1">
      <c r="A555" s="401"/>
      <c r="B555" s="217" t="s">
        <v>163</v>
      </c>
      <c r="C555" s="200"/>
      <c r="D555" s="200"/>
      <c r="E555" s="200"/>
      <c r="F555" s="200">
        <f t="shared" si="317"/>
        <v>0</v>
      </c>
      <c r="G555" s="200"/>
      <c r="H555" s="200"/>
      <c r="I555" s="200"/>
      <c r="J555" s="200">
        <f t="shared" si="318"/>
        <v>0</v>
      </c>
      <c r="K555" s="200">
        <f t="shared" si="319"/>
        <v>0</v>
      </c>
      <c r="L555" s="200">
        <f t="shared" si="319"/>
        <v>0</v>
      </c>
      <c r="M555" s="200">
        <f t="shared" si="319"/>
        <v>0</v>
      </c>
      <c r="N555" s="200">
        <f t="shared" si="320"/>
        <v>0</v>
      </c>
      <c r="O555" s="200"/>
      <c r="P555" s="200"/>
      <c r="Q555" s="200"/>
      <c r="R555" s="200">
        <f t="shared" si="321"/>
        <v>0</v>
      </c>
      <c r="S555" s="200"/>
      <c r="T555" s="200"/>
      <c r="U555" s="200"/>
      <c r="V555" s="200">
        <f t="shared" si="322"/>
        <v>0</v>
      </c>
      <c r="W555" s="200"/>
      <c r="X555" s="402">
        <f>+[3]NCMH!J461</f>
        <v>207000</v>
      </c>
      <c r="Y555" s="200"/>
      <c r="Z555" s="200">
        <f t="shared" si="323"/>
        <v>207000</v>
      </c>
      <c r="AA555" s="200">
        <f t="shared" si="324"/>
        <v>0</v>
      </c>
      <c r="AB555" s="402">
        <f t="shared" si="324"/>
        <v>207000</v>
      </c>
      <c r="AC555" s="402">
        <f t="shared" si="324"/>
        <v>0</v>
      </c>
      <c r="AD555" s="402">
        <f t="shared" si="325"/>
        <v>207000</v>
      </c>
      <c r="AE555" s="402"/>
      <c r="AF555" s="402">
        <f>+[3]NCMH!AX461</f>
        <v>45794</v>
      </c>
      <c r="AG555" s="402"/>
      <c r="AH555" s="402">
        <f t="shared" si="326"/>
        <v>45794</v>
      </c>
      <c r="AI555" s="402">
        <f t="shared" si="327"/>
        <v>0</v>
      </c>
      <c r="AJ555" s="402">
        <f t="shared" si="327"/>
        <v>161206</v>
      </c>
      <c r="AK555" s="402">
        <f t="shared" si="327"/>
        <v>0</v>
      </c>
      <c r="AL555" s="488">
        <f t="shared" si="328"/>
        <v>161206</v>
      </c>
      <c r="AM555" s="432" t="str">
        <f t="shared" si="329"/>
        <v/>
      </c>
      <c r="AN555" s="432">
        <f t="shared" si="329"/>
        <v>0.22122705314009661</v>
      </c>
      <c r="AO555" s="432" t="str">
        <f t="shared" si="329"/>
        <v/>
      </c>
      <c r="AP555" s="432">
        <f t="shared" si="329"/>
        <v>0.22122705314009661</v>
      </c>
      <c r="AQ555" s="200">
        <f t="shared" si="330"/>
        <v>0</v>
      </c>
      <c r="AR555" s="200">
        <f t="shared" si="330"/>
        <v>0</v>
      </c>
      <c r="AS555" s="200">
        <f t="shared" si="330"/>
        <v>0</v>
      </c>
      <c r="AT555" s="200">
        <f t="shared" si="331"/>
        <v>0</v>
      </c>
      <c r="AU555" s="404"/>
    </row>
    <row r="556" spans="1:47" s="334" customFormat="1">
      <c r="A556" s="401"/>
      <c r="B556" s="217" t="s">
        <v>161</v>
      </c>
      <c r="C556" s="200"/>
      <c r="D556" s="200"/>
      <c r="E556" s="200"/>
      <c r="F556" s="200">
        <f t="shared" si="317"/>
        <v>0</v>
      </c>
      <c r="G556" s="200"/>
      <c r="H556" s="200"/>
      <c r="I556" s="200"/>
      <c r="J556" s="200">
        <f t="shared" si="318"/>
        <v>0</v>
      </c>
      <c r="K556" s="200">
        <f t="shared" si="319"/>
        <v>0</v>
      </c>
      <c r="L556" s="200">
        <f t="shared" si="319"/>
        <v>0</v>
      </c>
      <c r="M556" s="200">
        <f t="shared" si="319"/>
        <v>0</v>
      </c>
      <c r="N556" s="200">
        <f t="shared" si="320"/>
        <v>0</v>
      </c>
      <c r="O556" s="200"/>
      <c r="P556" s="200"/>
      <c r="Q556" s="200"/>
      <c r="R556" s="200">
        <f t="shared" si="321"/>
        <v>0</v>
      </c>
      <c r="S556" s="200"/>
      <c r="T556" s="200"/>
      <c r="U556" s="200"/>
      <c r="V556" s="200">
        <f t="shared" si="322"/>
        <v>0</v>
      </c>
      <c r="W556" s="200"/>
      <c r="X556" s="402">
        <f>+[3]NCH!J461</f>
        <v>317000</v>
      </c>
      <c r="Y556" s="200"/>
      <c r="Z556" s="200">
        <f t="shared" si="323"/>
        <v>317000</v>
      </c>
      <c r="AA556" s="200">
        <f t="shared" si="324"/>
        <v>0</v>
      </c>
      <c r="AB556" s="402">
        <f t="shared" si="324"/>
        <v>317000</v>
      </c>
      <c r="AC556" s="402">
        <f t="shared" si="324"/>
        <v>0</v>
      </c>
      <c r="AD556" s="402">
        <f t="shared" si="325"/>
        <v>317000</v>
      </c>
      <c r="AE556" s="402"/>
      <c r="AF556" s="402">
        <f>+[3]NCH!AX461</f>
        <v>294369.52</v>
      </c>
      <c r="AG556" s="402"/>
      <c r="AH556" s="402">
        <f t="shared" si="326"/>
        <v>294369.52</v>
      </c>
      <c r="AI556" s="402">
        <f t="shared" si="327"/>
        <v>0</v>
      </c>
      <c r="AJ556" s="402">
        <f t="shared" si="327"/>
        <v>22630.479999999981</v>
      </c>
      <c r="AK556" s="402">
        <f t="shared" si="327"/>
        <v>0</v>
      </c>
      <c r="AL556" s="488">
        <f t="shared" si="328"/>
        <v>22630.479999999981</v>
      </c>
      <c r="AM556" s="432" t="str">
        <f t="shared" si="329"/>
        <v/>
      </c>
      <c r="AN556" s="432">
        <f t="shared" si="329"/>
        <v>0.92861047318611989</v>
      </c>
      <c r="AO556" s="432" t="str">
        <f t="shared" si="329"/>
        <v/>
      </c>
      <c r="AP556" s="432">
        <f t="shared" si="329"/>
        <v>0.92861047318611989</v>
      </c>
      <c r="AQ556" s="200">
        <f t="shared" si="330"/>
        <v>0</v>
      </c>
      <c r="AR556" s="200">
        <f t="shared" si="330"/>
        <v>0</v>
      </c>
      <c r="AS556" s="200">
        <f t="shared" si="330"/>
        <v>0</v>
      </c>
      <c r="AT556" s="200">
        <f t="shared" si="331"/>
        <v>0</v>
      </c>
      <c r="AU556" s="404"/>
    </row>
    <row r="557" spans="1:47" s="334" customFormat="1">
      <c r="A557" s="401"/>
      <c r="B557" s="217" t="s">
        <v>162</v>
      </c>
      <c r="C557" s="200"/>
      <c r="D557" s="200"/>
      <c r="E557" s="200"/>
      <c r="F557" s="200">
        <f t="shared" si="317"/>
        <v>0</v>
      </c>
      <c r="G557" s="200"/>
      <c r="H557" s="200"/>
      <c r="I557" s="200"/>
      <c r="J557" s="200">
        <f t="shared" si="318"/>
        <v>0</v>
      </c>
      <c r="K557" s="200">
        <f t="shared" si="319"/>
        <v>0</v>
      </c>
      <c r="L557" s="200">
        <f t="shared" si="319"/>
        <v>0</v>
      </c>
      <c r="M557" s="200">
        <f t="shared" si="319"/>
        <v>0</v>
      </c>
      <c r="N557" s="200">
        <f t="shared" si="320"/>
        <v>0</v>
      </c>
      <c r="O557" s="200"/>
      <c r="P557" s="200"/>
      <c r="Q557" s="200"/>
      <c r="R557" s="200">
        <f t="shared" si="321"/>
        <v>0</v>
      </c>
      <c r="S557" s="200"/>
      <c r="T557" s="200"/>
      <c r="U557" s="200"/>
      <c r="V557" s="200">
        <f t="shared" si="322"/>
        <v>0</v>
      </c>
      <c r="W557" s="200"/>
      <c r="X557" s="402">
        <f>+[3]POC!J461</f>
        <v>207000</v>
      </c>
      <c r="Y557" s="200"/>
      <c r="Z557" s="200">
        <f t="shared" si="323"/>
        <v>207000</v>
      </c>
      <c r="AA557" s="200">
        <f t="shared" si="324"/>
        <v>0</v>
      </c>
      <c r="AB557" s="402">
        <f t="shared" si="324"/>
        <v>207000</v>
      </c>
      <c r="AC557" s="402">
        <f t="shared" si="324"/>
        <v>0</v>
      </c>
      <c r="AD557" s="402">
        <f t="shared" si="325"/>
        <v>207000</v>
      </c>
      <c r="AE557" s="402"/>
      <c r="AF557" s="402">
        <f>+[3]POC!AX461</f>
        <v>8233</v>
      </c>
      <c r="AG557" s="402"/>
      <c r="AH557" s="402">
        <f t="shared" si="326"/>
        <v>8233</v>
      </c>
      <c r="AI557" s="402">
        <f t="shared" si="327"/>
        <v>0</v>
      </c>
      <c r="AJ557" s="402">
        <f t="shared" si="327"/>
        <v>198767</v>
      </c>
      <c r="AK557" s="402">
        <f t="shared" si="327"/>
        <v>0</v>
      </c>
      <c r="AL557" s="488">
        <f t="shared" si="328"/>
        <v>198767</v>
      </c>
      <c r="AM557" s="432" t="str">
        <f t="shared" si="329"/>
        <v/>
      </c>
      <c r="AN557" s="432">
        <f t="shared" si="329"/>
        <v>3.9772946859903381E-2</v>
      </c>
      <c r="AO557" s="432" t="str">
        <f t="shared" si="329"/>
        <v/>
      </c>
      <c r="AP557" s="432">
        <f t="shared" si="329"/>
        <v>3.9772946859903381E-2</v>
      </c>
      <c r="AQ557" s="200">
        <f t="shared" si="330"/>
        <v>0</v>
      </c>
      <c r="AR557" s="200">
        <f t="shared" si="330"/>
        <v>0</v>
      </c>
      <c r="AS557" s="200">
        <f t="shared" si="330"/>
        <v>0</v>
      </c>
      <c r="AT557" s="200">
        <f t="shared" si="331"/>
        <v>0</v>
      </c>
      <c r="AU557" s="404"/>
    </row>
    <row r="558" spans="1:47" s="334" customFormat="1">
      <c r="A558" s="401"/>
      <c r="B558" s="217" t="s">
        <v>430</v>
      </c>
      <c r="C558" s="200"/>
      <c r="D558" s="200"/>
      <c r="E558" s="200"/>
      <c r="F558" s="200">
        <f t="shared" si="317"/>
        <v>0</v>
      </c>
      <c r="G558" s="200"/>
      <c r="H558" s="200"/>
      <c r="I558" s="200"/>
      <c r="J558" s="200">
        <f t="shared" si="318"/>
        <v>0</v>
      </c>
      <c r="K558" s="200">
        <f t="shared" si="319"/>
        <v>0</v>
      </c>
      <c r="L558" s="200">
        <f t="shared" si="319"/>
        <v>0</v>
      </c>
      <c r="M558" s="200">
        <f t="shared" si="319"/>
        <v>0</v>
      </c>
      <c r="N558" s="200">
        <f t="shared" si="320"/>
        <v>0</v>
      </c>
      <c r="O558" s="200"/>
      <c r="P558" s="200"/>
      <c r="Q558" s="200"/>
      <c r="R558" s="200">
        <f t="shared" si="321"/>
        <v>0</v>
      </c>
      <c r="S558" s="200"/>
      <c r="T558" s="200"/>
      <c r="U558" s="200"/>
      <c r="V558" s="200">
        <f t="shared" si="322"/>
        <v>0</v>
      </c>
      <c r="W558" s="200"/>
      <c r="X558" s="402">
        <f>+[3]QMMC!J461</f>
        <v>357000</v>
      </c>
      <c r="Y558" s="200"/>
      <c r="Z558" s="200">
        <f t="shared" si="323"/>
        <v>357000</v>
      </c>
      <c r="AA558" s="200">
        <f t="shared" si="324"/>
        <v>0</v>
      </c>
      <c r="AB558" s="402">
        <f t="shared" si="324"/>
        <v>357000</v>
      </c>
      <c r="AC558" s="402">
        <f t="shared" si="324"/>
        <v>0</v>
      </c>
      <c r="AD558" s="402">
        <f t="shared" si="325"/>
        <v>357000</v>
      </c>
      <c r="AE558" s="402"/>
      <c r="AF558" s="402">
        <f>+[3]QMMC!AX461</f>
        <v>207000</v>
      </c>
      <c r="AG558" s="402"/>
      <c r="AH558" s="402">
        <f t="shared" si="326"/>
        <v>207000</v>
      </c>
      <c r="AI558" s="402">
        <f t="shared" si="327"/>
        <v>0</v>
      </c>
      <c r="AJ558" s="402">
        <f t="shared" si="327"/>
        <v>150000</v>
      </c>
      <c r="AK558" s="402">
        <f t="shared" si="327"/>
        <v>0</v>
      </c>
      <c r="AL558" s="488">
        <f t="shared" si="328"/>
        <v>150000</v>
      </c>
      <c r="AM558" s="432" t="str">
        <f t="shared" si="329"/>
        <v/>
      </c>
      <c r="AN558" s="432">
        <f t="shared" si="329"/>
        <v>0.57983193277310929</v>
      </c>
      <c r="AO558" s="432" t="str">
        <f t="shared" si="329"/>
        <v/>
      </c>
      <c r="AP558" s="432">
        <f t="shared" si="329"/>
        <v>0.57983193277310929</v>
      </c>
      <c r="AQ558" s="200">
        <f t="shared" si="330"/>
        <v>0</v>
      </c>
      <c r="AR558" s="200">
        <f t="shared" si="330"/>
        <v>0</v>
      </c>
      <c r="AS558" s="200">
        <f t="shared" si="330"/>
        <v>0</v>
      </c>
      <c r="AT558" s="200">
        <f t="shared" si="331"/>
        <v>0</v>
      </c>
      <c r="AU558" s="404"/>
    </row>
    <row r="559" spans="1:47" s="334" customFormat="1">
      <c r="A559" s="401"/>
      <c r="B559" s="217" t="s">
        <v>431</v>
      </c>
      <c r="C559" s="200"/>
      <c r="D559" s="200"/>
      <c r="E559" s="200"/>
      <c r="F559" s="200">
        <f t="shared" si="317"/>
        <v>0</v>
      </c>
      <c r="G559" s="200"/>
      <c r="H559" s="200"/>
      <c r="I559" s="200"/>
      <c r="J559" s="200">
        <f t="shared" si="318"/>
        <v>0</v>
      </c>
      <c r="K559" s="200">
        <f t="shared" si="319"/>
        <v>0</v>
      </c>
      <c r="L559" s="200">
        <f t="shared" si="319"/>
        <v>0</v>
      </c>
      <c r="M559" s="200">
        <f t="shared" si="319"/>
        <v>0</v>
      </c>
      <c r="N559" s="200">
        <f t="shared" si="320"/>
        <v>0</v>
      </c>
      <c r="O559" s="200"/>
      <c r="P559" s="200"/>
      <c r="Q559" s="200"/>
      <c r="R559" s="200">
        <f t="shared" si="321"/>
        <v>0</v>
      </c>
      <c r="S559" s="200"/>
      <c r="T559" s="200"/>
      <c r="U559" s="200"/>
      <c r="V559" s="200">
        <f t="shared" si="322"/>
        <v>0</v>
      </c>
      <c r="W559" s="200"/>
      <c r="X559" s="402">
        <f>+[3]RITM!J461</f>
        <v>4207000</v>
      </c>
      <c r="Y559" s="200"/>
      <c r="Z559" s="200">
        <f t="shared" si="323"/>
        <v>4207000</v>
      </c>
      <c r="AA559" s="200">
        <f t="shared" si="324"/>
        <v>0</v>
      </c>
      <c r="AB559" s="402">
        <f t="shared" si="324"/>
        <v>4207000</v>
      </c>
      <c r="AC559" s="402">
        <f t="shared" si="324"/>
        <v>0</v>
      </c>
      <c r="AD559" s="402">
        <f t="shared" si="325"/>
        <v>4207000</v>
      </c>
      <c r="AE559" s="402"/>
      <c r="AF559" s="402">
        <f>+[3]RITM!AX461</f>
        <v>4095309.4499999997</v>
      </c>
      <c r="AG559" s="402"/>
      <c r="AH559" s="402">
        <f t="shared" si="326"/>
        <v>4095309.4499999997</v>
      </c>
      <c r="AI559" s="402">
        <f t="shared" si="327"/>
        <v>0</v>
      </c>
      <c r="AJ559" s="402">
        <f t="shared" si="327"/>
        <v>111690.55000000028</v>
      </c>
      <c r="AK559" s="402">
        <f t="shared" si="327"/>
        <v>0</v>
      </c>
      <c r="AL559" s="488">
        <f t="shared" si="328"/>
        <v>111690.55000000028</v>
      </c>
      <c r="AM559" s="432" t="str">
        <f t="shared" si="329"/>
        <v/>
      </c>
      <c r="AN559" s="432">
        <f t="shared" si="329"/>
        <v>0.97345125980508673</v>
      </c>
      <c r="AO559" s="432" t="str">
        <f t="shared" si="329"/>
        <v/>
      </c>
      <c r="AP559" s="432">
        <f t="shared" si="329"/>
        <v>0.97345125980508673</v>
      </c>
      <c r="AQ559" s="200">
        <f t="shared" si="330"/>
        <v>0</v>
      </c>
      <c r="AR559" s="200">
        <f t="shared" si="330"/>
        <v>0</v>
      </c>
      <c r="AS559" s="200">
        <f t="shared" si="330"/>
        <v>0</v>
      </c>
      <c r="AT559" s="200">
        <f t="shared" si="331"/>
        <v>0</v>
      </c>
      <c r="AU559" s="404"/>
    </row>
    <row r="560" spans="1:47" s="334" customFormat="1">
      <c r="A560" s="401"/>
      <c r="B560" s="217" t="s">
        <v>432</v>
      </c>
      <c r="C560" s="200"/>
      <c r="D560" s="200"/>
      <c r="E560" s="200"/>
      <c r="F560" s="200">
        <f t="shared" si="317"/>
        <v>0</v>
      </c>
      <c r="G560" s="200"/>
      <c r="H560" s="200"/>
      <c r="I560" s="200"/>
      <c r="J560" s="200">
        <f t="shared" si="318"/>
        <v>0</v>
      </c>
      <c r="K560" s="200">
        <f t="shared" si="319"/>
        <v>0</v>
      </c>
      <c r="L560" s="200">
        <f t="shared" si="319"/>
        <v>0</v>
      </c>
      <c r="M560" s="200">
        <f t="shared" si="319"/>
        <v>0</v>
      </c>
      <c r="N560" s="200">
        <f t="shared" si="320"/>
        <v>0</v>
      </c>
      <c r="O560" s="200"/>
      <c r="P560" s="200"/>
      <c r="Q560" s="200"/>
      <c r="R560" s="200">
        <f t="shared" si="321"/>
        <v>0</v>
      </c>
      <c r="S560" s="200"/>
      <c r="T560" s="200"/>
      <c r="U560" s="200"/>
      <c r="V560" s="200">
        <f t="shared" si="322"/>
        <v>0</v>
      </c>
      <c r="W560" s="200"/>
      <c r="X560" s="402">
        <f>+[3]RMC!J461</f>
        <v>357000</v>
      </c>
      <c r="Y560" s="200"/>
      <c r="Z560" s="200">
        <f t="shared" si="323"/>
        <v>357000</v>
      </c>
      <c r="AA560" s="200">
        <f t="shared" si="324"/>
        <v>0</v>
      </c>
      <c r="AB560" s="402">
        <f t="shared" si="324"/>
        <v>357000</v>
      </c>
      <c r="AC560" s="402">
        <f t="shared" si="324"/>
        <v>0</v>
      </c>
      <c r="AD560" s="402">
        <f t="shared" si="325"/>
        <v>357000</v>
      </c>
      <c r="AE560" s="402"/>
      <c r="AF560" s="402">
        <f>+[3]RMC!AX461</f>
        <v>343270</v>
      </c>
      <c r="AG560" s="402"/>
      <c r="AH560" s="402">
        <f t="shared" si="326"/>
        <v>343270</v>
      </c>
      <c r="AI560" s="402">
        <f t="shared" si="327"/>
        <v>0</v>
      </c>
      <c r="AJ560" s="402">
        <f t="shared" si="327"/>
        <v>13730</v>
      </c>
      <c r="AK560" s="402">
        <f t="shared" si="327"/>
        <v>0</v>
      </c>
      <c r="AL560" s="488">
        <f t="shared" si="328"/>
        <v>13730</v>
      </c>
      <c r="AM560" s="432" t="str">
        <f t="shared" si="329"/>
        <v/>
      </c>
      <c r="AN560" s="432">
        <f t="shared" si="329"/>
        <v>0.96154061624649856</v>
      </c>
      <c r="AO560" s="432" t="str">
        <f t="shared" si="329"/>
        <v/>
      </c>
      <c r="AP560" s="432">
        <f t="shared" si="329"/>
        <v>0.96154061624649856</v>
      </c>
      <c r="AQ560" s="200">
        <f t="shared" si="330"/>
        <v>0</v>
      </c>
      <c r="AR560" s="200">
        <f t="shared" si="330"/>
        <v>0</v>
      </c>
      <c r="AS560" s="200">
        <f t="shared" si="330"/>
        <v>0</v>
      </c>
      <c r="AT560" s="200">
        <f t="shared" si="331"/>
        <v>0</v>
      </c>
      <c r="AU560" s="404"/>
    </row>
    <row r="561" spans="1:47" s="334" customFormat="1">
      <c r="A561" s="401"/>
      <c r="B561" s="217" t="s">
        <v>164</v>
      </c>
      <c r="C561" s="200"/>
      <c r="D561" s="200"/>
      <c r="E561" s="200"/>
      <c r="F561" s="200">
        <f t="shared" si="317"/>
        <v>0</v>
      </c>
      <c r="G561" s="200"/>
      <c r="H561" s="200"/>
      <c r="I561" s="200"/>
      <c r="J561" s="200">
        <f t="shared" si="318"/>
        <v>0</v>
      </c>
      <c r="K561" s="200">
        <f t="shared" si="319"/>
        <v>0</v>
      </c>
      <c r="L561" s="200">
        <f t="shared" si="319"/>
        <v>0</v>
      </c>
      <c r="M561" s="200">
        <f t="shared" si="319"/>
        <v>0</v>
      </c>
      <c r="N561" s="200">
        <f t="shared" si="320"/>
        <v>0</v>
      </c>
      <c r="O561" s="200"/>
      <c r="P561" s="200"/>
      <c r="Q561" s="200"/>
      <c r="R561" s="200">
        <f t="shared" si="321"/>
        <v>0</v>
      </c>
      <c r="S561" s="200"/>
      <c r="T561" s="200"/>
      <c r="U561" s="200"/>
      <c r="V561" s="200">
        <f t="shared" si="322"/>
        <v>0</v>
      </c>
      <c r="W561" s="200"/>
      <c r="X561" s="402">
        <f>+[3]SLH!J461</f>
        <v>207000</v>
      </c>
      <c r="Y561" s="200"/>
      <c r="Z561" s="200">
        <f t="shared" si="323"/>
        <v>207000</v>
      </c>
      <c r="AA561" s="200">
        <f t="shared" si="324"/>
        <v>0</v>
      </c>
      <c r="AB561" s="402">
        <f t="shared" si="324"/>
        <v>207000</v>
      </c>
      <c r="AC561" s="402">
        <f t="shared" si="324"/>
        <v>0</v>
      </c>
      <c r="AD561" s="402">
        <f t="shared" si="325"/>
        <v>207000</v>
      </c>
      <c r="AE561" s="402"/>
      <c r="AF561" s="402">
        <f>+[3]SLH!AX461</f>
        <v>47276.75</v>
      </c>
      <c r="AG561" s="402"/>
      <c r="AH561" s="402">
        <f t="shared" si="326"/>
        <v>47276.75</v>
      </c>
      <c r="AI561" s="402">
        <f t="shared" si="327"/>
        <v>0</v>
      </c>
      <c r="AJ561" s="402">
        <f t="shared" si="327"/>
        <v>159723.25</v>
      </c>
      <c r="AK561" s="402">
        <f t="shared" si="327"/>
        <v>0</v>
      </c>
      <c r="AL561" s="488">
        <f t="shared" si="328"/>
        <v>159723.25</v>
      </c>
      <c r="AM561" s="432" t="str">
        <f t="shared" si="329"/>
        <v/>
      </c>
      <c r="AN561" s="432">
        <f t="shared" si="329"/>
        <v>0.22839009661835749</v>
      </c>
      <c r="AO561" s="432" t="str">
        <f t="shared" si="329"/>
        <v/>
      </c>
      <c r="AP561" s="432">
        <f t="shared" si="329"/>
        <v>0.22839009661835749</v>
      </c>
      <c r="AQ561" s="200">
        <f t="shared" si="330"/>
        <v>0</v>
      </c>
      <c r="AR561" s="200">
        <f t="shared" si="330"/>
        <v>0</v>
      </c>
      <c r="AS561" s="200">
        <f t="shared" si="330"/>
        <v>0</v>
      </c>
      <c r="AT561" s="200">
        <f t="shared" si="331"/>
        <v>0</v>
      </c>
      <c r="AU561" s="404"/>
    </row>
    <row r="562" spans="1:47" s="334" customFormat="1">
      <c r="A562" s="401"/>
      <c r="B562" s="217" t="s">
        <v>70</v>
      </c>
      <c r="C562" s="200"/>
      <c r="D562" s="200"/>
      <c r="E562" s="200"/>
      <c r="F562" s="200">
        <f t="shared" si="317"/>
        <v>0</v>
      </c>
      <c r="G562" s="200"/>
      <c r="H562" s="200"/>
      <c r="I562" s="200"/>
      <c r="J562" s="200">
        <f t="shared" si="318"/>
        <v>0</v>
      </c>
      <c r="K562" s="200">
        <f t="shared" si="319"/>
        <v>0</v>
      </c>
      <c r="L562" s="200">
        <f t="shared" si="319"/>
        <v>0</v>
      </c>
      <c r="M562" s="200">
        <f t="shared" si="319"/>
        <v>0</v>
      </c>
      <c r="N562" s="200">
        <f t="shared" si="320"/>
        <v>0</v>
      </c>
      <c r="O562" s="200"/>
      <c r="P562" s="200"/>
      <c r="Q562" s="200"/>
      <c r="R562" s="200">
        <f t="shared" si="321"/>
        <v>0</v>
      </c>
      <c r="S562" s="200"/>
      <c r="T562" s="200"/>
      <c r="U562" s="200"/>
      <c r="V562" s="200">
        <f t="shared" si="322"/>
        <v>0</v>
      </c>
      <c r="W562" s="200"/>
      <c r="X562" s="402">
        <f>+[3]TMC!J461</f>
        <v>357000</v>
      </c>
      <c r="Y562" s="200"/>
      <c r="Z562" s="200">
        <f t="shared" si="323"/>
        <v>357000</v>
      </c>
      <c r="AA562" s="200">
        <f t="shared" si="324"/>
        <v>0</v>
      </c>
      <c r="AB562" s="402">
        <f t="shared" si="324"/>
        <v>357000</v>
      </c>
      <c r="AC562" s="402">
        <f t="shared" si="324"/>
        <v>0</v>
      </c>
      <c r="AD562" s="402">
        <f t="shared" si="325"/>
        <v>357000</v>
      </c>
      <c r="AE562" s="402"/>
      <c r="AF562" s="402">
        <f>+[3]TMC!AX461</f>
        <v>315101</v>
      </c>
      <c r="AG562" s="402"/>
      <c r="AH562" s="402">
        <f t="shared" si="326"/>
        <v>315101</v>
      </c>
      <c r="AI562" s="402">
        <f t="shared" si="327"/>
        <v>0</v>
      </c>
      <c r="AJ562" s="402">
        <f t="shared" si="327"/>
        <v>41899</v>
      </c>
      <c r="AK562" s="402">
        <f t="shared" si="327"/>
        <v>0</v>
      </c>
      <c r="AL562" s="488">
        <f t="shared" si="328"/>
        <v>41899</v>
      </c>
      <c r="AM562" s="432" t="str">
        <f t="shared" si="329"/>
        <v/>
      </c>
      <c r="AN562" s="432">
        <f t="shared" si="329"/>
        <v>0.88263585434173675</v>
      </c>
      <c r="AO562" s="432" t="str">
        <f t="shared" si="329"/>
        <v/>
      </c>
      <c r="AP562" s="432">
        <f t="shared" si="329"/>
        <v>0.88263585434173675</v>
      </c>
      <c r="AQ562" s="200">
        <f t="shared" si="330"/>
        <v>0</v>
      </c>
      <c r="AR562" s="200">
        <f t="shared" si="330"/>
        <v>0</v>
      </c>
      <c r="AS562" s="200">
        <f t="shared" si="330"/>
        <v>0</v>
      </c>
      <c r="AT562" s="200">
        <f t="shared" si="331"/>
        <v>0</v>
      </c>
      <c r="AU562" s="404"/>
    </row>
    <row r="563" spans="1:47" s="334" customFormat="1">
      <c r="A563" s="401"/>
      <c r="B563" s="217"/>
      <c r="C563" s="200"/>
      <c r="D563" s="200"/>
      <c r="E563" s="200"/>
      <c r="F563" s="200">
        <f t="shared" si="317"/>
        <v>0</v>
      </c>
      <c r="G563" s="200"/>
      <c r="H563" s="200"/>
      <c r="I563" s="200"/>
      <c r="J563" s="200">
        <f t="shared" si="318"/>
        <v>0</v>
      </c>
      <c r="K563" s="200">
        <f t="shared" si="319"/>
        <v>0</v>
      </c>
      <c r="L563" s="200">
        <f t="shared" si="319"/>
        <v>0</v>
      </c>
      <c r="M563" s="200">
        <f t="shared" si="319"/>
        <v>0</v>
      </c>
      <c r="N563" s="200">
        <f t="shared" si="320"/>
        <v>0</v>
      </c>
      <c r="O563" s="200"/>
      <c r="P563" s="200"/>
      <c r="Q563" s="200"/>
      <c r="R563" s="200">
        <f t="shared" si="321"/>
        <v>0</v>
      </c>
      <c r="S563" s="200"/>
      <c r="T563" s="200"/>
      <c r="U563" s="200"/>
      <c r="V563" s="200">
        <f t="shared" si="322"/>
        <v>0</v>
      </c>
      <c r="W563" s="200"/>
      <c r="X563" s="402"/>
      <c r="Y563" s="200"/>
      <c r="Z563" s="200">
        <f t="shared" si="323"/>
        <v>0</v>
      </c>
      <c r="AA563" s="200">
        <f t="shared" si="324"/>
        <v>0</v>
      </c>
      <c r="AB563" s="402">
        <f t="shared" si="324"/>
        <v>0</v>
      </c>
      <c r="AC563" s="402">
        <f t="shared" si="324"/>
        <v>0</v>
      </c>
      <c r="AD563" s="402">
        <f t="shared" si="325"/>
        <v>0</v>
      </c>
      <c r="AE563" s="402"/>
      <c r="AF563" s="402"/>
      <c r="AG563" s="402"/>
      <c r="AH563" s="402">
        <f t="shared" si="326"/>
        <v>0</v>
      </c>
      <c r="AI563" s="402">
        <f t="shared" si="327"/>
        <v>0</v>
      </c>
      <c r="AJ563" s="402">
        <f t="shared" si="327"/>
        <v>0</v>
      </c>
      <c r="AK563" s="402">
        <f t="shared" si="327"/>
        <v>0</v>
      </c>
      <c r="AL563" s="402">
        <f t="shared" si="328"/>
        <v>0</v>
      </c>
      <c r="AM563" s="432" t="str">
        <f t="shared" si="329"/>
        <v/>
      </c>
      <c r="AN563" s="432" t="str">
        <f t="shared" si="329"/>
        <v/>
      </c>
      <c r="AO563" s="432" t="str">
        <f t="shared" si="329"/>
        <v/>
      </c>
      <c r="AP563" s="432" t="str">
        <f t="shared" si="329"/>
        <v/>
      </c>
      <c r="AQ563" s="200">
        <f t="shared" si="330"/>
        <v>0</v>
      </c>
      <c r="AR563" s="200">
        <f t="shared" si="330"/>
        <v>0</v>
      </c>
      <c r="AS563" s="200">
        <f t="shared" si="330"/>
        <v>0</v>
      </c>
      <c r="AT563" s="200">
        <f t="shared" si="331"/>
        <v>0</v>
      </c>
      <c r="AU563" s="404"/>
    </row>
    <row r="564" spans="1:47" s="334" customFormat="1" ht="24">
      <c r="A564" s="401"/>
      <c r="B564" s="217" t="s">
        <v>58</v>
      </c>
      <c r="C564" s="200"/>
      <c r="D564" s="200"/>
      <c r="E564" s="200"/>
      <c r="F564" s="200">
        <f t="shared" si="317"/>
        <v>0</v>
      </c>
      <c r="G564" s="200"/>
      <c r="H564" s="200"/>
      <c r="I564" s="200"/>
      <c r="J564" s="200">
        <f t="shared" si="318"/>
        <v>0</v>
      </c>
      <c r="K564" s="200">
        <f t="shared" si="319"/>
        <v>0</v>
      </c>
      <c r="L564" s="200">
        <f t="shared" si="319"/>
        <v>0</v>
      </c>
      <c r="M564" s="200">
        <f t="shared" si="319"/>
        <v>0</v>
      </c>
      <c r="N564" s="200">
        <f t="shared" si="320"/>
        <v>0</v>
      </c>
      <c r="O564" s="200"/>
      <c r="P564" s="200"/>
      <c r="Q564" s="200"/>
      <c r="R564" s="200">
        <f t="shared" si="321"/>
        <v>0</v>
      </c>
      <c r="S564" s="200"/>
      <c r="T564" s="200"/>
      <c r="U564" s="200"/>
      <c r="V564" s="200">
        <f t="shared" si="322"/>
        <v>0</v>
      </c>
      <c r="W564" s="200"/>
      <c r="X564" s="402">
        <f>+[3]LPGH!J461</f>
        <v>327000</v>
      </c>
      <c r="Y564" s="200"/>
      <c r="Z564" s="200">
        <f t="shared" si="323"/>
        <v>327000</v>
      </c>
      <c r="AA564" s="200">
        <f t="shared" si="324"/>
        <v>0</v>
      </c>
      <c r="AB564" s="402">
        <f t="shared" si="324"/>
        <v>327000</v>
      </c>
      <c r="AC564" s="402">
        <f t="shared" si="324"/>
        <v>0</v>
      </c>
      <c r="AD564" s="402">
        <f t="shared" si="325"/>
        <v>327000</v>
      </c>
      <c r="AE564" s="402"/>
      <c r="AF564" s="402">
        <f>+[3]LPGH!AX461</f>
        <v>327000</v>
      </c>
      <c r="AG564" s="402"/>
      <c r="AH564" s="402">
        <f t="shared" si="326"/>
        <v>327000</v>
      </c>
      <c r="AI564" s="402">
        <f t="shared" si="327"/>
        <v>0</v>
      </c>
      <c r="AJ564" s="402">
        <f t="shared" si="327"/>
        <v>0</v>
      </c>
      <c r="AK564" s="402">
        <f t="shared" si="327"/>
        <v>0</v>
      </c>
      <c r="AL564" s="488">
        <f t="shared" si="328"/>
        <v>0</v>
      </c>
      <c r="AM564" s="432" t="str">
        <f t="shared" si="329"/>
        <v/>
      </c>
      <c r="AN564" s="432">
        <f t="shared" si="329"/>
        <v>1</v>
      </c>
      <c r="AO564" s="432" t="str">
        <f t="shared" si="329"/>
        <v/>
      </c>
      <c r="AP564" s="432">
        <f t="shared" si="329"/>
        <v>1</v>
      </c>
      <c r="AQ564" s="200">
        <f t="shared" si="330"/>
        <v>0</v>
      </c>
      <c r="AR564" s="200">
        <f t="shared" si="330"/>
        <v>0</v>
      </c>
      <c r="AS564" s="200">
        <f t="shared" si="330"/>
        <v>0</v>
      </c>
      <c r="AT564" s="200">
        <f t="shared" si="331"/>
        <v>0</v>
      </c>
      <c r="AU564" s="404"/>
    </row>
    <row r="565" spans="1:47" s="334" customFormat="1">
      <c r="A565" s="401"/>
      <c r="B565" s="217" t="s">
        <v>434</v>
      </c>
      <c r="C565" s="200"/>
      <c r="D565" s="200"/>
      <c r="E565" s="200"/>
      <c r="F565" s="200">
        <f t="shared" si="317"/>
        <v>0</v>
      </c>
      <c r="G565" s="200"/>
      <c r="H565" s="200"/>
      <c r="I565" s="200"/>
      <c r="J565" s="200">
        <f t="shared" si="318"/>
        <v>0</v>
      </c>
      <c r="K565" s="200">
        <f t="shared" si="319"/>
        <v>0</v>
      </c>
      <c r="L565" s="200">
        <f t="shared" si="319"/>
        <v>0</v>
      </c>
      <c r="M565" s="200">
        <f t="shared" si="319"/>
        <v>0</v>
      </c>
      <c r="N565" s="200">
        <f t="shared" si="320"/>
        <v>0</v>
      </c>
      <c r="O565" s="200"/>
      <c r="P565" s="200"/>
      <c r="Q565" s="200"/>
      <c r="R565" s="200">
        <f t="shared" si="321"/>
        <v>0</v>
      </c>
      <c r="S565" s="200"/>
      <c r="T565" s="200"/>
      <c r="U565" s="200"/>
      <c r="V565" s="200">
        <f t="shared" si="322"/>
        <v>0</v>
      </c>
      <c r="W565" s="200"/>
      <c r="X565" s="402">
        <f>+[3]SLRSH!J461</f>
        <v>257000</v>
      </c>
      <c r="Y565" s="200"/>
      <c r="Z565" s="200">
        <f t="shared" si="323"/>
        <v>257000</v>
      </c>
      <c r="AA565" s="200">
        <f t="shared" si="324"/>
        <v>0</v>
      </c>
      <c r="AB565" s="402">
        <f t="shared" si="324"/>
        <v>257000</v>
      </c>
      <c r="AC565" s="402">
        <f t="shared" si="324"/>
        <v>0</v>
      </c>
      <c r="AD565" s="402">
        <f t="shared" si="325"/>
        <v>257000</v>
      </c>
      <c r="AE565" s="402"/>
      <c r="AF565" s="402">
        <f>+[3]SLRSH!AX461</f>
        <v>239311.5</v>
      </c>
      <c r="AG565" s="402"/>
      <c r="AH565" s="402">
        <f t="shared" si="326"/>
        <v>239311.5</v>
      </c>
      <c r="AI565" s="402">
        <f t="shared" si="327"/>
        <v>0</v>
      </c>
      <c r="AJ565" s="402">
        <f t="shared" si="327"/>
        <v>17688.5</v>
      </c>
      <c r="AK565" s="402">
        <f t="shared" si="327"/>
        <v>0</v>
      </c>
      <c r="AL565" s="488">
        <f t="shared" si="328"/>
        <v>17688.5</v>
      </c>
      <c r="AM565" s="432" t="str">
        <f t="shared" si="329"/>
        <v/>
      </c>
      <c r="AN565" s="432">
        <f t="shared" si="329"/>
        <v>0.93117315175097282</v>
      </c>
      <c r="AO565" s="432" t="str">
        <f t="shared" si="329"/>
        <v/>
      </c>
      <c r="AP565" s="432">
        <f t="shared" si="329"/>
        <v>0.93117315175097282</v>
      </c>
      <c r="AQ565" s="200">
        <f t="shared" si="330"/>
        <v>0</v>
      </c>
      <c r="AR565" s="200">
        <f t="shared" si="330"/>
        <v>0</v>
      </c>
      <c r="AS565" s="200">
        <f t="shared" si="330"/>
        <v>0</v>
      </c>
      <c r="AT565" s="200">
        <f t="shared" si="331"/>
        <v>0</v>
      </c>
      <c r="AU565" s="404"/>
    </row>
    <row r="566" spans="1:47" s="334" customFormat="1">
      <c r="A566" s="401"/>
      <c r="B566" s="217" t="s">
        <v>197</v>
      </c>
      <c r="C566" s="200"/>
      <c r="D566" s="200"/>
      <c r="E566" s="200"/>
      <c r="F566" s="200">
        <f t="shared" si="317"/>
        <v>0</v>
      </c>
      <c r="G566" s="200"/>
      <c r="H566" s="200"/>
      <c r="I566" s="200"/>
      <c r="J566" s="200">
        <f t="shared" si="318"/>
        <v>0</v>
      </c>
      <c r="K566" s="200">
        <f t="shared" si="319"/>
        <v>0</v>
      </c>
      <c r="L566" s="200">
        <f t="shared" si="319"/>
        <v>0</v>
      </c>
      <c r="M566" s="200">
        <f t="shared" si="319"/>
        <v>0</v>
      </c>
      <c r="N566" s="200">
        <f t="shared" si="320"/>
        <v>0</v>
      </c>
      <c r="O566" s="200"/>
      <c r="P566" s="200"/>
      <c r="Q566" s="200"/>
      <c r="R566" s="200">
        <f t="shared" si="321"/>
        <v>0</v>
      </c>
      <c r="S566" s="200"/>
      <c r="T566" s="200"/>
      <c r="U566" s="200"/>
      <c r="V566" s="200">
        <f t="shared" si="322"/>
        <v>0</v>
      </c>
      <c r="W566" s="200"/>
      <c r="X566" s="402">
        <f>+[3]VMC!J461</f>
        <v>357000</v>
      </c>
      <c r="Y566" s="200"/>
      <c r="Z566" s="200">
        <f t="shared" si="323"/>
        <v>357000</v>
      </c>
      <c r="AA566" s="200">
        <f t="shared" si="324"/>
        <v>0</v>
      </c>
      <c r="AB566" s="402">
        <f t="shared" si="324"/>
        <v>357000</v>
      </c>
      <c r="AC566" s="402">
        <f t="shared" si="324"/>
        <v>0</v>
      </c>
      <c r="AD566" s="402">
        <f t="shared" si="325"/>
        <v>357000</v>
      </c>
      <c r="AE566" s="402"/>
      <c r="AF566" s="402">
        <f>+[3]VMC!AX461</f>
        <v>357000</v>
      </c>
      <c r="AG566" s="402"/>
      <c r="AH566" s="402">
        <f t="shared" si="326"/>
        <v>357000</v>
      </c>
      <c r="AI566" s="402">
        <f t="shared" si="327"/>
        <v>0</v>
      </c>
      <c r="AJ566" s="402">
        <f t="shared" si="327"/>
        <v>0</v>
      </c>
      <c r="AK566" s="402">
        <f t="shared" si="327"/>
        <v>0</v>
      </c>
      <c r="AL566" s="488">
        <f t="shared" si="328"/>
        <v>0</v>
      </c>
      <c r="AM566" s="432" t="str">
        <f t="shared" si="329"/>
        <v/>
      </c>
      <c r="AN566" s="432">
        <f t="shared" si="329"/>
        <v>1</v>
      </c>
      <c r="AO566" s="432" t="str">
        <f t="shared" si="329"/>
        <v/>
      </c>
      <c r="AP566" s="432">
        <f t="shared" si="329"/>
        <v>1</v>
      </c>
      <c r="AQ566" s="200">
        <f t="shared" si="330"/>
        <v>0</v>
      </c>
      <c r="AR566" s="200">
        <f t="shared" si="330"/>
        <v>0</v>
      </c>
      <c r="AS566" s="200">
        <f t="shared" si="330"/>
        <v>0</v>
      </c>
      <c r="AT566" s="200">
        <f t="shared" si="331"/>
        <v>0</v>
      </c>
      <c r="AU566" s="404"/>
    </row>
    <row r="567" spans="1:47" s="334" customFormat="1">
      <c r="A567" s="401"/>
      <c r="B567" s="217" t="s">
        <v>433</v>
      </c>
      <c r="C567" s="200"/>
      <c r="D567" s="200"/>
      <c r="E567" s="200"/>
      <c r="F567" s="200">
        <f t="shared" si="317"/>
        <v>0</v>
      </c>
      <c r="G567" s="200"/>
      <c r="H567" s="200"/>
      <c r="I567" s="200"/>
      <c r="J567" s="200">
        <f t="shared" si="318"/>
        <v>0</v>
      </c>
      <c r="K567" s="200">
        <f t="shared" si="319"/>
        <v>0</v>
      </c>
      <c r="L567" s="200">
        <f t="shared" si="319"/>
        <v>0</v>
      </c>
      <c r="M567" s="200">
        <f t="shared" si="319"/>
        <v>0</v>
      </c>
      <c r="N567" s="200">
        <f t="shared" si="320"/>
        <v>0</v>
      </c>
      <c r="O567" s="200"/>
      <c r="P567" s="200"/>
      <c r="Q567" s="200"/>
      <c r="R567" s="200">
        <f t="shared" si="321"/>
        <v>0</v>
      </c>
      <c r="S567" s="200"/>
      <c r="T567" s="200"/>
      <c r="U567" s="200"/>
      <c r="V567" s="200">
        <f t="shared" si="322"/>
        <v>0</v>
      </c>
      <c r="W567" s="200"/>
      <c r="X567" s="402">
        <f>+[3]DJNRMH!J461</f>
        <v>317000</v>
      </c>
      <c r="Y567" s="200"/>
      <c r="Z567" s="200">
        <f t="shared" si="323"/>
        <v>317000</v>
      </c>
      <c r="AA567" s="200">
        <f t="shared" si="324"/>
        <v>0</v>
      </c>
      <c r="AB567" s="402">
        <f t="shared" si="324"/>
        <v>317000</v>
      </c>
      <c r="AC567" s="402">
        <f t="shared" si="324"/>
        <v>0</v>
      </c>
      <c r="AD567" s="402">
        <f t="shared" si="325"/>
        <v>317000</v>
      </c>
      <c r="AE567" s="402"/>
      <c r="AF567" s="402">
        <f>+[3]DJNRMH!AX461</f>
        <v>209483.43</v>
      </c>
      <c r="AG567" s="402"/>
      <c r="AH567" s="402">
        <f t="shared" si="326"/>
        <v>209483.43</v>
      </c>
      <c r="AI567" s="402">
        <f t="shared" si="327"/>
        <v>0</v>
      </c>
      <c r="AJ567" s="402">
        <f t="shared" si="327"/>
        <v>107516.57</v>
      </c>
      <c r="AK567" s="402">
        <f t="shared" si="327"/>
        <v>0</v>
      </c>
      <c r="AL567" s="488">
        <f t="shared" si="328"/>
        <v>107516.57</v>
      </c>
      <c r="AM567" s="432" t="str">
        <f t="shared" si="329"/>
        <v/>
      </c>
      <c r="AN567" s="432">
        <f t="shared" si="329"/>
        <v>0.66083100946372242</v>
      </c>
      <c r="AO567" s="432" t="str">
        <f t="shared" si="329"/>
        <v/>
      </c>
      <c r="AP567" s="432">
        <f t="shared" si="329"/>
        <v>0.66083100946372242</v>
      </c>
      <c r="AQ567" s="200">
        <f t="shared" si="330"/>
        <v>0</v>
      </c>
      <c r="AR567" s="200">
        <f t="shared" si="330"/>
        <v>0</v>
      </c>
      <c r="AS567" s="200">
        <f t="shared" si="330"/>
        <v>0</v>
      </c>
      <c r="AT567" s="200">
        <f t="shared" si="331"/>
        <v>0</v>
      </c>
      <c r="AU567" s="404"/>
    </row>
    <row r="568" spans="1:47" s="334" customFormat="1">
      <c r="A568" s="401"/>
      <c r="B568" s="217" t="s">
        <v>113</v>
      </c>
      <c r="C568" s="200"/>
      <c r="D568" s="200"/>
      <c r="E568" s="200"/>
      <c r="F568" s="200">
        <f t="shared" si="317"/>
        <v>0</v>
      </c>
      <c r="G568" s="200"/>
      <c r="H568" s="200"/>
      <c r="I568" s="200"/>
      <c r="J568" s="200">
        <f t="shared" si="318"/>
        <v>0</v>
      </c>
      <c r="K568" s="200">
        <f t="shared" si="319"/>
        <v>0</v>
      </c>
      <c r="L568" s="200">
        <f t="shared" si="319"/>
        <v>0</v>
      </c>
      <c r="M568" s="200">
        <f t="shared" si="319"/>
        <v>0</v>
      </c>
      <c r="N568" s="200">
        <f t="shared" si="320"/>
        <v>0</v>
      </c>
      <c r="O568" s="200"/>
      <c r="P568" s="200"/>
      <c r="Q568" s="200"/>
      <c r="R568" s="200">
        <f t="shared" si="321"/>
        <v>0</v>
      </c>
      <c r="S568" s="200"/>
      <c r="T568" s="200"/>
      <c r="U568" s="200"/>
      <c r="V568" s="200">
        <f t="shared" si="322"/>
        <v>0</v>
      </c>
      <c r="W568" s="200"/>
      <c r="X568" s="402">
        <f>+[3]ITRMC!J461</f>
        <v>357000</v>
      </c>
      <c r="Y568" s="200"/>
      <c r="Z568" s="200">
        <f t="shared" si="323"/>
        <v>357000</v>
      </c>
      <c r="AA568" s="200">
        <f t="shared" si="324"/>
        <v>0</v>
      </c>
      <c r="AB568" s="402">
        <f t="shared" si="324"/>
        <v>357000</v>
      </c>
      <c r="AC568" s="402">
        <f t="shared" si="324"/>
        <v>0</v>
      </c>
      <c r="AD568" s="402">
        <f t="shared" si="325"/>
        <v>357000</v>
      </c>
      <c r="AE568" s="402"/>
      <c r="AF568" s="402">
        <f>+[3]ITRMC!AX461</f>
        <v>356635</v>
      </c>
      <c r="AG568" s="402"/>
      <c r="AH568" s="402">
        <f t="shared" si="326"/>
        <v>356635</v>
      </c>
      <c r="AI568" s="402">
        <f t="shared" si="327"/>
        <v>0</v>
      </c>
      <c r="AJ568" s="402">
        <f t="shared" si="327"/>
        <v>365</v>
      </c>
      <c r="AK568" s="402">
        <f t="shared" si="327"/>
        <v>0</v>
      </c>
      <c r="AL568" s="488">
        <f t="shared" si="328"/>
        <v>365</v>
      </c>
      <c r="AM568" s="432" t="str">
        <f t="shared" si="329"/>
        <v/>
      </c>
      <c r="AN568" s="432">
        <f t="shared" si="329"/>
        <v>0.99897759103641459</v>
      </c>
      <c r="AO568" s="432" t="str">
        <f t="shared" si="329"/>
        <v/>
      </c>
      <c r="AP568" s="432">
        <f t="shared" si="329"/>
        <v>0.99897759103641459</v>
      </c>
      <c r="AQ568" s="200">
        <f t="shared" si="330"/>
        <v>0</v>
      </c>
      <c r="AR568" s="200">
        <f t="shared" si="330"/>
        <v>0</v>
      </c>
      <c r="AS568" s="200">
        <f t="shared" si="330"/>
        <v>0</v>
      </c>
      <c r="AT568" s="200">
        <f t="shared" si="331"/>
        <v>0</v>
      </c>
      <c r="AU568" s="404"/>
    </row>
    <row r="569" spans="1:47" s="334" customFormat="1" ht="24">
      <c r="A569" s="401"/>
      <c r="B569" s="217" t="s">
        <v>436</v>
      </c>
      <c r="C569" s="200"/>
      <c r="D569" s="200"/>
      <c r="E569" s="200"/>
      <c r="F569" s="200">
        <f t="shared" si="317"/>
        <v>0</v>
      </c>
      <c r="G569" s="200"/>
      <c r="H569" s="200"/>
      <c r="I569" s="200"/>
      <c r="J569" s="200">
        <f t="shared" si="318"/>
        <v>0</v>
      </c>
      <c r="K569" s="200">
        <f t="shared" si="319"/>
        <v>0</v>
      </c>
      <c r="L569" s="200">
        <f t="shared" si="319"/>
        <v>0</v>
      </c>
      <c r="M569" s="200">
        <f t="shared" si="319"/>
        <v>0</v>
      </c>
      <c r="N569" s="200">
        <f t="shared" si="320"/>
        <v>0</v>
      </c>
      <c r="O569" s="200"/>
      <c r="P569" s="200"/>
      <c r="Q569" s="200"/>
      <c r="R569" s="200">
        <f t="shared" si="321"/>
        <v>0</v>
      </c>
      <c r="S569" s="200"/>
      <c r="T569" s="200"/>
      <c r="U569" s="200"/>
      <c r="V569" s="200">
        <f t="shared" si="322"/>
        <v>0</v>
      </c>
      <c r="W569" s="200"/>
      <c r="X569" s="402">
        <f>+[3]MMMHMC!J461</f>
        <v>357000</v>
      </c>
      <c r="Y569" s="200"/>
      <c r="Z569" s="200">
        <f t="shared" si="323"/>
        <v>357000</v>
      </c>
      <c r="AA569" s="200">
        <f t="shared" si="324"/>
        <v>0</v>
      </c>
      <c r="AB569" s="402">
        <f t="shared" si="324"/>
        <v>357000</v>
      </c>
      <c r="AC569" s="402">
        <f t="shared" si="324"/>
        <v>0</v>
      </c>
      <c r="AD569" s="402">
        <f t="shared" si="325"/>
        <v>357000</v>
      </c>
      <c r="AE569" s="402"/>
      <c r="AF569" s="402">
        <f>+[3]MMMHMC!AX461</f>
        <v>357000</v>
      </c>
      <c r="AG569" s="402"/>
      <c r="AH569" s="402">
        <f t="shared" si="326"/>
        <v>357000</v>
      </c>
      <c r="AI569" s="402">
        <f t="shared" si="327"/>
        <v>0</v>
      </c>
      <c r="AJ569" s="402">
        <f t="shared" si="327"/>
        <v>0</v>
      </c>
      <c r="AK569" s="402">
        <f t="shared" si="327"/>
        <v>0</v>
      </c>
      <c r="AL569" s="488">
        <f t="shared" si="328"/>
        <v>0</v>
      </c>
      <c r="AM569" s="432" t="str">
        <f t="shared" si="329"/>
        <v/>
      </c>
      <c r="AN569" s="432">
        <f t="shared" si="329"/>
        <v>1</v>
      </c>
      <c r="AO569" s="432" t="str">
        <f t="shared" si="329"/>
        <v/>
      </c>
      <c r="AP569" s="432">
        <f t="shared" si="329"/>
        <v>1</v>
      </c>
      <c r="AQ569" s="200">
        <f t="shared" si="330"/>
        <v>0</v>
      </c>
      <c r="AR569" s="200">
        <f t="shared" si="330"/>
        <v>0</v>
      </c>
      <c r="AS569" s="200">
        <f t="shared" si="330"/>
        <v>0</v>
      </c>
      <c r="AT569" s="200">
        <f t="shared" si="331"/>
        <v>0</v>
      </c>
      <c r="AU569" s="404"/>
    </row>
    <row r="570" spans="1:47" s="334" customFormat="1">
      <c r="A570" s="401"/>
      <c r="B570" s="217" t="s">
        <v>112</v>
      </c>
      <c r="C570" s="200"/>
      <c r="D570" s="200"/>
      <c r="E570" s="200"/>
      <c r="F570" s="200">
        <f t="shared" si="317"/>
        <v>0</v>
      </c>
      <c r="G570" s="200"/>
      <c r="H570" s="200"/>
      <c r="I570" s="200"/>
      <c r="J570" s="200">
        <f t="shared" si="318"/>
        <v>0</v>
      </c>
      <c r="K570" s="200">
        <f t="shared" si="319"/>
        <v>0</v>
      </c>
      <c r="L570" s="200">
        <f t="shared" si="319"/>
        <v>0</v>
      </c>
      <c r="M570" s="200">
        <f t="shared" si="319"/>
        <v>0</v>
      </c>
      <c r="N570" s="200">
        <f t="shared" si="320"/>
        <v>0</v>
      </c>
      <c r="O570" s="200"/>
      <c r="P570" s="200"/>
      <c r="Q570" s="200"/>
      <c r="R570" s="200">
        <f t="shared" si="321"/>
        <v>0</v>
      </c>
      <c r="S570" s="200"/>
      <c r="T570" s="200"/>
      <c r="U570" s="200"/>
      <c r="V570" s="200">
        <f t="shared" si="322"/>
        <v>0</v>
      </c>
      <c r="W570" s="200"/>
      <c r="X570" s="402">
        <f>+[3]R1!J461</f>
        <v>327000</v>
      </c>
      <c r="Y570" s="200"/>
      <c r="Z570" s="200">
        <f t="shared" si="323"/>
        <v>327000</v>
      </c>
      <c r="AA570" s="200">
        <f t="shared" si="324"/>
        <v>0</v>
      </c>
      <c r="AB570" s="402">
        <f t="shared" si="324"/>
        <v>327000</v>
      </c>
      <c r="AC570" s="402">
        <f t="shared" si="324"/>
        <v>0</v>
      </c>
      <c r="AD570" s="402">
        <f t="shared" si="325"/>
        <v>327000</v>
      </c>
      <c r="AE570" s="402"/>
      <c r="AF570" s="402">
        <f>+[3]R1!AX461</f>
        <v>323795.32999999996</v>
      </c>
      <c r="AG570" s="402"/>
      <c r="AH570" s="402">
        <f t="shared" si="326"/>
        <v>323795.32999999996</v>
      </c>
      <c r="AI570" s="402">
        <f t="shared" si="327"/>
        <v>0</v>
      </c>
      <c r="AJ570" s="402">
        <f t="shared" si="327"/>
        <v>3204.6700000000419</v>
      </c>
      <c r="AK570" s="402">
        <f t="shared" si="327"/>
        <v>0</v>
      </c>
      <c r="AL570" s="488">
        <f t="shared" si="328"/>
        <v>3204.6700000000419</v>
      </c>
      <c r="AM570" s="432" t="str">
        <f t="shared" si="329"/>
        <v/>
      </c>
      <c r="AN570" s="432">
        <f t="shared" si="329"/>
        <v>0.99019978593272162</v>
      </c>
      <c r="AO570" s="432" t="str">
        <f t="shared" si="329"/>
        <v/>
      </c>
      <c r="AP570" s="432">
        <f t="shared" si="329"/>
        <v>0.99019978593272162</v>
      </c>
      <c r="AQ570" s="200">
        <f t="shared" si="330"/>
        <v>0</v>
      </c>
      <c r="AR570" s="200">
        <f t="shared" si="330"/>
        <v>0</v>
      </c>
      <c r="AS570" s="200">
        <f t="shared" si="330"/>
        <v>0</v>
      </c>
      <c r="AT570" s="200">
        <f t="shared" si="331"/>
        <v>0</v>
      </c>
      <c r="AU570" s="404"/>
    </row>
    <row r="571" spans="1:47" s="334" customFormat="1">
      <c r="A571" s="401"/>
      <c r="B571" s="217" t="s">
        <v>246</v>
      </c>
      <c r="C571" s="200"/>
      <c r="D571" s="200"/>
      <c r="E571" s="200"/>
      <c r="F571" s="200">
        <f t="shared" si="317"/>
        <v>0</v>
      </c>
      <c r="G571" s="200"/>
      <c r="H571" s="200"/>
      <c r="I571" s="200"/>
      <c r="J571" s="200">
        <f t="shared" si="318"/>
        <v>0</v>
      </c>
      <c r="K571" s="200">
        <f t="shared" si="319"/>
        <v>0</v>
      </c>
      <c r="L571" s="200">
        <f t="shared" si="319"/>
        <v>0</v>
      </c>
      <c r="M571" s="200">
        <f t="shared" si="319"/>
        <v>0</v>
      </c>
      <c r="N571" s="200">
        <f t="shared" si="320"/>
        <v>0</v>
      </c>
      <c r="O571" s="200"/>
      <c r="P571" s="200"/>
      <c r="Q571" s="200"/>
      <c r="R571" s="200">
        <f t="shared" si="321"/>
        <v>0</v>
      </c>
      <c r="S571" s="200"/>
      <c r="T571" s="200"/>
      <c r="U571" s="200"/>
      <c r="V571" s="200">
        <f t="shared" si="322"/>
        <v>0</v>
      </c>
      <c r="W571" s="200"/>
      <c r="X571" s="402">
        <f>+[3]BATANES!J461</f>
        <v>297000</v>
      </c>
      <c r="Y571" s="200"/>
      <c r="Z571" s="200">
        <f t="shared" si="323"/>
        <v>297000</v>
      </c>
      <c r="AA571" s="200">
        <f t="shared" si="324"/>
        <v>0</v>
      </c>
      <c r="AB571" s="402">
        <f t="shared" si="324"/>
        <v>297000</v>
      </c>
      <c r="AC571" s="402">
        <f t="shared" si="324"/>
        <v>0</v>
      </c>
      <c r="AD571" s="402">
        <f t="shared" si="325"/>
        <v>297000</v>
      </c>
      <c r="AE571" s="402"/>
      <c r="AF571" s="402">
        <f>+[3]BATANES!AX461</f>
        <v>297000</v>
      </c>
      <c r="AG571" s="402"/>
      <c r="AH571" s="402">
        <f t="shared" si="326"/>
        <v>297000</v>
      </c>
      <c r="AI571" s="402">
        <f t="shared" si="327"/>
        <v>0</v>
      </c>
      <c r="AJ571" s="402">
        <f t="shared" si="327"/>
        <v>0</v>
      </c>
      <c r="AK571" s="402">
        <f t="shared" si="327"/>
        <v>0</v>
      </c>
      <c r="AL571" s="488">
        <f t="shared" si="328"/>
        <v>0</v>
      </c>
      <c r="AM571" s="432" t="str">
        <f t="shared" si="329"/>
        <v/>
      </c>
      <c r="AN571" s="432">
        <f t="shared" si="329"/>
        <v>1</v>
      </c>
      <c r="AO571" s="432" t="str">
        <f t="shared" si="329"/>
        <v/>
      </c>
      <c r="AP571" s="432">
        <f t="shared" si="329"/>
        <v>1</v>
      </c>
      <c r="AQ571" s="200">
        <f t="shared" si="330"/>
        <v>0</v>
      </c>
      <c r="AR571" s="200">
        <f t="shared" si="330"/>
        <v>0</v>
      </c>
      <c r="AS571" s="200">
        <f t="shared" si="330"/>
        <v>0</v>
      </c>
      <c r="AT571" s="200">
        <f t="shared" si="331"/>
        <v>0</v>
      </c>
      <c r="AU571" s="404"/>
    </row>
    <row r="572" spans="1:47" s="334" customFormat="1">
      <c r="A572" s="401"/>
      <c r="B572" s="217" t="s">
        <v>139</v>
      </c>
      <c r="C572" s="200"/>
      <c r="D572" s="200"/>
      <c r="E572" s="200"/>
      <c r="F572" s="200">
        <f t="shared" si="317"/>
        <v>0</v>
      </c>
      <c r="G572" s="200"/>
      <c r="H572" s="200"/>
      <c r="I572" s="200"/>
      <c r="J572" s="200">
        <f t="shared" si="318"/>
        <v>0</v>
      </c>
      <c r="K572" s="200">
        <f t="shared" si="319"/>
        <v>0</v>
      </c>
      <c r="L572" s="200">
        <f t="shared" si="319"/>
        <v>0</v>
      </c>
      <c r="M572" s="200">
        <f t="shared" si="319"/>
        <v>0</v>
      </c>
      <c r="N572" s="200">
        <f t="shared" si="320"/>
        <v>0</v>
      </c>
      <c r="O572" s="200"/>
      <c r="P572" s="200"/>
      <c r="Q572" s="200"/>
      <c r="R572" s="200">
        <f t="shared" si="321"/>
        <v>0</v>
      </c>
      <c r="S572" s="200"/>
      <c r="T572" s="200"/>
      <c r="U572" s="200"/>
      <c r="V572" s="200">
        <f t="shared" si="322"/>
        <v>0</v>
      </c>
      <c r="W572" s="200"/>
      <c r="X572" s="402">
        <f>+[3]CVMC!J461</f>
        <v>357000</v>
      </c>
      <c r="Y572" s="200"/>
      <c r="Z572" s="200">
        <f t="shared" si="323"/>
        <v>357000</v>
      </c>
      <c r="AA572" s="200">
        <f t="shared" si="324"/>
        <v>0</v>
      </c>
      <c r="AB572" s="402">
        <f t="shared" si="324"/>
        <v>357000</v>
      </c>
      <c r="AC572" s="402">
        <f t="shared" si="324"/>
        <v>0</v>
      </c>
      <c r="AD572" s="402">
        <f t="shared" si="325"/>
        <v>357000</v>
      </c>
      <c r="AE572" s="402"/>
      <c r="AF572" s="402">
        <f>+[3]CVMC!AX461</f>
        <v>37650.76</v>
      </c>
      <c r="AG572" s="402"/>
      <c r="AH572" s="402">
        <f t="shared" si="326"/>
        <v>37650.76</v>
      </c>
      <c r="AI572" s="402">
        <f t="shared" si="327"/>
        <v>0</v>
      </c>
      <c r="AJ572" s="402">
        <f t="shared" si="327"/>
        <v>319349.24</v>
      </c>
      <c r="AK572" s="402">
        <f t="shared" si="327"/>
        <v>0</v>
      </c>
      <c r="AL572" s="488">
        <f t="shared" si="328"/>
        <v>319349.24</v>
      </c>
      <c r="AM572" s="432" t="str">
        <f t="shared" si="329"/>
        <v/>
      </c>
      <c r="AN572" s="432">
        <f t="shared" si="329"/>
        <v>0.1054643137254902</v>
      </c>
      <c r="AO572" s="432" t="str">
        <f t="shared" si="329"/>
        <v/>
      </c>
      <c r="AP572" s="432">
        <f t="shared" si="329"/>
        <v>0.1054643137254902</v>
      </c>
      <c r="AQ572" s="200">
        <f t="shared" si="330"/>
        <v>0</v>
      </c>
      <c r="AR572" s="200">
        <f t="shared" si="330"/>
        <v>0</v>
      </c>
      <c r="AS572" s="200">
        <f t="shared" si="330"/>
        <v>0</v>
      </c>
      <c r="AT572" s="200">
        <f t="shared" si="331"/>
        <v>0</v>
      </c>
      <c r="AU572" s="404"/>
    </row>
    <row r="573" spans="1:47" s="334" customFormat="1">
      <c r="A573" s="401"/>
      <c r="B573" s="217" t="s">
        <v>437</v>
      </c>
      <c r="C573" s="200"/>
      <c r="D573" s="200"/>
      <c r="E573" s="200"/>
      <c r="F573" s="200">
        <f t="shared" si="317"/>
        <v>0</v>
      </c>
      <c r="G573" s="200"/>
      <c r="H573" s="200"/>
      <c r="I573" s="200"/>
      <c r="J573" s="200">
        <f t="shared" si="318"/>
        <v>0</v>
      </c>
      <c r="K573" s="200">
        <f t="shared" si="319"/>
        <v>0</v>
      </c>
      <c r="L573" s="200">
        <f t="shared" si="319"/>
        <v>0</v>
      </c>
      <c r="M573" s="200">
        <f t="shared" si="319"/>
        <v>0</v>
      </c>
      <c r="N573" s="200">
        <f t="shared" si="320"/>
        <v>0</v>
      </c>
      <c r="O573" s="200"/>
      <c r="P573" s="200"/>
      <c r="Q573" s="200"/>
      <c r="R573" s="200">
        <f t="shared" si="321"/>
        <v>0</v>
      </c>
      <c r="S573" s="200"/>
      <c r="T573" s="200"/>
      <c r="U573" s="200"/>
      <c r="V573" s="200">
        <f t="shared" si="322"/>
        <v>0</v>
      </c>
      <c r="W573" s="200"/>
      <c r="X573" s="402">
        <f>+[3]SIGH!J461</f>
        <v>297000</v>
      </c>
      <c r="Y573" s="200"/>
      <c r="Z573" s="200">
        <f t="shared" si="323"/>
        <v>297000</v>
      </c>
      <c r="AA573" s="200">
        <f t="shared" si="324"/>
        <v>0</v>
      </c>
      <c r="AB573" s="402">
        <f t="shared" si="324"/>
        <v>297000</v>
      </c>
      <c r="AC573" s="402">
        <f t="shared" si="324"/>
        <v>0</v>
      </c>
      <c r="AD573" s="402">
        <f t="shared" si="325"/>
        <v>297000</v>
      </c>
      <c r="AE573" s="402"/>
      <c r="AF573" s="402">
        <f>+[3]SIGH!AX461</f>
        <v>296479</v>
      </c>
      <c r="AG573" s="402"/>
      <c r="AH573" s="402">
        <f t="shared" si="326"/>
        <v>296479</v>
      </c>
      <c r="AI573" s="402">
        <f t="shared" si="327"/>
        <v>0</v>
      </c>
      <c r="AJ573" s="402">
        <f t="shared" si="327"/>
        <v>521</v>
      </c>
      <c r="AK573" s="402">
        <f t="shared" si="327"/>
        <v>0</v>
      </c>
      <c r="AL573" s="488">
        <f t="shared" si="328"/>
        <v>521</v>
      </c>
      <c r="AM573" s="432" t="str">
        <f t="shared" si="329"/>
        <v/>
      </c>
      <c r="AN573" s="432">
        <f t="shared" si="329"/>
        <v>0.99824579124579127</v>
      </c>
      <c r="AO573" s="432" t="str">
        <f t="shared" si="329"/>
        <v/>
      </c>
      <c r="AP573" s="432">
        <f t="shared" si="329"/>
        <v>0.99824579124579127</v>
      </c>
      <c r="AQ573" s="200">
        <f t="shared" si="330"/>
        <v>0</v>
      </c>
      <c r="AR573" s="200">
        <f t="shared" si="330"/>
        <v>0</v>
      </c>
      <c r="AS573" s="200">
        <f t="shared" si="330"/>
        <v>0</v>
      </c>
      <c r="AT573" s="200">
        <f t="shared" si="331"/>
        <v>0</v>
      </c>
      <c r="AU573" s="404"/>
    </row>
    <row r="574" spans="1:47" s="334" customFormat="1">
      <c r="A574" s="401"/>
      <c r="B574" s="217" t="s">
        <v>59</v>
      </c>
      <c r="C574" s="200"/>
      <c r="D574" s="200"/>
      <c r="E574" s="200"/>
      <c r="F574" s="200">
        <f t="shared" si="317"/>
        <v>0</v>
      </c>
      <c r="G574" s="200"/>
      <c r="H574" s="200"/>
      <c r="I574" s="200"/>
      <c r="J574" s="200">
        <f t="shared" si="318"/>
        <v>0</v>
      </c>
      <c r="K574" s="200">
        <f t="shared" si="319"/>
        <v>0</v>
      </c>
      <c r="L574" s="200">
        <f t="shared" si="319"/>
        <v>0</v>
      </c>
      <c r="M574" s="200">
        <f t="shared" si="319"/>
        <v>0</v>
      </c>
      <c r="N574" s="200">
        <f t="shared" si="320"/>
        <v>0</v>
      </c>
      <c r="O574" s="200"/>
      <c r="P574" s="200"/>
      <c r="Q574" s="200"/>
      <c r="R574" s="200">
        <f t="shared" si="321"/>
        <v>0</v>
      </c>
      <c r="S574" s="200"/>
      <c r="T574" s="200"/>
      <c r="U574" s="200"/>
      <c r="V574" s="200">
        <f t="shared" si="322"/>
        <v>0</v>
      </c>
      <c r="W574" s="200"/>
      <c r="X574" s="402">
        <f>+[3]VGH!J461</f>
        <v>327000</v>
      </c>
      <c r="Y574" s="200"/>
      <c r="Z574" s="200">
        <f t="shared" si="323"/>
        <v>327000</v>
      </c>
      <c r="AA574" s="200">
        <f t="shared" si="324"/>
        <v>0</v>
      </c>
      <c r="AB574" s="402">
        <f t="shared" si="324"/>
        <v>327000</v>
      </c>
      <c r="AC574" s="402">
        <f t="shared" si="324"/>
        <v>0</v>
      </c>
      <c r="AD574" s="402">
        <f t="shared" si="325"/>
        <v>327000</v>
      </c>
      <c r="AE574" s="402"/>
      <c r="AF574" s="402">
        <f>+[3]VGH!AX461</f>
        <v>318312.64</v>
      </c>
      <c r="AG574" s="402"/>
      <c r="AH574" s="402">
        <f t="shared" si="326"/>
        <v>318312.64</v>
      </c>
      <c r="AI574" s="402">
        <f t="shared" si="327"/>
        <v>0</v>
      </c>
      <c r="AJ574" s="402">
        <f t="shared" si="327"/>
        <v>8687.359999999986</v>
      </c>
      <c r="AK574" s="402">
        <f t="shared" si="327"/>
        <v>0</v>
      </c>
      <c r="AL574" s="488">
        <f t="shared" si="328"/>
        <v>8687.359999999986</v>
      </c>
      <c r="AM574" s="432" t="str">
        <f t="shared" si="329"/>
        <v/>
      </c>
      <c r="AN574" s="432">
        <f t="shared" si="329"/>
        <v>0.97343314984709484</v>
      </c>
      <c r="AO574" s="432" t="str">
        <f t="shared" si="329"/>
        <v/>
      </c>
      <c r="AP574" s="432">
        <f t="shared" si="329"/>
        <v>0.97343314984709484</v>
      </c>
      <c r="AQ574" s="200">
        <f t="shared" si="330"/>
        <v>0</v>
      </c>
      <c r="AR574" s="200">
        <f t="shared" si="330"/>
        <v>0</v>
      </c>
      <c r="AS574" s="200">
        <f t="shared" si="330"/>
        <v>0</v>
      </c>
      <c r="AT574" s="200">
        <f t="shared" si="331"/>
        <v>0</v>
      </c>
      <c r="AU574" s="404"/>
    </row>
    <row r="575" spans="1:47" s="334" customFormat="1">
      <c r="A575" s="401"/>
      <c r="B575" s="217" t="s">
        <v>136</v>
      </c>
      <c r="C575" s="200"/>
      <c r="D575" s="200"/>
      <c r="E575" s="200"/>
      <c r="F575" s="200">
        <f t="shared" si="317"/>
        <v>0</v>
      </c>
      <c r="G575" s="200"/>
      <c r="H575" s="200"/>
      <c r="I575" s="200"/>
      <c r="J575" s="200">
        <f t="shared" si="318"/>
        <v>0</v>
      </c>
      <c r="K575" s="200">
        <f t="shared" si="319"/>
        <v>0</v>
      </c>
      <c r="L575" s="200">
        <f t="shared" si="319"/>
        <v>0</v>
      </c>
      <c r="M575" s="200">
        <f t="shared" si="319"/>
        <v>0</v>
      </c>
      <c r="N575" s="200">
        <f t="shared" si="320"/>
        <v>0</v>
      </c>
      <c r="O575" s="200"/>
      <c r="P575" s="200"/>
      <c r="Q575" s="200"/>
      <c r="R575" s="200">
        <f t="shared" si="321"/>
        <v>0</v>
      </c>
      <c r="S575" s="200"/>
      <c r="T575" s="200"/>
      <c r="U575" s="200"/>
      <c r="V575" s="200">
        <f t="shared" si="322"/>
        <v>0</v>
      </c>
      <c r="W575" s="200"/>
      <c r="X575" s="402">
        <f>+[3]BGHM!J461</f>
        <v>357000</v>
      </c>
      <c r="Y575" s="200"/>
      <c r="Z575" s="200">
        <f t="shared" si="323"/>
        <v>357000</v>
      </c>
      <c r="AA575" s="200">
        <f t="shared" si="324"/>
        <v>0</v>
      </c>
      <c r="AB575" s="402">
        <f t="shared" si="324"/>
        <v>357000</v>
      </c>
      <c r="AC575" s="402">
        <f t="shared" si="324"/>
        <v>0</v>
      </c>
      <c r="AD575" s="402">
        <f t="shared" si="325"/>
        <v>357000</v>
      </c>
      <c r="AE575" s="402"/>
      <c r="AF575" s="402">
        <f>+[3]BGHM!AX461</f>
        <v>357000</v>
      </c>
      <c r="AG575" s="402"/>
      <c r="AH575" s="402">
        <f t="shared" si="326"/>
        <v>357000</v>
      </c>
      <c r="AI575" s="402">
        <f t="shared" si="327"/>
        <v>0</v>
      </c>
      <c r="AJ575" s="402">
        <f t="shared" si="327"/>
        <v>0</v>
      </c>
      <c r="AK575" s="402">
        <f t="shared" si="327"/>
        <v>0</v>
      </c>
      <c r="AL575" s="488">
        <f t="shared" si="328"/>
        <v>0</v>
      </c>
      <c r="AM575" s="432" t="str">
        <f t="shared" si="329"/>
        <v/>
      </c>
      <c r="AN575" s="432">
        <f t="shared" si="329"/>
        <v>1</v>
      </c>
      <c r="AO575" s="432" t="str">
        <f t="shared" si="329"/>
        <v/>
      </c>
      <c r="AP575" s="432">
        <f t="shared" si="329"/>
        <v>1</v>
      </c>
      <c r="AQ575" s="200">
        <f t="shared" si="330"/>
        <v>0</v>
      </c>
      <c r="AR575" s="200">
        <f t="shared" si="330"/>
        <v>0</v>
      </c>
      <c r="AS575" s="200">
        <f t="shared" si="330"/>
        <v>0</v>
      </c>
      <c r="AT575" s="200">
        <f t="shared" si="331"/>
        <v>0</v>
      </c>
      <c r="AU575" s="404"/>
    </row>
    <row r="576" spans="1:47" s="334" customFormat="1">
      <c r="A576" s="401"/>
      <c r="B576" s="217" t="s">
        <v>277</v>
      </c>
      <c r="C576" s="200"/>
      <c r="D576" s="200"/>
      <c r="E576" s="200"/>
      <c r="F576" s="200">
        <f t="shared" si="317"/>
        <v>0</v>
      </c>
      <c r="G576" s="200"/>
      <c r="H576" s="200"/>
      <c r="I576" s="200"/>
      <c r="J576" s="200">
        <f t="shared" si="318"/>
        <v>0</v>
      </c>
      <c r="K576" s="200">
        <f t="shared" si="319"/>
        <v>0</v>
      </c>
      <c r="L576" s="200">
        <f t="shared" si="319"/>
        <v>0</v>
      </c>
      <c r="M576" s="200">
        <f t="shared" si="319"/>
        <v>0</v>
      </c>
      <c r="N576" s="200">
        <f t="shared" si="320"/>
        <v>0</v>
      </c>
      <c r="O576" s="200"/>
      <c r="P576" s="200"/>
      <c r="Q576" s="200"/>
      <c r="R576" s="200">
        <f t="shared" si="321"/>
        <v>0</v>
      </c>
      <c r="S576" s="200"/>
      <c r="T576" s="200"/>
      <c r="U576" s="200"/>
      <c r="V576" s="200">
        <f t="shared" si="322"/>
        <v>0</v>
      </c>
      <c r="W576" s="200"/>
      <c r="X576" s="402">
        <f>+[3]CDH!J461</f>
        <v>297000</v>
      </c>
      <c r="Y576" s="200"/>
      <c r="Z576" s="200">
        <f t="shared" si="323"/>
        <v>297000</v>
      </c>
      <c r="AA576" s="200">
        <f t="shared" si="324"/>
        <v>0</v>
      </c>
      <c r="AB576" s="402">
        <f t="shared" si="324"/>
        <v>297000</v>
      </c>
      <c r="AC576" s="402">
        <f t="shared" si="324"/>
        <v>0</v>
      </c>
      <c r="AD576" s="402">
        <f t="shared" si="325"/>
        <v>297000</v>
      </c>
      <c r="AE576" s="402"/>
      <c r="AF576" s="402">
        <f>+[3]CDH!AX461</f>
        <v>264400</v>
      </c>
      <c r="AG576" s="402"/>
      <c r="AH576" s="402">
        <f t="shared" si="326"/>
        <v>264400</v>
      </c>
      <c r="AI576" s="402">
        <f t="shared" si="327"/>
        <v>0</v>
      </c>
      <c r="AJ576" s="402">
        <f t="shared" si="327"/>
        <v>32600</v>
      </c>
      <c r="AK576" s="402">
        <f t="shared" si="327"/>
        <v>0</v>
      </c>
      <c r="AL576" s="488">
        <f t="shared" si="328"/>
        <v>32600</v>
      </c>
      <c r="AM576" s="432" t="str">
        <f t="shared" si="329"/>
        <v/>
      </c>
      <c r="AN576" s="432">
        <f t="shared" si="329"/>
        <v>0.89023569023569027</v>
      </c>
      <c r="AO576" s="432" t="str">
        <f t="shared" si="329"/>
        <v/>
      </c>
      <c r="AP576" s="432">
        <f t="shared" si="329"/>
        <v>0.89023569023569027</v>
      </c>
      <c r="AQ576" s="200">
        <f t="shared" si="330"/>
        <v>0</v>
      </c>
      <c r="AR576" s="200">
        <f t="shared" si="330"/>
        <v>0</v>
      </c>
      <c r="AS576" s="200">
        <f t="shared" si="330"/>
        <v>0</v>
      </c>
      <c r="AT576" s="200">
        <f t="shared" si="331"/>
        <v>0</v>
      </c>
      <c r="AU576" s="404"/>
    </row>
    <row r="577" spans="1:47" s="334" customFormat="1">
      <c r="A577" s="401"/>
      <c r="B577" s="217" t="s">
        <v>435</v>
      </c>
      <c r="C577" s="200"/>
      <c r="D577" s="200"/>
      <c r="E577" s="200"/>
      <c r="F577" s="200">
        <f t="shared" si="317"/>
        <v>0</v>
      </c>
      <c r="G577" s="200"/>
      <c r="H577" s="200"/>
      <c r="I577" s="200"/>
      <c r="J577" s="200">
        <f t="shared" si="318"/>
        <v>0</v>
      </c>
      <c r="K577" s="200">
        <f t="shared" si="319"/>
        <v>0</v>
      </c>
      <c r="L577" s="200">
        <f t="shared" si="319"/>
        <v>0</v>
      </c>
      <c r="M577" s="200">
        <f t="shared" si="319"/>
        <v>0</v>
      </c>
      <c r="N577" s="200">
        <f t="shared" si="320"/>
        <v>0</v>
      </c>
      <c r="O577" s="200"/>
      <c r="P577" s="200"/>
      <c r="Q577" s="200"/>
      <c r="R577" s="200">
        <f t="shared" si="321"/>
        <v>0</v>
      </c>
      <c r="S577" s="200"/>
      <c r="T577" s="200"/>
      <c r="U577" s="200"/>
      <c r="V577" s="200">
        <f t="shared" si="322"/>
        <v>0</v>
      </c>
      <c r="W577" s="200"/>
      <c r="X577" s="402">
        <f>+[3]FNLG!J461</f>
        <v>327000</v>
      </c>
      <c r="Y577" s="200"/>
      <c r="Z577" s="200">
        <f t="shared" si="323"/>
        <v>327000</v>
      </c>
      <c r="AA577" s="200">
        <f t="shared" si="324"/>
        <v>0</v>
      </c>
      <c r="AB577" s="402">
        <f t="shared" si="324"/>
        <v>327000</v>
      </c>
      <c r="AC577" s="402">
        <f t="shared" si="324"/>
        <v>0</v>
      </c>
      <c r="AD577" s="402">
        <f t="shared" si="325"/>
        <v>327000</v>
      </c>
      <c r="AE577" s="402"/>
      <c r="AF577" s="402">
        <f>+[3]FNLG!AX461</f>
        <v>327000</v>
      </c>
      <c r="AG577" s="402"/>
      <c r="AH577" s="402">
        <f t="shared" si="326"/>
        <v>327000</v>
      </c>
      <c r="AI577" s="402">
        <f t="shared" si="327"/>
        <v>0</v>
      </c>
      <c r="AJ577" s="402">
        <f t="shared" si="327"/>
        <v>0</v>
      </c>
      <c r="AK577" s="402">
        <f t="shared" si="327"/>
        <v>0</v>
      </c>
      <c r="AL577" s="488">
        <f t="shared" si="328"/>
        <v>0</v>
      </c>
      <c r="AM577" s="432" t="str">
        <f t="shared" si="329"/>
        <v/>
      </c>
      <c r="AN577" s="432">
        <f t="shared" si="329"/>
        <v>1</v>
      </c>
      <c r="AO577" s="432" t="str">
        <f t="shared" si="329"/>
        <v/>
      </c>
      <c r="AP577" s="432">
        <f t="shared" si="329"/>
        <v>1</v>
      </c>
      <c r="AQ577" s="200">
        <f t="shared" si="330"/>
        <v>0</v>
      </c>
      <c r="AR577" s="200">
        <f t="shared" si="330"/>
        <v>0</v>
      </c>
      <c r="AS577" s="200">
        <f t="shared" si="330"/>
        <v>0</v>
      </c>
      <c r="AT577" s="200">
        <f t="shared" si="331"/>
        <v>0</v>
      </c>
      <c r="AU577" s="404"/>
    </row>
    <row r="578" spans="1:47" s="334" customFormat="1">
      <c r="A578" s="401"/>
      <c r="B578" s="217" t="s">
        <v>278</v>
      </c>
      <c r="C578" s="200"/>
      <c r="D578" s="200"/>
      <c r="E578" s="200"/>
      <c r="F578" s="200">
        <f t="shared" si="317"/>
        <v>0</v>
      </c>
      <c r="G578" s="200"/>
      <c r="H578" s="200"/>
      <c r="I578" s="200"/>
      <c r="J578" s="200">
        <f t="shared" si="318"/>
        <v>0</v>
      </c>
      <c r="K578" s="200">
        <f t="shared" si="319"/>
        <v>0</v>
      </c>
      <c r="L578" s="200">
        <f t="shared" si="319"/>
        <v>0</v>
      </c>
      <c r="M578" s="200">
        <f t="shared" si="319"/>
        <v>0</v>
      </c>
      <c r="N578" s="200">
        <f t="shared" si="320"/>
        <v>0</v>
      </c>
      <c r="O578" s="200"/>
      <c r="P578" s="200"/>
      <c r="Q578" s="200"/>
      <c r="R578" s="200">
        <f t="shared" si="321"/>
        <v>0</v>
      </c>
      <c r="S578" s="200"/>
      <c r="T578" s="200"/>
      <c r="U578" s="200"/>
      <c r="V578" s="200">
        <f t="shared" si="322"/>
        <v>0</v>
      </c>
      <c r="W578" s="200"/>
      <c r="X578" s="402">
        <f>+[3]LHMRH!J461</f>
        <v>307000</v>
      </c>
      <c r="Y578" s="200"/>
      <c r="Z578" s="200">
        <f t="shared" si="323"/>
        <v>307000</v>
      </c>
      <c r="AA578" s="200">
        <f t="shared" si="324"/>
        <v>0</v>
      </c>
      <c r="AB578" s="402">
        <f t="shared" si="324"/>
        <v>307000</v>
      </c>
      <c r="AC578" s="402">
        <f t="shared" si="324"/>
        <v>0</v>
      </c>
      <c r="AD578" s="402">
        <f t="shared" si="325"/>
        <v>307000</v>
      </c>
      <c r="AE578" s="402"/>
      <c r="AF578" s="402">
        <f>+[3]LHMRH!AX461</f>
        <v>306972.16000000003</v>
      </c>
      <c r="AG578" s="402"/>
      <c r="AH578" s="402">
        <f t="shared" si="326"/>
        <v>306972.16000000003</v>
      </c>
      <c r="AI578" s="402">
        <f t="shared" si="327"/>
        <v>0</v>
      </c>
      <c r="AJ578" s="402">
        <f t="shared" si="327"/>
        <v>27.839999999967404</v>
      </c>
      <c r="AK578" s="402">
        <f t="shared" si="327"/>
        <v>0</v>
      </c>
      <c r="AL578" s="488">
        <f t="shared" si="328"/>
        <v>27.839999999967404</v>
      </c>
      <c r="AM578" s="432" t="str">
        <f t="shared" si="329"/>
        <v/>
      </c>
      <c r="AN578" s="432">
        <f t="shared" si="329"/>
        <v>0.99990931596091215</v>
      </c>
      <c r="AO578" s="432" t="str">
        <f t="shared" si="329"/>
        <v/>
      </c>
      <c r="AP578" s="432">
        <f t="shared" si="329"/>
        <v>0.99990931596091215</v>
      </c>
      <c r="AQ578" s="200">
        <f t="shared" si="330"/>
        <v>0</v>
      </c>
      <c r="AR578" s="200">
        <f t="shared" si="330"/>
        <v>0</v>
      </c>
      <c r="AS578" s="200">
        <f t="shared" si="330"/>
        <v>0</v>
      </c>
      <c r="AT578" s="200">
        <f t="shared" si="331"/>
        <v>0</v>
      </c>
      <c r="AU578" s="404"/>
    </row>
    <row r="579" spans="1:47" s="334" customFormat="1">
      <c r="A579" s="401"/>
      <c r="B579" s="217" t="s">
        <v>231</v>
      </c>
      <c r="C579" s="200"/>
      <c r="D579" s="200"/>
      <c r="E579" s="200"/>
      <c r="F579" s="200">
        <f t="shared" si="317"/>
        <v>0</v>
      </c>
      <c r="G579" s="200"/>
      <c r="H579" s="200"/>
      <c r="I579" s="200"/>
      <c r="J579" s="200">
        <f t="shared" si="318"/>
        <v>0</v>
      </c>
      <c r="K579" s="200">
        <f t="shared" si="319"/>
        <v>0</v>
      </c>
      <c r="L579" s="200">
        <f t="shared" si="319"/>
        <v>0</v>
      </c>
      <c r="M579" s="200">
        <f t="shared" si="319"/>
        <v>0</v>
      </c>
      <c r="N579" s="200">
        <f t="shared" si="320"/>
        <v>0</v>
      </c>
      <c r="O579" s="200"/>
      <c r="P579" s="200"/>
      <c r="Q579" s="200"/>
      <c r="R579" s="200">
        <f t="shared" si="321"/>
        <v>0</v>
      </c>
      <c r="S579" s="200"/>
      <c r="T579" s="200"/>
      <c r="U579" s="200"/>
      <c r="V579" s="200">
        <f t="shared" si="322"/>
        <v>0</v>
      </c>
      <c r="W579" s="200"/>
      <c r="X579" s="402">
        <f>+[3]BGH!J461</f>
        <v>328000</v>
      </c>
      <c r="Y579" s="200"/>
      <c r="Z579" s="200">
        <f t="shared" si="323"/>
        <v>328000</v>
      </c>
      <c r="AA579" s="200">
        <f t="shared" si="324"/>
        <v>0</v>
      </c>
      <c r="AB579" s="402">
        <f t="shared" si="324"/>
        <v>328000</v>
      </c>
      <c r="AC579" s="402">
        <f t="shared" si="324"/>
        <v>0</v>
      </c>
      <c r="AD579" s="402">
        <f t="shared" si="325"/>
        <v>328000</v>
      </c>
      <c r="AE579" s="402"/>
      <c r="AF579" s="402">
        <f>+[3]BGH!AX461</f>
        <v>327490.11</v>
      </c>
      <c r="AG579" s="402"/>
      <c r="AH579" s="402">
        <f t="shared" si="326"/>
        <v>327490.11</v>
      </c>
      <c r="AI579" s="402">
        <f t="shared" si="327"/>
        <v>0</v>
      </c>
      <c r="AJ579" s="402">
        <f t="shared" si="327"/>
        <v>509.89000000001397</v>
      </c>
      <c r="AK579" s="402">
        <f t="shared" si="327"/>
        <v>0</v>
      </c>
      <c r="AL579" s="488">
        <f t="shared" si="328"/>
        <v>509.89000000001397</v>
      </c>
      <c r="AM579" s="432" t="str">
        <f t="shared" si="329"/>
        <v/>
      </c>
      <c r="AN579" s="432">
        <f t="shared" si="329"/>
        <v>0.99844545731707313</v>
      </c>
      <c r="AO579" s="432" t="str">
        <f t="shared" si="329"/>
        <v/>
      </c>
      <c r="AP579" s="432">
        <f t="shared" si="329"/>
        <v>0.99844545731707313</v>
      </c>
      <c r="AQ579" s="200">
        <f t="shared" si="330"/>
        <v>0</v>
      </c>
      <c r="AR579" s="200">
        <f t="shared" si="330"/>
        <v>0</v>
      </c>
      <c r="AS579" s="200">
        <f t="shared" si="330"/>
        <v>0</v>
      </c>
      <c r="AT579" s="200">
        <f t="shared" si="331"/>
        <v>0</v>
      </c>
      <c r="AU579" s="404"/>
    </row>
    <row r="580" spans="1:47" s="334" customFormat="1" ht="24">
      <c r="A580" s="401"/>
      <c r="B580" s="217" t="s">
        <v>140</v>
      </c>
      <c r="C580" s="200"/>
      <c r="D580" s="200"/>
      <c r="E580" s="200"/>
      <c r="F580" s="200">
        <f t="shared" si="317"/>
        <v>0</v>
      </c>
      <c r="G580" s="200"/>
      <c r="H580" s="200"/>
      <c r="I580" s="200"/>
      <c r="J580" s="200">
        <f t="shared" si="318"/>
        <v>0</v>
      </c>
      <c r="K580" s="200">
        <f t="shared" si="319"/>
        <v>0</v>
      </c>
      <c r="L580" s="200">
        <f t="shared" si="319"/>
        <v>0</v>
      </c>
      <c r="M580" s="200">
        <f t="shared" si="319"/>
        <v>0</v>
      </c>
      <c r="N580" s="200">
        <f t="shared" si="320"/>
        <v>0</v>
      </c>
      <c r="O580" s="200"/>
      <c r="P580" s="200"/>
      <c r="Q580" s="200"/>
      <c r="R580" s="200">
        <f t="shared" si="321"/>
        <v>0</v>
      </c>
      <c r="S580" s="200"/>
      <c r="T580" s="200"/>
      <c r="U580" s="200"/>
      <c r="V580" s="200">
        <f t="shared" si="322"/>
        <v>0</v>
      </c>
      <c r="W580" s="200"/>
      <c r="X580" s="402">
        <f>+[3]DPJGMRMC!J461</f>
        <v>357000</v>
      </c>
      <c r="Y580" s="200"/>
      <c r="Z580" s="200">
        <f t="shared" si="323"/>
        <v>357000</v>
      </c>
      <c r="AA580" s="200">
        <f t="shared" si="324"/>
        <v>0</v>
      </c>
      <c r="AB580" s="402">
        <f t="shared" si="324"/>
        <v>357000</v>
      </c>
      <c r="AC580" s="402">
        <f t="shared" si="324"/>
        <v>0</v>
      </c>
      <c r="AD580" s="402">
        <f t="shared" si="325"/>
        <v>357000</v>
      </c>
      <c r="AE580" s="402"/>
      <c r="AF580" s="402">
        <f>+[3]DPJGMRMC!AX461</f>
        <v>164012.58000000002</v>
      </c>
      <c r="AG580" s="402"/>
      <c r="AH580" s="402">
        <f t="shared" si="326"/>
        <v>164012.58000000002</v>
      </c>
      <c r="AI580" s="402">
        <f t="shared" si="327"/>
        <v>0</v>
      </c>
      <c r="AJ580" s="402">
        <f t="shared" si="327"/>
        <v>192987.41999999998</v>
      </c>
      <c r="AK580" s="402">
        <f t="shared" si="327"/>
        <v>0</v>
      </c>
      <c r="AL580" s="488">
        <f t="shared" si="328"/>
        <v>192987.41999999998</v>
      </c>
      <c r="AM580" s="432" t="str">
        <f t="shared" si="329"/>
        <v/>
      </c>
      <c r="AN580" s="432">
        <f t="shared" si="329"/>
        <v>0.45941899159663868</v>
      </c>
      <c r="AO580" s="432" t="str">
        <f t="shared" si="329"/>
        <v/>
      </c>
      <c r="AP580" s="432">
        <f t="shared" si="329"/>
        <v>0.45941899159663868</v>
      </c>
      <c r="AQ580" s="200">
        <f t="shared" si="330"/>
        <v>0</v>
      </c>
      <c r="AR580" s="200">
        <f t="shared" si="330"/>
        <v>0</v>
      </c>
      <c r="AS580" s="200">
        <f t="shared" si="330"/>
        <v>0</v>
      </c>
      <c r="AT580" s="200">
        <f t="shared" si="331"/>
        <v>0</v>
      </c>
      <c r="AU580" s="404"/>
    </row>
    <row r="581" spans="1:47" s="334" customFormat="1">
      <c r="A581" s="401"/>
      <c r="B581" s="217" t="s">
        <v>141</v>
      </c>
      <c r="C581" s="200"/>
      <c r="D581" s="200"/>
      <c r="E581" s="200"/>
      <c r="F581" s="200">
        <f t="shared" si="317"/>
        <v>0</v>
      </c>
      <c r="G581" s="200"/>
      <c r="H581" s="200"/>
      <c r="I581" s="200"/>
      <c r="J581" s="200">
        <f t="shared" si="318"/>
        <v>0</v>
      </c>
      <c r="K581" s="200">
        <f t="shared" si="319"/>
        <v>0</v>
      </c>
      <c r="L581" s="200">
        <f t="shared" si="319"/>
        <v>0</v>
      </c>
      <c r="M581" s="200">
        <f t="shared" si="319"/>
        <v>0</v>
      </c>
      <c r="N581" s="200">
        <f t="shared" si="320"/>
        <v>0</v>
      </c>
      <c r="O581" s="200"/>
      <c r="P581" s="200"/>
      <c r="Q581" s="200"/>
      <c r="R581" s="200">
        <f t="shared" si="321"/>
        <v>0</v>
      </c>
      <c r="S581" s="200"/>
      <c r="T581" s="200"/>
      <c r="U581" s="200"/>
      <c r="V581" s="200">
        <f t="shared" si="322"/>
        <v>0</v>
      </c>
      <c r="W581" s="200"/>
      <c r="X581" s="402">
        <f>+[3]JBLMGH!J461</f>
        <v>357000</v>
      </c>
      <c r="Y581" s="200"/>
      <c r="Z581" s="200">
        <f t="shared" si="323"/>
        <v>357000</v>
      </c>
      <c r="AA581" s="200">
        <f t="shared" si="324"/>
        <v>0</v>
      </c>
      <c r="AB581" s="402">
        <f t="shared" si="324"/>
        <v>357000</v>
      </c>
      <c r="AC581" s="402">
        <f t="shared" si="324"/>
        <v>0</v>
      </c>
      <c r="AD581" s="402">
        <f t="shared" si="325"/>
        <v>357000</v>
      </c>
      <c r="AE581" s="402"/>
      <c r="AF581" s="402">
        <f>+[3]JBLMGH!AX461</f>
        <v>357000</v>
      </c>
      <c r="AG581" s="402"/>
      <c r="AH581" s="402">
        <f t="shared" si="326"/>
        <v>357000</v>
      </c>
      <c r="AI581" s="402">
        <f t="shared" si="327"/>
        <v>0</v>
      </c>
      <c r="AJ581" s="402">
        <f t="shared" si="327"/>
        <v>0</v>
      </c>
      <c r="AK581" s="402">
        <f t="shared" si="327"/>
        <v>0</v>
      </c>
      <c r="AL581" s="488">
        <f t="shared" si="328"/>
        <v>0</v>
      </c>
      <c r="AM581" s="432" t="str">
        <f t="shared" si="329"/>
        <v/>
      </c>
      <c r="AN581" s="432">
        <f t="shared" si="329"/>
        <v>1</v>
      </c>
      <c r="AO581" s="432" t="str">
        <f t="shared" si="329"/>
        <v/>
      </c>
      <c r="AP581" s="432">
        <f t="shared" si="329"/>
        <v>1</v>
      </c>
      <c r="AQ581" s="200">
        <f t="shared" si="330"/>
        <v>0</v>
      </c>
      <c r="AR581" s="200">
        <f t="shared" si="330"/>
        <v>0</v>
      </c>
      <c r="AS581" s="200">
        <f t="shared" si="330"/>
        <v>0</v>
      </c>
      <c r="AT581" s="200">
        <f t="shared" si="331"/>
        <v>0</v>
      </c>
      <c r="AU581" s="404"/>
    </row>
    <row r="582" spans="1:47" s="334" customFormat="1">
      <c r="A582" s="401"/>
      <c r="B582" s="217" t="s">
        <v>232</v>
      </c>
      <c r="C582" s="200"/>
      <c r="D582" s="200"/>
      <c r="E582" s="200"/>
      <c r="F582" s="200">
        <f t="shared" si="317"/>
        <v>0</v>
      </c>
      <c r="G582" s="200"/>
      <c r="H582" s="200"/>
      <c r="I582" s="200"/>
      <c r="J582" s="200">
        <f t="shared" si="318"/>
        <v>0</v>
      </c>
      <c r="K582" s="200">
        <f t="shared" si="319"/>
        <v>0</v>
      </c>
      <c r="L582" s="200">
        <f t="shared" si="319"/>
        <v>0</v>
      </c>
      <c r="M582" s="200">
        <f t="shared" si="319"/>
        <v>0</v>
      </c>
      <c r="N582" s="200">
        <f t="shared" si="320"/>
        <v>0</v>
      </c>
      <c r="O582" s="200"/>
      <c r="P582" s="200"/>
      <c r="Q582" s="200"/>
      <c r="R582" s="200">
        <f t="shared" si="321"/>
        <v>0</v>
      </c>
      <c r="S582" s="200"/>
      <c r="T582" s="200"/>
      <c r="U582" s="200"/>
      <c r="V582" s="200">
        <f t="shared" si="322"/>
        <v>0</v>
      </c>
      <c r="W582" s="200"/>
      <c r="X582" s="402">
        <f>+[3]MMH!J461</f>
        <v>207000</v>
      </c>
      <c r="Y582" s="200"/>
      <c r="Z582" s="200">
        <f t="shared" si="323"/>
        <v>207000</v>
      </c>
      <c r="AA582" s="200">
        <f t="shared" si="324"/>
        <v>0</v>
      </c>
      <c r="AB582" s="402">
        <f t="shared" si="324"/>
        <v>207000</v>
      </c>
      <c r="AC582" s="402">
        <f t="shared" si="324"/>
        <v>0</v>
      </c>
      <c r="AD582" s="402">
        <f t="shared" si="325"/>
        <v>207000</v>
      </c>
      <c r="AE582" s="402"/>
      <c r="AF582" s="402">
        <f>+[3]MMH!AX461</f>
        <v>103821</v>
      </c>
      <c r="AG582" s="402"/>
      <c r="AH582" s="402">
        <f t="shared" si="326"/>
        <v>103821</v>
      </c>
      <c r="AI582" s="402">
        <f t="shared" si="327"/>
        <v>0</v>
      </c>
      <c r="AJ582" s="402">
        <f t="shared" si="327"/>
        <v>103179</v>
      </c>
      <c r="AK582" s="402">
        <f t="shared" si="327"/>
        <v>0</v>
      </c>
      <c r="AL582" s="488">
        <f t="shared" si="328"/>
        <v>103179</v>
      </c>
      <c r="AM582" s="432" t="str">
        <f t="shared" si="329"/>
        <v/>
      </c>
      <c r="AN582" s="432">
        <f t="shared" si="329"/>
        <v>0.50155072463768113</v>
      </c>
      <c r="AO582" s="432" t="str">
        <f t="shared" si="329"/>
        <v/>
      </c>
      <c r="AP582" s="432">
        <f t="shared" si="329"/>
        <v>0.50155072463768113</v>
      </c>
      <c r="AQ582" s="200">
        <f t="shared" si="330"/>
        <v>0</v>
      </c>
      <c r="AR582" s="200">
        <f t="shared" si="330"/>
        <v>0</v>
      </c>
      <c r="AS582" s="200">
        <f t="shared" si="330"/>
        <v>0</v>
      </c>
      <c r="AT582" s="200">
        <f t="shared" si="331"/>
        <v>0</v>
      </c>
      <c r="AU582" s="404"/>
    </row>
    <row r="583" spans="1:47" s="334" customFormat="1">
      <c r="A583" s="401"/>
      <c r="B583" s="217" t="s">
        <v>247</v>
      </c>
      <c r="C583" s="200"/>
      <c r="D583" s="200"/>
      <c r="E583" s="200"/>
      <c r="F583" s="200">
        <f t="shared" si="317"/>
        <v>0</v>
      </c>
      <c r="G583" s="200"/>
      <c r="H583" s="200"/>
      <c r="I583" s="200"/>
      <c r="J583" s="200">
        <f t="shared" si="318"/>
        <v>0</v>
      </c>
      <c r="K583" s="200">
        <f t="shared" si="319"/>
        <v>0</v>
      </c>
      <c r="L583" s="200">
        <f t="shared" si="319"/>
        <v>0</v>
      </c>
      <c r="M583" s="200">
        <f t="shared" si="319"/>
        <v>0</v>
      </c>
      <c r="N583" s="200">
        <f t="shared" si="320"/>
        <v>0</v>
      </c>
      <c r="O583" s="200"/>
      <c r="P583" s="200"/>
      <c r="Q583" s="200"/>
      <c r="R583" s="200">
        <f t="shared" si="321"/>
        <v>0</v>
      </c>
      <c r="S583" s="200"/>
      <c r="T583" s="200"/>
      <c r="U583" s="200"/>
      <c r="V583" s="200">
        <f t="shared" si="322"/>
        <v>0</v>
      </c>
      <c r="W583" s="200"/>
      <c r="X583" s="402">
        <f>+[3]TEH!J461</f>
        <v>327000</v>
      </c>
      <c r="Y583" s="200"/>
      <c r="Z583" s="200">
        <f t="shared" si="323"/>
        <v>327000</v>
      </c>
      <c r="AA583" s="200">
        <f t="shared" si="324"/>
        <v>0</v>
      </c>
      <c r="AB583" s="402">
        <f t="shared" si="324"/>
        <v>327000</v>
      </c>
      <c r="AC583" s="402">
        <f t="shared" si="324"/>
        <v>0</v>
      </c>
      <c r="AD583" s="402">
        <f t="shared" si="325"/>
        <v>327000</v>
      </c>
      <c r="AE583" s="402"/>
      <c r="AF583" s="402">
        <f>+[3]TEH!AX461</f>
        <v>0</v>
      </c>
      <c r="AG583" s="402"/>
      <c r="AH583" s="402">
        <f t="shared" si="326"/>
        <v>0</v>
      </c>
      <c r="AI583" s="402">
        <f t="shared" si="327"/>
        <v>0</v>
      </c>
      <c r="AJ583" s="402">
        <f t="shared" si="327"/>
        <v>327000</v>
      </c>
      <c r="AK583" s="402">
        <f t="shared" si="327"/>
        <v>0</v>
      </c>
      <c r="AL583" s="488">
        <f t="shared" si="328"/>
        <v>327000</v>
      </c>
      <c r="AM583" s="432" t="str">
        <f t="shared" si="329"/>
        <v/>
      </c>
      <c r="AN583" s="432">
        <f t="shared" si="329"/>
        <v>0</v>
      </c>
      <c r="AO583" s="432" t="str">
        <f t="shared" si="329"/>
        <v/>
      </c>
      <c r="AP583" s="432">
        <f t="shared" si="329"/>
        <v>0</v>
      </c>
      <c r="AQ583" s="200">
        <f t="shared" si="330"/>
        <v>0</v>
      </c>
      <c r="AR583" s="200">
        <f t="shared" si="330"/>
        <v>0</v>
      </c>
      <c r="AS583" s="200">
        <f t="shared" si="330"/>
        <v>0</v>
      </c>
      <c r="AT583" s="200">
        <f t="shared" si="331"/>
        <v>0</v>
      </c>
      <c r="AU583" s="404"/>
    </row>
    <row r="584" spans="1:47" s="334" customFormat="1">
      <c r="A584" s="401"/>
      <c r="B584" s="217" t="s">
        <v>115</v>
      </c>
      <c r="C584" s="200"/>
      <c r="D584" s="200"/>
      <c r="E584" s="200"/>
      <c r="F584" s="200">
        <f t="shared" si="317"/>
        <v>0</v>
      </c>
      <c r="G584" s="200"/>
      <c r="H584" s="200"/>
      <c r="I584" s="200"/>
      <c r="J584" s="200">
        <f t="shared" si="318"/>
        <v>0</v>
      </c>
      <c r="K584" s="200">
        <f t="shared" si="319"/>
        <v>0</v>
      </c>
      <c r="L584" s="200">
        <f t="shared" si="319"/>
        <v>0</v>
      </c>
      <c r="M584" s="200">
        <f t="shared" si="319"/>
        <v>0</v>
      </c>
      <c r="N584" s="200">
        <f t="shared" si="320"/>
        <v>0</v>
      </c>
      <c r="O584" s="200"/>
      <c r="P584" s="200"/>
      <c r="Q584" s="200"/>
      <c r="R584" s="200">
        <f t="shared" si="321"/>
        <v>0</v>
      </c>
      <c r="S584" s="200"/>
      <c r="T584" s="200"/>
      <c r="U584" s="200"/>
      <c r="V584" s="200">
        <f t="shared" si="322"/>
        <v>0</v>
      </c>
      <c r="W584" s="200"/>
      <c r="X584" s="402">
        <f>+[3]BRH!J461</f>
        <v>330000</v>
      </c>
      <c r="Y584" s="200"/>
      <c r="Z584" s="200">
        <f t="shared" si="323"/>
        <v>330000</v>
      </c>
      <c r="AA584" s="200">
        <f t="shared" si="324"/>
        <v>0</v>
      </c>
      <c r="AB584" s="402">
        <f t="shared" si="324"/>
        <v>330000</v>
      </c>
      <c r="AC584" s="402">
        <f t="shared" si="324"/>
        <v>0</v>
      </c>
      <c r="AD584" s="402">
        <f t="shared" si="325"/>
        <v>330000</v>
      </c>
      <c r="AE584" s="402"/>
      <c r="AF584" s="402">
        <f>+[3]BRH!AX461</f>
        <v>330000</v>
      </c>
      <c r="AG584" s="402"/>
      <c r="AH584" s="402">
        <f t="shared" si="326"/>
        <v>330000</v>
      </c>
      <c r="AI584" s="402">
        <f t="shared" si="327"/>
        <v>0</v>
      </c>
      <c r="AJ584" s="402">
        <f t="shared" si="327"/>
        <v>0</v>
      </c>
      <c r="AK584" s="402">
        <f t="shared" si="327"/>
        <v>0</v>
      </c>
      <c r="AL584" s="488">
        <f t="shared" si="328"/>
        <v>0</v>
      </c>
      <c r="AM584" s="432" t="str">
        <f t="shared" si="329"/>
        <v/>
      </c>
      <c r="AN584" s="432">
        <f t="shared" si="329"/>
        <v>1</v>
      </c>
      <c r="AO584" s="432" t="str">
        <f t="shared" si="329"/>
        <v/>
      </c>
      <c r="AP584" s="432">
        <f t="shared" si="329"/>
        <v>1</v>
      </c>
      <c r="AQ584" s="200">
        <f t="shared" si="330"/>
        <v>0</v>
      </c>
      <c r="AR584" s="200">
        <f t="shared" si="330"/>
        <v>0</v>
      </c>
      <c r="AS584" s="200">
        <f t="shared" si="330"/>
        <v>0</v>
      </c>
      <c r="AT584" s="200">
        <f t="shared" si="331"/>
        <v>0</v>
      </c>
      <c r="AU584" s="404"/>
    </row>
    <row r="585" spans="1:47" s="334" customFormat="1">
      <c r="A585" s="401"/>
      <c r="B585" s="217" t="s">
        <v>178</v>
      </c>
      <c r="C585" s="200"/>
      <c r="D585" s="200"/>
      <c r="E585" s="200"/>
      <c r="F585" s="200">
        <f t="shared" si="317"/>
        <v>0</v>
      </c>
      <c r="G585" s="200"/>
      <c r="H585" s="200"/>
      <c r="I585" s="200"/>
      <c r="J585" s="200">
        <f t="shared" si="318"/>
        <v>0</v>
      </c>
      <c r="K585" s="200">
        <f t="shared" si="319"/>
        <v>0</v>
      </c>
      <c r="L585" s="200">
        <f t="shared" si="319"/>
        <v>0</v>
      </c>
      <c r="M585" s="200">
        <f t="shared" si="319"/>
        <v>0</v>
      </c>
      <c r="N585" s="200">
        <f t="shared" si="320"/>
        <v>0</v>
      </c>
      <c r="O585" s="200"/>
      <c r="P585" s="200"/>
      <c r="Q585" s="200"/>
      <c r="R585" s="200">
        <f t="shared" si="321"/>
        <v>0</v>
      </c>
      <c r="S585" s="200"/>
      <c r="T585" s="200"/>
      <c r="U585" s="200"/>
      <c r="V585" s="200">
        <f t="shared" si="322"/>
        <v>0</v>
      </c>
      <c r="W585" s="200"/>
      <c r="X585" s="402">
        <f>+[3]CULION!J461</f>
        <v>297000</v>
      </c>
      <c r="Y585" s="200"/>
      <c r="Z585" s="200">
        <f t="shared" si="323"/>
        <v>297000</v>
      </c>
      <c r="AA585" s="200">
        <f t="shared" si="324"/>
        <v>0</v>
      </c>
      <c r="AB585" s="402">
        <f t="shared" si="324"/>
        <v>297000</v>
      </c>
      <c r="AC585" s="402">
        <f t="shared" si="324"/>
        <v>0</v>
      </c>
      <c r="AD585" s="402">
        <f t="shared" si="325"/>
        <v>297000</v>
      </c>
      <c r="AE585" s="402"/>
      <c r="AF585" s="402">
        <f>+[3]CULION!AX461</f>
        <v>296395.09999999998</v>
      </c>
      <c r="AG585" s="402"/>
      <c r="AH585" s="402">
        <f t="shared" si="326"/>
        <v>296395.09999999998</v>
      </c>
      <c r="AI585" s="402">
        <f t="shared" si="327"/>
        <v>0</v>
      </c>
      <c r="AJ585" s="402">
        <f t="shared" si="327"/>
        <v>604.90000000002328</v>
      </c>
      <c r="AK585" s="402">
        <f t="shared" si="327"/>
        <v>0</v>
      </c>
      <c r="AL585" s="488">
        <f t="shared" si="328"/>
        <v>604.90000000002328</v>
      </c>
      <c r="AM585" s="432" t="str">
        <f t="shared" si="329"/>
        <v/>
      </c>
      <c r="AN585" s="432">
        <f t="shared" si="329"/>
        <v>0.99796329966329955</v>
      </c>
      <c r="AO585" s="432" t="str">
        <f t="shared" si="329"/>
        <v/>
      </c>
      <c r="AP585" s="432">
        <f t="shared" si="329"/>
        <v>0.99796329966329955</v>
      </c>
      <c r="AQ585" s="200">
        <f t="shared" si="330"/>
        <v>0</v>
      </c>
      <c r="AR585" s="200">
        <f t="shared" si="330"/>
        <v>0</v>
      </c>
      <c r="AS585" s="200">
        <f t="shared" si="330"/>
        <v>0</v>
      </c>
      <c r="AT585" s="200">
        <f t="shared" si="331"/>
        <v>0</v>
      </c>
      <c r="AU585" s="404"/>
    </row>
    <row r="586" spans="1:47" s="334" customFormat="1">
      <c r="A586" s="401"/>
      <c r="B586" s="217" t="s">
        <v>224</v>
      </c>
      <c r="C586" s="200"/>
      <c r="D586" s="200"/>
      <c r="E586" s="200"/>
      <c r="F586" s="200">
        <f t="shared" si="317"/>
        <v>0</v>
      </c>
      <c r="G586" s="200"/>
      <c r="H586" s="200"/>
      <c r="I586" s="200"/>
      <c r="J586" s="200">
        <f t="shared" si="318"/>
        <v>0</v>
      </c>
      <c r="K586" s="200">
        <f t="shared" si="319"/>
        <v>0</v>
      </c>
      <c r="L586" s="200">
        <f t="shared" si="319"/>
        <v>0</v>
      </c>
      <c r="M586" s="200">
        <f t="shared" si="319"/>
        <v>0</v>
      </c>
      <c r="N586" s="200">
        <f t="shared" si="320"/>
        <v>0</v>
      </c>
      <c r="O586" s="200"/>
      <c r="P586" s="200"/>
      <c r="Q586" s="200"/>
      <c r="R586" s="200">
        <f t="shared" si="321"/>
        <v>0</v>
      </c>
      <c r="S586" s="200"/>
      <c r="T586" s="200"/>
      <c r="U586" s="200"/>
      <c r="V586" s="200">
        <f t="shared" si="322"/>
        <v>0</v>
      </c>
      <c r="W586" s="200"/>
      <c r="X586" s="402">
        <f>+[3]ONP!J461</f>
        <v>387000</v>
      </c>
      <c r="Y586" s="200"/>
      <c r="Z586" s="200">
        <f t="shared" si="323"/>
        <v>387000</v>
      </c>
      <c r="AA586" s="200">
        <f t="shared" si="324"/>
        <v>0</v>
      </c>
      <c r="AB586" s="402">
        <f t="shared" si="324"/>
        <v>387000</v>
      </c>
      <c r="AC586" s="402">
        <f t="shared" si="324"/>
        <v>0</v>
      </c>
      <c r="AD586" s="402">
        <f t="shared" si="325"/>
        <v>387000</v>
      </c>
      <c r="AE586" s="402"/>
      <c r="AF586" s="402">
        <f>+[3]ONP!AX461</f>
        <v>387000</v>
      </c>
      <c r="AG586" s="402"/>
      <c r="AH586" s="402">
        <f t="shared" si="326"/>
        <v>387000</v>
      </c>
      <c r="AI586" s="402">
        <f t="shared" si="327"/>
        <v>0</v>
      </c>
      <c r="AJ586" s="402">
        <f t="shared" si="327"/>
        <v>0</v>
      </c>
      <c r="AK586" s="402">
        <f t="shared" si="327"/>
        <v>0</v>
      </c>
      <c r="AL586" s="488">
        <f t="shared" si="328"/>
        <v>0</v>
      </c>
      <c r="AM586" s="432" t="str">
        <f t="shared" si="329"/>
        <v/>
      </c>
      <c r="AN586" s="432">
        <f t="shared" si="329"/>
        <v>1</v>
      </c>
      <c r="AO586" s="432" t="str">
        <f t="shared" si="329"/>
        <v/>
      </c>
      <c r="AP586" s="432">
        <f t="shared" si="329"/>
        <v>1</v>
      </c>
      <c r="AQ586" s="200">
        <f t="shared" si="330"/>
        <v>0</v>
      </c>
      <c r="AR586" s="200">
        <f t="shared" si="330"/>
        <v>0</v>
      </c>
      <c r="AS586" s="200">
        <f t="shared" si="330"/>
        <v>0</v>
      </c>
      <c r="AT586" s="200">
        <f t="shared" si="331"/>
        <v>0</v>
      </c>
      <c r="AU586" s="404"/>
    </row>
    <row r="587" spans="1:47" s="334" customFormat="1" ht="24">
      <c r="A587" s="401"/>
      <c r="B587" s="217" t="s">
        <v>117</v>
      </c>
      <c r="C587" s="200"/>
      <c r="D587" s="200">
        <v>1308748</v>
      </c>
      <c r="E587" s="200"/>
      <c r="F587" s="200">
        <f t="shared" si="317"/>
        <v>1308748</v>
      </c>
      <c r="G587" s="200"/>
      <c r="H587" s="200"/>
      <c r="I587" s="200"/>
      <c r="J587" s="200">
        <f t="shared" si="318"/>
        <v>0</v>
      </c>
      <c r="K587" s="200">
        <f t="shared" si="319"/>
        <v>0</v>
      </c>
      <c r="L587" s="200">
        <f t="shared" si="319"/>
        <v>1308748</v>
      </c>
      <c r="M587" s="200">
        <f t="shared" si="319"/>
        <v>0</v>
      </c>
      <c r="N587" s="200">
        <f t="shared" si="320"/>
        <v>1308748</v>
      </c>
      <c r="O587" s="200"/>
      <c r="P587" s="200">
        <v>1308748</v>
      </c>
      <c r="Q587" s="200"/>
      <c r="R587" s="200">
        <f t="shared" si="321"/>
        <v>1308748</v>
      </c>
      <c r="S587" s="200"/>
      <c r="T587" s="200"/>
      <c r="U587" s="200"/>
      <c r="V587" s="200">
        <f t="shared" si="322"/>
        <v>0</v>
      </c>
      <c r="W587" s="200"/>
      <c r="X587" s="402">
        <f>+[3]BRTTH!J461</f>
        <v>357000</v>
      </c>
      <c r="Y587" s="200"/>
      <c r="Z587" s="200">
        <f t="shared" si="323"/>
        <v>357000</v>
      </c>
      <c r="AA587" s="200">
        <f t="shared" si="324"/>
        <v>0</v>
      </c>
      <c r="AB587" s="402">
        <f t="shared" si="324"/>
        <v>1665748</v>
      </c>
      <c r="AC587" s="402">
        <f t="shared" si="324"/>
        <v>0</v>
      </c>
      <c r="AD587" s="402">
        <f t="shared" si="325"/>
        <v>1665748</v>
      </c>
      <c r="AE587" s="402"/>
      <c r="AF587" s="402">
        <f>+[3]BRTTH!AX461</f>
        <v>1665748</v>
      </c>
      <c r="AG587" s="402"/>
      <c r="AH587" s="402">
        <f t="shared" si="326"/>
        <v>1665748</v>
      </c>
      <c r="AI587" s="402">
        <f t="shared" si="327"/>
        <v>0</v>
      </c>
      <c r="AJ587" s="402">
        <f t="shared" si="327"/>
        <v>0</v>
      </c>
      <c r="AK587" s="402">
        <f t="shared" si="327"/>
        <v>0</v>
      </c>
      <c r="AL587" s="402">
        <f t="shared" si="328"/>
        <v>0</v>
      </c>
      <c r="AM587" s="432" t="str">
        <f t="shared" si="329"/>
        <v/>
      </c>
      <c r="AN587" s="432">
        <f t="shared" si="329"/>
        <v>1</v>
      </c>
      <c r="AO587" s="432" t="str">
        <f t="shared" si="329"/>
        <v/>
      </c>
      <c r="AP587" s="432">
        <f t="shared" si="329"/>
        <v>1</v>
      </c>
      <c r="AQ587" s="200">
        <f t="shared" si="330"/>
        <v>0</v>
      </c>
      <c r="AR587" s="200">
        <f t="shared" si="330"/>
        <v>0</v>
      </c>
      <c r="AS587" s="200">
        <f t="shared" si="330"/>
        <v>0</v>
      </c>
      <c r="AT587" s="200">
        <f t="shared" si="331"/>
        <v>0</v>
      </c>
      <c r="AU587" s="404"/>
    </row>
    <row r="588" spans="1:47" s="334" customFormat="1">
      <c r="A588" s="401"/>
      <c r="B588" s="217" t="s">
        <v>116</v>
      </c>
      <c r="C588" s="200"/>
      <c r="D588" s="200">
        <v>8820949.8200000003</v>
      </c>
      <c r="E588" s="200"/>
      <c r="F588" s="200">
        <f t="shared" si="317"/>
        <v>8820949.8200000003</v>
      </c>
      <c r="G588" s="200"/>
      <c r="H588" s="200"/>
      <c r="I588" s="200"/>
      <c r="J588" s="200">
        <f t="shared" si="318"/>
        <v>0</v>
      </c>
      <c r="K588" s="200">
        <f t="shared" si="319"/>
        <v>0</v>
      </c>
      <c r="L588" s="200">
        <f t="shared" si="319"/>
        <v>8820949.8200000003</v>
      </c>
      <c r="M588" s="200">
        <f t="shared" si="319"/>
        <v>0</v>
      </c>
      <c r="N588" s="200">
        <f t="shared" si="320"/>
        <v>8820949.8200000003</v>
      </c>
      <c r="O588" s="200"/>
      <c r="P588" s="200">
        <v>8820949.8200000003</v>
      </c>
      <c r="Q588" s="200"/>
      <c r="R588" s="200">
        <f t="shared" si="321"/>
        <v>8820949.8200000003</v>
      </c>
      <c r="S588" s="200"/>
      <c r="T588" s="200"/>
      <c r="U588" s="200"/>
      <c r="V588" s="200">
        <f t="shared" si="322"/>
        <v>0</v>
      </c>
      <c r="W588" s="200"/>
      <c r="X588" s="402">
        <f>+[3]BMC!J461</f>
        <v>957000</v>
      </c>
      <c r="Y588" s="200"/>
      <c r="Z588" s="200">
        <f t="shared" si="323"/>
        <v>957000</v>
      </c>
      <c r="AA588" s="200">
        <f t="shared" si="324"/>
        <v>0</v>
      </c>
      <c r="AB588" s="402">
        <f t="shared" si="324"/>
        <v>9777949.8200000003</v>
      </c>
      <c r="AC588" s="402">
        <f t="shared" si="324"/>
        <v>0</v>
      </c>
      <c r="AD588" s="402">
        <f t="shared" si="325"/>
        <v>9777949.8200000003</v>
      </c>
      <c r="AE588" s="402"/>
      <c r="AF588" s="402">
        <f>+[3]BMC!AX461</f>
        <v>9414095.1699999999</v>
      </c>
      <c r="AG588" s="402"/>
      <c r="AH588" s="402">
        <f t="shared" si="326"/>
        <v>9414095.1699999999</v>
      </c>
      <c r="AI588" s="402">
        <f t="shared" si="327"/>
        <v>0</v>
      </c>
      <c r="AJ588" s="402">
        <f t="shared" si="327"/>
        <v>363854.65000000037</v>
      </c>
      <c r="AK588" s="402">
        <f t="shared" si="327"/>
        <v>0</v>
      </c>
      <c r="AL588" s="402">
        <f t="shared" si="328"/>
        <v>363854.65000000037</v>
      </c>
      <c r="AM588" s="432" t="str">
        <f t="shared" si="329"/>
        <v/>
      </c>
      <c r="AN588" s="432">
        <f t="shared" si="329"/>
        <v>0.96278824736288116</v>
      </c>
      <c r="AO588" s="432" t="str">
        <f t="shared" si="329"/>
        <v/>
      </c>
      <c r="AP588" s="432">
        <f t="shared" si="329"/>
        <v>0.96278824736288116</v>
      </c>
      <c r="AQ588" s="200">
        <f t="shared" si="330"/>
        <v>0</v>
      </c>
      <c r="AR588" s="200">
        <f t="shared" si="330"/>
        <v>0</v>
      </c>
      <c r="AS588" s="200">
        <f t="shared" si="330"/>
        <v>0</v>
      </c>
      <c r="AT588" s="200">
        <f t="shared" si="331"/>
        <v>0</v>
      </c>
      <c r="AU588" s="404"/>
    </row>
    <row r="589" spans="1:47" s="334" customFormat="1">
      <c r="A589" s="401"/>
      <c r="B589" s="256" t="s">
        <v>118</v>
      </c>
      <c r="C589" s="200"/>
      <c r="D589" s="200">
        <v>915160</v>
      </c>
      <c r="E589" s="200"/>
      <c r="F589" s="200">
        <f t="shared" si="317"/>
        <v>915160</v>
      </c>
      <c r="G589" s="200"/>
      <c r="H589" s="200"/>
      <c r="I589" s="200"/>
      <c r="J589" s="200">
        <f t="shared" si="318"/>
        <v>0</v>
      </c>
      <c r="K589" s="200">
        <f t="shared" si="319"/>
        <v>0</v>
      </c>
      <c r="L589" s="200">
        <f t="shared" si="319"/>
        <v>915160</v>
      </c>
      <c r="M589" s="200">
        <f t="shared" si="319"/>
        <v>0</v>
      </c>
      <c r="N589" s="200">
        <f t="shared" si="320"/>
        <v>915160</v>
      </c>
      <c r="O589" s="200"/>
      <c r="P589" s="200">
        <v>915160</v>
      </c>
      <c r="Q589" s="200"/>
      <c r="R589" s="200">
        <f t="shared" si="321"/>
        <v>915160</v>
      </c>
      <c r="S589" s="200"/>
      <c r="T589" s="200"/>
      <c r="U589" s="200"/>
      <c r="V589" s="200">
        <f t="shared" si="322"/>
        <v>0</v>
      </c>
      <c r="W589" s="200"/>
      <c r="X589" s="402">
        <f>+[3]BS!J461</f>
        <v>327000</v>
      </c>
      <c r="Y589" s="200"/>
      <c r="Z589" s="200">
        <f t="shared" si="323"/>
        <v>327000</v>
      </c>
      <c r="AA589" s="200">
        <f t="shared" si="324"/>
        <v>0</v>
      </c>
      <c r="AB589" s="402">
        <f t="shared" si="324"/>
        <v>1242160</v>
      </c>
      <c r="AC589" s="402">
        <f t="shared" si="324"/>
        <v>0</v>
      </c>
      <c r="AD589" s="402">
        <f t="shared" si="325"/>
        <v>1242160</v>
      </c>
      <c r="AE589" s="402"/>
      <c r="AF589" s="402">
        <f>+[3]BS!AX461</f>
        <v>1242160</v>
      </c>
      <c r="AG589" s="402"/>
      <c r="AH589" s="402">
        <f t="shared" si="326"/>
        <v>1242160</v>
      </c>
      <c r="AI589" s="402">
        <f t="shared" si="327"/>
        <v>0</v>
      </c>
      <c r="AJ589" s="402">
        <f t="shared" si="327"/>
        <v>0</v>
      </c>
      <c r="AK589" s="402">
        <f t="shared" si="327"/>
        <v>0</v>
      </c>
      <c r="AL589" s="402">
        <f t="shared" si="328"/>
        <v>0</v>
      </c>
      <c r="AM589" s="432" t="str">
        <f t="shared" si="329"/>
        <v/>
      </c>
      <c r="AN589" s="432">
        <f t="shared" si="329"/>
        <v>1</v>
      </c>
      <c r="AO589" s="432" t="str">
        <f t="shared" si="329"/>
        <v/>
      </c>
      <c r="AP589" s="432">
        <f t="shared" si="329"/>
        <v>1</v>
      </c>
      <c r="AQ589" s="200">
        <f t="shared" si="330"/>
        <v>0</v>
      </c>
      <c r="AR589" s="200">
        <f t="shared" si="330"/>
        <v>0</v>
      </c>
      <c r="AS589" s="200">
        <f t="shared" si="330"/>
        <v>0</v>
      </c>
      <c r="AT589" s="200">
        <f t="shared" si="331"/>
        <v>0</v>
      </c>
      <c r="AU589" s="404"/>
    </row>
    <row r="590" spans="1:47" s="334" customFormat="1" ht="24">
      <c r="A590" s="401"/>
      <c r="B590" s="217" t="s">
        <v>142</v>
      </c>
      <c r="C590" s="200"/>
      <c r="D590" s="200"/>
      <c r="E590" s="200"/>
      <c r="F590" s="200">
        <f t="shared" si="317"/>
        <v>0</v>
      </c>
      <c r="G590" s="200"/>
      <c r="H590" s="200"/>
      <c r="I590" s="200"/>
      <c r="J590" s="200">
        <f t="shared" si="318"/>
        <v>0</v>
      </c>
      <c r="K590" s="200">
        <f t="shared" si="319"/>
        <v>0</v>
      </c>
      <c r="L590" s="200">
        <f t="shared" si="319"/>
        <v>0</v>
      </c>
      <c r="M590" s="200">
        <f t="shared" si="319"/>
        <v>0</v>
      </c>
      <c r="N590" s="200">
        <f t="shared" si="320"/>
        <v>0</v>
      </c>
      <c r="O590" s="200"/>
      <c r="P590" s="200"/>
      <c r="Q590" s="200"/>
      <c r="R590" s="200">
        <f t="shared" si="321"/>
        <v>0</v>
      </c>
      <c r="S590" s="200"/>
      <c r="T590" s="200"/>
      <c r="U590" s="200"/>
      <c r="V590" s="200">
        <f t="shared" si="322"/>
        <v>0</v>
      </c>
      <c r="W590" s="200"/>
      <c r="X590" s="402">
        <f>+[3]CLMMRH!J461</f>
        <v>357000</v>
      </c>
      <c r="Y590" s="200"/>
      <c r="Z590" s="200">
        <f t="shared" si="323"/>
        <v>357000</v>
      </c>
      <c r="AA590" s="200">
        <f t="shared" si="324"/>
        <v>0</v>
      </c>
      <c r="AB590" s="402">
        <f t="shared" si="324"/>
        <v>357000</v>
      </c>
      <c r="AC590" s="402">
        <f t="shared" si="324"/>
        <v>0</v>
      </c>
      <c r="AD590" s="402">
        <f t="shared" si="325"/>
        <v>357000</v>
      </c>
      <c r="AE590" s="402"/>
      <c r="AF590" s="402">
        <f>+[3]CLMMRH!AX461</f>
        <v>357000</v>
      </c>
      <c r="AG590" s="402"/>
      <c r="AH590" s="402">
        <f t="shared" si="326"/>
        <v>357000</v>
      </c>
      <c r="AI590" s="402">
        <f t="shared" si="327"/>
        <v>0</v>
      </c>
      <c r="AJ590" s="402">
        <f t="shared" si="327"/>
        <v>0</v>
      </c>
      <c r="AK590" s="402">
        <f t="shared" si="327"/>
        <v>0</v>
      </c>
      <c r="AL590" s="402">
        <f t="shared" si="328"/>
        <v>0</v>
      </c>
      <c r="AM590" s="432" t="str">
        <f t="shared" si="329"/>
        <v/>
      </c>
      <c r="AN590" s="432">
        <f t="shared" si="329"/>
        <v>1</v>
      </c>
      <c r="AO590" s="432" t="str">
        <f t="shared" si="329"/>
        <v/>
      </c>
      <c r="AP590" s="432">
        <f t="shared" si="329"/>
        <v>1</v>
      </c>
      <c r="AQ590" s="200">
        <f t="shared" si="330"/>
        <v>0</v>
      </c>
      <c r="AR590" s="200">
        <f t="shared" si="330"/>
        <v>0</v>
      </c>
      <c r="AS590" s="200">
        <f t="shared" si="330"/>
        <v>0</v>
      </c>
      <c r="AT590" s="200">
        <f t="shared" si="331"/>
        <v>0</v>
      </c>
      <c r="AU590" s="404"/>
    </row>
    <row r="591" spans="1:47" s="334" customFormat="1">
      <c r="A591" s="401"/>
      <c r="B591" s="217" t="s">
        <v>441</v>
      </c>
      <c r="C591" s="200"/>
      <c r="D591" s="200"/>
      <c r="E591" s="200"/>
      <c r="F591" s="200">
        <f t="shared" si="317"/>
        <v>0</v>
      </c>
      <c r="G591" s="200"/>
      <c r="H591" s="200"/>
      <c r="I591" s="200"/>
      <c r="J591" s="200">
        <f t="shared" si="318"/>
        <v>0</v>
      </c>
      <c r="K591" s="200">
        <f t="shared" si="319"/>
        <v>0</v>
      </c>
      <c r="L591" s="200">
        <f t="shared" si="319"/>
        <v>0</v>
      </c>
      <c r="M591" s="200">
        <f t="shared" si="319"/>
        <v>0</v>
      </c>
      <c r="N591" s="200">
        <f t="shared" si="320"/>
        <v>0</v>
      </c>
      <c r="O591" s="200"/>
      <c r="P591" s="200"/>
      <c r="Q591" s="200"/>
      <c r="R591" s="200">
        <f t="shared" si="321"/>
        <v>0</v>
      </c>
      <c r="S591" s="200"/>
      <c r="T591" s="200"/>
      <c r="U591" s="200"/>
      <c r="V591" s="200">
        <f t="shared" si="322"/>
        <v>0</v>
      </c>
      <c r="W591" s="200"/>
      <c r="X591" s="402">
        <f>+[3]DJMMC!J461</f>
        <v>297000</v>
      </c>
      <c r="Y591" s="200"/>
      <c r="Z591" s="200">
        <f t="shared" si="323"/>
        <v>297000</v>
      </c>
      <c r="AA591" s="200">
        <f t="shared" si="324"/>
        <v>0</v>
      </c>
      <c r="AB591" s="402">
        <f t="shared" si="324"/>
        <v>297000</v>
      </c>
      <c r="AC591" s="402">
        <f t="shared" si="324"/>
        <v>0</v>
      </c>
      <c r="AD591" s="402">
        <f t="shared" si="325"/>
        <v>297000</v>
      </c>
      <c r="AE591" s="402"/>
      <c r="AF591" s="402">
        <f>+[3]DJMMC!AX461</f>
        <v>0</v>
      </c>
      <c r="AG591" s="402"/>
      <c r="AH591" s="402">
        <f t="shared" si="326"/>
        <v>0</v>
      </c>
      <c r="AI591" s="402">
        <f t="shared" si="327"/>
        <v>0</v>
      </c>
      <c r="AJ591" s="402">
        <f t="shared" si="327"/>
        <v>297000</v>
      </c>
      <c r="AK591" s="402">
        <f t="shared" si="327"/>
        <v>0</v>
      </c>
      <c r="AL591" s="402">
        <f t="shared" si="328"/>
        <v>297000</v>
      </c>
      <c r="AM591" s="432" t="str">
        <f t="shared" si="329"/>
        <v/>
      </c>
      <c r="AN591" s="432">
        <f t="shared" si="329"/>
        <v>0</v>
      </c>
      <c r="AO591" s="432" t="str">
        <f t="shared" si="329"/>
        <v/>
      </c>
      <c r="AP591" s="432">
        <f t="shared" si="329"/>
        <v>0</v>
      </c>
      <c r="AQ591" s="200">
        <f t="shared" si="330"/>
        <v>0</v>
      </c>
      <c r="AR591" s="200">
        <f t="shared" si="330"/>
        <v>0</v>
      </c>
      <c r="AS591" s="200">
        <f t="shared" si="330"/>
        <v>0</v>
      </c>
      <c r="AT591" s="200">
        <f t="shared" si="331"/>
        <v>0</v>
      </c>
      <c r="AU591" s="404"/>
    </row>
    <row r="592" spans="1:47" s="334" customFormat="1">
      <c r="A592" s="401"/>
      <c r="B592" s="217" t="s">
        <v>60</v>
      </c>
      <c r="C592" s="200"/>
      <c r="D592" s="200"/>
      <c r="E592" s="200"/>
      <c r="F592" s="200">
        <f t="shared" si="317"/>
        <v>0</v>
      </c>
      <c r="G592" s="200"/>
      <c r="H592" s="200"/>
      <c r="I592" s="200"/>
      <c r="J592" s="200">
        <f t="shared" si="318"/>
        <v>0</v>
      </c>
      <c r="K592" s="200">
        <f t="shared" si="319"/>
        <v>0</v>
      </c>
      <c r="L592" s="200">
        <f t="shared" si="319"/>
        <v>0</v>
      </c>
      <c r="M592" s="200">
        <f t="shared" si="319"/>
        <v>0</v>
      </c>
      <c r="N592" s="200">
        <f t="shared" si="320"/>
        <v>0</v>
      </c>
      <c r="O592" s="200"/>
      <c r="P592" s="200"/>
      <c r="Q592" s="200"/>
      <c r="R592" s="200">
        <f t="shared" si="321"/>
        <v>0</v>
      </c>
      <c r="S592" s="200"/>
      <c r="T592" s="200"/>
      <c r="U592" s="200"/>
      <c r="V592" s="200">
        <f t="shared" si="322"/>
        <v>0</v>
      </c>
      <c r="W592" s="200"/>
      <c r="X592" s="402">
        <f>+[3]WVMC!J461</f>
        <v>357000</v>
      </c>
      <c r="Y592" s="200"/>
      <c r="Z592" s="200">
        <f t="shared" si="323"/>
        <v>357000</v>
      </c>
      <c r="AA592" s="200">
        <f t="shared" si="324"/>
        <v>0</v>
      </c>
      <c r="AB592" s="402">
        <f t="shared" si="324"/>
        <v>357000</v>
      </c>
      <c r="AC592" s="402">
        <f t="shared" si="324"/>
        <v>0</v>
      </c>
      <c r="AD592" s="402">
        <f t="shared" si="325"/>
        <v>357000</v>
      </c>
      <c r="AE592" s="402"/>
      <c r="AF592" s="402">
        <f>+[3]WVMC!AX461</f>
        <v>15238.25</v>
      </c>
      <c r="AG592" s="402"/>
      <c r="AH592" s="402">
        <f t="shared" si="326"/>
        <v>15238.25</v>
      </c>
      <c r="AI592" s="402">
        <f t="shared" si="327"/>
        <v>0</v>
      </c>
      <c r="AJ592" s="402">
        <f t="shared" si="327"/>
        <v>341761.75</v>
      </c>
      <c r="AK592" s="402">
        <f t="shared" si="327"/>
        <v>0</v>
      </c>
      <c r="AL592" s="402">
        <f t="shared" si="328"/>
        <v>341761.75</v>
      </c>
      <c r="AM592" s="432" t="str">
        <f t="shared" si="329"/>
        <v/>
      </c>
      <c r="AN592" s="432">
        <f t="shared" si="329"/>
        <v>4.2684173669467786E-2</v>
      </c>
      <c r="AO592" s="432" t="str">
        <f t="shared" si="329"/>
        <v/>
      </c>
      <c r="AP592" s="432">
        <f t="shared" si="329"/>
        <v>4.2684173669467786E-2</v>
      </c>
      <c r="AQ592" s="200">
        <f t="shared" si="330"/>
        <v>0</v>
      </c>
      <c r="AR592" s="200">
        <f t="shared" si="330"/>
        <v>0</v>
      </c>
      <c r="AS592" s="200">
        <f t="shared" si="330"/>
        <v>0</v>
      </c>
      <c r="AT592" s="200">
        <f t="shared" si="331"/>
        <v>0</v>
      </c>
      <c r="AU592" s="404"/>
    </row>
    <row r="593" spans="1:47" s="334" customFormat="1">
      <c r="A593" s="401"/>
      <c r="B593" s="217" t="s">
        <v>200</v>
      </c>
      <c r="C593" s="200"/>
      <c r="D593" s="200"/>
      <c r="E593" s="200"/>
      <c r="F593" s="200">
        <f t="shared" si="317"/>
        <v>0</v>
      </c>
      <c r="G593" s="200"/>
      <c r="H593" s="200"/>
      <c r="I593" s="200"/>
      <c r="J593" s="200">
        <f t="shared" si="318"/>
        <v>0</v>
      </c>
      <c r="K593" s="200">
        <f t="shared" si="319"/>
        <v>0</v>
      </c>
      <c r="L593" s="200">
        <f t="shared" si="319"/>
        <v>0</v>
      </c>
      <c r="M593" s="200">
        <f t="shared" si="319"/>
        <v>0</v>
      </c>
      <c r="N593" s="200">
        <f t="shared" si="320"/>
        <v>0</v>
      </c>
      <c r="O593" s="200"/>
      <c r="P593" s="200"/>
      <c r="Q593" s="200"/>
      <c r="R593" s="200">
        <f t="shared" si="321"/>
        <v>0</v>
      </c>
      <c r="S593" s="200"/>
      <c r="T593" s="200"/>
      <c r="U593" s="200"/>
      <c r="V593" s="200">
        <f t="shared" si="322"/>
        <v>0</v>
      </c>
      <c r="W593" s="200"/>
      <c r="X593" s="402">
        <f>+[3]WVS!J461</f>
        <v>297000</v>
      </c>
      <c r="Y593" s="200"/>
      <c r="Z593" s="200">
        <f t="shared" si="323"/>
        <v>297000</v>
      </c>
      <c r="AA593" s="200">
        <f t="shared" si="324"/>
        <v>0</v>
      </c>
      <c r="AB593" s="402">
        <f t="shared" si="324"/>
        <v>297000</v>
      </c>
      <c r="AC593" s="402">
        <f t="shared" si="324"/>
        <v>0</v>
      </c>
      <c r="AD593" s="402">
        <f t="shared" si="325"/>
        <v>297000</v>
      </c>
      <c r="AE593" s="402"/>
      <c r="AF593" s="402">
        <f>+[3]WVS!AX461</f>
        <v>297000</v>
      </c>
      <c r="AG593" s="402"/>
      <c r="AH593" s="402">
        <f t="shared" si="326"/>
        <v>297000</v>
      </c>
      <c r="AI593" s="402">
        <f t="shared" si="327"/>
        <v>0</v>
      </c>
      <c r="AJ593" s="402">
        <f t="shared" si="327"/>
        <v>0</v>
      </c>
      <c r="AK593" s="402">
        <f t="shared" si="327"/>
        <v>0</v>
      </c>
      <c r="AL593" s="402">
        <f t="shared" si="328"/>
        <v>0</v>
      </c>
      <c r="AM593" s="432" t="str">
        <f t="shared" si="329"/>
        <v/>
      </c>
      <c r="AN593" s="432">
        <f t="shared" si="329"/>
        <v>1</v>
      </c>
      <c r="AO593" s="432" t="str">
        <f t="shared" si="329"/>
        <v/>
      </c>
      <c r="AP593" s="432">
        <f t="shared" si="329"/>
        <v>1</v>
      </c>
      <c r="AQ593" s="200">
        <f t="shared" si="330"/>
        <v>0</v>
      </c>
      <c r="AR593" s="200">
        <f t="shared" si="330"/>
        <v>0</v>
      </c>
      <c r="AS593" s="200">
        <f t="shared" si="330"/>
        <v>0</v>
      </c>
      <c r="AT593" s="200">
        <f t="shared" si="331"/>
        <v>0</v>
      </c>
      <c r="AU593" s="404"/>
    </row>
    <row r="594" spans="1:47" s="334" customFormat="1">
      <c r="A594" s="401"/>
      <c r="B594" s="217" t="s">
        <v>442</v>
      </c>
      <c r="C594" s="200"/>
      <c r="D594" s="200"/>
      <c r="E594" s="200"/>
      <c r="F594" s="200">
        <f t="shared" si="317"/>
        <v>0</v>
      </c>
      <c r="G594" s="200"/>
      <c r="H594" s="200"/>
      <c r="I594" s="200"/>
      <c r="J594" s="200">
        <f t="shared" si="318"/>
        <v>0</v>
      </c>
      <c r="K594" s="200">
        <f t="shared" si="319"/>
        <v>0</v>
      </c>
      <c r="L594" s="200">
        <f t="shared" si="319"/>
        <v>0</v>
      </c>
      <c r="M594" s="200">
        <f t="shared" si="319"/>
        <v>0</v>
      </c>
      <c r="N594" s="200">
        <f t="shared" si="320"/>
        <v>0</v>
      </c>
      <c r="O594" s="200"/>
      <c r="P594" s="200"/>
      <c r="Q594" s="200"/>
      <c r="R594" s="200">
        <f t="shared" si="321"/>
        <v>0</v>
      </c>
      <c r="S594" s="200"/>
      <c r="T594" s="200"/>
      <c r="U594" s="200"/>
      <c r="V594" s="200">
        <f t="shared" si="322"/>
        <v>0</v>
      </c>
      <c r="W594" s="200"/>
      <c r="X594" s="402">
        <f>+[3]DEDVMH!J461</f>
        <v>297000</v>
      </c>
      <c r="Y594" s="200"/>
      <c r="Z594" s="200">
        <f t="shared" si="323"/>
        <v>297000</v>
      </c>
      <c r="AA594" s="200">
        <f t="shared" si="324"/>
        <v>0</v>
      </c>
      <c r="AB594" s="402">
        <f t="shared" si="324"/>
        <v>297000</v>
      </c>
      <c r="AC594" s="402">
        <f t="shared" si="324"/>
        <v>0</v>
      </c>
      <c r="AD594" s="402">
        <f t="shared" si="325"/>
        <v>297000</v>
      </c>
      <c r="AE594" s="402"/>
      <c r="AF594" s="402">
        <f>+[3]DEDVMH!AX461</f>
        <v>33378.879999999997</v>
      </c>
      <c r="AG594" s="402"/>
      <c r="AH594" s="402">
        <f t="shared" si="326"/>
        <v>33378.879999999997</v>
      </c>
      <c r="AI594" s="402">
        <f t="shared" si="327"/>
        <v>0</v>
      </c>
      <c r="AJ594" s="402">
        <f t="shared" si="327"/>
        <v>263621.12</v>
      </c>
      <c r="AK594" s="402">
        <f t="shared" si="327"/>
        <v>0</v>
      </c>
      <c r="AL594" s="402">
        <f t="shared" si="328"/>
        <v>263621.12</v>
      </c>
      <c r="AM594" s="432" t="str">
        <f t="shared" si="329"/>
        <v/>
      </c>
      <c r="AN594" s="432">
        <f t="shared" si="329"/>
        <v>0.11238680134680133</v>
      </c>
      <c r="AO594" s="432" t="str">
        <f t="shared" si="329"/>
        <v/>
      </c>
      <c r="AP594" s="432">
        <f t="shared" si="329"/>
        <v>0.11238680134680133</v>
      </c>
      <c r="AQ594" s="200">
        <f t="shared" si="330"/>
        <v>0</v>
      </c>
      <c r="AR594" s="200">
        <f t="shared" si="330"/>
        <v>0</v>
      </c>
      <c r="AS594" s="200">
        <f t="shared" si="330"/>
        <v>0</v>
      </c>
      <c r="AT594" s="200">
        <f t="shared" si="331"/>
        <v>0</v>
      </c>
      <c r="AU594" s="404"/>
    </row>
    <row r="595" spans="1:47" s="334" customFormat="1">
      <c r="A595" s="401"/>
      <c r="B595" s="217" t="s">
        <v>143</v>
      </c>
      <c r="C595" s="200"/>
      <c r="D595" s="200"/>
      <c r="E595" s="200"/>
      <c r="F595" s="200">
        <f t="shared" si="317"/>
        <v>0</v>
      </c>
      <c r="G595" s="200"/>
      <c r="H595" s="200"/>
      <c r="I595" s="200"/>
      <c r="J595" s="200">
        <f t="shared" si="318"/>
        <v>0</v>
      </c>
      <c r="K595" s="200">
        <f t="shared" si="319"/>
        <v>0</v>
      </c>
      <c r="L595" s="200">
        <f t="shared" si="319"/>
        <v>0</v>
      </c>
      <c r="M595" s="200">
        <f t="shared" si="319"/>
        <v>0</v>
      </c>
      <c r="N595" s="200">
        <f t="shared" si="320"/>
        <v>0</v>
      </c>
      <c r="O595" s="200"/>
      <c r="P595" s="200"/>
      <c r="Q595" s="200"/>
      <c r="R595" s="200">
        <f t="shared" si="321"/>
        <v>0</v>
      </c>
      <c r="S595" s="200"/>
      <c r="T595" s="200"/>
      <c r="U595" s="200"/>
      <c r="V595" s="200">
        <f t="shared" si="322"/>
        <v>0</v>
      </c>
      <c r="W595" s="200"/>
      <c r="X595" s="402">
        <f>+[3]ECS!J461</f>
        <v>297000</v>
      </c>
      <c r="Y595" s="200"/>
      <c r="Z595" s="200">
        <f t="shared" si="323"/>
        <v>297000</v>
      </c>
      <c r="AA595" s="200">
        <f t="shared" si="324"/>
        <v>0</v>
      </c>
      <c r="AB595" s="402">
        <f t="shared" si="324"/>
        <v>297000</v>
      </c>
      <c r="AC595" s="402">
        <f t="shared" si="324"/>
        <v>0</v>
      </c>
      <c r="AD595" s="402">
        <f t="shared" si="325"/>
        <v>297000</v>
      </c>
      <c r="AE595" s="402"/>
      <c r="AF595" s="402">
        <f>+[3]ECS!AX461</f>
        <v>297000</v>
      </c>
      <c r="AG595" s="402"/>
      <c r="AH595" s="402">
        <f t="shared" si="326"/>
        <v>297000</v>
      </c>
      <c r="AI595" s="402">
        <f t="shared" si="327"/>
        <v>0</v>
      </c>
      <c r="AJ595" s="402">
        <f t="shared" si="327"/>
        <v>0</v>
      </c>
      <c r="AK595" s="402">
        <f t="shared" si="327"/>
        <v>0</v>
      </c>
      <c r="AL595" s="402">
        <f t="shared" si="328"/>
        <v>0</v>
      </c>
      <c r="AM595" s="432" t="str">
        <f t="shared" si="329"/>
        <v/>
      </c>
      <c r="AN595" s="432">
        <f t="shared" si="329"/>
        <v>1</v>
      </c>
      <c r="AO595" s="432" t="str">
        <f t="shared" si="329"/>
        <v/>
      </c>
      <c r="AP595" s="432">
        <f t="shared" si="329"/>
        <v>1</v>
      </c>
      <c r="AQ595" s="200">
        <f t="shared" si="330"/>
        <v>0</v>
      </c>
      <c r="AR595" s="200">
        <f t="shared" si="330"/>
        <v>0</v>
      </c>
      <c r="AS595" s="200">
        <f t="shared" si="330"/>
        <v>0</v>
      </c>
      <c r="AT595" s="200">
        <f t="shared" si="331"/>
        <v>0</v>
      </c>
      <c r="AU595" s="404"/>
    </row>
    <row r="596" spans="1:47" s="334" customFormat="1">
      <c r="A596" s="401"/>
      <c r="B596" s="217" t="s">
        <v>249</v>
      </c>
      <c r="C596" s="200"/>
      <c r="D596" s="200"/>
      <c r="E596" s="200"/>
      <c r="F596" s="200">
        <f t="shared" si="317"/>
        <v>0</v>
      </c>
      <c r="G596" s="200"/>
      <c r="H596" s="200"/>
      <c r="I596" s="200"/>
      <c r="J596" s="200">
        <f t="shared" si="318"/>
        <v>0</v>
      </c>
      <c r="K596" s="200">
        <f t="shared" si="319"/>
        <v>0</v>
      </c>
      <c r="L596" s="200">
        <f t="shared" si="319"/>
        <v>0</v>
      </c>
      <c r="M596" s="200">
        <f t="shared" si="319"/>
        <v>0</v>
      </c>
      <c r="N596" s="200">
        <f t="shared" si="320"/>
        <v>0</v>
      </c>
      <c r="O596" s="200"/>
      <c r="P596" s="200"/>
      <c r="Q596" s="200"/>
      <c r="R596" s="200">
        <f t="shared" si="321"/>
        <v>0</v>
      </c>
      <c r="S596" s="200"/>
      <c r="T596" s="200"/>
      <c r="U596" s="200"/>
      <c r="V596" s="200">
        <f t="shared" si="322"/>
        <v>0</v>
      </c>
      <c r="W596" s="200"/>
      <c r="X596" s="402">
        <f>+[3]GCGMH!J461</f>
        <v>327000</v>
      </c>
      <c r="Y596" s="200"/>
      <c r="Z596" s="200">
        <f t="shared" si="323"/>
        <v>327000</v>
      </c>
      <c r="AA596" s="200">
        <f t="shared" si="324"/>
        <v>0</v>
      </c>
      <c r="AB596" s="402">
        <f t="shared" si="324"/>
        <v>327000</v>
      </c>
      <c r="AC596" s="402">
        <f t="shared" si="324"/>
        <v>0</v>
      </c>
      <c r="AD596" s="402">
        <f t="shared" si="325"/>
        <v>327000</v>
      </c>
      <c r="AE596" s="402"/>
      <c r="AF596" s="402">
        <f>+[3]GCGMH!AX461</f>
        <v>325173.87</v>
      </c>
      <c r="AG596" s="402"/>
      <c r="AH596" s="402">
        <f t="shared" si="326"/>
        <v>325173.87</v>
      </c>
      <c r="AI596" s="402">
        <f t="shared" si="327"/>
        <v>0</v>
      </c>
      <c r="AJ596" s="402">
        <f t="shared" si="327"/>
        <v>1826.1300000000047</v>
      </c>
      <c r="AK596" s="402">
        <f t="shared" si="327"/>
        <v>0</v>
      </c>
      <c r="AL596" s="402">
        <f t="shared" si="328"/>
        <v>1826.1300000000047</v>
      </c>
      <c r="AM596" s="432" t="str">
        <f t="shared" si="329"/>
        <v/>
      </c>
      <c r="AN596" s="432">
        <f t="shared" si="329"/>
        <v>0.994415504587156</v>
      </c>
      <c r="AO596" s="432" t="str">
        <f t="shared" si="329"/>
        <v/>
      </c>
      <c r="AP596" s="432">
        <f t="shared" si="329"/>
        <v>0.994415504587156</v>
      </c>
      <c r="AQ596" s="200">
        <f t="shared" si="330"/>
        <v>0</v>
      </c>
      <c r="AR596" s="200">
        <f t="shared" si="330"/>
        <v>0</v>
      </c>
      <c r="AS596" s="200">
        <f t="shared" si="330"/>
        <v>0</v>
      </c>
      <c r="AT596" s="200">
        <f t="shared" si="331"/>
        <v>0</v>
      </c>
      <c r="AU596" s="404"/>
    </row>
    <row r="597" spans="1:47" s="334" customFormat="1">
      <c r="A597" s="401"/>
      <c r="B597" s="217" t="s">
        <v>443</v>
      </c>
      <c r="C597" s="200"/>
      <c r="D597" s="200"/>
      <c r="E597" s="200"/>
      <c r="F597" s="200">
        <f t="shared" si="317"/>
        <v>0</v>
      </c>
      <c r="G597" s="200"/>
      <c r="H597" s="200"/>
      <c r="I597" s="200"/>
      <c r="J597" s="200">
        <f t="shared" si="318"/>
        <v>0</v>
      </c>
      <c r="K597" s="200">
        <f t="shared" si="319"/>
        <v>0</v>
      </c>
      <c r="L597" s="200">
        <f t="shared" si="319"/>
        <v>0</v>
      </c>
      <c r="M597" s="200">
        <f t="shared" si="319"/>
        <v>0</v>
      </c>
      <c r="N597" s="200">
        <f t="shared" si="320"/>
        <v>0</v>
      </c>
      <c r="O597" s="200"/>
      <c r="P597" s="200"/>
      <c r="Q597" s="200"/>
      <c r="R597" s="200">
        <f t="shared" si="321"/>
        <v>0</v>
      </c>
      <c r="S597" s="200"/>
      <c r="T597" s="200"/>
      <c r="U597" s="200"/>
      <c r="V597" s="200">
        <f t="shared" si="322"/>
        <v>0</v>
      </c>
      <c r="W597" s="200"/>
      <c r="X597" s="402">
        <f>+[3]SAMCH!J461</f>
        <v>297000</v>
      </c>
      <c r="Y597" s="200"/>
      <c r="Z597" s="200">
        <f t="shared" si="323"/>
        <v>297000</v>
      </c>
      <c r="AA597" s="200">
        <f t="shared" si="324"/>
        <v>0</v>
      </c>
      <c r="AB597" s="402">
        <f t="shared" si="324"/>
        <v>297000</v>
      </c>
      <c r="AC597" s="402">
        <f t="shared" si="324"/>
        <v>0</v>
      </c>
      <c r="AD597" s="402">
        <f t="shared" si="325"/>
        <v>297000</v>
      </c>
      <c r="AE597" s="402"/>
      <c r="AF597" s="402">
        <f>+[3]SAMCH!AX461</f>
        <v>296788.88</v>
      </c>
      <c r="AG597" s="402"/>
      <c r="AH597" s="402">
        <f t="shared" si="326"/>
        <v>296788.88</v>
      </c>
      <c r="AI597" s="402">
        <f t="shared" si="327"/>
        <v>0</v>
      </c>
      <c r="AJ597" s="402">
        <f t="shared" si="327"/>
        <v>211.11999999999534</v>
      </c>
      <c r="AK597" s="402">
        <f t="shared" si="327"/>
        <v>0</v>
      </c>
      <c r="AL597" s="402">
        <f t="shared" si="328"/>
        <v>211.11999999999534</v>
      </c>
      <c r="AM597" s="432" t="str">
        <f t="shared" si="329"/>
        <v/>
      </c>
      <c r="AN597" s="432">
        <f t="shared" si="329"/>
        <v>0.99928915824915832</v>
      </c>
      <c r="AO597" s="432" t="str">
        <f t="shared" si="329"/>
        <v/>
      </c>
      <c r="AP597" s="432">
        <f t="shared" si="329"/>
        <v>0.99928915824915832</v>
      </c>
      <c r="AQ597" s="200">
        <f t="shared" si="330"/>
        <v>0</v>
      </c>
      <c r="AR597" s="200">
        <f t="shared" si="330"/>
        <v>0</v>
      </c>
      <c r="AS597" s="200">
        <f t="shared" si="330"/>
        <v>0</v>
      </c>
      <c r="AT597" s="200">
        <f t="shared" si="331"/>
        <v>0</v>
      </c>
      <c r="AU597" s="404"/>
    </row>
    <row r="598" spans="1:47" s="334" customFormat="1">
      <c r="A598" s="401"/>
      <c r="B598" s="217" t="s">
        <v>251</v>
      </c>
      <c r="C598" s="200"/>
      <c r="D598" s="200"/>
      <c r="E598" s="200"/>
      <c r="F598" s="200">
        <f t="shared" si="317"/>
        <v>0</v>
      </c>
      <c r="G598" s="200"/>
      <c r="H598" s="200"/>
      <c r="I598" s="200"/>
      <c r="J598" s="200">
        <f t="shared" si="318"/>
        <v>0</v>
      </c>
      <c r="K598" s="200">
        <f t="shared" si="319"/>
        <v>0</v>
      </c>
      <c r="L598" s="200">
        <f t="shared" si="319"/>
        <v>0</v>
      </c>
      <c r="M598" s="200">
        <f t="shared" si="319"/>
        <v>0</v>
      </c>
      <c r="N598" s="200">
        <f t="shared" si="320"/>
        <v>0</v>
      </c>
      <c r="O598" s="200"/>
      <c r="P598" s="200"/>
      <c r="Q598" s="200"/>
      <c r="R598" s="200">
        <f t="shared" si="321"/>
        <v>0</v>
      </c>
      <c r="S598" s="200"/>
      <c r="T598" s="200"/>
      <c r="U598" s="200"/>
      <c r="V598" s="200">
        <f t="shared" si="322"/>
        <v>0</v>
      </c>
      <c r="W598" s="200"/>
      <c r="X598" s="402">
        <f>+[3]TDH!J461</f>
        <v>297000</v>
      </c>
      <c r="Y598" s="200"/>
      <c r="Z598" s="200">
        <f t="shared" si="323"/>
        <v>297000</v>
      </c>
      <c r="AA598" s="200">
        <f t="shared" si="324"/>
        <v>0</v>
      </c>
      <c r="AB598" s="402">
        <f t="shared" si="324"/>
        <v>297000</v>
      </c>
      <c r="AC598" s="402">
        <f t="shared" si="324"/>
        <v>0</v>
      </c>
      <c r="AD598" s="402">
        <f t="shared" si="325"/>
        <v>297000</v>
      </c>
      <c r="AE598" s="402"/>
      <c r="AF598" s="402">
        <f>+[3]TDH!AX461</f>
        <v>296925</v>
      </c>
      <c r="AG598" s="402"/>
      <c r="AH598" s="402">
        <f t="shared" si="326"/>
        <v>296925</v>
      </c>
      <c r="AI598" s="402">
        <f t="shared" si="327"/>
        <v>0</v>
      </c>
      <c r="AJ598" s="402">
        <f t="shared" si="327"/>
        <v>75</v>
      </c>
      <c r="AK598" s="402">
        <f t="shared" si="327"/>
        <v>0</v>
      </c>
      <c r="AL598" s="402">
        <f t="shared" si="328"/>
        <v>75</v>
      </c>
      <c r="AM598" s="432" t="str">
        <f t="shared" si="329"/>
        <v/>
      </c>
      <c r="AN598" s="432">
        <f t="shared" si="329"/>
        <v>0.99974747474747472</v>
      </c>
      <c r="AO598" s="432" t="str">
        <f t="shared" si="329"/>
        <v/>
      </c>
      <c r="AP598" s="432">
        <f t="shared" si="329"/>
        <v>0.99974747474747472</v>
      </c>
      <c r="AQ598" s="200">
        <f t="shared" si="330"/>
        <v>0</v>
      </c>
      <c r="AR598" s="200">
        <f t="shared" si="330"/>
        <v>0</v>
      </c>
      <c r="AS598" s="200">
        <f t="shared" si="330"/>
        <v>0</v>
      </c>
      <c r="AT598" s="200">
        <f t="shared" si="331"/>
        <v>0</v>
      </c>
      <c r="AU598" s="404"/>
    </row>
    <row r="599" spans="1:47" s="334" customFormat="1">
      <c r="A599" s="401"/>
      <c r="B599" s="256" t="s">
        <v>153</v>
      </c>
      <c r="C599" s="200"/>
      <c r="D599" s="200"/>
      <c r="E599" s="200"/>
      <c r="F599" s="200">
        <f t="shared" si="317"/>
        <v>0</v>
      </c>
      <c r="G599" s="200"/>
      <c r="H599" s="200"/>
      <c r="I599" s="200"/>
      <c r="J599" s="200">
        <f t="shared" si="318"/>
        <v>0</v>
      </c>
      <c r="K599" s="200">
        <f t="shared" si="319"/>
        <v>0</v>
      </c>
      <c r="L599" s="200">
        <f t="shared" si="319"/>
        <v>0</v>
      </c>
      <c r="M599" s="200">
        <f t="shared" si="319"/>
        <v>0</v>
      </c>
      <c r="N599" s="200">
        <f t="shared" si="320"/>
        <v>0</v>
      </c>
      <c r="O599" s="200"/>
      <c r="P599" s="200"/>
      <c r="Q599" s="200"/>
      <c r="R599" s="200">
        <f t="shared" si="321"/>
        <v>0</v>
      </c>
      <c r="S599" s="200"/>
      <c r="T599" s="200"/>
      <c r="U599" s="200"/>
      <c r="V599" s="200">
        <f t="shared" si="322"/>
        <v>0</v>
      </c>
      <c r="W599" s="200"/>
      <c r="X599" s="402">
        <f>+[3]VSMMC!J461</f>
        <v>357000</v>
      </c>
      <c r="Y599" s="200"/>
      <c r="Z599" s="200">
        <f t="shared" si="323"/>
        <v>357000</v>
      </c>
      <c r="AA599" s="200">
        <f t="shared" si="324"/>
        <v>0</v>
      </c>
      <c r="AB599" s="402">
        <f t="shared" si="324"/>
        <v>357000</v>
      </c>
      <c r="AC599" s="402">
        <f t="shared" si="324"/>
        <v>0</v>
      </c>
      <c r="AD599" s="402">
        <f t="shared" si="325"/>
        <v>357000</v>
      </c>
      <c r="AE599" s="402"/>
      <c r="AF599" s="402">
        <f>+[3]VSMMC!AX461</f>
        <v>356000</v>
      </c>
      <c r="AG599" s="402"/>
      <c r="AH599" s="402">
        <f t="shared" si="326"/>
        <v>356000</v>
      </c>
      <c r="AI599" s="402">
        <f t="shared" si="327"/>
        <v>0</v>
      </c>
      <c r="AJ599" s="402">
        <f t="shared" si="327"/>
        <v>1000</v>
      </c>
      <c r="AK599" s="402">
        <f t="shared" si="327"/>
        <v>0</v>
      </c>
      <c r="AL599" s="402">
        <f t="shared" si="328"/>
        <v>1000</v>
      </c>
      <c r="AM599" s="432" t="str">
        <f t="shared" si="329"/>
        <v/>
      </c>
      <c r="AN599" s="432">
        <f t="shared" si="329"/>
        <v>0.99719887955182074</v>
      </c>
      <c r="AO599" s="432" t="str">
        <f t="shared" si="329"/>
        <v/>
      </c>
      <c r="AP599" s="432">
        <f t="shared" si="329"/>
        <v>0.99719887955182074</v>
      </c>
      <c r="AQ599" s="200">
        <f t="shared" si="330"/>
        <v>0</v>
      </c>
      <c r="AR599" s="200">
        <f t="shared" si="330"/>
        <v>0</v>
      </c>
      <c r="AS599" s="200">
        <f t="shared" si="330"/>
        <v>0</v>
      </c>
      <c r="AT599" s="200">
        <f t="shared" si="331"/>
        <v>0</v>
      </c>
      <c r="AU599" s="404"/>
    </row>
    <row r="600" spans="1:47" s="334" customFormat="1">
      <c r="A600" s="401"/>
      <c r="B600" s="217" t="s">
        <v>61</v>
      </c>
      <c r="C600" s="200"/>
      <c r="D600" s="200"/>
      <c r="E600" s="200"/>
      <c r="F600" s="200">
        <f t="shared" si="317"/>
        <v>0</v>
      </c>
      <c r="G600" s="200"/>
      <c r="H600" s="200"/>
      <c r="I600" s="200"/>
      <c r="J600" s="200">
        <f t="shared" si="318"/>
        <v>0</v>
      </c>
      <c r="K600" s="200">
        <f t="shared" si="319"/>
        <v>0</v>
      </c>
      <c r="L600" s="200">
        <f t="shared" si="319"/>
        <v>0</v>
      </c>
      <c r="M600" s="200">
        <f t="shared" si="319"/>
        <v>0</v>
      </c>
      <c r="N600" s="200">
        <f t="shared" si="320"/>
        <v>0</v>
      </c>
      <c r="O600" s="200"/>
      <c r="P600" s="200"/>
      <c r="Q600" s="200"/>
      <c r="R600" s="200">
        <f t="shared" si="321"/>
        <v>0</v>
      </c>
      <c r="S600" s="200"/>
      <c r="T600" s="200"/>
      <c r="U600" s="200"/>
      <c r="V600" s="200">
        <f t="shared" si="322"/>
        <v>0</v>
      </c>
      <c r="W600" s="200"/>
      <c r="X600" s="402">
        <f>+[3]EVRMC!J461</f>
        <v>350000</v>
      </c>
      <c r="Y600" s="200"/>
      <c r="Z600" s="200">
        <f t="shared" si="323"/>
        <v>350000</v>
      </c>
      <c r="AA600" s="200">
        <f t="shared" si="324"/>
        <v>0</v>
      </c>
      <c r="AB600" s="402">
        <f t="shared" si="324"/>
        <v>350000</v>
      </c>
      <c r="AC600" s="402">
        <f t="shared" si="324"/>
        <v>0</v>
      </c>
      <c r="AD600" s="402">
        <f t="shared" si="325"/>
        <v>350000</v>
      </c>
      <c r="AE600" s="402"/>
      <c r="AF600" s="402">
        <f>+[3]EVRMC!AX461</f>
        <v>311406.24</v>
      </c>
      <c r="AG600" s="402"/>
      <c r="AH600" s="402">
        <f t="shared" si="326"/>
        <v>311406.24</v>
      </c>
      <c r="AI600" s="402">
        <f t="shared" si="327"/>
        <v>0</v>
      </c>
      <c r="AJ600" s="402">
        <f t="shared" si="327"/>
        <v>38593.760000000009</v>
      </c>
      <c r="AK600" s="402">
        <f t="shared" si="327"/>
        <v>0</v>
      </c>
      <c r="AL600" s="402">
        <f t="shared" si="328"/>
        <v>38593.760000000009</v>
      </c>
      <c r="AM600" s="432" t="str">
        <f t="shared" si="329"/>
        <v/>
      </c>
      <c r="AN600" s="432">
        <f t="shared" si="329"/>
        <v>0.8897321142857143</v>
      </c>
      <c r="AO600" s="432" t="str">
        <f t="shared" si="329"/>
        <v/>
      </c>
      <c r="AP600" s="432">
        <f t="shared" si="329"/>
        <v>0.8897321142857143</v>
      </c>
      <c r="AQ600" s="200">
        <f t="shared" si="330"/>
        <v>0</v>
      </c>
      <c r="AR600" s="200">
        <f t="shared" si="330"/>
        <v>0</v>
      </c>
      <c r="AS600" s="200">
        <f t="shared" si="330"/>
        <v>0</v>
      </c>
      <c r="AT600" s="200">
        <f t="shared" si="331"/>
        <v>0</v>
      </c>
      <c r="AU600" s="404"/>
    </row>
    <row r="601" spans="1:47" s="334" customFormat="1">
      <c r="A601" s="401"/>
      <c r="B601" s="217" t="s">
        <v>252</v>
      </c>
      <c r="C601" s="200"/>
      <c r="D601" s="200"/>
      <c r="E601" s="200"/>
      <c r="F601" s="200">
        <f t="shared" si="317"/>
        <v>0</v>
      </c>
      <c r="G601" s="200"/>
      <c r="H601" s="200"/>
      <c r="I601" s="200"/>
      <c r="J601" s="200">
        <f t="shared" si="318"/>
        <v>0</v>
      </c>
      <c r="K601" s="200">
        <f t="shared" si="319"/>
        <v>0</v>
      </c>
      <c r="L601" s="200">
        <f t="shared" si="319"/>
        <v>0</v>
      </c>
      <c r="M601" s="200">
        <f t="shared" si="319"/>
        <v>0</v>
      </c>
      <c r="N601" s="200">
        <f t="shared" si="320"/>
        <v>0</v>
      </c>
      <c r="O601" s="200"/>
      <c r="P601" s="200"/>
      <c r="Q601" s="200"/>
      <c r="R601" s="200">
        <f t="shared" si="321"/>
        <v>0</v>
      </c>
      <c r="S601" s="200"/>
      <c r="T601" s="200"/>
      <c r="U601" s="200"/>
      <c r="V601" s="200">
        <f t="shared" si="322"/>
        <v>0</v>
      </c>
      <c r="W601" s="200"/>
      <c r="X601" s="402">
        <f>+[3]SCHISTO!J461</f>
        <v>207000</v>
      </c>
      <c r="Y601" s="200"/>
      <c r="Z601" s="200">
        <f t="shared" si="323"/>
        <v>207000</v>
      </c>
      <c r="AA601" s="200">
        <f t="shared" si="324"/>
        <v>0</v>
      </c>
      <c r="AB601" s="402">
        <f t="shared" si="324"/>
        <v>207000</v>
      </c>
      <c r="AC601" s="402">
        <f t="shared" si="324"/>
        <v>0</v>
      </c>
      <c r="AD601" s="402">
        <f t="shared" si="325"/>
        <v>207000</v>
      </c>
      <c r="AE601" s="402"/>
      <c r="AF601" s="402">
        <f>+[3]SCHISTO!AX461</f>
        <v>0</v>
      </c>
      <c r="AG601" s="402"/>
      <c r="AH601" s="402">
        <f t="shared" si="326"/>
        <v>0</v>
      </c>
      <c r="AI601" s="402">
        <f t="shared" si="327"/>
        <v>0</v>
      </c>
      <c r="AJ601" s="402">
        <f t="shared" si="327"/>
        <v>207000</v>
      </c>
      <c r="AK601" s="402">
        <f t="shared" si="327"/>
        <v>0</v>
      </c>
      <c r="AL601" s="402">
        <f t="shared" si="328"/>
        <v>207000</v>
      </c>
      <c r="AM601" s="432" t="str">
        <f t="shared" si="329"/>
        <v/>
      </c>
      <c r="AN601" s="432">
        <f t="shared" si="329"/>
        <v>0</v>
      </c>
      <c r="AO601" s="432" t="str">
        <f t="shared" si="329"/>
        <v/>
      </c>
      <c r="AP601" s="432">
        <f t="shared" si="329"/>
        <v>0</v>
      </c>
      <c r="AQ601" s="200">
        <f t="shared" si="330"/>
        <v>0</v>
      </c>
      <c r="AR601" s="200">
        <f t="shared" si="330"/>
        <v>0</v>
      </c>
      <c r="AS601" s="200">
        <f t="shared" si="330"/>
        <v>0</v>
      </c>
      <c r="AT601" s="200">
        <f t="shared" si="331"/>
        <v>0</v>
      </c>
      <c r="AU601" s="404"/>
    </row>
    <row r="602" spans="1:47" s="334" customFormat="1">
      <c r="A602" s="401"/>
      <c r="B602" s="217" t="s">
        <v>123</v>
      </c>
      <c r="C602" s="200"/>
      <c r="D602" s="200"/>
      <c r="E602" s="200"/>
      <c r="F602" s="200">
        <f t="shared" si="317"/>
        <v>0</v>
      </c>
      <c r="G602" s="200"/>
      <c r="H602" s="200"/>
      <c r="I602" s="200"/>
      <c r="J602" s="200">
        <f t="shared" si="318"/>
        <v>0</v>
      </c>
      <c r="K602" s="200">
        <f t="shared" si="319"/>
        <v>0</v>
      </c>
      <c r="L602" s="200">
        <f t="shared" si="319"/>
        <v>0</v>
      </c>
      <c r="M602" s="200">
        <f t="shared" si="319"/>
        <v>0</v>
      </c>
      <c r="N602" s="200">
        <f t="shared" si="320"/>
        <v>0</v>
      </c>
      <c r="O602" s="200"/>
      <c r="P602" s="200"/>
      <c r="Q602" s="200"/>
      <c r="R602" s="200">
        <f t="shared" si="321"/>
        <v>0</v>
      </c>
      <c r="S602" s="200"/>
      <c r="T602" s="200"/>
      <c r="U602" s="200"/>
      <c r="V602" s="200">
        <f t="shared" si="322"/>
        <v>0</v>
      </c>
      <c r="W602" s="200"/>
      <c r="X602" s="402">
        <f>+[3]BASILAN!J461</f>
        <v>297000</v>
      </c>
      <c r="Y602" s="200"/>
      <c r="Z602" s="200">
        <f t="shared" si="323"/>
        <v>297000</v>
      </c>
      <c r="AA602" s="200">
        <f t="shared" si="324"/>
        <v>0</v>
      </c>
      <c r="AB602" s="402">
        <f t="shared" si="324"/>
        <v>297000</v>
      </c>
      <c r="AC602" s="402">
        <f t="shared" si="324"/>
        <v>0</v>
      </c>
      <c r="AD602" s="402">
        <f t="shared" si="325"/>
        <v>297000</v>
      </c>
      <c r="AE602" s="402"/>
      <c r="AF602" s="402">
        <f>+[3]BASILAN!AX461</f>
        <v>143035.72</v>
      </c>
      <c r="AG602" s="402"/>
      <c r="AH602" s="402">
        <f t="shared" si="326"/>
        <v>143035.72</v>
      </c>
      <c r="AI602" s="402">
        <f t="shared" si="327"/>
        <v>0</v>
      </c>
      <c r="AJ602" s="402">
        <f t="shared" si="327"/>
        <v>153964.28</v>
      </c>
      <c r="AK602" s="402">
        <f t="shared" si="327"/>
        <v>0</v>
      </c>
      <c r="AL602" s="402">
        <f t="shared" si="328"/>
        <v>153964.28</v>
      </c>
      <c r="AM602" s="432" t="str">
        <f t="shared" si="329"/>
        <v/>
      </c>
      <c r="AN602" s="432">
        <f t="shared" si="329"/>
        <v>0.48160175084175083</v>
      </c>
      <c r="AO602" s="432" t="str">
        <f t="shared" si="329"/>
        <v/>
      </c>
      <c r="AP602" s="432">
        <f t="shared" si="329"/>
        <v>0.48160175084175083</v>
      </c>
      <c r="AQ602" s="200">
        <f t="shared" si="330"/>
        <v>0</v>
      </c>
      <c r="AR602" s="200">
        <f t="shared" si="330"/>
        <v>0</v>
      </c>
      <c r="AS602" s="200">
        <f t="shared" si="330"/>
        <v>0</v>
      </c>
      <c r="AT602" s="200">
        <f t="shared" si="331"/>
        <v>0</v>
      </c>
      <c r="AU602" s="404"/>
    </row>
    <row r="603" spans="1:47" s="334" customFormat="1">
      <c r="A603" s="401"/>
      <c r="B603" s="217" t="s">
        <v>168</v>
      </c>
      <c r="C603" s="200"/>
      <c r="D603" s="200"/>
      <c r="E603" s="200"/>
      <c r="F603" s="200">
        <f t="shared" si="317"/>
        <v>0</v>
      </c>
      <c r="G603" s="200"/>
      <c r="H603" s="200"/>
      <c r="I603" s="200"/>
      <c r="J603" s="200">
        <f t="shared" si="318"/>
        <v>0</v>
      </c>
      <c r="K603" s="200">
        <f t="shared" si="319"/>
        <v>0</v>
      </c>
      <c r="L603" s="200">
        <f t="shared" si="319"/>
        <v>0</v>
      </c>
      <c r="M603" s="200">
        <f t="shared" si="319"/>
        <v>0</v>
      </c>
      <c r="N603" s="200">
        <f t="shared" si="320"/>
        <v>0</v>
      </c>
      <c r="O603" s="200"/>
      <c r="P603" s="200"/>
      <c r="Q603" s="200"/>
      <c r="R603" s="200">
        <f t="shared" si="321"/>
        <v>0</v>
      </c>
      <c r="S603" s="200"/>
      <c r="T603" s="200"/>
      <c r="U603" s="200"/>
      <c r="V603" s="200">
        <f t="shared" si="322"/>
        <v>0</v>
      </c>
      <c r="W603" s="200"/>
      <c r="X603" s="402">
        <f>+[3]DJRMH!J461</f>
        <v>297000</v>
      </c>
      <c r="Y603" s="200"/>
      <c r="Z603" s="200">
        <f t="shared" si="323"/>
        <v>297000</v>
      </c>
      <c r="AA603" s="200">
        <f t="shared" si="324"/>
        <v>0</v>
      </c>
      <c r="AB603" s="402">
        <f t="shared" si="324"/>
        <v>297000</v>
      </c>
      <c r="AC603" s="402">
        <f t="shared" si="324"/>
        <v>0</v>
      </c>
      <c r="AD603" s="402">
        <f t="shared" si="325"/>
        <v>297000</v>
      </c>
      <c r="AE603" s="402"/>
      <c r="AF603" s="402">
        <f>+[3]DJRMH!AX461</f>
        <v>296861.90000000002</v>
      </c>
      <c r="AG603" s="402"/>
      <c r="AH603" s="402">
        <f t="shared" si="326"/>
        <v>296861.90000000002</v>
      </c>
      <c r="AI603" s="402">
        <f t="shared" si="327"/>
        <v>0</v>
      </c>
      <c r="AJ603" s="402">
        <f t="shared" si="327"/>
        <v>138.09999999997672</v>
      </c>
      <c r="AK603" s="402">
        <f t="shared" si="327"/>
        <v>0</v>
      </c>
      <c r="AL603" s="402">
        <f t="shared" si="328"/>
        <v>138.09999999997672</v>
      </c>
      <c r="AM603" s="432" t="str">
        <f t="shared" si="329"/>
        <v/>
      </c>
      <c r="AN603" s="432">
        <f t="shared" si="329"/>
        <v>0.99953501683501689</v>
      </c>
      <c r="AO603" s="432" t="str">
        <f t="shared" si="329"/>
        <v/>
      </c>
      <c r="AP603" s="432">
        <f t="shared" si="329"/>
        <v>0.99953501683501689</v>
      </c>
      <c r="AQ603" s="200">
        <f t="shared" si="330"/>
        <v>0</v>
      </c>
      <c r="AR603" s="200">
        <f t="shared" si="330"/>
        <v>0</v>
      </c>
      <c r="AS603" s="200">
        <f t="shared" si="330"/>
        <v>0</v>
      </c>
      <c r="AT603" s="200">
        <f t="shared" si="331"/>
        <v>0</v>
      </c>
      <c r="AU603" s="404"/>
    </row>
    <row r="604" spans="1:47" s="334" customFormat="1">
      <c r="A604" s="401"/>
      <c r="B604" s="256" t="s">
        <v>201</v>
      </c>
      <c r="C604" s="200"/>
      <c r="D604" s="200"/>
      <c r="E604" s="200"/>
      <c r="F604" s="200">
        <f t="shared" si="317"/>
        <v>0</v>
      </c>
      <c r="G604" s="200"/>
      <c r="H604" s="200"/>
      <c r="I604" s="200"/>
      <c r="J604" s="200">
        <f t="shared" si="318"/>
        <v>0</v>
      </c>
      <c r="K604" s="200">
        <f t="shared" si="319"/>
        <v>0</v>
      </c>
      <c r="L604" s="200">
        <f t="shared" si="319"/>
        <v>0</v>
      </c>
      <c r="M604" s="200">
        <f t="shared" si="319"/>
        <v>0</v>
      </c>
      <c r="N604" s="200">
        <f t="shared" si="320"/>
        <v>0</v>
      </c>
      <c r="O604" s="200"/>
      <c r="P604" s="200"/>
      <c r="Q604" s="200"/>
      <c r="R604" s="200">
        <f t="shared" si="321"/>
        <v>0</v>
      </c>
      <c r="S604" s="200"/>
      <c r="T604" s="200"/>
      <c r="U604" s="200"/>
      <c r="V604" s="200">
        <f t="shared" si="322"/>
        <v>0</v>
      </c>
      <c r="W604" s="200"/>
      <c r="X604" s="402">
        <f>+[3]LPH!J461</f>
        <v>297000</v>
      </c>
      <c r="Y604" s="200"/>
      <c r="Z604" s="200">
        <f t="shared" si="323"/>
        <v>297000</v>
      </c>
      <c r="AA604" s="200">
        <f t="shared" si="324"/>
        <v>0</v>
      </c>
      <c r="AB604" s="402">
        <f t="shared" si="324"/>
        <v>297000</v>
      </c>
      <c r="AC604" s="402">
        <f t="shared" si="324"/>
        <v>0</v>
      </c>
      <c r="AD604" s="402">
        <f t="shared" si="325"/>
        <v>297000</v>
      </c>
      <c r="AE604" s="402"/>
      <c r="AF604" s="402">
        <f>+[3]LPH!AX461</f>
        <v>179753.16</v>
      </c>
      <c r="AG604" s="402"/>
      <c r="AH604" s="402">
        <f t="shared" si="326"/>
        <v>179753.16</v>
      </c>
      <c r="AI604" s="402">
        <f t="shared" si="327"/>
        <v>0</v>
      </c>
      <c r="AJ604" s="402">
        <f t="shared" si="327"/>
        <v>117246.84</v>
      </c>
      <c r="AK604" s="402">
        <f t="shared" si="327"/>
        <v>0</v>
      </c>
      <c r="AL604" s="402">
        <f t="shared" si="328"/>
        <v>117246.84</v>
      </c>
      <c r="AM604" s="432" t="str">
        <f t="shared" si="329"/>
        <v/>
      </c>
      <c r="AN604" s="432">
        <f t="shared" si="329"/>
        <v>0.60522949494949496</v>
      </c>
      <c r="AO604" s="432" t="str">
        <f t="shared" si="329"/>
        <v/>
      </c>
      <c r="AP604" s="432">
        <f t="shared" si="329"/>
        <v>0.60522949494949496</v>
      </c>
      <c r="AQ604" s="200">
        <f t="shared" si="330"/>
        <v>0</v>
      </c>
      <c r="AR604" s="200">
        <f t="shared" si="330"/>
        <v>0</v>
      </c>
      <c r="AS604" s="200">
        <f t="shared" si="330"/>
        <v>0</v>
      </c>
      <c r="AT604" s="200">
        <f t="shared" si="331"/>
        <v>0</v>
      </c>
      <c r="AU604" s="404"/>
    </row>
    <row r="605" spans="1:47" s="334" customFormat="1">
      <c r="A605" s="401"/>
      <c r="B605" s="217" t="s">
        <v>121</v>
      </c>
      <c r="C605" s="200"/>
      <c r="D605" s="200"/>
      <c r="E605" s="200"/>
      <c r="F605" s="200">
        <f t="shared" si="317"/>
        <v>0</v>
      </c>
      <c r="G605" s="200"/>
      <c r="H605" s="200"/>
      <c r="I605" s="200"/>
      <c r="J605" s="200">
        <f t="shared" si="318"/>
        <v>0</v>
      </c>
      <c r="K605" s="200">
        <f t="shared" si="319"/>
        <v>0</v>
      </c>
      <c r="L605" s="200">
        <f t="shared" si="319"/>
        <v>0</v>
      </c>
      <c r="M605" s="200">
        <f t="shared" si="319"/>
        <v>0</v>
      </c>
      <c r="N605" s="200">
        <f t="shared" si="320"/>
        <v>0</v>
      </c>
      <c r="O605" s="200"/>
      <c r="P605" s="200"/>
      <c r="Q605" s="200"/>
      <c r="R605" s="200">
        <f t="shared" si="321"/>
        <v>0</v>
      </c>
      <c r="S605" s="200"/>
      <c r="T605" s="200"/>
      <c r="U605" s="200"/>
      <c r="V605" s="200">
        <f t="shared" si="322"/>
        <v>0</v>
      </c>
      <c r="W605" s="200"/>
      <c r="X605" s="402">
        <f>+[3]MRH!J461</f>
        <v>297000</v>
      </c>
      <c r="Y605" s="200"/>
      <c r="Z605" s="200">
        <f t="shared" si="323"/>
        <v>297000</v>
      </c>
      <c r="AA605" s="200">
        <f t="shared" si="324"/>
        <v>0</v>
      </c>
      <c r="AB605" s="402">
        <f t="shared" si="324"/>
        <v>297000</v>
      </c>
      <c r="AC605" s="402">
        <f t="shared" si="324"/>
        <v>0</v>
      </c>
      <c r="AD605" s="402">
        <f t="shared" si="325"/>
        <v>297000</v>
      </c>
      <c r="AE605" s="402"/>
      <c r="AF605" s="402">
        <f>+[3]MRH!AX461</f>
        <v>88804.08</v>
      </c>
      <c r="AG605" s="402"/>
      <c r="AH605" s="402">
        <f t="shared" si="326"/>
        <v>88804.08</v>
      </c>
      <c r="AI605" s="402">
        <f t="shared" si="327"/>
        <v>0</v>
      </c>
      <c r="AJ605" s="402">
        <f t="shared" si="327"/>
        <v>208195.91999999998</v>
      </c>
      <c r="AK605" s="402">
        <f t="shared" si="327"/>
        <v>0</v>
      </c>
      <c r="AL605" s="402">
        <f t="shared" si="328"/>
        <v>208195.91999999998</v>
      </c>
      <c r="AM605" s="432" t="str">
        <f t="shared" si="329"/>
        <v/>
      </c>
      <c r="AN605" s="432">
        <f t="shared" si="329"/>
        <v>0.29900363636363636</v>
      </c>
      <c r="AO605" s="432" t="str">
        <f t="shared" si="329"/>
        <v/>
      </c>
      <c r="AP605" s="432">
        <f t="shared" si="329"/>
        <v>0.29900363636363636</v>
      </c>
      <c r="AQ605" s="200">
        <f t="shared" si="330"/>
        <v>0</v>
      </c>
      <c r="AR605" s="200">
        <f t="shared" si="330"/>
        <v>0</v>
      </c>
      <c r="AS605" s="200">
        <f t="shared" si="330"/>
        <v>0</v>
      </c>
      <c r="AT605" s="200">
        <f t="shared" si="331"/>
        <v>0</v>
      </c>
      <c r="AU605" s="404"/>
    </row>
    <row r="606" spans="1:47" s="334" customFormat="1">
      <c r="A606" s="401"/>
      <c r="B606" s="217" t="s">
        <v>122</v>
      </c>
      <c r="C606" s="200"/>
      <c r="D606" s="200"/>
      <c r="E606" s="200"/>
      <c r="F606" s="200">
        <f t="shared" si="317"/>
        <v>0</v>
      </c>
      <c r="G606" s="200"/>
      <c r="H606" s="200"/>
      <c r="I606" s="200"/>
      <c r="J606" s="200">
        <f t="shared" si="318"/>
        <v>0</v>
      </c>
      <c r="K606" s="200">
        <f t="shared" si="319"/>
        <v>0</v>
      </c>
      <c r="L606" s="200">
        <f t="shared" si="319"/>
        <v>0</v>
      </c>
      <c r="M606" s="200">
        <f t="shared" si="319"/>
        <v>0</v>
      </c>
      <c r="N606" s="200">
        <f t="shared" si="320"/>
        <v>0</v>
      </c>
      <c r="O606" s="200"/>
      <c r="P606" s="200"/>
      <c r="Q606" s="200"/>
      <c r="R606" s="200">
        <f t="shared" si="321"/>
        <v>0</v>
      </c>
      <c r="S606" s="200"/>
      <c r="T606" s="200"/>
      <c r="U606" s="200"/>
      <c r="V606" s="200">
        <f t="shared" si="322"/>
        <v>0</v>
      </c>
      <c r="W606" s="200"/>
      <c r="X606" s="402">
        <f>+[3]MCS!J461</f>
        <v>297000</v>
      </c>
      <c r="Y606" s="200"/>
      <c r="Z606" s="200">
        <f t="shared" si="323"/>
        <v>297000</v>
      </c>
      <c r="AA606" s="200">
        <f t="shared" si="324"/>
        <v>0</v>
      </c>
      <c r="AB606" s="402">
        <f t="shared" si="324"/>
        <v>297000</v>
      </c>
      <c r="AC606" s="402">
        <f t="shared" si="324"/>
        <v>0</v>
      </c>
      <c r="AD606" s="402">
        <f t="shared" si="325"/>
        <v>297000</v>
      </c>
      <c r="AE606" s="402"/>
      <c r="AF606" s="402">
        <f>+[3]MCS!AX461</f>
        <v>63662</v>
      </c>
      <c r="AG606" s="402"/>
      <c r="AH606" s="402">
        <f t="shared" si="326"/>
        <v>63662</v>
      </c>
      <c r="AI606" s="402">
        <f t="shared" si="327"/>
        <v>0</v>
      </c>
      <c r="AJ606" s="402">
        <f t="shared" si="327"/>
        <v>233338</v>
      </c>
      <c r="AK606" s="402">
        <f t="shared" si="327"/>
        <v>0</v>
      </c>
      <c r="AL606" s="402">
        <f t="shared" si="328"/>
        <v>233338</v>
      </c>
      <c r="AM606" s="432" t="str">
        <f t="shared" si="329"/>
        <v/>
      </c>
      <c r="AN606" s="432">
        <f t="shared" si="329"/>
        <v>0.21435016835016835</v>
      </c>
      <c r="AO606" s="432" t="str">
        <f t="shared" si="329"/>
        <v/>
      </c>
      <c r="AP606" s="432">
        <f t="shared" si="329"/>
        <v>0.21435016835016835</v>
      </c>
      <c r="AQ606" s="200">
        <f t="shared" si="330"/>
        <v>0</v>
      </c>
      <c r="AR606" s="200">
        <f t="shared" si="330"/>
        <v>0</v>
      </c>
      <c r="AS606" s="200">
        <f t="shared" si="330"/>
        <v>0</v>
      </c>
      <c r="AT606" s="200">
        <f t="shared" si="331"/>
        <v>0</v>
      </c>
      <c r="AU606" s="404"/>
    </row>
    <row r="607" spans="1:47" s="334" customFormat="1">
      <c r="A607" s="401"/>
      <c r="B607" s="217" t="s">
        <v>169</v>
      </c>
      <c r="C607" s="200"/>
      <c r="D607" s="200"/>
      <c r="E607" s="200"/>
      <c r="F607" s="200">
        <f t="shared" si="317"/>
        <v>0</v>
      </c>
      <c r="G607" s="200"/>
      <c r="H607" s="200"/>
      <c r="I607" s="200"/>
      <c r="J607" s="200">
        <f t="shared" si="318"/>
        <v>0</v>
      </c>
      <c r="K607" s="200">
        <f t="shared" si="319"/>
        <v>0</v>
      </c>
      <c r="L607" s="200">
        <f t="shared" si="319"/>
        <v>0</v>
      </c>
      <c r="M607" s="200">
        <f t="shared" si="319"/>
        <v>0</v>
      </c>
      <c r="N607" s="200">
        <f t="shared" si="320"/>
        <v>0</v>
      </c>
      <c r="O607" s="200"/>
      <c r="P607" s="200"/>
      <c r="Q607" s="200"/>
      <c r="R607" s="200">
        <f t="shared" si="321"/>
        <v>0</v>
      </c>
      <c r="S607" s="200"/>
      <c r="T607" s="200"/>
      <c r="U607" s="200"/>
      <c r="V607" s="200">
        <f t="shared" si="322"/>
        <v>0</v>
      </c>
      <c r="W607" s="200"/>
      <c r="X607" s="402">
        <f>+[3]SULU!J461</f>
        <v>297000</v>
      </c>
      <c r="Y607" s="200"/>
      <c r="Z607" s="200">
        <f t="shared" si="323"/>
        <v>297000</v>
      </c>
      <c r="AA607" s="200">
        <f t="shared" si="324"/>
        <v>0</v>
      </c>
      <c r="AB607" s="402">
        <f t="shared" si="324"/>
        <v>297000</v>
      </c>
      <c r="AC607" s="402">
        <f t="shared" si="324"/>
        <v>0</v>
      </c>
      <c r="AD607" s="402">
        <f t="shared" si="325"/>
        <v>297000</v>
      </c>
      <c r="AE607" s="402"/>
      <c r="AF607" s="402">
        <f>+[3]SULU!AX461</f>
        <v>131872</v>
      </c>
      <c r="AG607" s="402"/>
      <c r="AH607" s="402">
        <f t="shared" si="326"/>
        <v>131872</v>
      </c>
      <c r="AI607" s="402">
        <f t="shared" si="327"/>
        <v>0</v>
      </c>
      <c r="AJ607" s="402">
        <f t="shared" si="327"/>
        <v>165128</v>
      </c>
      <c r="AK607" s="402">
        <f t="shared" si="327"/>
        <v>0</v>
      </c>
      <c r="AL607" s="402">
        <f t="shared" si="328"/>
        <v>165128</v>
      </c>
      <c r="AM607" s="432" t="str">
        <f t="shared" si="329"/>
        <v/>
      </c>
      <c r="AN607" s="432">
        <f t="shared" si="329"/>
        <v>0.44401346801346803</v>
      </c>
      <c r="AO607" s="432" t="str">
        <f t="shared" si="329"/>
        <v/>
      </c>
      <c r="AP607" s="432">
        <f t="shared" si="329"/>
        <v>0.44401346801346803</v>
      </c>
      <c r="AQ607" s="200">
        <f t="shared" si="330"/>
        <v>0</v>
      </c>
      <c r="AR607" s="200">
        <f t="shared" si="330"/>
        <v>0</v>
      </c>
      <c r="AS607" s="200">
        <f t="shared" si="330"/>
        <v>0</v>
      </c>
      <c r="AT607" s="200">
        <f t="shared" si="331"/>
        <v>0</v>
      </c>
      <c r="AU607" s="404"/>
    </row>
    <row r="608" spans="1:47" s="334" customFormat="1">
      <c r="A608" s="401"/>
      <c r="B608" s="217" t="s">
        <v>120</v>
      </c>
      <c r="C608" s="200"/>
      <c r="D608" s="200">
        <v>5780400</v>
      </c>
      <c r="E608" s="200"/>
      <c r="F608" s="200">
        <f t="shared" si="317"/>
        <v>5780400</v>
      </c>
      <c r="G608" s="200"/>
      <c r="H608" s="200"/>
      <c r="I608" s="200"/>
      <c r="J608" s="200">
        <f t="shared" si="318"/>
        <v>0</v>
      </c>
      <c r="K608" s="200">
        <f t="shared" si="319"/>
        <v>0</v>
      </c>
      <c r="L608" s="200">
        <f t="shared" si="319"/>
        <v>5780400</v>
      </c>
      <c r="M608" s="200">
        <f t="shared" si="319"/>
        <v>0</v>
      </c>
      <c r="N608" s="200">
        <f t="shared" si="320"/>
        <v>5780400</v>
      </c>
      <c r="O608" s="200"/>
      <c r="P608" s="200">
        <v>5780400</v>
      </c>
      <c r="Q608" s="200"/>
      <c r="R608" s="200">
        <f t="shared" si="321"/>
        <v>5780400</v>
      </c>
      <c r="S608" s="200"/>
      <c r="T608" s="200"/>
      <c r="U608" s="200"/>
      <c r="V608" s="200">
        <f t="shared" si="322"/>
        <v>0</v>
      </c>
      <c r="W608" s="200"/>
      <c r="X608" s="402">
        <f>+[3]ZCMC!J461</f>
        <v>357000</v>
      </c>
      <c r="Y608" s="200"/>
      <c r="Z608" s="200">
        <f t="shared" si="323"/>
        <v>357000</v>
      </c>
      <c r="AA608" s="200">
        <f t="shared" si="324"/>
        <v>0</v>
      </c>
      <c r="AB608" s="402">
        <f t="shared" si="324"/>
        <v>6137400</v>
      </c>
      <c r="AC608" s="402">
        <f t="shared" si="324"/>
        <v>0</v>
      </c>
      <c r="AD608" s="402">
        <f t="shared" si="325"/>
        <v>6137400</v>
      </c>
      <c r="AE608" s="402"/>
      <c r="AF608" s="402">
        <f>+[3]ZCMC!AX461</f>
        <v>4114718.9899999998</v>
      </c>
      <c r="AG608" s="402"/>
      <c r="AH608" s="402">
        <f t="shared" si="326"/>
        <v>4114718.9899999998</v>
      </c>
      <c r="AI608" s="402">
        <f t="shared" si="327"/>
        <v>0</v>
      </c>
      <c r="AJ608" s="402">
        <f t="shared" si="327"/>
        <v>2022681.0100000002</v>
      </c>
      <c r="AK608" s="402">
        <f t="shared" si="327"/>
        <v>0</v>
      </c>
      <c r="AL608" s="402">
        <f t="shared" si="328"/>
        <v>2022681.0100000002</v>
      </c>
      <c r="AM608" s="432" t="str">
        <f t="shared" si="329"/>
        <v/>
      </c>
      <c r="AN608" s="432">
        <f t="shared" si="329"/>
        <v>0.67043356958972855</v>
      </c>
      <c r="AO608" s="432" t="str">
        <f t="shared" si="329"/>
        <v/>
      </c>
      <c r="AP608" s="432">
        <f t="shared" si="329"/>
        <v>0.67043356958972855</v>
      </c>
      <c r="AQ608" s="200">
        <f t="shared" si="330"/>
        <v>0</v>
      </c>
      <c r="AR608" s="200">
        <f t="shared" si="330"/>
        <v>0</v>
      </c>
      <c r="AS608" s="200">
        <f t="shared" si="330"/>
        <v>0</v>
      </c>
      <c r="AT608" s="200">
        <f t="shared" si="331"/>
        <v>0</v>
      </c>
      <c r="AU608" s="404"/>
    </row>
    <row r="609" spans="1:48" s="334" customFormat="1">
      <c r="A609" s="401"/>
      <c r="B609" s="465" t="s">
        <v>438</v>
      </c>
      <c r="C609" s="200"/>
      <c r="D609" s="200"/>
      <c r="E609" s="200"/>
      <c r="F609" s="200">
        <f t="shared" si="317"/>
        <v>0</v>
      </c>
      <c r="G609" s="200"/>
      <c r="H609" s="200"/>
      <c r="I609" s="200"/>
      <c r="J609" s="200">
        <f t="shared" si="318"/>
        <v>0</v>
      </c>
      <c r="K609" s="200">
        <f t="shared" si="319"/>
        <v>0</v>
      </c>
      <c r="L609" s="200">
        <f t="shared" si="319"/>
        <v>0</v>
      </c>
      <c r="M609" s="200">
        <f t="shared" si="319"/>
        <v>0</v>
      </c>
      <c r="N609" s="200">
        <f t="shared" si="320"/>
        <v>0</v>
      </c>
      <c r="O609" s="200"/>
      <c r="P609" s="200"/>
      <c r="Q609" s="200"/>
      <c r="R609" s="200">
        <f t="shared" si="321"/>
        <v>0</v>
      </c>
      <c r="S609" s="200"/>
      <c r="T609" s="200"/>
      <c r="U609" s="200"/>
      <c r="V609" s="200">
        <f t="shared" si="322"/>
        <v>0</v>
      </c>
      <c r="W609" s="200"/>
      <c r="X609" s="402">
        <f>+[3]APMC!J461</f>
        <v>327000</v>
      </c>
      <c r="Y609" s="200"/>
      <c r="Z609" s="200">
        <f t="shared" si="323"/>
        <v>327000</v>
      </c>
      <c r="AA609" s="200">
        <f t="shared" si="324"/>
        <v>0</v>
      </c>
      <c r="AB609" s="402">
        <f t="shared" si="324"/>
        <v>327000</v>
      </c>
      <c r="AC609" s="402">
        <f t="shared" si="324"/>
        <v>0</v>
      </c>
      <c r="AD609" s="402">
        <f t="shared" si="325"/>
        <v>327000</v>
      </c>
      <c r="AE609" s="402"/>
      <c r="AF609" s="402">
        <f>+[3]APMC!AX461</f>
        <v>326600</v>
      </c>
      <c r="AG609" s="402"/>
      <c r="AH609" s="402">
        <f t="shared" si="326"/>
        <v>326600</v>
      </c>
      <c r="AI609" s="402">
        <f t="shared" si="327"/>
        <v>0</v>
      </c>
      <c r="AJ609" s="402">
        <f t="shared" si="327"/>
        <v>400</v>
      </c>
      <c r="AK609" s="402">
        <f t="shared" si="327"/>
        <v>0</v>
      </c>
      <c r="AL609" s="402">
        <f t="shared" si="328"/>
        <v>400</v>
      </c>
      <c r="AM609" s="432" t="str">
        <f t="shared" si="329"/>
        <v/>
      </c>
      <c r="AN609" s="432">
        <f t="shared" si="329"/>
        <v>0.99877675840978597</v>
      </c>
      <c r="AO609" s="432" t="str">
        <f t="shared" si="329"/>
        <v/>
      </c>
      <c r="AP609" s="432">
        <f t="shared" si="329"/>
        <v>0.99877675840978597</v>
      </c>
      <c r="AQ609" s="200">
        <f t="shared" si="330"/>
        <v>0</v>
      </c>
      <c r="AR609" s="200">
        <f t="shared" si="330"/>
        <v>0</v>
      </c>
      <c r="AS609" s="200">
        <f t="shared" si="330"/>
        <v>0</v>
      </c>
      <c r="AT609" s="200">
        <f t="shared" si="331"/>
        <v>0</v>
      </c>
      <c r="AU609" s="404"/>
    </row>
    <row r="610" spans="1:48" s="334" customFormat="1" ht="24">
      <c r="A610" s="401"/>
      <c r="B610" s="217" t="s">
        <v>402</v>
      </c>
      <c r="C610" s="200"/>
      <c r="D610" s="200"/>
      <c r="E610" s="200"/>
      <c r="F610" s="200">
        <f t="shared" si="317"/>
        <v>0</v>
      </c>
      <c r="G610" s="200"/>
      <c r="H610" s="200"/>
      <c r="I610" s="200"/>
      <c r="J610" s="200">
        <f t="shared" si="318"/>
        <v>0</v>
      </c>
      <c r="K610" s="200">
        <f t="shared" si="319"/>
        <v>0</v>
      </c>
      <c r="L610" s="200">
        <f t="shared" si="319"/>
        <v>0</v>
      </c>
      <c r="M610" s="200">
        <f t="shared" si="319"/>
        <v>0</v>
      </c>
      <c r="N610" s="200">
        <f t="shared" si="320"/>
        <v>0</v>
      </c>
      <c r="O610" s="200"/>
      <c r="P610" s="200"/>
      <c r="Q610" s="200"/>
      <c r="R610" s="200">
        <f t="shared" si="321"/>
        <v>0</v>
      </c>
      <c r="S610" s="200"/>
      <c r="T610" s="200"/>
      <c r="U610" s="200"/>
      <c r="V610" s="200">
        <f t="shared" si="322"/>
        <v>0</v>
      </c>
      <c r="W610" s="200"/>
      <c r="X610" s="402">
        <f>+[3]HILARION!J461</f>
        <v>357000</v>
      </c>
      <c r="Y610" s="200"/>
      <c r="Z610" s="200">
        <f t="shared" si="323"/>
        <v>357000</v>
      </c>
      <c r="AA610" s="200">
        <f t="shared" si="324"/>
        <v>0</v>
      </c>
      <c r="AB610" s="402">
        <f t="shared" si="324"/>
        <v>357000</v>
      </c>
      <c r="AC610" s="402">
        <f t="shared" si="324"/>
        <v>0</v>
      </c>
      <c r="AD610" s="402">
        <f t="shared" si="325"/>
        <v>357000</v>
      </c>
      <c r="AE610" s="402"/>
      <c r="AF610" s="402">
        <f>+[3]HILARION!AX461</f>
        <v>297713</v>
      </c>
      <c r="AG610" s="402"/>
      <c r="AH610" s="402">
        <f t="shared" si="326"/>
        <v>297713</v>
      </c>
      <c r="AI610" s="402">
        <f t="shared" si="327"/>
        <v>0</v>
      </c>
      <c r="AJ610" s="402">
        <f t="shared" si="327"/>
        <v>59287</v>
      </c>
      <c r="AK610" s="402">
        <f t="shared" si="327"/>
        <v>0</v>
      </c>
      <c r="AL610" s="402">
        <f t="shared" si="328"/>
        <v>59287</v>
      </c>
      <c r="AM610" s="432" t="str">
        <f t="shared" si="329"/>
        <v/>
      </c>
      <c r="AN610" s="432">
        <f t="shared" si="329"/>
        <v>0.83392997198879548</v>
      </c>
      <c r="AO610" s="432" t="str">
        <f t="shared" si="329"/>
        <v/>
      </c>
      <c r="AP610" s="432">
        <f t="shared" si="329"/>
        <v>0.83392997198879548</v>
      </c>
      <c r="AQ610" s="200">
        <f t="shared" si="330"/>
        <v>0</v>
      </c>
      <c r="AR610" s="200">
        <f t="shared" si="330"/>
        <v>0</v>
      </c>
      <c r="AS610" s="200">
        <f t="shared" si="330"/>
        <v>0</v>
      </c>
      <c r="AT610" s="200">
        <f t="shared" si="331"/>
        <v>0</v>
      </c>
      <c r="AU610" s="404"/>
    </row>
    <row r="611" spans="1:48" s="334" customFormat="1">
      <c r="A611" s="401"/>
      <c r="B611" s="217" t="s">
        <v>145</v>
      </c>
      <c r="C611" s="200"/>
      <c r="D611" s="200"/>
      <c r="E611" s="200"/>
      <c r="F611" s="200">
        <f t="shared" si="317"/>
        <v>0</v>
      </c>
      <c r="G611" s="200"/>
      <c r="H611" s="200"/>
      <c r="I611" s="200"/>
      <c r="J611" s="200">
        <f t="shared" si="318"/>
        <v>0</v>
      </c>
      <c r="K611" s="200">
        <f t="shared" si="319"/>
        <v>0</v>
      </c>
      <c r="L611" s="200">
        <f t="shared" si="319"/>
        <v>0</v>
      </c>
      <c r="M611" s="200">
        <f t="shared" si="319"/>
        <v>0</v>
      </c>
      <c r="N611" s="200">
        <f t="shared" si="320"/>
        <v>0</v>
      </c>
      <c r="O611" s="200"/>
      <c r="P611" s="200"/>
      <c r="Q611" s="200"/>
      <c r="R611" s="200">
        <f t="shared" si="321"/>
        <v>0</v>
      </c>
      <c r="S611" s="200"/>
      <c r="T611" s="200"/>
      <c r="U611" s="200"/>
      <c r="V611" s="200">
        <f t="shared" si="322"/>
        <v>0</v>
      </c>
      <c r="W611" s="200"/>
      <c r="X611" s="402">
        <f>+[3]NMMC!J461</f>
        <v>347000</v>
      </c>
      <c r="Y611" s="200"/>
      <c r="Z611" s="200">
        <f t="shared" si="323"/>
        <v>347000</v>
      </c>
      <c r="AA611" s="200">
        <f t="shared" si="324"/>
        <v>0</v>
      </c>
      <c r="AB611" s="402">
        <f t="shared" si="324"/>
        <v>347000</v>
      </c>
      <c r="AC611" s="402">
        <f t="shared" si="324"/>
        <v>0</v>
      </c>
      <c r="AD611" s="402">
        <f t="shared" si="325"/>
        <v>347000</v>
      </c>
      <c r="AE611" s="402"/>
      <c r="AF611" s="402">
        <f>+[3]NMMC!AX461</f>
        <v>346980</v>
      </c>
      <c r="AG611" s="402"/>
      <c r="AH611" s="402">
        <f t="shared" si="326"/>
        <v>346980</v>
      </c>
      <c r="AI611" s="402">
        <f t="shared" si="327"/>
        <v>0</v>
      </c>
      <c r="AJ611" s="402">
        <f t="shared" si="327"/>
        <v>20</v>
      </c>
      <c r="AK611" s="402">
        <f t="shared" si="327"/>
        <v>0</v>
      </c>
      <c r="AL611" s="402">
        <f t="shared" si="328"/>
        <v>20</v>
      </c>
      <c r="AM611" s="432" t="str">
        <f t="shared" si="329"/>
        <v/>
      </c>
      <c r="AN611" s="432">
        <f t="shared" si="329"/>
        <v>0.99994236311239193</v>
      </c>
      <c r="AO611" s="432" t="str">
        <f t="shared" si="329"/>
        <v/>
      </c>
      <c r="AP611" s="432">
        <f t="shared" si="329"/>
        <v>0.99994236311239193</v>
      </c>
      <c r="AQ611" s="200">
        <f t="shared" si="330"/>
        <v>0</v>
      </c>
      <c r="AR611" s="200">
        <f t="shared" si="330"/>
        <v>0</v>
      </c>
      <c r="AS611" s="200">
        <f t="shared" si="330"/>
        <v>0</v>
      </c>
      <c r="AT611" s="200">
        <f t="shared" si="331"/>
        <v>0</v>
      </c>
      <c r="AU611" s="404"/>
    </row>
    <row r="612" spans="1:48" s="334" customFormat="1">
      <c r="A612" s="401"/>
      <c r="B612" s="217" t="s">
        <v>170</v>
      </c>
      <c r="C612" s="200"/>
      <c r="D612" s="200">
        <v>445400</v>
      </c>
      <c r="E612" s="200"/>
      <c r="F612" s="200">
        <f t="shared" si="317"/>
        <v>445400</v>
      </c>
      <c r="G612" s="200"/>
      <c r="H612" s="200"/>
      <c r="I612" s="200"/>
      <c r="J612" s="200">
        <f t="shared" si="318"/>
        <v>0</v>
      </c>
      <c r="K612" s="200">
        <f t="shared" si="319"/>
        <v>0</v>
      </c>
      <c r="L612" s="200">
        <f t="shared" si="319"/>
        <v>445400</v>
      </c>
      <c r="M612" s="200">
        <f t="shared" si="319"/>
        <v>0</v>
      </c>
      <c r="N612" s="200">
        <f t="shared" si="320"/>
        <v>445400</v>
      </c>
      <c r="O612" s="200"/>
      <c r="P612" s="200">
        <v>445400</v>
      </c>
      <c r="Q612" s="200"/>
      <c r="R612" s="200">
        <f t="shared" si="321"/>
        <v>445400</v>
      </c>
      <c r="S612" s="200"/>
      <c r="T612" s="200"/>
      <c r="U612" s="200"/>
      <c r="V612" s="200">
        <f t="shared" si="322"/>
        <v>0</v>
      </c>
      <c r="W612" s="200"/>
      <c r="X612" s="402">
        <f>+[3]DRH!J461</f>
        <v>357000</v>
      </c>
      <c r="Y612" s="200"/>
      <c r="Z612" s="200">
        <f t="shared" si="323"/>
        <v>357000</v>
      </c>
      <c r="AA612" s="200">
        <f t="shared" si="324"/>
        <v>0</v>
      </c>
      <c r="AB612" s="402">
        <f t="shared" si="324"/>
        <v>802400</v>
      </c>
      <c r="AC612" s="402">
        <f t="shared" si="324"/>
        <v>0</v>
      </c>
      <c r="AD612" s="402">
        <f t="shared" si="325"/>
        <v>802400</v>
      </c>
      <c r="AE612" s="402"/>
      <c r="AF612" s="402">
        <f>+[3]DRH!AX461</f>
        <v>748206.5</v>
      </c>
      <c r="AG612" s="402"/>
      <c r="AH612" s="402">
        <f t="shared" si="326"/>
        <v>748206.5</v>
      </c>
      <c r="AI612" s="402">
        <f t="shared" si="327"/>
        <v>0</v>
      </c>
      <c r="AJ612" s="402">
        <f t="shared" si="327"/>
        <v>54193.5</v>
      </c>
      <c r="AK612" s="402">
        <f t="shared" si="327"/>
        <v>0</v>
      </c>
      <c r="AL612" s="402">
        <f t="shared" si="328"/>
        <v>54193.5</v>
      </c>
      <c r="AM612" s="432" t="str">
        <f t="shared" si="329"/>
        <v/>
      </c>
      <c r="AN612" s="432">
        <f t="shared" si="329"/>
        <v>0.93246074277168489</v>
      </c>
      <c r="AO612" s="432" t="str">
        <f t="shared" si="329"/>
        <v/>
      </c>
      <c r="AP612" s="432">
        <f t="shared" si="329"/>
        <v>0.93246074277168489</v>
      </c>
      <c r="AQ612" s="200">
        <f t="shared" si="330"/>
        <v>0</v>
      </c>
      <c r="AR612" s="200">
        <f t="shared" si="330"/>
        <v>0</v>
      </c>
      <c r="AS612" s="200">
        <f t="shared" si="330"/>
        <v>0</v>
      </c>
      <c r="AT612" s="200">
        <f t="shared" si="331"/>
        <v>0</v>
      </c>
      <c r="AU612" s="404"/>
    </row>
    <row r="613" spans="1:48" s="334" customFormat="1">
      <c r="A613" s="401"/>
      <c r="B613" s="217" t="s">
        <v>171</v>
      </c>
      <c r="C613" s="200"/>
      <c r="D613" s="200">
        <v>500000</v>
      </c>
      <c r="E613" s="200"/>
      <c r="F613" s="200">
        <f t="shared" si="317"/>
        <v>500000</v>
      </c>
      <c r="G613" s="200"/>
      <c r="H613" s="200"/>
      <c r="I613" s="200"/>
      <c r="J613" s="200">
        <f t="shared" si="318"/>
        <v>0</v>
      </c>
      <c r="K613" s="200">
        <f t="shared" si="319"/>
        <v>0</v>
      </c>
      <c r="L613" s="200">
        <f t="shared" si="319"/>
        <v>500000</v>
      </c>
      <c r="M613" s="200">
        <f t="shared" si="319"/>
        <v>0</v>
      </c>
      <c r="N613" s="200">
        <f t="shared" si="320"/>
        <v>500000</v>
      </c>
      <c r="O613" s="200"/>
      <c r="P613" s="200">
        <v>500000</v>
      </c>
      <c r="Q613" s="200"/>
      <c r="R613" s="200">
        <f t="shared" si="321"/>
        <v>500000</v>
      </c>
      <c r="S613" s="200"/>
      <c r="T613" s="200"/>
      <c r="U613" s="200"/>
      <c r="V613" s="200">
        <f t="shared" si="322"/>
        <v>0</v>
      </c>
      <c r="W613" s="200"/>
      <c r="X613" s="402">
        <f>+[3]SPMC!J461</f>
        <v>357000</v>
      </c>
      <c r="Y613" s="200"/>
      <c r="Z613" s="200">
        <f t="shared" si="323"/>
        <v>357000</v>
      </c>
      <c r="AA613" s="200">
        <f t="shared" si="324"/>
        <v>0</v>
      </c>
      <c r="AB613" s="402">
        <f t="shared" si="324"/>
        <v>857000</v>
      </c>
      <c r="AC613" s="402">
        <f t="shared" si="324"/>
        <v>0</v>
      </c>
      <c r="AD613" s="402">
        <f t="shared" si="325"/>
        <v>857000</v>
      </c>
      <c r="AE613" s="402"/>
      <c r="AF613" s="402">
        <f>+[3]SPMC!AX461</f>
        <v>796450</v>
      </c>
      <c r="AG613" s="402"/>
      <c r="AH613" s="402">
        <f t="shared" si="326"/>
        <v>796450</v>
      </c>
      <c r="AI613" s="402">
        <f t="shared" si="327"/>
        <v>0</v>
      </c>
      <c r="AJ613" s="402">
        <f t="shared" si="327"/>
        <v>60550</v>
      </c>
      <c r="AK613" s="402">
        <f t="shared" si="327"/>
        <v>0</v>
      </c>
      <c r="AL613" s="402">
        <f t="shared" si="328"/>
        <v>60550</v>
      </c>
      <c r="AM613" s="432" t="str">
        <f t="shared" si="329"/>
        <v/>
      </c>
      <c r="AN613" s="432">
        <f t="shared" si="329"/>
        <v>0.9293465577596266</v>
      </c>
      <c r="AO613" s="432" t="str">
        <f t="shared" si="329"/>
        <v/>
      </c>
      <c r="AP613" s="432">
        <f t="shared" si="329"/>
        <v>0.9293465577596266</v>
      </c>
      <c r="AQ613" s="200">
        <f t="shared" si="330"/>
        <v>0</v>
      </c>
      <c r="AR613" s="200">
        <f t="shared" si="330"/>
        <v>0</v>
      </c>
      <c r="AS613" s="200">
        <f t="shared" si="330"/>
        <v>0</v>
      </c>
      <c r="AT613" s="200">
        <f t="shared" si="331"/>
        <v>0</v>
      </c>
      <c r="AU613" s="404"/>
    </row>
    <row r="614" spans="1:48" s="334" customFormat="1">
      <c r="A614" s="401"/>
      <c r="B614" s="217" t="s">
        <v>172</v>
      </c>
      <c r="C614" s="200"/>
      <c r="D614" s="200"/>
      <c r="E614" s="200"/>
      <c r="F614" s="200">
        <f t="shared" ref="F614:F631" si="332">SUM(C614:E614)</f>
        <v>0</v>
      </c>
      <c r="G614" s="200"/>
      <c r="H614" s="200"/>
      <c r="I614" s="200"/>
      <c r="J614" s="200">
        <f t="shared" ref="J614:J631" si="333">SUM(G614:I614)</f>
        <v>0</v>
      </c>
      <c r="K614" s="200">
        <f t="shared" ref="K614:M629" si="334">+C614+G614</f>
        <v>0</v>
      </c>
      <c r="L614" s="200">
        <f t="shared" si="334"/>
        <v>0</v>
      </c>
      <c r="M614" s="200">
        <f t="shared" si="334"/>
        <v>0</v>
      </c>
      <c r="N614" s="200">
        <f t="shared" ref="N614:N631" si="335">SUM(K614:M614)</f>
        <v>0</v>
      </c>
      <c r="O614" s="200"/>
      <c r="P614" s="200"/>
      <c r="Q614" s="200"/>
      <c r="R614" s="200">
        <f t="shared" ref="R614:R631" si="336">SUM(O614:Q614)</f>
        <v>0</v>
      </c>
      <c r="S614" s="200"/>
      <c r="T614" s="200"/>
      <c r="U614" s="200"/>
      <c r="V614" s="200">
        <f t="shared" ref="V614:V631" si="337">SUM(S614:U614)</f>
        <v>0</v>
      </c>
      <c r="W614" s="200"/>
      <c r="X614" s="402">
        <f>+[3]CRMC!J461</f>
        <v>357000</v>
      </c>
      <c r="Y614" s="200"/>
      <c r="Z614" s="200">
        <f t="shared" ref="Z614:Z631" si="338">SUM(W614:Y614)</f>
        <v>357000</v>
      </c>
      <c r="AA614" s="200">
        <f t="shared" ref="AA614:AC629" si="339">+O614+W614+S614</f>
        <v>0</v>
      </c>
      <c r="AB614" s="402">
        <f t="shared" si="339"/>
        <v>357000</v>
      </c>
      <c r="AC614" s="402">
        <f t="shared" si="339"/>
        <v>0</v>
      </c>
      <c r="AD614" s="402">
        <f t="shared" si="325"/>
        <v>357000</v>
      </c>
      <c r="AE614" s="402"/>
      <c r="AF614" s="402">
        <f>+[3]CRMC!AX461</f>
        <v>357000</v>
      </c>
      <c r="AG614" s="402"/>
      <c r="AH614" s="402">
        <f t="shared" si="326"/>
        <v>357000</v>
      </c>
      <c r="AI614" s="402">
        <f t="shared" ref="AI614:AK629" si="340">+AA614-AE614</f>
        <v>0</v>
      </c>
      <c r="AJ614" s="402">
        <f t="shared" si="340"/>
        <v>0</v>
      </c>
      <c r="AK614" s="402">
        <f t="shared" si="340"/>
        <v>0</v>
      </c>
      <c r="AL614" s="402">
        <f t="shared" si="328"/>
        <v>0</v>
      </c>
      <c r="AM614" s="432" t="str">
        <f t="shared" ref="AM614:AP629" si="341">IF(AA614=0,"",AE614/AA614)</f>
        <v/>
      </c>
      <c r="AN614" s="432">
        <f t="shared" si="341"/>
        <v>1</v>
      </c>
      <c r="AO614" s="432" t="str">
        <f t="shared" si="341"/>
        <v/>
      </c>
      <c r="AP614" s="432">
        <f t="shared" si="341"/>
        <v>1</v>
      </c>
      <c r="AQ614" s="200">
        <f t="shared" ref="AQ614:AS629" si="342">+K614-O614-S614</f>
        <v>0</v>
      </c>
      <c r="AR614" s="200">
        <f t="shared" si="342"/>
        <v>0</v>
      </c>
      <c r="AS614" s="200">
        <f t="shared" si="342"/>
        <v>0</v>
      </c>
      <c r="AT614" s="200">
        <f t="shared" si="331"/>
        <v>0</v>
      </c>
      <c r="AU614" s="404"/>
    </row>
    <row r="615" spans="1:48" s="334" customFormat="1">
      <c r="A615" s="401"/>
      <c r="B615" s="217" t="s">
        <v>173</v>
      </c>
      <c r="C615" s="200"/>
      <c r="D615" s="200"/>
      <c r="E615" s="200"/>
      <c r="F615" s="200">
        <f t="shared" si="332"/>
        <v>0</v>
      </c>
      <c r="G615" s="200"/>
      <c r="H615" s="200"/>
      <c r="I615" s="200"/>
      <c r="J615" s="200">
        <f t="shared" si="333"/>
        <v>0</v>
      </c>
      <c r="K615" s="200">
        <f t="shared" si="334"/>
        <v>0</v>
      </c>
      <c r="L615" s="200">
        <f t="shared" si="334"/>
        <v>0</v>
      </c>
      <c r="M615" s="200">
        <f t="shared" si="334"/>
        <v>0</v>
      </c>
      <c r="N615" s="200">
        <f t="shared" si="335"/>
        <v>0</v>
      </c>
      <c r="O615" s="200"/>
      <c r="P615" s="200"/>
      <c r="Q615" s="200"/>
      <c r="R615" s="200">
        <f t="shared" si="336"/>
        <v>0</v>
      </c>
      <c r="S615" s="200"/>
      <c r="T615" s="200"/>
      <c r="U615" s="200"/>
      <c r="V615" s="200">
        <f t="shared" si="337"/>
        <v>0</v>
      </c>
      <c r="W615" s="200"/>
      <c r="X615" s="402">
        <f>+[3]CS!J461</f>
        <v>297000</v>
      </c>
      <c r="Y615" s="200"/>
      <c r="Z615" s="200">
        <f t="shared" si="338"/>
        <v>297000</v>
      </c>
      <c r="AA615" s="200">
        <f t="shared" si="339"/>
        <v>0</v>
      </c>
      <c r="AB615" s="402">
        <f t="shared" si="339"/>
        <v>297000</v>
      </c>
      <c r="AC615" s="402">
        <f t="shared" si="339"/>
        <v>0</v>
      </c>
      <c r="AD615" s="402">
        <f t="shared" ref="AD615:AD631" si="343">SUM(AA615:AC615)</f>
        <v>297000</v>
      </c>
      <c r="AE615" s="402"/>
      <c r="AF615" s="402">
        <f>+[3]CS!AX461</f>
        <v>295522.52</v>
      </c>
      <c r="AG615" s="402"/>
      <c r="AH615" s="402">
        <f t="shared" ref="AH615:AH631" si="344">SUM(AE615:AG615)</f>
        <v>295522.52</v>
      </c>
      <c r="AI615" s="402">
        <f t="shared" si="340"/>
        <v>0</v>
      </c>
      <c r="AJ615" s="402">
        <f t="shared" si="340"/>
        <v>1477.4799999999814</v>
      </c>
      <c r="AK615" s="402">
        <f t="shared" si="340"/>
        <v>0</v>
      </c>
      <c r="AL615" s="402">
        <f t="shared" ref="AL615:AL622" si="345">SUM(AI615:AK615)</f>
        <v>1477.4799999999814</v>
      </c>
      <c r="AM615" s="432" t="str">
        <f t="shared" si="341"/>
        <v/>
      </c>
      <c r="AN615" s="432">
        <f t="shared" si="341"/>
        <v>0.99502531986531995</v>
      </c>
      <c r="AO615" s="432" t="str">
        <f t="shared" si="341"/>
        <v/>
      </c>
      <c r="AP615" s="432">
        <f t="shared" si="341"/>
        <v>0.99502531986531995</v>
      </c>
      <c r="AQ615" s="200">
        <f t="shared" si="342"/>
        <v>0</v>
      </c>
      <c r="AR615" s="200">
        <f t="shared" si="342"/>
        <v>0</v>
      </c>
      <c r="AS615" s="200">
        <f t="shared" si="342"/>
        <v>0</v>
      </c>
      <c r="AT615" s="200">
        <f t="shared" ref="AT615:AT631" si="346">SUM(AQ615:AS615)</f>
        <v>0</v>
      </c>
      <c r="AU615" s="404"/>
    </row>
    <row r="616" spans="1:48" s="334" customFormat="1">
      <c r="A616" s="401"/>
      <c r="B616" s="465" t="s">
        <v>439</v>
      </c>
      <c r="C616" s="200"/>
      <c r="D616" s="200"/>
      <c r="E616" s="200"/>
      <c r="F616" s="200">
        <f t="shared" si="332"/>
        <v>0</v>
      </c>
      <c r="G616" s="200"/>
      <c r="H616" s="200"/>
      <c r="I616" s="200"/>
      <c r="J616" s="200">
        <f t="shared" si="333"/>
        <v>0</v>
      </c>
      <c r="K616" s="200">
        <f t="shared" si="334"/>
        <v>0</v>
      </c>
      <c r="L616" s="200">
        <f t="shared" si="334"/>
        <v>0</v>
      </c>
      <c r="M616" s="200">
        <f t="shared" si="334"/>
        <v>0</v>
      </c>
      <c r="N616" s="200">
        <f t="shared" si="335"/>
        <v>0</v>
      </c>
      <c r="O616" s="200"/>
      <c r="P616" s="200"/>
      <c r="Q616" s="200"/>
      <c r="R616" s="200">
        <f t="shared" si="336"/>
        <v>0</v>
      </c>
      <c r="S616" s="200"/>
      <c r="T616" s="200"/>
      <c r="U616" s="200"/>
      <c r="V616" s="200">
        <f t="shared" si="337"/>
        <v>0</v>
      </c>
      <c r="W616" s="200"/>
      <c r="X616" s="402">
        <f>+[3]ASTMMC!J461</f>
        <v>317000</v>
      </c>
      <c r="Y616" s="200"/>
      <c r="Z616" s="200">
        <f t="shared" si="338"/>
        <v>317000</v>
      </c>
      <c r="AA616" s="200">
        <f t="shared" si="339"/>
        <v>0</v>
      </c>
      <c r="AB616" s="402">
        <f t="shared" si="339"/>
        <v>317000</v>
      </c>
      <c r="AC616" s="402">
        <f t="shared" si="339"/>
        <v>0</v>
      </c>
      <c r="AD616" s="402">
        <f t="shared" si="343"/>
        <v>317000</v>
      </c>
      <c r="AE616" s="402"/>
      <c r="AF616" s="402">
        <f>+[3]ASTMMC!AX461</f>
        <v>316543.3</v>
      </c>
      <c r="AG616" s="402"/>
      <c r="AH616" s="402">
        <f t="shared" si="344"/>
        <v>316543.3</v>
      </c>
      <c r="AI616" s="402">
        <f t="shared" si="340"/>
        <v>0</v>
      </c>
      <c r="AJ616" s="402">
        <f t="shared" si="340"/>
        <v>456.70000000001164</v>
      </c>
      <c r="AK616" s="402">
        <f t="shared" si="340"/>
        <v>0</v>
      </c>
      <c r="AL616" s="402">
        <f t="shared" si="345"/>
        <v>456.70000000001164</v>
      </c>
      <c r="AM616" s="432" t="str">
        <f t="shared" si="341"/>
        <v/>
      </c>
      <c r="AN616" s="432">
        <f t="shared" si="341"/>
        <v>0.9985593059936908</v>
      </c>
      <c r="AO616" s="432" t="str">
        <f t="shared" si="341"/>
        <v/>
      </c>
      <c r="AP616" s="432">
        <f t="shared" si="341"/>
        <v>0.9985593059936908</v>
      </c>
      <c r="AQ616" s="200">
        <f t="shared" si="342"/>
        <v>0</v>
      </c>
      <c r="AR616" s="200">
        <f t="shared" si="342"/>
        <v>0</v>
      </c>
      <c r="AS616" s="200">
        <f t="shared" si="342"/>
        <v>0</v>
      </c>
      <c r="AT616" s="200">
        <f t="shared" si="346"/>
        <v>0</v>
      </c>
      <c r="AU616" s="404"/>
    </row>
    <row r="617" spans="1:48" s="334" customFormat="1">
      <c r="A617" s="401"/>
      <c r="B617" s="217" t="s">
        <v>175</v>
      </c>
      <c r="C617" s="200"/>
      <c r="D617" s="200"/>
      <c r="E617" s="200"/>
      <c r="F617" s="200">
        <f t="shared" si="332"/>
        <v>0</v>
      </c>
      <c r="G617" s="200"/>
      <c r="H617" s="200"/>
      <c r="I617" s="200"/>
      <c r="J617" s="200">
        <f t="shared" si="333"/>
        <v>0</v>
      </c>
      <c r="K617" s="200">
        <f t="shared" si="334"/>
        <v>0</v>
      </c>
      <c r="L617" s="200">
        <f t="shared" si="334"/>
        <v>0</v>
      </c>
      <c r="M617" s="200">
        <f t="shared" si="334"/>
        <v>0</v>
      </c>
      <c r="N617" s="200">
        <f t="shared" si="335"/>
        <v>0</v>
      </c>
      <c r="O617" s="200"/>
      <c r="P617" s="200"/>
      <c r="Q617" s="200"/>
      <c r="R617" s="200">
        <f t="shared" si="336"/>
        <v>0</v>
      </c>
      <c r="S617" s="200"/>
      <c r="T617" s="200"/>
      <c r="U617" s="200"/>
      <c r="V617" s="200">
        <f t="shared" si="337"/>
        <v>0</v>
      </c>
      <c r="W617" s="200"/>
      <c r="X617" s="402">
        <f>+[3]CRH!J461</f>
        <v>417000</v>
      </c>
      <c r="Y617" s="200"/>
      <c r="Z617" s="200">
        <f t="shared" si="338"/>
        <v>417000</v>
      </c>
      <c r="AA617" s="200">
        <f t="shared" si="339"/>
        <v>0</v>
      </c>
      <c r="AB617" s="402">
        <f t="shared" si="339"/>
        <v>417000</v>
      </c>
      <c r="AC617" s="402">
        <f t="shared" si="339"/>
        <v>0</v>
      </c>
      <c r="AD617" s="402">
        <f t="shared" si="343"/>
        <v>417000</v>
      </c>
      <c r="AE617" s="402"/>
      <c r="AF617" s="402">
        <f>+[3]CRH!AX461</f>
        <v>0</v>
      </c>
      <c r="AG617" s="402"/>
      <c r="AH617" s="402">
        <f t="shared" si="344"/>
        <v>0</v>
      </c>
      <c r="AI617" s="402">
        <f t="shared" si="340"/>
        <v>0</v>
      </c>
      <c r="AJ617" s="402">
        <f t="shared" si="340"/>
        <v>417000</v>
      </c>
      <c r="AK617" s="402">
        <f t="shared" si="340"/>
        <v>0</v>
      </c>
      <c r="AL617" s="402">
        <f t="shared" si="345"/>
        <v>417000</v>
      </c>
      <c r="AM617" s="432" t="str">
        <f t="shared" si="341"/>
        <v/>
      </c>
      <c r="AN617" s="432">
        <f t="shared" si="341"/>
        <v>0</v>
      </c>
      <c r="AO617" s="432" t="str">
        <f t="shared" si="341"/>
        <v/>
      </c>
      <c r="AP617" s="432">
        <f t="shared" si="341"/>
        <v>0</v>
      </c>
      <c r="AQ617" s="200">
        <f t="shared" si="342"/>
        <v>0</v>
      </c>
      <c r="AR617" s="200">
        <f t="shared" si="342"/>
        <v>0</v>
      </c>
      <c r="AS617" s="200">
        <f t="shared" si="342"/>
        <v>0</v>
      </c>
      <c r="AT617" s="200">
        <f t="shared" si="346"/>
        <v>0</v>
      </c>
      <c r="AU617" s="404"/>
    </row>
    <row r="618" spans="1:48" s="334" customFormat="1">
      <c r="A618" s="401"/>
      <c r="B618" s="217"/>
      <c r="C618" s="200"/>
      <c r="D618" s="200"/>
      <c r="E618" s="200"/>
      <c r="F618" s="200">
        <f t="shared" si="332"/>
        <v>0</v>
      </c>
      <c r="G618" s="200"/>
      <c r="H618" s="200"/>
      <c r="I618" s="200"/>
      <c r="J618" s="200">
        <f t="shared" si="333"/>
        <v>0</v>
      </c>
      <c r="K618" s="200">
        <f t="shared" si="334"/>
        <v>0</v>
      </c>
      <c r="L618" s="200">
        <f t="shared" si="334"/>
        <v>0</v>
      </c>
      <c r="M618" s="200">
        <f t="shared" si="334"/>
        <v>0</v>
      </c>
      <c r="N618" s="200">
        <f t="shared" si="335"/>
        <v>0</v>
      </c>
      <c r="O618" s="200"/>
      <c r="P618" s="200"/>
      <c r="Q618" s="200"/>
      <c r="R618" s="200">
        <f t="shared" si="336"/>
        <v>0</v>
      </c>
      <c r="S618" s="200"/>
      <c r="T618" s="200"/>
      <c r="U618" s="200"/>
      <c r="V618" s="200">
        <f t="shared" si="337"/>
        <v>0</v>
      </c>
      <c r="W618" s="200"/>
      <c r="X618" s="200"/>
      <c r="Y618" s="200"/>
      <c r="Z618" s="200">
        <f t="shared" si="338"/>
        <v>0</v>
      </c>
      <c r="AA618" s="200">
        <f t="shared" si="339"/>
        <v>0</v>
      </c>
      <c r="AB618" s="402">
        <f t="shared" si="339"/>
        <v>0</v>
      </c>
      <c r="AC618" s="402">
        <f t="shared" si="339"/>
        <v>0</v>
      </c>
      <c r="AD618" s="402">
        <f t="shared" si="343"/>
        <v>0</v>
      </c>
      <c r="AE618" s="402"/>
      <c r="AF618" s="402"/>
      <c r="AG618" s="402"/>
      <c r="AH618" s="402">
        <f t="shared" si="344"/>
        <v>0</v>
      </c>
      <c r="AI618" s="402">
        <f t="shared" si="340"/>
        <v>0</v>
      </c>
      <c r="AJ618" s="402">
        <f t="shared" si="340"/>
        <v>0</v>
      </c>
      <c r="AK618" s="402">
        <f t="shared" si="340"/>
        <v>0</v>
      </c>
      <c r="AL618" s="402">
        <f t="shared" si="345"/>
        <v>0</v>
      </c>
      <c r="AM618" s="432" t="str">
        <f t="shared" si="341"/>
        <v/>
      </c>
      <c r="AN618" s="432" t="str">
        <f t="shared" si="341"/>
        <v/>
      </c>
      <c r="AO618" s="432" t="str">
        <f t="shared" si="341"/>
        <v/>
      </c>
      <c r="AP618" s="432" t="str">
        <f t="shared" si="341"/>
        <v/>
      </c>
      <c r="AQ618" s="200">
        <f t="shared" si="342"/>
        <v>0</v>
      </c>
      <c r="AR618" s="200">
        <f t="shared" si="342"/>
        <v>0</v>
      </c>
      <c r="AS618" s="200">
        <f t="shared" si="342"/>
        <v>0</v>
      </c>
      <c r="AT618" s="200">
        <f t="shared" si="346"/>
        <v>0</v>
      </c>
      <c r="AU618" s="404"/>
    </row>
    <row r="619" spans="1:48" s="420" customFormat="1">
      <c r="A619" s="491" t="s">
        <v>239</v>
      </c>
      <c r="B619" s="481" t="s">
        <v>240</v>
      </c>
      <c r="C619" s="416"/>
      <c r="D619" s="416">
        <f>+'[3]Central-conap'!D146</f>
        <v>1172418.3999999999</v>
      </c>
      <c r="E619" s="416"/>
      <c r="F619" s="416">
        <f t="shared" si="332"/>
        <v>1172418.3999999999</v>
      </c>
      <c r="G619" s="416"/>
      <c r="H619" s="416"/>
      <c r="I619" s="416"/>
      <c r="J619" s="416">
        <f t="shared" si="333"/>
        <v>0</v>
      </c>
      <c r="K619" s="416">
        <f t="shared" si="334"/>
        <v>0</v>
      </c>
      <c r="L619" s="416">
        <f t="shared" si="334"/>
        <v>1172418.3999999999</v>
      </c>
      <c r="M619" s="416">
        <f t="shared" si="334"/>
        <v>0</v>
      </c>
      <c r="N619" s="416">
        <f t="shared" si="335"/>
        <v>1172418.3999999999</v>
      </c>
      <c r="O619" s="416"/>
      <c r="P619" s="416">
        <v>1172418.3999999999</v>
      </c>
      <c r="Q619" s="416"/>
      <c r="R619" s="416">
        <f t="shared" si="336"/>
        <v>1172418.3999999999</v>
      </c>
      <c r="S619" s="416"/>
      <c r="T619" s="416"/>
      <c r="U619" s="416"/>
      <c r="V619" s="416">
        <f t="shared" si="337"/>
        <v>0</v>
      </c>
      <c r="W619" s="416"/>
      <c r="X619" s="416">
        <f>+'[3]Central-conap'!E146</f>
        <v>0</v>
      </c>
      <c r="Y619" s="416"/>
      <c r="Z619" s="416">
        <f t="shared" si="338"/>
        <v>0</v>
      </c>
      <c r="AA619" s="416">
        <f t="shared" si="339"/>
        <v>0</v>
      </c>
      <c r="AB619" s="417">
        <f t="shared" si="339"/>
        <v>1172418.3999999999</v>
      </c>
      <c r="AC619" s="417">
        <f t="shared" si="339"/>
        <v>0</v>
      </c>
      <c r="AD619" s="417">
        <f t="shared" si="343"/>
        <v>1172418.3999999999</v>
      </c>
      <c r="AE619" s="417"/>
      <c r="AF619" s="417">
        <f>+'[3]Central-conap'!F146</f>
        <v>1106596.95</v>
      </c>
      <c r="AG619" s="417"/>
      <c r="AH619" s="417">
        <f t="shared" si="344"/>
        <v>1106596.95</v>
      </c>
      <c r="AI619" s="417">
        <f t="shared" si="340"/>
        <v>0</v>
      </c>
      <c r="AJ619" s="417">
        <f t="shared" si="340"/>
        <v>65821.449999999953</v>
      </c>
      <c r="AK619" s="417">
        <f t="shared" si="340"/>
        <v>0</v>
      </c>
      <c r="AL619" s="417">
        <f t="shared" si="345"/>
        <v>65821.449999999953</v>
      </c>
      <c r="AM619" s="418" t="str">
        <f t="shared" si="341"/>
        <v/>
      </c>
      <c r="AN619" s="418">
        <f t="shared" si="341"/>
        <v>0.94385839560348084</v>
      </c>
      <c r="AO619" s="418" t="str">
        <f t="shared" si="341"/>
        <v/>
      </c>
      <c r="AP619" s="418">
        <f t="shared" si="341"/>
        <v>0.94385839560348084</v>
      </c>
      <c r="AQ619" s="416">
        <f t="shared" si="342"/>
        <v>0</v>
      </c>
      <c r="AR619" s="416">
        <f t="shared" si="342"/>
        <v>0</v>
      </c>
      <c r="AS619" s="416">
        <f t="shared" si="342"/>
        <v>0</v>
      </c>
      <c r="AT619" s="397">
        <f t="shared" si="346"/>
        <v>0</v>
      </c>
      <c r="AU619" s="419"/>
      <c r="AV619" s="420">
        <f>+AL619-'[1]Summary by PAP Conap2014'!$BE$147</f>
        <v>0</v>
      </c>
    </row>
    <row r="620" spans="1:48" s="420" customFormat="1">
      <c r="A620" s="491"/>
      <c r="B620" s="481"/>
      <c r="C620" s="416"/>
      <c r="D620" s="416"/>
      <c r="E620" s="416"/>
      <c r="F620" s="416">
        <f t="shared" si="332"/>
        <v>0</v>
      </c>
      <c r="G620" s="416"/>
      <c r="H620" s="416"/>
      <c r="I620" s="416"/>
      <c r="J620" s="416">
        <f t="shared" si="333"/>
        <v>0</v>
      </c>
      <c r="K620" s="416">
        <f t="shared" si="334"/>
        <v>0</v>
      </c>
      <c r="L620" s="416">
        <f t="shared" si="334"/>
        <v>0</v>
      </c>
      <c r="M620" s="416">
        <f t="shared" si="334"/>
        <v>0</v>
      </c>
      <c r="N620" s="416">
        <f t="shared" si="335"/>
        <v>0</v>
      </c>
      <c r="O620" s="416"/>
      <c r="P620" s="416"/>
      <c r="Q620" s="416"/>
      <c r="R620" s="416">
        <f t="shared" si="336"/>
        <v>0</v>
      </c>
      <c r="S620" s="416"/>
      <c r="T620" s="416"/>
      <c r="U620" s="416"/>
      <c r="V620" s="416">
        <f t="shared" si="337"/>
        <v>0</v>
      </c>
      <c r="W620" s="416"/>
      <c r="X620" s="416"/>
      <c r="Y620" s="416"/>
      <c r="Z620" s="416">
        <f t="shared" si="338"/>
        <v>0</v>
      </c>
      <c r="AA620" s="416">
        <f t="shared" si="339"/>
        <v>0</v>
      </c>
      <c r="AB620" s="417">
        <f t="shared" si="339"/>
        <v>0</v>
      </c>
      <c r="AC620" s="417">
        <f t="shared" si="339"/>
        <v>0</v>
      </c>
      <c r="AD620" s="417">
        <f t="shared" si="343"/>
        <v>0</v>
      </c>
      <c r="AE620" s="417"/>
      <c r="AF620" s="417"/>
      <c r="AG620" s="417"/>
      <c r="AH620" s="417">
        <f t="shared" si="344"/>
        <v>0</v>
      </c>
      <c r="AI620" s="417">
        <f t="shared" si="340"/>
        <v>0</v>
      </c>
      <c r="AJ620" s="417">
        <f t="shared" si="340"/>
        <v>0</v>
      </c>
      <c r="AK620" s="417">
        <f t="shared" si="340"/>
        <v>0</v>
      </c>
      <c r="AL620" s="417">
        <f t="shared" si="345"/>
        <v>0</v>
      </c>
      <c r="AM620" s="418" t="str">
        <f t="shared" si="341"/>
        <v/>
      </c>
      <c r="AN620" s="418" t="str">
        <f t="shared" si="341"/>
        <v/>
      </c>
      <c r="AO620" s="418" t="str">
        <f t="shared" si="341"/>
        <v/>
      </c>
      <c r="AP620" s="418" t="str">
        <f t="shared" si="341"/>
        <v/>
      </c>
      <c r="AQ620" s="416">
        <f t="shared" si="342"/>
        <v>0</v>
      </c>
      <c r="AR620" s="416">
        <f t="shared" si="342"/>
        <v>0</v>
      </c>
      <c r="AS620" s="416">
        <f t="shared" si="342"/>
        <v>0</v>
      </c>
      <c r="AT620" s="416">
        <f t="shared" si="346"/>
        <v>0</v>
      </c>
      <c r="AU620" s="419"/>
    </row>
    <row r="621" spans="1:48" s="420" customFormat="1">
      <c r="A621" s="491" t="s">
        <v>241</v>
      </c>
      <c r="B621" s="483" t="s">
        <v>242</v>
      </c>
      <c r="C621" s="416">
        <f>SUM(C622:C628)</f>
        <v>0</v>
      </c>
      <c r="D621" s="416">
        <f>SUM(D622:D628)</f>
        <v>30530624.759999987</v>
      </c>
      <c r="E621" s="416">
        <f>SUM(E622:E628)</f>
        <v>0</v>
      </c>
      <c r="F621" s="416">
        <f t="shared" si="332"/>
        <v>30530624.759999987</v>
      </c>
      <c r="G621" s="416">
        <f>SUM(G622:G628)</f>
        <v>0</v>
      </c>
      <c r="H621" s="416">
        <f>SUM(H622:H628)</f>
        <v>0</v>
      </c>
      <c r="I621" s="416">
        <f>SUM(I622:I628)</f>
        <v>0</v>
      </c>
      <c r="J621" s="416">
        <f t="shared" si="333"/>
        <v>0</v>
      </c>
      <c r="K621" s="416">
        <f t="shared" si="334"/>
        <v>0</v>
      </c>
      <c r="L621" s="416">
        <f t="shared" si="334"/>
        <v>30530624.759999987</v>
      </c>
      <c r="M621" s="416">
        <f t="shared" si="334"/>
        <v>0</v>
      </c>
      <c r="N621" s="416">
        <f t="shared" si="335"/>
        <v>30530624.759999987</v>
      </c>
      <c r="O621" s="416">
        <f>SUM(O622:O628)</f>
        <v>0</v>
      </c>
      <c r="P621" s="416">
        <f>SUM(P622:P628)</f>
        <v>30530624.759999987</v>
      </c>
      <c r="Q621" s="416">
        <f>SUM(Q622:Q628)</f>
        <v>0</v>
      </c>
      <c r="R621" s="416">
        <f t="shared" si="336"/>
        <v>30530624.759999987</v>
      </c>
      <c r="S621" s="416">
        <f>SUM(S622:S628)</f>
        <v>0</v>
      </c>
      <c r="T621" s="416">
        <f>SUM(T622:T628)</f>
        <v>0</v>
      </c>
      <c r="U621" s="416">
        <f>SUM(U622:U628)</f>
        <v>0</v>
      </c>
      <c r="V621" s="416">
        <f t="shared" si="337"/>
        <v>0</v>
      </c>
      <c r="W621" s="416">
        <f>SUM(W622:W628)</f>
        <v>0</v>
      </c>
      <c r="X621" s="416">
        <f>SUM(X622:X628)</f>
        <v>0</v>
      </c>
      <c r="Y621" s="416">
        <f>SUM(Y622:Y628)</f>
        <v>0</v>
      </c>
      <c r="Z621" s="416">
        <f t="shared" si="338"/>
        <v>0</v>
      </c>
      <c r="AA621" s="416">
        <f t="shared" si="339"/>
        <v>0</v>
      </c>
      <c r="AB621" s="417">
        <f t="shared" si="339"/>
        <v>30530624.759999987</v>
      </c>
      <c r="AC621" s="417">
        <f t="shared" si="339"/>
        <v>0</v>
      </c>
      <c r="AD621" s="417">
        <f t="shared" si="343"/>
        <v>30530624.759999987</v>
      </c>
      <c r="AE621" s="417">
        <f>SUM(AE622:AE628)</f>
        <v>0</v>
      </c>
      <c r="AF621" s="417">
        <f>SUM(AF622:AF628)</f>
        <v>28534472.34</v>
      </c>
      <c r="AG621" s="417">
        <f>SUM(AG622:AG628)</f>
        <v>0</v>
      </c>
      <c r="AH621" s="417">
        <f t="shared" si="344"/>
        <v>28534472.34</v>
      </c>
      <c r="AI621" s="417">
        <f t="shared" si="340"/>
        <v>0</v>
      </c>
      <c r="AJ621" s="417">
        <f t="shared" si="340"/>
        <v>1996152.4199999869</v>
      </c>
      <c r="AK621" s="417">
        <f t="shared" si="340"/>
        <v>0</v>
      </c>
      <c r="AL621" s="417">
        <f t="shared" si="345"/>
        <v>1996152.4199999869</v>
      </c>
      <c r="AM621" s="418" t="str">
        <f t="shared" si="341"/>
        <v/>
      </c>
      <c r="AN621" s="418">
        <f t="shared" si="341"/>
        <v>0.93461802908746017</v>
      </c>
      <c r="AO621" s="418" t="str">
        <f t="shared" si="341"/>
        <v/>
      </c>
      <c r="AP621" s="418">
        <f t="shared" si="341"/>
        <v>0.93461802908746017</v>
      </c>
      <c r="AQ621" s="416">
        <f t="shared" si="342"/>
        <v>0</v>
      </c>
      <c r="AR621" s="416">
        <f t="shared" si="342"/>
        <v>0</v>
      </c>
      <c r="AS621" s="416">
        <f t="shared" si="342"/>
        <v>0</v>
      </c>
      <c r="AT621" s="416">
        <f t="shared" si="346"/>
        <v>0</v>
      </c>
      <c r="AU621" s="419"/>
      <c r="AV621" s="466">
        <f>+AL621-'[1]Summary by PAP Conap2014'!$BE$152</f>
        <v>0</v>
      </c>
    </row>
    <row r="622" spans="1:48" s="434" customFormat="1">
      <c r="A622" s="492" t="s">
        <v>241</v>
      </c>
      <c r="B622" s="217" t="s">
        <v>51</v>
      </c>
      <c r="C622" s="430"/>
      <c r="D622" s="430">
        <v>28711211.089999989</v>
      </c>
      <c r="E622" s="430"/>
      <c r="F622" s="430">
        <f t="shared" si="332"/>
        <v>28711211.089999989</v>
      </c>
      <c r="G622" s="430"/>
      <c r="H622" s="430"/>
      <c r="I622" s="430"/>
      <c r="J622" s="430">
        <f t="shared" si="333"/>
        <v>0</v>
      </c>
      <c r="K622" s="430">
        <f t="shared" si="334"/>
        <v>0</v>
      </c>
      <c r="L622" s="430">
        <f t="shared" si="334"/>
        <v>28711211.089999989</v>
      </c>
      <c r="M622" s="430">
        <f t="shared" si="334"/>
        <v>0</v>
      </c>
      <c r="N622" s="430">
        <f t="shared" si="335"/>
        <v>28711211.089999989</v>
      </c>
      <c r="O622" s="430"/>
      <c r="P622" s="430">
        <v>28711211.089999989</v>
      </c>
      <c r="Q622" s="430"/>
      <c r="R622" s="430">
        <f t="shared" si="336"/>
        <v>28711211.089999989</v>
      </c>
      <c r="S622" s="430"/>
      <c r="T622" s="430"/>
      <c r="U622" s="430"/>
      <c r="V622" s="430">
        <f t="shared" si="337"/>
        <v>0</v>
      </c>
      <c r="W622" s="430"/>
      <c r="X622" s="430"/>
      <c r="Y622" s="430"/>
      <c r="Z622" s="430">
        <f t="shared" si="338"/>
        <v>0</v>
      </c>
      <c r="AA622" s="430">
        <f t="shared" si="339"/>
        <v>0</v>
      </c>
      <c r="AB622" s="431">
        <f t="shared" si="339"/>
        <v>28711211.089999989</v>
      </c>
      <c r="AC622" s="431">
        <f t="shared" si="339"/>
        <v>0</v>
      </c>
      <c r="AD622" s="431">
        <f t="shared" si="343"/>
        <v>28711211.089999989</v>
      </c>
      <c r="AE622" s="431"/>
      <c r="AF622" s="431">
        <f>+'[3]Central-conap'!F151</f>
        <v>27550217.460000001</v>
      </c>
      <c r="AG622" s="431"/>
      <c r="AH622" s="431">
        <f t="shared" si="344"/>
        <v>27550217.460000001</v>
      </c>
      <c r="AI622" s="431">
        <f t="shared" si="340"/>
        <v>0</v>
      </c>
      <c r="AJ622" s="431">
        <f t="shared" si="340"/>
        <v>1160993.6299999878</v>
      </c>
      <c r="AK622" s="431">
        <f t="shared" si="340"/>
        <v>0</v>
      </c>
      <c r="AL622" s="431">
        <f t="shared" si="345"/>
        <v>1160993.6299999878</v>
      </c>
      <c r="AM622" s="432" t="str">
        <f t="shared" si="341"/>
        <v/>
      </c>
      <c r="AN622" s="432">
        <f t="shared" si="341"/>
        <v>0.95956305617479309</v>
      </c>
      <c r="AO622" s="432" t="str">
        <f t="shared" si="341"/>
        <v/>
      </c>
      <c r="AP622" s="432">
        <f t="shared" si="341"/>
        <v>0.95956305617479309</v>
      </c>
      <c r="AQ622" s="430">
        <f t="shared" si="342"/>
        <v>0</v>
      </c>
      <c r="AR622" s="430">
        <f t="shared" si="342"/>
        <v>0</v>
      </c>
      <c r="AS622" s="430">
        <f t="shared" si="342"/>
        <v>0</v>
      </c>
      <c r="AT622" s="200">
        <f t="shared" si="346"/>
        <v>0</v>
      </c>
      <c r="AU622" s="433"/>
    </row>
    <row r="623" spans="1:48" s="334" customFormat="1">
      <c r="A623" s="401"/>
      <c r="B623" s="217" t="s">
        <v>88</v>
      </c>
      <c r="C623" s="200"/>
      <c r="D623" s="200">
        <v>529701.59</v>
      </c>
      <c r="E623" s="200"/>
      <c r="F623" s="200">
        <f t="shared" si="332"/>
        <v>529701.59</v>
      </c>
      <c r="G623" s="200"/>
      <c r="H623" s="200"/>
      <c r="I623" s="200"/>
      <c r="J623" s="200">
        <f t="shared" si="333"/>
        <v>0</v>
      </c>
      <c r="K623" s="200">
        <f t="shared" si="334"/>
        <v>0</v>
      </c>
      <c r="L623" s="200">
        <f t="shared" si="334"/>
        <v>529701.59</v>
      </c>
      <c r="M623" s="200">
        <f t="shared" si="334"/>
        <v>0</v>
      </c>
      <c r="N623" s="200">
        <f t="shared" si="335"/>
        <v>529701.59</v>
      </c>
      <c r="O623" s="200"/>
      <c r="P623" s="200">
        <v>529701.59</v>
      </c>
      <c r="Q623" s="200"/>
      <c r="R623" s="200">
        <f t="shared" si="336"/>
        <v>529701.59</v>
      </c>
      <c r="S623" s="200"/>
      <c r="T623" s="200"/>
      <c r="U623" s="200"/>
      <c r="V623" s="200">
        <f t="shared" si="337"/>
        <v>0</v>
      </c>
      <c r="W623" s="200"/>
      <c r="X623" s="200"/>
      <c r="Y623" s="200"/>
      <c r="Z623" s="200">
        <f t="shared" si="338"/>
        <v>0</v>
      </c>
      <c r="AA623" s="200">
        <f t="shared" si="339"/>
        <v>0</v>
      </c>
      <c r="AB623" s="402">
        <f t="shared" si="339"/>
        <v>529701.59</v>
      </c>
      <c r="AC623" s="402">
        <f t="shared" si="339"/>
        <v>0</v>
      </c>
      <c r="AD623" s="402">
        <f t="shared" si="343"/>
        <v>529701.59</v>
      </c>
      <c r="AE623" s="402"/>
      <c r="AF623" s="431">
        <f>[3]CHDCAR!AX471</f>
        <v>501895</v>
      </c>
      <c r="AG623" s="402"/>
      <c r="AH623" s="402">
        <f t="shared" si="344"/>
        <v>501895</v>
      </c>
      <c r="AI623" s="402">
        <f t="shared" si="340"/>
        <v>0</v>
      </c>
      <c r="AJ623" s="402">
        <f t="shared" si="340"/>
        <v>27806.589999999967</v>
      </c>
      <c r="AK623" s="402">
        <f t="shared" si="340"/>
        <v>0</v>
      </c>
      <c r="AL623" s="402">
        <f t="shared" ref="AL623:AL646" si="347">SUM(AI623:AK623)</f>
        <v>27806.589999999967</v>
      </c>
      <c r="AM623" s="432" t="str">
        <f t="shared" si="341"/>
        <v/>
      </c>
      <c r="AN623" s="432">
        <f t="shared" si="341"/>
        <v>0.94750517928405698</v>
      </c>
      <c r="AO623" s="432" t="str">
        <f t="shared" si="341"/>
        <v/>
      </c>
      <c r="AP623" s="432">
        <f t="shared" si="341"/>
        <v>0.94750517928405698</v>
      </c>
      <c r="AQ623" s="200">
        <f t="shared" si="342"/>
        <v>0</v>
      </c>
      <c r="AR623" s="200">
        <f t="shared" si="342"/>
        <v>0</v>
      </c>
      <c r="AS623" s="200">
        <f t="shared" si="342"/>
        <v>0</v>
      </c>
      <c r="AT623" s="200">
        <f t="shared" si="346"/>
        <v>0</v>
      </c>
      <c r="AU623" s="404"/>
    </row>
    <row r="624" spans="1:48" s="434" customFormat="1">
      <c r="A624" s="492"/>
      <c r="B624" s="237" t="s">
        <v>80</v>
      </c>
      <c r="C624" s="430"/>
      <c r="D624" s="200">
        <v>15377.68</v>
      </c>
      <c r="E624" s="430"/>
      <c r="F624" s="430">
        <f t="shared" si="332"/>
        <v>15377.68</v>
      </c>
      <c r="G624" s="430"/>
      <c r="H624" s="430"/>
      <c r="I624" s="430"/>
      <c r="J624" s="430">
        <f t="shared" si="333"/>
        <v>0</v>
      </c>
      <c r="K624" s="430">
        <f t="shared" si="334"/>
        <v>0</v>
      </c>
      <c r="L624" s="430">
        <f t="shared" si="334"/>
        <v>15377.68</v>
      </c>
      <c r="M624" s="430">
        <f t="shared" si="334"/>
        <v>0</v>
      </c>
      <c r="N624" s="430">
        <f t="shared" si="335"/>
        <v>15377.68</v>
      </c>
      <c r="O624" s="430"/>
      <c r="P624" s="200">
        <v>15377.68</v>
      </c>
      <c r="Q624" s="430"/>
      <c r="R624" s="430">
        <f t="shared" si="336"/>
        <v>15377.68</v>
      </c>
      <c r="S624" s="430"/>
      <c r="T624" s="430"/>
      <c r="U624" s="430"/>
      <c r="V624" s="430">
        <f t="shared" si="337"/>
        <v>0</v>
      </c>
      <c r="W624" s="430"/>
      <c r="X624" s="430"/>
      <c r="Y624" s="430"/>
      <c r="Z624" s="430">
        <f t="shared" si="338"/>
        <v>0</v>
      </c>
      <c r="AA624" s="430">
        <f t="shared" si="339"/>
        <v>0</v>
      </c>
      <c r="AB624" s="431">
        <f t="shared" si="339"/>
        <v>15377.68</v>
      </c>
      <c r="AC624" s="431">
        <f t="shared" si="339"/>
        <v>0</v>
      </c>
      <c r="AD624" s="431">
        <f t="shared" si="343"/>
        <v>15377.68</v>
      </c>
      <c r="AE624" s="431"/>
      <c r="AF624" s="431">
        <f>[3]CHD1!AX471</f>
        <v>15377.68</v>
      </c>
      <c r="AG624" s="431"/>
      <c r="AH624" s="431">
        <f t="shared" si="344"/>
        <v>15377.68</v>
      </c>
      <c r="AI624" s="431">
        <f t="shared" si="340"/>
        <v>0</v>
      </c>
      <c r="AJ624" s="431">
        <f t="shared" si="340"/>
        <v>0</v>
      </c>
      <c r="AK624" s="431">
        <f t="shared" si="340"/>
        <v>0</v>
      </c>
      <c r="AL624" s="431">
        <f t="shared" si="347"/>
        <v>0</v>
      </c>
      <c r="AM624" s="432" t="str">
        <f t="shared" si="341"/>
        <v/>
      </c>
      <c r="AN624" s="432">
        <f t="shared" si="341"/>
        <v>1</v>
      </c>
      <c r="AO624" s="432" t="str">
        <f t="shared" si="341"/>
        <v/>
      </c>
      <c r="AP624" s="432">
        <f t="shared" si="341"/>
        <v>1</v>
      </c>
      <c r="AQ624" s="430">
        <f t="shared" si="342"/>
        <v>0</v>
      </c>
      <c r="AR624" s="430">
        <f t="shared" si="342"/>
        <v>0</v>
      </c>
      <c r="AS624" s="430">
        <f t="shared" si="342"/>
        <v>0</v>
      </c>
      <c r="AT624" s="200">
        <f t="shared" si="346"/>
        <v>0</v>
      </c>
      <c r="AU624" s="433"/>
    </row>
    <row r="625" spans="1:48" s="434" customFormat="1">
      <c r="A625" s="492"/>
      <c r="B625" s="217" t="s">
        <v>93</v>
      </c>
      <c r="C625" s="430"/>
      <c r="D625" s="200">
        <v>257350</v>
      </c>
      <c r="E625" s="430"/>
      <c r="F625" s="430">
        <f t="shared" si="332"/>
        <v>257350</v>
      </c>
      <c r="G625" s="430"/>
      <c r="H625" s="430"/>
      <c r="I625" s="430"/>
      <c r="J625" s="430">
        <f t="shared" si="333"/>
        <v>0</v>
      </c>
      <c r="K625" s="430">
        <f t="shared" si="334"/>
        <v>0</v>
      </c>
      <c r="L625" s="430">
        <f t="shared" si="334"/>
        <v>257350</v>
      </c>
      <c r="M625" s="430">
        <f t="shared" si="334"/>
        <v>0</v>
      </c>
      <c r="N625" s="430">
        <f t="shared" si="335"/>
        <v>257350</v>
      </c>
      <c r="O625" s="430"/>
      <c r="P625" s="200">
        <v>257350</v>
      </c>
      <c r="Q625" s="430"/>
      <c r="R625" s="430">
        <f t="shared" si="336"/>
        <v>257350</v>
      </c>
      <c r="S625" s="430"/>
      <c r="T625" s="430"/>
      <c r="U625" s="430"/>
      <c r="V625" s="430">
        <f t="shared" si="337"/>
        <v>0</v>
      </c>
      <c r="W625" s="430"/>
      <c r="X625" s="430"/>
      <c r="Y625" s="430"/>
      <c r="Z625" s="430">
        <f t="shared" si="338"/>
        <v>0</v>
      </c>
      <c r="AA625" s="430">
        <f t="shared" si="339"/>
        <v>0</v>
      </c>
      <c r="AB625" s="431">
        <f t="shared" si="339"/>
        <v>257350</v>
      </c>
      <c r="AC625" s="431">
        <f t="shared" si="339"/>
        <v>0</v>
      </c>
      <c r="AD625" s="431">
        <f t="shared" si="343"/>
        <v>257350</v>
      </c>
      <c r="AE625" s="431"/>
      <c r="AF625" s="431">
        <f>[3]CHD3!AX471</f>
        <v>0</v>
      </c>
      <c r="AG625" s="431"/>
      <c r="AH625" s="431">
        <f t="shared" si="344"/>
        <v>0</v>
      </c>
      <c r="AI625" s="431">
        <f t="shared" si="340"/>
        <v>0</v>
      </c>
      <c r="AJ625" s="431">
        <f t="shared" si="340"/>
        <v>257350</v>
      </c>
      <c r="AK625" s="431">
        <f t="shared" si="340"/>
        <v>0</v>
      </c>
      <c r="AL625" s="431">
        <f t="shared" si="347"/>
        <v>257350</v>
      </c>
      <c r="AM625" s="432" t="str">
        <f t="shared" si="341"/>
        <v/>
      </c>
      <c r="AN625" s="432">
        <f t="shared" si="341"/>
        <v>0</v>
      </c>
      <c r="AO625" s="432" t="str">
        <f t="shared" si="341"/>
        <v/>
      </c>
      <c r="AP625" s="432">
        <f t="shared" si="341"/>
        <v>0</v>
      </c>
      <c r="AQ625" s="430">
        <f t="shared" si="342"/>
        <v>0</v>
      </c>
      <c r="AR625" s="430">
        <f t="shared" si="342"/>
        <v>0</v>
      </c>
      <c r="AS625" s="430">
        <f t="shared" si="342"/>
        <v>0</v>
      </c>
      <c r="AT625" s="200">
        <f t="shared" si="346"/>
        <v>0</v>
      </c>
      <c r="AU625" s="433"/>
    </row>
    <row r="626" spans="1:48" s="434" customFormat="1">
      <c r="A626" s="492"/>
      <c r="B626" s="217" t="s">
        <v>100</v>
      </c>
      <c r="C626" s="430"/>
      <c r="D626" s="200">
        <v>413522</v>
      </c>
      <c r="E626" s="430"/>
      <c r="F626" s="430">
        <f t="shared" si="332"/>
        <v>413522</v>
      </c>
      <c r="G626" s="430"/>
      <c r="H626" s="430"/>
      <c r="I626" s="430"/>
      <c r="J626" s="430">
        <f t="shared" si="333"/>
        <v>0</v>
      </c>
      <c r="K626" s="430">
        <f t="shared" si="334"/>
        <v>0</v>
      </c>
      <c r="L626" s="430">
        <f t="shared" si="334"/>
        <v>413522</v>
      </c>
      <c r="M626" s="430">
        <f t="shared" si="334"/>
        <v>0</v>
      </c>
      <c r="N626" s="430">
        <f t="shared" si="335"/>
        <v>413522</v>
      </c>
      <c r="O626" s="430"/>
      <c r="P626" s="200">
        <v>413522</v>
      </c>
      <c r="Q626" s="430"/>
      <c r="R626" s="430">
        <f t="shared" si="336"/>
        <v>413522</v>
      </c>
      <c r="S626" s="430"/>
      <c r="T626" s="430"/>
      <c r="U626" s="430"/>
      <c r="V626" s="430">
        <f t="shared" si="337"/>
        <v>0</v>
      </c>
      <c r="W626" s="430"/>
      <c r="X626" s="430"/>
      <c r="Y626" s="430"/>
      <c r="Z626" s="430">
        <f t="shared" si="338"/>
        <v>0</v>
      </c>
      <c r="AA626" s="430">
        <f t="shared" si="339"/>
        <v>0</v>
      </c>
      <c r="AB626" s="431">
        <f t="shared" si="339"/>
        <v>413522</v>
      </c>
      <c r="AC626" s="431">
        <f t="shared" si="339"/>
        <v>0</v>
      </c>
      <c r="AD626" s="431">
        <f t="shared" si="343"/>
        <v>413522</v>
      </c>
      <c r="AE626" s="431"/>
      <c r="AF626" s="431">
        <f>[3]CHD6!AX471</f>
        <v>237858.4</v>
      </c>
      <c r="AG626" s="431"/>
      <c r="AH626" s="431">
        <f t="shared" si="344"/>
        <v>237858.4</v>
      </c>
      <c r="AI626" s="431">
        <f t="shared" si="340"/>
        <v>0</v>
      </c>
      <c r="AJ626" s="431">
        <f t="shared" si="340"/>
        <v>175663.6</v>
      </c>
      <c r="AK626" s="431">
        <f t="shared" si="340"/>
        <v>0</v>
      </c>
      <c r="AL626" s="431">
        <f t="shared" si="347"/>
        <v>175663.6</v>
      </c>
      <c r="AM626" s="432" t="str">
        <f t="shared" si="341"/>
        <v/>
      </c>
      <c r="AN626" s="432">
        <f t="shared" si="341"/>
        <v>0.57520131939775876</v>
      </c>
      <c r="AO626" s="432" t="str">
        <f t="shared" si="341"/>
        <v/>
      </c>
      <c r="AP626" s="432">
        <f t="shared" si="341"/>
        <v>0.57520131939775876</v>
      </c>
      <c r="AQ626" s="430">
        <f t="shared" si="342"/>
        <v>0</v>
      </c>
      <c r="AR626" s="430">
        <f t="shared" si="342"/>
        <v>0</v>
      </c>
      <c r="AS626" s="430">
        <f t="shared" si="342"/>
        <v>0</v>
      </c>
      <c r="AT626" s="200">
        <f t="shared" si="346"/>
        <v>0</v>
      </c>
      <c r="AU626" s="433"/>
    </row>
    <row r="627" spans="1:48" s="434" customFormat="1">
      <c r="A627" s="492"/>
      <c r="B627" s="217" t="s">
        <v>54</v>
      </c>
      <c r="C627" s="430"/>
      <c r="D627" s="430">
        <v>103903</v>
      </c>
      <c r="E627" s="430"/>
      <c r="F627" s="430">
        <f t="shared" si="332"/>
        <v>103903</v>
      </c>
      <c r="G627" s="430"/>
      <c r="H627" s="430"/>
      <c r="I627" s="430"/>
      <c r="J627" s="430">
        <f t="shared" si="333"/>
        <v>0</v>
      </c>
      <c r="K627" s="430">
        <f t="shared" si="334"/>
        <v>0</v>
      </c>
      <c r="L627" s="430">
        <f t="shared" si="334"/>
        <v>103903</v>
      </c>
      <c r="M627" s="430">
        <f t="shared" si="334"/>
        <v>0</v>
      </c>
      <c r="N627" s="430">
        <f t="shared" si="335"/>
        <v>103903</v>
      </c>
      <c r="O627" s="430"/>
      <c r="P627" s="430">
        <v>103903</v>
      </c>
      <c r="Q627" s="430"/>
      <c r="R627" s="430">
        <f t="shared" si="336"/>
        <v>103903</v>
      </c>
      <c r="S627" s="430"/>
      <c r="T627" s="430"/>
      <c r="U627" s="430"/>
      <c r="V627" s="430">
        <f t="shared" si="337"/>
        <v>0</v>
      </c>
      <c r="W627" s="430"/>
      <c r="X627" s="430"/>
      <c r="Y627" s="430"/>
      <c r="Z627" s="430">
        <f t="shared" si="338"/>
        <v>0</v>
      </c>
      <c r="AA627" s="430">
        <f t="shared" si="339"/>
        <v>0</v>
      </c>
      <c r="AB627" s="431">
        <f t="shared" si="339"/>
        <v>103903</v>
      </c>
      <c r="AC627" s="431">
        <f t="shared" si="339"/>
        <v>0</v>
      </c>
      <c r="AD627" s="431">
        <f t="shared" si="343"/>
        <v>103903</v>
      </c>
      <c r="AE627" s="431"/>
      <c r="AF627" s="431">
        <f>[3]CHD7!AX471</f>
        <v>2560</v>
      </c>
      <c r="AG627" s="431"/>
      <c r="AH627" s="431">
        <f t="shared" si="344"/>
        <v>2560</v>
      </c>
      <c r="AI627" s="431">
        <f t="shared" si="340"/>
        <v>0</v>
      </c>
      <c r="AJ627" s="431">
        <f t="shared" si="340"/>
        <v>101343</v>
      </c>
      <c r="AK627" s="431">
        <f t="shared" si="340"/>
        <v>0</v>
      </c>
      <c r="AL627" s="431">
        <f t="shared" si="347"/>
        <v>101343</v>
      </c>
      <c r="AM627" s="432" t="str">
        <f t="shared" si="341"/>
        <v/>
      </c>
      <c r="AN627" s="432">
        <f t="shared" si="341"/>
        <v>2.4638364628547779E-2</v>
      </c>
      <c r="AO627" s="432" t="str">
        <f t="shared" si="341"/>
        <v/>
      </c>
      <c r="AP627" s="432">
        <f t="shared" si="341"/>
        <v>2.4638364628547779E-2</v>
      </c>
      <c r="AQ627" s="430">
        <f t="shared" si="342"/>
        <v>0</v>
      </c>
      <c r="AR627" s="430">
        <f t="shared" si="342"/>
        <v>0</v>
      </c>
      <c r="AS627" s="430">
        <f t="shared" si="342"/>
        <v>0</v>
      </c>
      <c r="AT627" s="200">
        <f t="shared" si="346"/>
        <v>0</v>
      </c>
      <c r="AU627" s="433"/>
    </row>
    <row r="628" spans="1:48" s="434" customFormat="1">
      <c r="A628" s="492"/>
      <c r="B628" s="217" t="s">
        <v>56</v>
      </c>
      <c r="C628" s="430"/>
      <c r="D628" s="430">
        <v>499559.4</v>
      </c>
      <c r="E628" s="430"/>
      <c r="F628" s="430">
        <f t="shared" si="332"/>
        <v>499559.4</v>
      </c>
      <c r="G628" s="430"/>
      <c r="H628" s="430"/>
      <c r="I628" s="430"/>
      <c r="J628" s="430">
        <f t="shared" si="333"/>
        <v>0</v>
      </c>
      <c r="K628" s="430">
        <f t="shared" si="334"/>
        <v>0</v>
      </c>
      <c r="L628" s="430">
        <f t="shared" si="334"/>
        <v>499559.4</v>
      </c>
      <c r="M628" s="430">
        <f t="shared" si="334"/>
        <v>0</v>
      </c>
      <c r="N628" s="430">
        <f t="shared" si="335"/>
        <v>499559.4</v>
      </c>
      <c r="O628" s="430"/>
      <c r="P628" s="430">
        <v>499559.4</v>
      </c>
      <c r="Q628" s="430"/>
      <c r="R628" s="430">
        <f t="shared" si="336"/>
        <v>499559.4</v>
      </c>
      <c r="S628" s="430"/>
      <c r="T628" s="430"/>
      <c r="U628" s="430"/>
      <c r="V628" s="430">
        <f t="shared" si="337"/>
        <v>0</v>
      </c>
      <c r="W628" s="430"/>
      <c r="X628" s="430"/>
      <c r="Y628" s="430"/>
      <c r="Z628" s="430">
        <f t="shared" si="338"/>
        <v>0</v>
      </c>
      <c r="AA628" s="430">
        <f t="shared" si="339"/>
        <v>0</v>
      </c>
      <c r="AB628" s="431">
        <f t="shared" si="339"/>
        <v>499559.4</v>
      </c>
      <c r="AC628" s="431">
        <f t="shared" si="339"/>
        <v>0</v>
      </c>
      <c r="AD628" s="431">
        <f t="shared" si="343"/>
        <v>499559.4</v>
      </c>
      <c r="AE628" s="431"/>
      <c r="AF628" s="431">
        <f>[3]CHD12!AX471</f>
        <v>226563.8</v>
      </c>
      <c r="AG628" s="431"/>
      <c r="AH628" s="431">
        <f t="shared" si="344"/>
        <v>226563.8</v>
      </c>
      <c r="AI628" s="431">
        <f t="shared" si="340"/>
        <v>0</v>
      </c>
      <c r="AJ628" s="431">
        <f t="shared" si="340"/>
        <v>272995.60000000003</v>
      </c>
      <c r="AK628" s="431">
        <f t="shared" si="340"/>
        <v>0</v>
      </c>
      <c r="AL628" s="431">
        <f t="shared" si="347"/>
        <v>272995.60000000003</v>
      </c>
      <c r="AM628" s="432" t="str">
        <f t="shared" si="341"/>
        <v/>
      </c>
      <c r="AN628" s="432">
        <f t="shared" si="341"/>
        <v>0.45352724821112361</v>
      </c>
      <c r="AO628" s="432" t="str">
        <f t="shared" si="341"/>
        <v/>
      </c>
      <c r="AP628" s="432">
        <f t="shared" si="341"/>
        <v>0.45352724821112361</v>
      </c>
      <c r="AQ628" s="430">
        <f t="shared" si="342"/>
        <v>0</v>
      </c>
      <c r="AR628" s="430">
        <f t="shared" si="342"/>
        <v>0</v>
      </c>
      <c r="AS628" s="430">
        <f t="shared" si="342"/>
        <v>0</v>
      </c>
      <c r="AT628" s="200">
        <f t="shared" si="346"/>
        <v>0</v>
      </c>
      <c r="AU628" s="433"/>
    </row>
    <row r="629" spans="1:48" s="434" customFormat="1">
      <c r="A629" s="492"/>
      <c r="B629" s="493"/>
      <c r="C629" s="430"/>
      <c r="D629" s="430"/>
      <c r="E629" s="430"/>
      <c r="F629" s="430">
        <f t="shared" si="332"/>
        <v>0</v>
      </c>
      <c r="G629" s="430"/>
      <c r="H629" s="430"/>
      <c r="I629" s="430"/>
      <c r="J629" s="430">
        <f t="shared" si="333"/>
        <v>0</v>
      </c>
      <c r="K629" s="430">
        <f t="shared" si="334"/>
        <v>0</v>
      </c>
      <c r="L629" s="430">
        <f t="shared" si="334"/>
        <v>0</v>
      </c>
      <c r="M629" s="430">
        <f t="shared" si="334"/>
        <v>0</v>
      </c>
      <c r="N629" s="430">
        <f t="shared" si="335"/>
        <v>0</v>
      </c>
      <c r="O629" s="430"/>
      <c r="P629" s="430"/>
      <c r="Q629" s="430"/>
      <c r="R629" s="430">
        <f t="shared" si="336"/>
        <v>0</v>
      </c>
      <c r="S629" s="430"/>
      <c r="T629" s="430"/>
      <c r="U629" s="430"/>
      <c r="V629" s="430">
        <f t="shared" si="337"/>
        <v>0</v>
      </c>
      <c r="W629" s="430"/>
      <c r="X629" s="430"/>
      <c r="Y629" s="430"/>
      <c r="Z629" s="430">
        <f t="shared" si="338"/>
        <v>0</v>
      </c>
      <c r="AA629" s="430">
        <f t="shared" si="339"/>
        <v>0</v>
      </c>
      <c r="AB629" s="431">
        <f t="shared" si="339"/>
        <v>0</v>
      </c>
      <c r="AC629" s="431">
        <f t="shared" si="339"/>
        <v>0</v>
      </c>
      <c r="AD629" s="431">
        <f t="shared" si="343"/>
        <v>0</v>
      </c>
      <c r="AE629" s="431"/>
      <c r="AF629" s="431"/>
      <c r="AG629" s="431"/>
      <c r="AH629" s="431">
        <f t="shared" si="344"/>
        <v>0</v>
      </c>
      <c r="AI629" s="431">
        <f t="shared" si="340"/>
        <v>0</v>
      </c>
      <c r="AJ629" s="431">
        <f t="shared" si="340"/>
        <v>0</v>
      </c>
      <c r="AK629" s="431">
        <f t="shared" si="340"/>
        <v>0</v>
      </c>
      <c r="AL629" s="431">
        <f t="shared" si="347"/>
        <v>0</v>
      </c>
      <c r="AM629" s="432" t="str">
        <f t="shared" si="341"/>
        <v/>
      </c>
      <c r="AN629" s="432" t="str">
        <f t="shared" si="341"/>
        <v/>
      </c>
      <c r="AO629" s="432" t="str">
        <f t="shared" si="341"/>
        <v/>
      </c>
      <c r="AP629" s="432" t="str">
        <f t="shared" si="341"/>
        <v/>
      </c>
      <c r="AQ629" s="430">
        <f t="shared" si="342"/>
        <v>0</v>
      </c>
      <c r="AR629" s="430">
        <f t="shared" si="342"/>
        <v>0</v>
      </c>
      <c r="AS629" s="430">
        <f t="shared" si="342"/>
        <v>0</v>
      </c>
      <c r="AT629" s="200">
        <f t="shared" si="346"/>
        <v>0</v>
      </c>
      <c r="AU629" s="433"/>
    </row>
    <row r="630" spans="1:48" s="420" customFormat="1" ht="24">
      <c r="A630" s="491" t="s">
        <v>243</v>
      </c>
      <c r="B630" s="454" t="s">
        <v>244</v>
      </c>
      <c r="C630" s="416">
        <f>SUM(C631:C696)</f>
        <v>0</v>
      </c>
      <c r="D630" s="416">
        <f>SUM(D631:D696)</f>
        <v>56854723.70000001</v>
      </c>
      <c r="E630" s="416">
        <f>SUM(E631:E696)</f>
        <v>0</v>
      </c>
      <c r="F630" s="416">
        <f t="shared" si="332"/>
        <v>56854723.70000001</v>
      </c>
      <c r="G630" s="416">
        <f>SUM(G631:G696)</f>
        <v>0</v>
      </c>
      <c r="H630" s="416">
        <f>SUM(H631:H696)</f>
        <v>0</v>
      </c>
      <c r="I630" s="416">
        <f>SUM(I631:I696)</f>
        <v>0</v>
      </c>
      <c r="J630" s="416">
        <f t="shared" si="333"/>
        <v>0</v>
      </c>
      <c r="K630" s="416">
        <f t="shared" ref="K630:M658" si="348">+C630+G630</f>
        <v>0</v>
      </c>
      <c r="L630" s="416">
        <f t="shared" si="348"/>
        <v>56854723.70000001</v>
      </c>
      <c r="M630" s="416">
        <f t="shared" si="348"/>
        <v>0</v>
      </c>
      <c r="N630" s="416">
        <f t="shared" si="335"/>
        <v>56854723.70000001</v>
      </c>
      <c r="O630" s="416">
        <f>SUM(O631:O696)</f>
        <v>0</v>
      </c>
      <c r="P630" s="416">
        <f>SUM(P631:P696)</f>
        <v>56854723.70000001</v>
      </c>
      <c r="Q630" s="416">
        <f>SUM(Q631:Q696)</f>
        <v>0</v>
      </c>
      <c r="R630" s="416">
        <f t="shared" si="336"/>
        <v>56854723.70000001</v>
      </c>
      <c r="S630" s="416">
        <f>SUM(S631:S696)</f>
        <v>0</v>
      </c>
      <c r="T630" s="416">
        <f>SUM(T631:T696)</f>
        <v>0</v>
      </c>
      <c r="U630" s="416">
        <f>SUM(U631:U696)</f>
        <v>0</v>
      </c>
      <c r="V630" s="416">
        <f t="shared" si="337"/>
        <v>0</v>
      </c>
      <c r="W630" s="416">
        <f>SUM(W631:W696)</f>
        <v>0</v>
      </c>
      <c r="X630" s="416">
        <f>SUM(X631:X696)</f>
        <v>0</v>
      </c>
      <c r="Y630" s="416">
        <f>SUM(Y631:Y696)</f>
        <v>0</v>
      </c>
      <c r="Z630" s="416">
        <f t="shared" si="338"/>
        <v>0</v>
      </c>
      <c r="AA630" s="416">
        <f t="shared" ref="AA630:AC658" si="349">+O630+W630+S630</f>
        <v>0</v>
      </c>
      <c r="AB630" s="417">
        <f t="shared" si="349"/>
        <v>56854723.70000001</v>
      </c>
      <c r="AC630" s="417">
        <f t="shared" si="349"/>
        <v>0</v>
      </c>
      <c r="AD630" s="417">
        <f t="shared" si="343"/>
        <v>56854723.70000001</v>
      </c>
      <c r="AE630" s="417">
        <f>SUM(AE631:AE696)</f>
        <v>0</v>
      </c>
      <c r="AF630" s="417">
        <f>SUM(AF631:AF696)</f>
        <v>49678731.880000018</v>
      </c>
      <c r="AG630" s="417">
        <f>SUM(AG631:AG696)</f>
        <v>0</v>
      </c>
      <c r="AH630" s="417">
        <f t="shared" si="344"/>
        <v>49678731.880000018</v>
      </c>
      <c r="AI630" s="417">
        <f t="shared" ref="AI630:AK645" si="350">+AA630-AE630</f>
        <v>0</v>
      </c>
      <c r="AJ630" s="417">
        <f t="shared" si="350"/>
        <v>7175991.8199999928</v>
      </c>
      <c r="AK630" s="417">
        <f t="shared" si="350"/>
        <v>0</v>
      </c>
      <c r="AL630" s="417">
        <f t="shared" si="347"/>
        <v>7175991.8199999928</v>
      </c>
      <c r="AM630" s="418" t="str">
        <f t="shared" ref="AM630:AP645" si="351">IF(AA630=0,"",AE630/AA630)</f>
        <v/>
      </c>
      <c r="AN630" s="418">
        <f t="shared" si="351"/>
        <v>0.87378371834388158</v>
      </c>
      <c r="AO630" s="418" t="str">
        <f t="shared" si="351"/>
        <v/>
      </c>
      <c r="AP630" s="418">
        <f t="shared" si="351"/>
        <v>0.87378371834388158</v>
      </c>
      <c r="AQ630" s="416">
        <f t="shared" ref="AQ630:AS658" si="352">+K630-O630-S630</f>
        <v>0</v>
      </c>
      <c r="AR630" s="416">
        <f t="shared" si="352"/>
        <v>0</v>
      </c>
      <c r="AS630" s="416">
        <f t="shared" si="352"/>
        <v>0</v>
      </c>
      <c r="AT630" s="416">
        <f t="shared" si="346"/>
        <v>0</v>
      </c>
      <c r="AU630" s="419"/>
      <c r="AV630" s="466">
        <f>+AL630-'[1]Summary by PAP Conap2014'!$BE$157</f>
        <v>-2.2351741790771484E-8</v>
      </c>
    </row>
    <row r="631" spans="1:48" s="434" customFormat="1">
      <c r="A631" s="492" t="s">
        <v>243</v>
      </c>
      <c r="B631" s="217" t="s">
        <v>51</v>
      </c>
      <c r="C631" s="430"/>
      <c r="D631" s="430">
        <v>47963470.430000007</v>
      </c>
      <c r="E631" s="430"/>
      <c r="F631" s="430">
        <f t="shared" si="332"/>
        <v>47963470.430000007</v>
      </c>
      <c r="G631" s="430"/>
      <c r="H631" s="430"/>
      <c r="I631" s="430"/>
      <c r="J631" s="430">
        <f t="shared" si="333"/>
        <v>0</v>
      </c>
      <c r="K631" s="430">
        <f t="shared" si="348"/>
        <v>0</v>
      </c>
      <c r="L631" s="430">
        <f t="shared" si="348"/>
        <v>47963470.430000007</v>
      </c>
      <c r="M631" s="430">
        <f t="shared" si="348"/>
        <v>0</v>
      </c>
      <c r="N631" s="430">
        <f t="shared" si="335"/>
        <v>47963470.430000007</v>
      </c>
      <c r="O631" s="430"/>
      <c r="P631" s="430">
        <v>47963470.430000007</v>
      </c>
      <c r="Q631" s="430"/>
      <c r="R631" s="430">
        <f t="shared" si="336"/>
        <v>47963470.430000007</v>
      </c>
      <c r="S631" s="430"/>
      <c r="T631" s="430"/>
      <c r="U631" s="430"/>
      <c r="V631" s="430">
        <f t="shared" si="337"/>
        <v>0</v>
      </c>
      <c r="W631" s="430"/>
      <c r="X631" s="430">
        <f>-'[3]Central-conap'!E156</f>
        <v>-22700000</v>
      </c>
      <c r="Y631" s="430"/>
      <c r="Z631" s="430">
        <f t="shared" si="338"/>
        <v>-22700000</v>
      </c>
      <c r="AA631" s="430">
        <f t="shared" si="349"/>
        <v>0</v>
      </c>
      <c r="AB631" s="431">
        <f t="shared" si="349"/>
        <v>25263470.430000007</v>
      </c>
      <c r="AC631" s="431">
        <f t="shared" si="349"/>
        <v>0</v>
      </c>
      <c r="AD631" s="431">
        <f t="shared" si="343"/>
        <v>25263470.430000007</v>
      </c>
      <c r="AE631" s="431"/>
      <c r="AF631" s="431">
        <f>+'[3]Central-conap'!F156</f>
        <v>24428447.009999998</v>
      </c>
      <c r="AG631" s="431"/>
      <c r="AH631" s="431">
        <f t="shared" si="344"/>
        <v>24428447.009999998</v>
      </c>
      <c r="AI631" s="431">
        <f t="shared" si="350"/>
        <v>0</v>
      </c>
      <c r="AJ631" s="431">
        <f t="shared" si="350"/>
        <v>835023.42000000924</v>
      </c>
      <c r="AK631" s="431">
        <f t="shared" si="350"/>
        <v>0</v>
      </c>
      <c r="AL631" s="431">
        <f t="shared" si="347"/>
        <v>835023.42000000924</v>
      </c>
      <c r="AM631" s="432" t="str">
        <f t="shared" si="351"/>
        <v/>
      </c>
      <c r="AN631" s="432">
        <f t="shared" si="351"/>
        <v>0.96694739852492984</v>
      </c>
      <c r="AO631" s="432" t="str">
        <f t="shared" si="351"/>
        <v/>
      </c>
      <c r="AP631" s="432">
        <f t="shared" si="351"/>
        <v>0.96694739852492984</v>
      </c>
      <c r="AQ631" s="430">
        <f t="shared" si="352"/>
        <v>0</v>
      </c>
      <c r="AR631" s="430">
        <f t="shared" si="352"/>
        <v>0</v>
      </c>
      <c r="AS631" s="430">
        <f t="shared" si="352"/>
        <v>0</v>
      </c>
      <c r="AT631" s="200">
        <f t="shared" si="346"/>
        <v>0</v>
      </c>
      <c r="AU631" s="433"/>
    </row>
    <row r="632" spans="1:48" s="434" customFormat="1" ht="24">
      <c r="A632" s="492"/>
      <c r="B632" s="217" t="s">
        <v>52</v>
      </c>
      <c r="C632" s="430"/>
      <c r="D632" s="430">
        <v>189952.2</v>
      </c>
      <c r="E632" s="430"/>
      <c r="F632" s="430">
        <f t="shared" ref="F632:F646" si="353">SUM(C632:E632)</f>
        <v>189952.2</v>
      </c>
      <c r="G632" s="430"/>
      <c r="H632" s="430"/>
      <c r="I632" s="430"/>
      <c r="J632" s="430">
        <f t="shared" ref="J632:J646" si="354">SUM(G632:I632)</f>
        <v>0</v>
      </c>
      <c r="K632" s="430">
        <f t="shared" si="348"/>
        <v>0</v>
      </c>
      <c r="L632" s="430">
        <f t="shared" si="348"/>
        <v>189952.2</v>
      </c>
      <c r="M632" s="430">
        <f t="shared" si="348"/>
        <v>0</v>
      </c>
      <c r="N632" s="430">
        <f t="shared" ref="N632:N646" si="355">SUM(K632:M632)</f>
        <v>189952.2</v>
      </c>
      <c r="O632" s="430"/>
      <c r="P632" s="430">
        <v>189952.2</v>
      </c>
      <c r="Q632" s="430"/>
      <c r="R632" s="430">
        <f t="shared" ref="R632:R646" si="356">SUM(O632:Q632)</f>
        <v>189952.2</v>
      </c>
      <c r="S632" s="430"/>
      <c r="T632" s="430"/>
      <c r="U632" s="430"/>
      <c r="V632" s="430">
        <f t="shared" ref="V632:V646" si="357">SUM(S632:U632)</f>
        <v>0</v>
      </c>
      <c r="W632" s="430"/>
      <c r="X632" s="431">
        <f>+[3]CHDNCR!J476</f>
        <v>1000000</v>
      </c>
      <c r="Y632" s="430"/>
      <c r="Z632" s="430">
        <f t="shared" ref="Z632:Z646" si="358">SUM(W632:Y632)</f>
        <v>1000000</v>
      </c>
      <c r="AA632" s="430">
        <f t="shared" si="349"/>
        <v>0</v>
      </c>
      <c r="AB632" s="431">
        <f t="shared" si="349"/>
        <v>1189952.2</v>
      </c>
      <c r="AC632" s="431">
        <f t="shared" si="349"/>
        <v>0</v>
      </c>
      <c r="AD632" s="431">
        <f t="shared" ref="AD632:AD646" si="359">SUM(AA632:AC632)</f>
        <v>1189952.2</v>
      </c>
      <c r="AE632" s="431"/>
      <c r="AF632" s="431">
        <f>+[3]CHDNCR!AX476</f>
        <v>869945.82000000007</v>
      </c>
      <c r="AG632" s="431"/>
      <c r="AH632" s="431">
        <f t="shared" ref="AH632:AH646" si="360">SUM(AE632:AG632)</f>
        <v>869945.82000000007</v>
      </c>
      <c r="AI632" s="431">
        <f t="shared" si="350"/>
        <v>0</v>
      </c>
      <c r="AJ632" s="431">
        <f t="shared" si="350"/>
        <v>320006.37999999989</v>
      </c>
      <c r="AK632" s="431">
        <f t="shared" si="350"/>
        <v>0</v>
      </c>
      <c r="AL632" s="431">
        <f t="shared" si="347"/>
        <v>320006.37999999989</v>
      </c>
      <c r="AM632" s="432" t="str">
        <f t="shared" si="351"/>
        <v/>
      </c>
      <c r="AN632" s="432">
        <f t="shared" si="351"/>
        <v>0.73107627348392656</v>
      </c>
      <c r="AO632" s="432" t="str">
        <f t="shared" si="351"/>
        <v/>
      </c>
      <c r="AP632" s="432">
        <f t="shared" si="351"/>
        <v>0.73107627348392656</v>
      </c>
      <c r="AQ632" s="430">
        <f t="shared" si="352"/>
        <v>0</v>
      </c>
      <c r="AR632" s="430">
        <f t="shared" si="352"/>
        <v>0</v>
      </c>
      <c r="AS632" s="430">
        <f t="shared" si="352"/>
        <v>0</v>
      </c>
      <c r="AT632" s="200">
        <f t="shared" ref="AT632:AT646" si="361">SUM(AQ632:AS632)</f>
        <v>0</v>
      </c>
      <c r="AU632" s="433"/>
    </row>
    <row r="633" spans="1:48" s="434" customFormat="1">
      <c r="A633" s="492"/>
      <c r="B633" s="237" t="s">
        <v>80</v>
      </c>
      <c r="C633" s="430"/>
      <c r="D633" s="430"/>
      <c r="E633" s="430"/>
      <c r="F633" s="430">
        <f t="shared" si="353"/>
        <v>0</v>
      </c>
      <c r="G633" s="430"/>
      <c r="H633" s="430"/>
      <c r="I633" s="430"/>
      <c r="J633" s="430">
        <f t="shared" si="354"/>
        <v>0</v>
      </c>
      <c r="K633" s="430">
        <f t="shared" si="348"/>
        <v>0</v>
      </c>
      <c r="L633" s="430">
        <f t="shared" si="348"/>
        <v>0</v>
      </c>
      <c r="M633" s="430">
        <f t="shared" si="348"/>
        <v>0</v>
      </c>
      <c r="N633" s="430">
        <f t="shared" si="355"/>
        <v>0</v>
      </c>
      <c r="O633" s="430"/>
      <c r="P633" s="430"/>
      <c r="Q633" s="430"/>
      <c r="R633" s="430">
        <f t="shared" si="356"/>
        <v>0</v>
      </c>
      <c r="S633" s="430"/>
      <c r="T633" s="430"/>
      <c r="U633" s="430"/>
      <c r="V633" s="430">
        <f t="shared" si="357"/>
        <v>0</v>
      </c>
      <c r="W633" s="430"/>
      <c r="X633" s="431"/>
      <c r="Y633" s="430"/>
      <c r="Z633" s="430">
        <f t="shared" si="358"/>
        <v>0</v>
      </c>
      <c r="AA633" s="430">
        <f t="shared" si="349"/>
        <v>0</v>
      </c>
      <c r="AB633" s="431">
        <f t="shared" si="349"/>
        <v>0</v>
      </c>
      <c r="AC633" s="431">
        <f t="shared" si="349"/>
        <v>0</v>
      </c>
      <c r="AD633" s="431">
        <f t="shared" si="359"/>
        <v>0</v>
      </c>
      <c r="AE633" s="431"/>
      <c r="AF633" s="431"/>
      <c r="AG633" s="431"/>
      <c r="AH633" s="431">
        <f t="shared" si="360"/>
        <v>0</v>
      </c>
      <c r="AI633" s="431">
        <f t="shared" si="350"/>
        <v>0</v>
      </c>
      <c r="AJ633" s="431">
        <f t="shared" si="350"/>
        <v>0</v>
      </c>
      <c r="AK633" s="431">
        <f t="shared" si="350"/>
        <v>0</v>
      </c>
      <c r="AL633" s="431">
        <f t="shared" si="347"/>
        <v>0</v>
      </c>
      <c r="AM633" s="432" t="str">
        <f t="shared" si="351"/>
        <v/>
      </c>
      <c r="AN633" s="432" t="str">
        <f t="shared" si="351"/>
        <v/>
      </c>
      <c r="AO633" s="432" t="str">
        <f t="shared" si="351"/>
        <v/>
      </c>
      <c r="AP633" s="432" t="str">
        <f t="shared" si="351"/>
        <v/>
      </c>
      <c r="AQ633" s="430">
        <f t="shared" si="352"/>
        <v>0</v>
      </c>
      <c r="AR633" s="430">
        <f t="shared" si="352"/>
        <v>0</v>
      </c>
      <c r="AS633" s="430">
        <f t="shared" si="352"/>
        <v>0</v>
      </c>
      <c r="AT633" s="200">
        <f t="shared" si="361"/>
        <v>0</v>
      </c>
      <c r="AU633" s="433"/>
    </row>
    <row r="634" spans="1:48" s="434" customFormat="1" ht="24">
      <c r="A634" s="492"/>
      <c r="B634" s="443" t="s">
        <v>91</v>
      </c>
      <c r="C634" s="430"/>
      <c r="D634" s="430"/>
      <c r="E634" s="430"/>
      <c r="F634" s="430">
        <f t="shared" si="353"/>
        <v>0</v>
      </c>
      <c r="G634" s="430"/>
      <c r="H634" s="430"/>
      <c r="I634" s="430"/>
      <c r="J634" s="430">
        <f t="shared" si="354"/>
        <v>0</v>
      </c>
      <c r="K634" s="430">
        <f t="shared" si="348"/>
        <v>0</v>
      </c>
      <c r="L634" s="430">
        <f t="shared" si="348"/>
        <v>0</v>
      </c>
      <c r="M634" s="430">
        <f t="shared" si="348"/>
        <v>0</v>
      </c>
      <c r="N634" s="430">
        <f t="shared" si="355"/>
        <v>0</v>
      </c>
      <c r="O634" s="430"/>
      <c r="P634" s="430"/>
      <c r="Q634" s="430"/>
      <c r="R634" s="430">
        <f t="shared" si="356"/>
        <v>0</v>
      </c>
      <c r="S634" s="430"/>
      <c r="T634" s="430"/>
      <c r="U634" s="430"/>
      <c r="V634" s="430">
        <f t="shared" si="357"/>
        <v>0</v>
      </c>
      <c r="W634" s="430"/>
      <c r="X634" s="431"/>
      <c r="Y634" s="430"/>
      <c r="Z634" s="430">
        <f t="shared" si="358"/>
        <v>0</v>
      </c>
      <c r="AA634" s="430">
        <f t="shared" si="349"/>
        <v>0</v>
      </c>
      <c r="AB634" s="431">
        <f t="shared" si="349"/>
        <v>0</v>
      </c>
      <c r="AC634" s="431">
        <f t="shared" si="349"/>
        <v>0</v>
      </c>
      <c r="AD634" s="431">
        <f t="shared" si="359"/>
        <v>0</v>
      </c>
      <c r="AE634" s="431"/>
      <c r="AF634" s="431"/>
      <c r="AG634" s="431"/>
      <c r="AH634" s="431">
        <f t="shared" si="360"/>
        <v>0</v>
      </c>
      <c r="AI634" s="431">
        <f t="shared" si="350"/>
        <v>0</v>
      </c>
      <c r="AJ634" s="431">
        <f t="shared" si="350"/>
        <v>0</v>
      </c>
      <c r="AK634" s="431">
        <f t="shared" si="350"/>
        <v>0</v>
      </c>
      <c r="AL634" s="431">
        <f t="shared" si="347"/>
        <v>0</v>
      </c>
      <c r="AM634" s="432" t="str">
        <f t="shared" si="351"/>
        <v/>
      </c>
      <c r="AN634" s="432" t="str">
        <f t="shared" si="351"/>
        <v/>
      </c>
      <c r="AO634" s="432" t="str">
        <f t="shared" si="351"/>
        <v/>
      </c>
      <c r="AP634" s="432" t="str">
        <f t="shared" si="351"/>
        <v/>
      </c>
      <c r="AQ634" s="430">
        <f t="shared" si="352"/>
        <v>0</v>
      </c>
      <c r="AR634" s="430">
        <f t="shared" si="352"/>
        <v>0</v>
      </c>
      <c r="AS634" s="430">
        <f t="shared" si="352"/>
        <v>0</v>
      </c>
      <c r="AT634" s="200">
        <f t="shared" si="361"/>
        <v>0</v>
      </c>
      <c r="AU634" s="433"/>
    </row>
    <row r="635" spans="1:48" s="434" customFormat="1">
      <c r="A635" s="492"/>
      <c r="B635" s="217" t="s">
        <v>93</v>
      </c>
      <c r="C635" s="430"/>
      <c r="D635" s="430">
        <v>34500</v>
      </c>
      <c r="E635" s="430"/>
      <c r="F635" s="430">
        <f t="shared" si="353"/>
        <v>34500</v>
      </c>
      <c r="G635" s="430"/>
      <c r="H635" s="430"/>
      <c r="I635" s="430"/>
      <c r="J635" s="430">
        <f t="shared" si="354"/>
        <v>0</v>
      </c>
      <c r="K635" s="430">
        <f t="shared" si="348"/>
        <v>0</v>
      </c>
      <c r="L635" s="430">
        <f t="shared" si="348"/>
        <v>34500</v>
      </c>
      <c r="M635" s="430">
        <f t="shared" si="348"/>
        <v>0</v>
      </c>
      <c r="N635" s="430">
        <f t="shared" si="355"/>
        <v>34500</v>
      </c>
      <c r="O635" s="430"/>
      <c r="P635" s="430">
        <v>34500</v>
      </c>
      <c r="Q635" s="430"/>
      <c r="R635" s="430">
        <f t="shared" si="356"/>
        <v>34500</v>
      </c>
      <c r="S635" s="430"/>
      <c r="T635" s="430"/>
      <c r="U635" s="430"/>
      <c r="V635" s="430">
        <f t="shared" si="357"/>
        <v>0</v>
      </c>
      <c r="W635" s="430"/>
      <c r="X635" s="431">
        <f>+[3]CHD3!J476</f>
        <v>3000000</v>
      </c>
      <c r="Y635" s="430"/>
      <c r="Z635" s="430">
        <f t="shared" si="358"/>
        <v>3000000</v>
      </c>
      <c r="AA635" s="430">
        <f t="shared" si="349"/>
        <v>0</v>
      </c>
      <c r="AB635" s="431">
        <f t="shared" si="349"/>
        <v>3034500</v>
      </c>
      <c r="AC635" s="431">
        <f t="shared" si="349"/>
        <v>0</v>
      </c>
      <c r="AD635" s="431">
        <f t="shared" si="359"/>
        <v>3034500</v>
      </c>
      <c r="AE635" s="431"/>
      <c r="AF635" s="431">
        <f>+[3]CHD3!AX476</f>
        <v>1724675</v>
      </c>
      <c r="AG635" s="431"/>
      <c r="AH635" s="431">
        <f t="shared" si="360"/>
        <v>1724675</v>
      </c>
      <c r="AI635" s="431">
        <f t="shared" si="350"/>
        <v>0</v>
      </c>
      <c r="AJ635" s="431">
        <f t="shared" si="350"/>
        <v>1309825</v>
      </c>
      <c r="AK635" s="431">
        <f t="shared" si="350"/>
        <v>0</v>
      </c>
      <c r="AL635" s="431">
        <f t="shared" si="347"/>
        <v>1309825</v>
      </c>
      <c r="AM635" s="432" t="str">
        <f t="shared" si="351"/>
        <v/>
      </c>
      <c r="AN635" s="432">
        <f t="shared" si="351"/>
        <v>0.56835557752512766</v>
      </c>
      <c r="AO635" s="432" t="str">
        <f t="shared" si="351"/>
        <v/>
      </c>
      <c r="AP635" s="432">
        <f t="shared" si="351"/>
        <v>0.56835557752512766</v>
      </c>
      <c r="AQ635" s="430">
        <f t="shared" si="352"/>
        <v>0</v>
      </c>
      <c r="AR635" s="430">
        <f t="shared" si="352"/>
        <v>0</v>
      </c>
      <c r="AS635" s="430">
        <f t="shared" si="352"/>
        <v>0</v>
      </c>
      <c r="AT635" s="200">
        <f t="shared" si="361"/>
        <v>0</v>
      </c>
      <c r="AU635" s="433"/>
    </row>
    <row r="636" spans="1:48" s="434" customFormat="1">
      <c r="A636" s="492"/>
      <c r="B636" s="217" t="s">
        <v>95</v>
      </c>
      <c r="C636" s="430"/>
      <c r="D636" s="430">
        <v>283200</v>
      </c>
      <c r="E636" s="430"/>
      <c r="F636" s="430">
        <f t="shared" si="353"/>
        <v>283200</v>
      </c>
      <c r="G636" s="430"/>
      <c r="H636" s="430"/>
      <c r="I636" s="430"/>
      <c r="J636" s="430">
        <f t="shared" si="354"/>
        <v>0</v>
      </c>
      <c r="K636" s="430">
        <f t="shared" si="348"/>
        <v>0</v>
      </c>
      <c r="L636" s="430">
        <f t="shared" si="348"/>
        <v>283200</v>
      </c>
      <c r="M636" s="430">
        <f t="shared" si="348"/>
        <v>0</v>
      </c>
      <c r="N636" s="430">
        <f t="shared" si="355"/>
        <v>283200</v>
      </c>
      <c r="O636" s="430"/>
      <c r="P636" s="430">
        <v>283200</v>
      </c>
      <c r="Q636" s="430"/>
      <c r="R636" s="430">
        <f t="shared" si="356"/>
        <v>283200</v>
      </c>
      <c r="S636" s="430"/>
      <c r="T636" s="430"/>
      <c r="U636" s="430"/>
      <c r="V636" s="430">
        <f t="shared" si="357"/>
        <v>0</v>
      </c>
      <c r="W636" s="430"/>
      <c r="X636" s="431">
        <f>+[3]CHD4A!J476</f>
        <v>1000000</v>
      </c>
      <c r="Y636" s="430"/>
      <c r="Z636" s="430">
        <f t="shared" si="358"/>
        <v>1000000</v>
      </c>
      <c r="AA636" s="430">
        <f t="shared" si="349"/>
        <v>0</v>
      </c>
      <c r="AB636" s="431">
        <f t="shared" si="349"/>
        <v>1283200</v>
      </c>
      <c r="AC636" s="431">
        <f t="shared" si="349"/>
        <v>0</v>
      </c>
      <c r="AD636" s="431">
        <f t="shared" si="359"/>
        <v>1283200</v>
      </c>
      <c r="AE636" s="431"/>
      <c r="AF636" s="431">
        <f>+[3]CHD4A!AX476</f>
        <v>1283200</v>
      </c>
      <c r="AG636" s="431"/>
      <c r="AH636" s="431">
        <f t="shared" si="360"/>
        <v>1283200</v>
      </c>
      <c r="AI636" s="431">
        <f t="shared" si="350"/>
        <v>0</v>
      </c>
      <c r="AJ636" s="431">
        <f t="shared" si="350"/>
        <v>0</v>
      </c>
      <c r="AK636" s="431">
        <f t="shared" si="350"/>
        <v>0</v>
      </c>
      <c r="AL636" s="431">
        <f t="shared" si="347"/>
        <v>0</v>
      </c>
      <c r="AM636" s="432" t="str">
        <f t="shared" si="351"/>
        <v/>
      </c>
      <c r="AN636" s="432">
        <f t="shared" si="351"/>
        <v>1</v>
      </c>
      <c r="AO636" s="432" t="str">
        <f t="shared" si="351"/>
        <v/>
      </c>
      <c r="AP636" s="432">
        <f t="shared" si="351"/>
        <v>1</v>
      </c>
      <c r="AQ636" s="430">
        <f t="shared" si="352"/>
        <v>0</v>
      </c>
      <c r="AR636" s="430">
        <f t="shared" si="352"/>
        <v>0</v>
      </c>
      <c r="AS636" s="430">
        <f t="shared" si="352"/>
        <v>0</v>
      </c>
      <c r="AT636" s="200">
        <f t="shared" si="361"/>
        <v>0</v>
      </c>
      <c r="AU636" s="433"/>
    </row>
    <row r="637" spans="1:48" s="434" customFormat="1">
      <c r="A637" s="492"/>
      <c r="B637" s="217" t="s">
        <v>97</v>
      </c>
      <c r="C637" s="430"/>
      <c r="D637" s="430"/>
      <c r="E637" s="430"/>
      <c r="F637" s="430">
        <f t="shared" si="353"/>
        <v>0</v>
      </c>
      <c r="G637" s="430"/>
      <c r="H637" s="430"/>
      <c r="I637" s="430"/>
      <c r="J637" s="430">
        <f t="shared" si="354"/>
        <v>0</v>
      </c>
      <c r="K637" s="430">
        <f t="shared" si="348"/>
        <v>0</v>
      </c>
      <c r="L637" s="430">
        <f t="shared" si="348"/>
        <v>0</v>
      </c>
      <c r="M637" s="430">
        <f t="shared" si="348"/>
        <v>0</v>
      </c>
      <c r="N637" s="430">
        <f t="shared" si="355"/>
        <v>0</v>
      </c>
      <c r="O637" s="430"/>
      <c r="P637" s="430"/>
      <c r="Q637" s="430"/>
      <c r="R637" s="430">
        <f t="shared" si="356"/>
        <v>0</v>
      </c>
      <c r="S637" s="430"/>
      <c r="T637" s="430"/>
      <c r="U637" s="430"/>
      <c r="V637" s="430">
        <f t="shared" si="357"/>
        <v>0</v>
      </c>
      <c r="W637" s="430"/>
      <c r="X637" s="431"/>
      <c r="Y637" s="430"/>
      <c r="Z637" s="430">
        <f t="shared" si="358"/>
        <v>0</v>
      </c>
      <c r="AA637" s="430">
        <f t="shared" si="349"/>
        <v>0</v>
      </c>
      <c r="AB637" s="431">
        <f t="shared" si="349"/>
        <v>0</v>
      </c>
      <c r="AC637" s="431">
        <f t="shared" si="349"/>
        <v>0</v>
      </c>
      <c r="AD637" s="431">
        <f t="shared" si="359"/>
        <v>0</v>
      </c>
      <c r="AE637" s="431"/>
      <c r="AF637" s="431"/>
      <c r="AG637" s="431"/>
      <c r="AH637" s="431">
        <f t="shared" si="360"/>
        <v>0</v>
      </c>
      <c r="AI637" s="431">
        <f t="shared" si="350"/>
        <v>0</v>
      </c>
      <c r="AJ637" s="431">
        <f t="shared" si="350"/>
        <v>0</v>
      </c>
      <c r="AK637" s="431">
        <f t="shared" si="350"/>
        <v>0</v>
      </c>
      <c r="AL637" s="431">
        <f t="shared" si="347"/>
        <v>0</v>
      </c>
      <c r="AM637" s="432" t="str">
        <f t="shared" si="351"/>
        <v/>
      </c>
      <c r="AN637" s="432" t="str">
        <f t="shared" si="351"/>
        <v/>
      </c>
      <c r="AO637" s="432" t="str">
        <f t="shared" si="351"/>
        <v/>
      </c>
      <c r="AP637" s="432" t="str">
        <f t="shared" si="351"/>
        <v/>
      </c>
      <c r="AQ637" s="430">
        <f t="shared" si="352"/>
        <v>0</v>
      </c>
      <c r="AR637" s="430">
        <f t="shared" si="352"/>
        <v>0</v>
      </c>
      <c r="AS637" s="430">
        <f t="shared" si="352"/>
        <v>0</v>
      </c>
      <c r="AT637" s="200">
        <f t="shared" si="361"/>
        <v>0</v>
      </c>
      <c r="AU637" s="433"/>
    </row>
    <row r="638" spans="1:48" s="434" customFormat="1">
      <c r="A638" s="492"/>
      <c r="B638" s="217" t="s">
        <v>53</v>
      </c>
      <c r="C638" s="430"/>
      <c r="D638" s="430">
        <v>6086</v>
      </c>
      <c r="E638" s="430"/>
      <c r="F638" s="430">
        <f t="shared" si="353"/>
        <v>6086</v>
      </c>
      <c r="G638" s="430"/>
      <c r="H638" s="430"/>
      <c r="I638" s="430"/>
      <c r="J638" s="430">
        <f t="shared" si="354"/>
        <v>0</v>
      </c>
      <c r="K638" s="430">
        <f t="shared" si="348"/>
        <v>0</v>
      </c>
      <c r="L638" s="430">
        <f t="shared" si="348"/>
        <v>6086</v>
      </c>
      <c r="M638" s="430">
        <f t="shared" si="348"/>
        <v>0</v>
      </c>
      <c r="N638" s="430">
        <f t="shared" si="355"/>
        <v>6086</v>
      </c>
      <c r="O638" s="430"/>
      <c r="P638" s="430">
        <v>6086</v>
      </c>
      <c r="Q638" s="430"/>
      <c r="R638" s="430">
        <f t="shared" si="356"/>
        <v>6086</v>
      </c>
      <c r="S638" s="430"/>
      <c r="T638" s="430"/>
      <c r="U638" s="430"/>
      <c r="V638" s="430">
        <f t="shared" si="357"/>
        <v>0</v>
      </c>
      <c r="W638" s="430"/>
      <c r="X638" s="431">
        <f>+[3]CHD5!J476</f>
        <v>0</v>
      </c>
      <c r="Y638" s="430"/>
      <c r="Z638" s="430">
        <f t="shared" si="358"/>
        <v>0</v>
      </c>
      <c r="AA638" s="430">
        <f t="shared" si="349"/>
        <v>0</v>
      </c>
      <c r="AB638" s="431">
        <f t="shared" si="349"/>
        <v>6086</v>
      </c>
      <c r="AC638" s="431">
        <f t="shared" si="349"/>
        <v>0</v>
      </c>
      <c r="AD638" s="431">
        <f t="shared" si="359"/>
        <v>6086</v>
      </c>
      <c r="AE638" s="431"/>
      <c r="AF638" s="431">
        <f>+[3]CHD5!AX476</f>
        <v>0</v>
      </c>
      <c r="AG638" s="431"/>
      <c r="AH638" s="431">
        <f t="shared" si="360"/>
        <v>0</v>
      </c>
      <c r="AI638" s="431">
        <f t="shared" si="350"/>
        <v>0</v>
      </c>
      <c r="AJ638" s="431">
        <f t="shared" si="350"/>
        <v>6086</v>
      </c>
      <c r="AK638" s="431">
        <f t="shared" si="350"/>
        <v>0</v>
      </c>
      <c r="AL638" s="431">
        <f t="shared" si="347"/>
        <v>6086</v>
      </c>
      <c r="AM638" s="432" t="str">
        <f t="shared" si="351"/>
        <v/>
      </c>
      <c r="AN638" s="432">
        <f t="shared" si="351"/>
        <v>0</v>
      </c>
      <c r="AO638" s="432" t="str">
        <f t="shared" si="351"/>
        <v/>
      </c>
      <c r="AP638" s="432">
        <f t="shared" si="351"/>
        <v>0</v>
      </c>
      <c r="AQ638" s="430">
        <f t="shared" si="352"/>
        <v>0</v>
      </c>
      <c r="AR638" s="430">
        <f t="shared" si="352"/>
        <v>0</v>
      </c>
      <c r="AS638" s="430">
        <f t="shared" si="352"/>
        <v>0</v>
      </c>
      <c r="AT638" s="200">
        <f t="shared" si="361"/>
        <v>0</v>
      </c>
      <c r="AU638" s="433"/>
    </row>
    <row r="639" spans="1:48" s="434" customFormat="1">
      <c r="A639" s="492"/>
      <c r="B639" s="217" t="s">
        <v>100</v>
      </c>
      <c r="C639" s="430"/>
      <c r="D639" s="430">
        <v>370575.48</v>
      </c>
      <c r="E639" s="430"/>
      <c r="F639" s="430">
        <f t="shared" si="353"/>
        <v>370575.48</v>
      </c>
      <c r="G639" s="430"/>
      <c r="H639" s="430"/>
      <c r="I639" s="430"/>
      <c r="J639" s="430">
        <f t="shared" si="354"/>
        <v>0</v>
      </c>
      <c r="K639" s="430">
        <f t="shared" si="348"/>
        <v>0</v>
      </c>
      <c r="L639" s="430">
        <f t="shared" si="348"/>
        <v>370575.48</v>
      </c>
      <c r="M639" s="430">
        <f t="shared" si="348"/>
        <v>0</v>
      </c>
      <c r="N639" s="430">
        <f t="shared" si="355"/>
        <v>370575.48</v>
      </c>
      <c r="O639" s="430"/>
      <c r="P639" s="430">
        <v>370575.48</v>
      </c>
      <c r="Q639" s="430"/>
      <c r="R639" s="430">
        <f t="shared" si="356"/>
        <v>370575.48</v>
      </c>
      <c r="S639" s="430"/>
      <c r="T639" s="430"/>
      <c r="U639" s="430"/>
      <c r="V639" s="430">
        <f t="shared" si="357"/>
        <v>0</v>
      </c>
      <c r="W639" s="430"/>
      <c r="X639" s="431">
        <f>+[3]CHD6!J476</f>
        <v>2500000</v>
      </c>
      <c r="Y639" s="430"/>
      <c r="Z639" s="430">
        <f t="shared" si="358"/>
        <v>2500000</v>
      </c>
      <c r="AA639" s="430">
        <f t="shared" si="349"/>
        <v>0</v>
      </c>
      <c r="AB639" s="431">
        <f t="shared" si="349"/>
        <v>2870575.48</v>
      </c>
      <c r="AC639" s="431">
        <f t="shared" si="349"/>
        <v>0</v>
      </c>
      <c r="AD639" s="431">
        <f t="shared" si="359"/>
        <v>2870575.48</v>
      </c>
      <c r="AE639" s="431"/>
      <c r="AF639" s="431">
        <f>+[3]CHD6!AX476</f>
        <v>1405048</v>
      </c>
      <c r="AG639" s="431"/>
      <c r="AH639" s="431">
        <f t="shared" si="360"/>
        <v>1405048</v>
      </c>
      <c r="AI639" s="431">
        <f t="shared" si="350"/>
        <v>0</v>
      </c>
      <c r="AJ639" s="431">
        <f t="shared" si="350"/>
        <v>1465527.48</v>
      </c>
      <c r="AK639" s="431">
        <f t="shared" si="350"/>
        <v>0</v>
      </c>
      <c r="AL639" s="431">
        <f t="shared" si="347"/>
        <v>1465527.48</v>
      </c>
      <c r="AM639" s="432" t="str">
        <f t="shared" si="351"/>
        <v/>
      </c>
      <c r="AN639" s="432">
        <f t="shared" si="351"/>
        <v>0.48946561753533824</v>
      </c>
      <c r="AO639" s="432" t="str">
        <f t="shared" si="351"/>
        <v/>
      </c>
      <c r="AP639" s="432">
        <f t="shared" si="351"/>
        <v>0.48946561753533824</v>
      </c>
      <c r="AQ639" s="430">
        <f t="shared" si="352"/>
        <v>0</v>
      </c>
      <c r="AR639" s="430">
        <f t="shared" si="352"/>
        <v>0</v>
      </c>
      <c r="AS639" s="430">
        <f t="shared" si="352"/>
        <v>0</v>
      </c>
      <c r="AT639" s="200">
        <f t="shared" si="361"/>
        <v>0</v>
      </c>
      <c r="AU639" s="433"/>
    </row>
    <row r="640" spans="1:48" s="434" customFormat="1">
      <c r="A640" s="492"/>
      <c r="B640" s="217" t="s">
        <v>54</v>
      </c>
      <c r="C640" s="430"/>
      <c r="D640" s="430">
        <v>118002</v>
      </c>
      <c r="E640" s="430"/>
      <c r="F640" s="430">
        <f t="shared" si="353"/>
        <v>118002</v>
      </c>
      <c r="G640" s="430"/>
      <c r="H640" s="430"/>
      <c r="I640" s="430"/>
      <c r="J640" s="430">
        <f t="shared" si="354"/>
        <v>0</v>
      </c>
      <c r="K640" s="430">
        <f t="shared" si="348"/>
        <v>0</v>
      </c>
      <c r="L640" s="430">
        <f t="shared" si="348"/>
        <v>118002</v>
      </c>
      <c r="M640" s="430">
        <f t="shared" si="348"/>
        <v>0</v>
      </c>
      <c r="N640" s="430">
        <f t="shared" si="355"/>
        <v>118002</v>
      </c>
      <c r="O640" s="430"/>
      <c r="P640" s="430">
        <v>118002</v>
      </c>
      <c r="Q640" s="430"/>
      <c r="R640" s="430">
        <f t="shared" si="356"/>
        <v>118002</v>
      </c>
      <c r="S640" s="430"/>
      <c r="T640" s="430"/>
      <c r="U640" s="430"/>
      <c r="V640" s="430">
        <f t="shared" si="357"/>
        <v>0</v>
      </c>
      <c r="W640" s="430"/>
      <c r="X640" s="431">
        <f>+[3]CHD7!J476</f>
        <v>3000000</v>
      </c>
      <c r="Y640" s="430"/>
      <c r="Z640" s="430">
        <f t="shared" si="358"/>
        <v>3000000</v>
      </c>
      <c r="AA640" s="430">
        <f t="shared" si="349"/>
        <v>0</v>
      </c>
      <c r="AB640" s="431">
        <f t="shared" si="349"/>
        <v>3118002</v>
      </c>
      <c r="AC640" s="431">
        <f t="shared" si="349"/>
        <v>0</v>
      </c>
      <c r="AD640" s="431">
        <f t="shared" si="359"/>
        <v>3118002</v>
      </c>
      <c r="AE640" s="431"/>
      <c r="AF640" s="431">
        <f>+[3]CHD7!AX476</f>
        <v>3117736.3999999994</v>
      </c>
      <c r="AG640" s="431"/>
      <c r="AH640" s="431">
        <f t="shared" si="360"/>
        <v>3117736.3999999994</v>
      </c>
      <c r="AI640" s="431">
        <f t="shared" si="350"/>
        <v>0</v>
      </c>
      <c r="AJ640" s="431">
        <f t="shared" si="350"/>
        <v>265.60000000055879</v>
      </c>
      <c r="AK640" s="431">
        <f t="shared" si="350"/>
        <v>0</v>
      </c>
      <c r="AL640" s="431">
        <f t="shared" si="347"/>
        <v>265.60000000055879</v>
      </c>
      <c r="AM640" s="432" t="str">
        <f t="shared" si="351"/>
        <v/>
      </c>
      <c r="AN640" s="432">
        <f t="shared" si="351"/>
        <v>0.99991481724514586</v>
      </c>
      <c r="AO640" s="432" t="str">
        <f t="shared" si="351"/>
        <v/>
      </c>
      <c r="AP640" s="432">
        <f t="shared" si="351"/>
        <v>0.99991481724514586</v>
      </c>
      <c r="AQ640" s="430">
        <f t="shared" si="352"/>
        <v>0</v>
      </c>
      <c r="AR640" s="430">
        <f t="shared" si="352"/>
        <v>0</v>
      </c>
      <c r="AS640" s="430">
        <f t="shared" si="352"/>
        <v>0</v>
      </c>
      <c r="AT640" s="200">
        <f t="shared" si="361"/>
        <v>0</v>
      </c>
      <c r="AU640" s="433"/>
    </row>
    <row r="641" spans="1:47" s="434" customFormat="1">
      <c r="A641" s="492"/>
      <c r="B641" s="217" t="s">
        <v>103</v>
      </c>
      <c r="C641" s="430"/>
      <c r="D641" s="430">
        <v>0</v>
      </c>
      <c r="E641" s="430"/>
      <c r="F641" s="430">
        <f t="shared" si="353"/>
        <v>0</v>
      </c>
      <c r="G641" s="430"/>
      <c r="H641" s="430"/>
      <c r="I641" s="430"/>
      <c r="J641" s="430">
        <f t="shared" si="354"/>
        <v>0</v>
      </c>
      <c r="K641" s="430">
        <f t="shared" si="348"/>
        <v>0</v>
      </c>
      <c r="L641" s="430">
        <f t="shared" si="348"/>
        <v>0</v>
      </c>
      <c r="M641" s="430">
        <f t="shared" si="348"/>
        <v>0</v>
      </c>
      <c r="N641" s="430">
        <f t="shared" si="355"/>
        <v>0</v>
      </c>
      <c r="O641" s="430"/>
      <c r="P641" s="430">
        <v>0</v>
      </c>
      <c r="Q641" s="430"/>
      <c r="R641" s="430">
        <f t="shared" si="356"/>
        <v>0</v>
      </c>
      <c r="S641" s="430"/>
      <c r="T641" s="430"/>
      <c r="U641" s="430"/>
      <c r="V641" s="430">
        <f t="shared" si="357"/>
        <v>0</v>
      </c>
      <c r="W641" s="430"/>
      <c r="X641" s="431">
        <f>+[3]CHD8!J476</f>
        <v>1000000</v>
      </c>
      <c r="Y641" s="430"/>
      <c r="Z641" s="430">
        <f t="shared" si="358"/>
        <v>1000000</v>
      </c>
      <c r="AA641" s="430">
        <f t="shared" si="349"/>
        <v>0</v>
      </c>
      <c r="AB641" s="431">
        <f t="shared" si="349"/>
        <v>1000000</v>
      </c>
      <c r="AC641" s="431">
        <f t="shared" si="349"/>
        <v>0</v>
      </c>
      <c r="AD641" s="431">
        <f t="shared" si="359"/>
        <v>1000000</v>
      </c>
      <c r="AE641" s="431"/>
      <c r="AF641" s="431">
        <f>+[3]CHD8!AX476</f>
        <v>939547.2</v>
      </c>
      <c r="AG641" s="431"/>
      <c r="AH641" s="431">
        <f t="shared" si="360"/>
        <v>939547.2</v>
      </c>
      <c r="AI641" s="431">
        <f t="shared" si="350"/>
        <v>0</v>
      </c>
      <c r="AJ641" s="431">
        <f t="shared" si="350"/>
        <v>60452.800000000047</v>
      </c>
      <c r="AK641" s="431">
        <f t="shared" si="350"/>
        <v>0</v>
      </c>
      <c r="AL641" s="431">
        <f t="shared" si="347"/>
        <v>60452.800000000047</v>
      </c>
      <c r="AM641" s="432" t="str">
        <f t="shared" si="351"/>
        <v/>
      </c>
      <c r="AN641" s="432">
        <f t="shared" si="351"/>
        <v>0.93954719999999992</v>
      </c>
      <c r="AO641" s="432" t="str">
        <f t="shared" si="351"/>
        <v/>
      </c>
      <c r="AP641" s="432">
        <f t="shared" si="351"/>
        <v>0.93954719999999992</v>
      </c>
      <c r="AQ641" s="430">
        <f t="shared" si="352"/>
        <v>0</v>
      </c>
      <c r="AR641" s="430">
        <f t="shared" si="352"/>
        <v>0</v>
      </c>
      <c r="AS641" s="430">
        <f t="shared" si="352"/>
        <v>0</v>
      </c>
      <c r="AT641" s="200">
        <f t="shared" si="361"/>
        <v>0</v>
      </c>
      <c r="AU641" s="433"/>
    </row>
    <row r="642" spans="1:47" s="434" customFormat="1" ht="24">
      <c r="A642" s="492"/>
      <c r="B642" s="217" t="s">
        <v>105</v>
      </c>
      <c r="C642" s="430"/>
      <c r="D642" s="430"/>
      <c r="E642" s="430"/>
      <c r="F642" s="430">
        <f t="shared" si="353"/>
        <v>0</v>
      </c>
      <c r="G642" s="430"/>
      <c r="H642" s="430"/>
      <c r="I642" s="430"/>
      <c r="J642" s="430">
        <f t="shared" si="354"/>
        <v>0</v>
      </c>
      <c r="K642" s="430">
        <f t="shared" si="348"/>
        <v>0</v>
      </c>
      <c r="L642" s="430">
        <f t="shared" si="348"/>
        <v>0</v>
      </c>
      <c r="M642" s="430">
        <f t="shared" si="348"/>
        <v>0</v>
      </c>
      <c r="N642" s="430">
        <f t="shared" si="355"/>
        <v>0</v>
      </c>
      <c r="O642" s="430"/>
      <c r="P642" s="430"/>
      <c r="Q642" s="430"/>
      <c r="R642" s="430">
        <f t="shared" si="356"/>
        <v>0</v>
      </c>
      <c r="S642" s="430"/>
      <c r="T642" s="430"/>
      <c r="U642" s="430"/>
      <c r="V642" s="430">
        <f t="shared" si="357"/>
        <v>0</v>
      </c>
      <c r="W642" s="430"/>
      <c r="X642" s="431"/>
      <c r="Y642" s="430"/>
      <c r="Z642" s="430">
        <f t="shared" si="358"/>
        <v>0</v>
      </c>
      <c r="AA642" s="430">
        <f t="shared" si="349"/>
        <v>0</v>
      </c>
      <c r="AB642" s="431">
        <f t="shared" si="349"/>
        <v>0</v>
      </c>
      <c r="AC642" s="431">
        <f t="shared" si="349"/>
        <v>0</v>
      </c>
      <c r="AD642" s="431">
        <f t="shared" si="359"/>
        <v>0</v>
      </c>
      <c r="AE642" s="431"/>
      <c r="AF642" s="431"/>
      <c r="AG642" s="431"/>
      <c r="AH642" s="431">
        <f t="shared" si="360"/>
        <v>0</v>
      </c>
      <c r="AI642" s="431">
        <f t="shared" si="350"/>
        <v>0</v>
      </c>
      <c r="AJ642" s="431">
        <f t="shared" si="350"/>
        <v>0</v>
      </c>
      <c r="AK642" s="431">
        <f t="shared" si="350"/>
        <v>0</v>
      </c>
      <c r="AL642" s="431">
        <f t="shared" si="347"/>
        <v>0</v>
      </c>
      <c r="AM642" s="432" t="str">
        <f t="shared" si="351"/>
        <v/>
      </c>
      <c r="AN642" s="432" t="str">
        <f t="shared" si="351"/>
        <v/>
      </c>
      <c r="AO642" s="432" t="str">
        <f t="shared" si="351"/>
        <v/>
      </c>
      <c r="AP642" s="432" t="str">
        <f t="shared" si="351"/>
        <v/>
      </c>
      <c r="AQ642" s="430">
        <f t="shared" si="352"/>
        <v>0</v>
      </c>
      <c r="AR642" s="430">
        <f t="shared" si="352"/>
        <v>0</v>
      </c>
      <c r="AS642" s="430">
        <f t="shared" si="352"/>
        <v>0</v>
      </c>
      <c r="AT642" s="200">
        <f t="shared" si="361"/>
        <v>0</v>
      </c>
      <c r="AU642" s="433"/>
    </row>
    <row r="643" spans="1:47" s="434" customFormat="1">
      <c r="A643" s="492"/>
      <c r="B643" s="217" t="s">
        <v>107</v>
      </c>
      <c r="C643" s="430"/>
      <c r="D643" s="430"/>
      <c r="E643" s="430"/>
      <c r="F643" s="430">
        <f t="shared" si="353"/>
        <v>0</v>
      </c>
      <c r="G643" s="430"/>
      <c r="H643" s="430"/>
      <c r="I643" s="430"/>
      <c r="J643" s="430">
        <f t="shared" si="354"/>
        <v>0</v>
      </c>
      <c r="K643" s="430">
        <f t="shared" si="348"/>
        <v>0</v>
      </c>
      <c r="L643" s="430">
        <f t="shared" si="348"/>
        <v>0</v>
      </c>
      <c r="M643" s="430">
        <f t="shared" si="348"/>
        <v>0</v>
      </c>
      <c r="N643" s="430">
        <f t="shared" si="355"/>
        <v>0</v>
      </c>
      <c r="O643" s="430"/>
      <c r="P643" s="430"/>
      <c r="Q643" s="430"/>
      <c r="R643" s="430">
        <f t="shared" si="356"/>
        <v>0</v>
      </c>
      <c r="S643" s="430"/>
      <c r="T643" s="430"/>
      <c r="U643" s="430"/>
      <c r="V643" s="430">
        <f t="shared" si="357"/>
        <v>0</v>
      </c>
      <c r="W643" s="430"/>
      <c r="X643" s="431"/>
      <c r="Y643" s="430"/>
      <c r="Z643" s="430">
        <f t="shared" si="358"/>
        <v>0</v>
      </c>
      <c r="AA643" s="430">
        <f t="shared" si="349"/>
        <v>0</v>
      </c>
      <c r="AB643" s="431">
        <f t="shared" si="349"/>
        <v>0</v>
      </c>
      <c r="AC643" s="431">
        <f t="shared" si="349"/>
        <v>0</v>
      </c>
      <c r="AD643" s="431">
        <f t="shared" si="359"/>
        <v>0</v>
      </c>
      <c r="AE643" s="431"/>
      <c r="AF643" s="431"/>
      <c r="AG643" s="431"/>
      <c r="AH643" s="431">
        <f t="shared" si="360"/>
        <v>0</v>
      </c>
      <c r="AI643" s="431">
        <f t="shared" si="350"/>
        <v>0</v>
      </c>
      <c r="AJ643" s="431">
        <f t="shared" si="350"/>
        <v>0</v>
      </c>
      <c r="AK643" s="431">
        <f t="shared" si="350"/>
        <v>0</v>
      </c>
      <c r="AL643" s="431">
        <f t="shared" si="347"/>
        <v>0</v>
      </c>
      <c r="AM643" s="432" t="str">
        <f t="shared" si="351"/>
        <v/>
      </c>
      <c r="AN643" s="432" t="str">
        <f t="shared" si="351"/>
        <v/>
      </c>
      <c r="AO643" s="432" t="str">
        <f t="shared" si="351"/>
        <v/>
      </c>
      <c r="AP643" s="432" t="str">
        <f t="shared" si="351"/>
        <v/>
      </c>
      <c r="AQ643" s="430">
        <f t="shared" si="352"/>
        <v>0</v>
      </c>
      <c r="AR643" s="430">
        <f t="shared" si="352"/>
        <v>0</v>
      </c>
      <c r="AS643" s="430">
        <f t="shared" si="352"/>
        <v>0</v>
      </c>
      <c r="AT643" s="200">
        <f t="shared" si="361"/>
        <v>0</v>
      </c>
      <c r="AU643" s="433"/>
    </row>
    <row r="644" spans="1:47" s="434" customFormat="1">
      <c r="A644" s="492"/>
      <c r="B644" s="217" t="s">
        <v>55</v>
      </c>
      <c r="C644" s="430"/>
      <c r="D644" s="430">
        <v>500000</v>
      </c>
      <c r="E644" s="430"/>
      <c r="F644" s="430">
        <f t="shared" si="353"/>
        <v>500000</v>
      </c>
      <c r="G644" s="430"/>
      <c r="H644" s="430"/>
      <c r="I644" s="430"/>
      <c r="J644" s="430">
        <f t="shared" si="354"/>
        <v>0</v>
      </c>
      <c r="K644" s="430">
        <f t="shared" si="348"/>
        <v>0</v>
      </c>
      <c r="L644" s="430">
        <f t="shared" si="348"/>
        <v>500000</v>
      </c>
      <c r="M644" s="430">
        <f t="shared" si="348"/>
        <v>0</v>
      </c>
      <c r="N644" s="430">
        <f t="shared" si="355"/>
        <v>500000</v>
      </c>
      <c r="O644" s="430"/>
      <c r="P644" s="430">
        <v>500000</v>
      </c>
      <c r="Q644" s="430"/>
      <c r="R644" s="430">
        <f t="shared" si="356"/>
        <v>500000</v>
      </c>
      <c r="S644" s="430"/>
      <c r="T644" s="430"/>
      <c r="U644" s="430"/>
      <c r="V644" s="430">
        <f t="shared" si="357"/>
        <v>0</v>
      </c>
      <c r="W644" s="430"/>
      <c r="X644" s="431">
        <f>+[3]CHD11!J476</f>
        <v>0</v>
      </c>
      <c r="Y644" s="430"/>
      <c r="Z644" s="430">
        <f t="shared" si="358"/>
        <v>0</v>
      </c>
      <c r="AA644" s="430">
        <f t="shared" si="349"/>
        <v>0</v>
      </c>
      <c r="AB644" s="431">
        <f t="shared" si="349"/>
        <v>500000</v>
      </c>
      <c r="AC644" s="431">
        <f t="shared" si="349"/>
        <v>0</v>
      </c>
      <c r="AD644" s="431">
        <f t="shared" si="359"/>
        <v>500000</v>
      </c>
      <c r="AE644" s="431"/>
      <c r="AF644" s="431">
        <f>+[3]CHD11!AX476</f>
        <v>500000</v>
      </c>
      <c r="AG644" s="431"/>
      <c r="AH644" s="431">
        <f t="shared" si="360"/>
        <v>500000</v>
      </c>
      <c r="AI644" s="431">
        <f t="shared" si="350"/>
        <v>0</v>
      </c>
      <c r="AJ644" s="431">
        <f t="shared" si="350"/>
        <v>0</v>
      </c>
      <c r="AK644" s="431">
        <f t="shared" si="350"/>
        <v>0</v>
      </c>
      <c r="AL644" s="431">
        <f t="shared" si="347"/>
        <v>0</v>
      </c>
      <c r="AM644" s="432" t="str">
        <f t="shared" si="351"/>
        <v/>
      </c>
      <c r="AN644" s="432">
        <f t="shared" si="351"/>
        <v>1</v>
      </c>
      <c r="AO644" s="432" t="str">
        <f t="shared" si="351"/>
        <v/>
      </c>
      <c r="AP644" s="432">
        <f t="shared" si="351"/>
        <v>1</v>
      </c>
      <c r="AQ644" s="430">
        <f t="shared" si="352"/>
        <v>0</v>
      </c>
      <c r="AR644" s="430">
        <f t="shared" si="352"/>
        <v>0</v>
      </c>
      <c r="AS644" s="430">
        <f t="shared" si="352"/>
        <v>0</v>
      </c>
      <c r="AT644" s="200">
        <f t="shared" si="361"/>
        <v>0</v>
      </c>
      <c r="AU644" s="433"/>
    </row>
    <row r="645" spans="1:47" s="434" customFormat="1">
      <c r="A645" s="492"/>
      <c r="B645" s="217" t="s">
        <v>56</v>
      </c>
      <c r="C645" s="430"/>
      <c r="D645" s="430">
        <v>500000</v>
      </c>
      <c r="E645" s="430"/>
      <c r="F645" s="430">
        <f t="shared" si="353"/>
        <v>500000</v>
      </c>
      <c r="G645" s="430"/>
      <c r="H645" s="430"/>
      <c r="I645" s="430"/>
      <c r="J645" s="430">
        <f t="shared" si="354"/>
        <v>0</v>
      </c>
      <c r="K645" s="430">
        <f t="shared" si="348"/>
        <v>0</v>
      </c>
      <c r="L645" s="430">
        <f t="shared" si="348"/>
        <v>500000</v>
      </c>
      <c r="M645" s="430">
        <f t="shared" si="348"/>
        <v>0</v>
      </c>
      <c r="N645" s="430">
        <f t="shared" si="355"/>
        <v>500000</v>
      </c>
      <c r="O645" s="430"/>
      <c r="P645" s="430">
        <v>500000</v>
      </c>
      <c r="Q645" s="430"/>
      <c r="R645" s="430">
        <f t="shared" si="356"/>
        <v>500000</v>
      </c>
      <c r="S645" s="430"/>
      <c r="T645" s="430"/>
      <c r="U645" s="430"/>
      <c r="V645" s="430">
        <f t="shared" si="357"/>
        <v>0</v>
      </c>
      <c r="W645" s="430"/>
      <c r="X645" s="431">
        <f>+[3]CHD12!J476</f>
        <v>0</v>
      </c>
      <c r="Y645" s="430"/>
      <c r="Z645" s="430">
        <f t="shared" si="358"/>
        <v>0</v>
      </c>
      <c r="AA645" s="430">
        <f t="shared" si="349"/>
        <v>0</v>
      </c>
      <c r="AB645" s="431">
        <f t="shared" si="349"/>
        <v>500000</v>
      </c>
      <c r="AC645" s="431">
        <f t="shared" si="349"/>
        <v>0</v>
      </c>
      <c r="AD645" s="431">
        <f t="shared" si="359"/>
        <v>500000</v>
      </c>
      <c r="AE645" s="431"/>
      <c r="AF645" s="431">
        <f>+[3]CHD12!AX476</f>
        <v>290851</v>
      </c>
      <c r="AG645" s="431"/>
      <c r="AH645" s="431">
        <f t="shared" si="360"/>
        <v>290851</v>
      </c>
      <c r="AI645" s="431">
        <f t="shared" si="350"/>
        <v>0</v>
      </c>
      <c r="AJ645" s="431">
        <f t="shared" si="350"/>
        <v>209149</v>
      </c>
      <c r="AK645" s="431">
        <f t="shared" si="350"/>
        <v>0</v>
      </c>
      <c r="AL645" s="431">
        <f t="shared" si="347"/>
        <v>209149</v>
      </c>
      <c r="AM645" s="432" t="str">
        <f t="shared" si="351"/>
        <v/>
      </c>
      <c r="AN645" s="432">
        <f t="shared" si="351"/>
        <v>0.58170200000000005</v>
      </c>
      <c r="AO645" s="432" t="str">
        <f t="shared" si="351"/>
        <v/>
      </c>
      <c r="AP645" s="432">
        <f t="shared" si="351"/>
        <v>0.58170200000000005</v>
      </c>
      <c r="AQ645" s="430">
        <f t="shared" si="352"/>
        <v>0</v>
      </c>
      <c r="AR645" s="430">
        <f t="shared" si="352"/>
        <v>0</v>
      </c>
      <c r="AS645" s="430">
        <f t="shared" si="352"/>
        <v>0</v>
      </c>
      <c r="AT645" s="200">
        <f t="shared" si="361"/>
        <v>0</v>
      </c>
      <c r="AU645" s="433"/>
    </row>
    <row r="646" spans="1:47" s="434" customFormat="1">
      <c r="A646" s="492"/>
      <c r="B646" s="443" t="s">
        <v>428</v>
      </c>
      <c r="C646" s="430"/>
      <c r="D646" s="430"/>
      <c r="E646" s="430"/>
      <c r="F646" s="430">
        <f t="shared" si="353"/>
        <v>0</v>
      </c>
      <c r="G646" s="430"/>
      <c r="H646" s="430"/>
      <c r="I646" s="430"/>
      <c r="J646" s="430">
        <f t="shared" si="354"/>
        <v>0</v>
      </c>
      <c r="K646" s="430">
        <f t="shared" si="348"/>
        <v>0</v>
      </c>
      <c r="L646" s="430">
        <f t="shared" si="348"/>
        <v>0</v>
      </c>
      <c r="M646" s="430">
        <f t="shared" si="348"/>
        <v>0</v>
      </c>
      <c r="N646" s="430">
        <f t="shared" si="355"/>
        <v>0</v>
      </c>
      <c r="O646" s="430"/>
      <c r="P646" s="430"/>
      <c r="Q646" s="430"/>
      <c r="R646" s="430">
        <f t="shared" si="356"/>
        <v>0</v>
      </c>
      <c r="S646" s="430"/>
      <c r="T646" s="430"/>
      <c r="U646" s="430"/>
      <c r="V646" s="430">
        <f t="shared" si="357"/>
        <v>0</v>
      </c>
      <c r="W646" s="430"/>
      <c r="X646" s="431"/>
      <c r="Y646" s="430"/>
      <c r="Z646" s="430">
        <f t="shared" si="358"/>
        <v>0</v>
      </c>
      <c r="AA646" s="430">
        <f t="shared" si="349"/>
        <v>0</v>
      </c>
      <c r="AB646" s="431">
        <f t="shared" si="349"/>
        <v>0</v>
      </c>
      <c r="AC646" s="431">
        <f t="shared" si="349"/>
        <v>0</v>
      </c>
      <c r="AD646" s="431">
        <f t="shared" si="359"/>
        <v>0</v>
      </c>
      <c r="AE646" s="431"/>
      <c r="AF646" s="431"/>
      <c r="AG646" s="431"/>
      <c r="AH646" s="431">
        <f t="shared" si="360"/>
        <v>0</v>
      </c>
      <c r="AI646" s="431">
        <f t="shared" ref="AI646:AK653" si="362">+AA646-AE646</f>
        <v>0</v>
      </c>
      <c r="AJ646" s="431">
        <f t="shared" si="362"/>
        <v>0</v>
      </c>
      <c r="AK646" s="431">
        <f t="shared" si="362"/>
        <v>0</v>
      </c>
      <c r="AL646" s="431">
        <f t="shared" si="347"/>
        <v>0</v>
      </c>
      <c r="AM646" s="432" t="str">
        <f t="shared" ref="AM646:AP653" si="363">IF(AA646=0,"",AE646/AA646)</f>
        <v/>
      </c>
      <c r="AN646" s="432" t="str">
        <f t="shared" si="363"/>
        <v/>
      </c>
      <c r="AO646" s="432" t="str">
        <f t="shared" si="363"/>
        <v/>
      </c>
      <c r="AP646" s="432" t="str">
        <f t="shared" si="363"/>
        <v/>
      </c>
      <c r="AQ646" s="430">
        <f t="shared" si="352"/>
        <v>0</v>
      </c>
      <c r="AR646" s="430">
        <f t="shared" si="352"/>
        <v>0</v>
      </c>
      <c r="AS646" s="430">
        <f t="shared" si="352"/>
        <v>0</v>
      </c>
      <c r="AT646" s="200">
        <f t="shared" si="361"/>
        <v>0</v>
      </c>
      <c r="AU646" s="433"/>
    </row>
    <row r="647" spans="1:47" s="434" customFormat="1">
      <c r="A647" s="492"/>
      <c r="B647" s="217"/>
      <c r="C647" s="430"/>
      <c r="D647" s="430"/>
      <c r="E647" s="430"/>
      <c r="F647" s="430"/>
      <c r="G647" s="430"/>
      <c r="H647" s="430"/>
      <c r="I647" s="430"/>
      <c r="J647" s="430"/>
      <c r="K647" s="430"/>
      <c r="L647" s="430"/>
      <c r="M647" s="430"/>
      <c r="N647" s="430"/>
      <c r="O647" s="430"/>
      <c r="P647" s="430"/>
      <c r="Q647" s="430"/>
      <c r="R647" s="430"/>
      <c r="S647" s="430"/>
      <c r="T647" s="430"/>
      <c r="U647" s="430"/>
      <c r="V647" s="430"/>
      <c r="W647" s="430"/>
      <c r="X647" s="431"/>
      <c r="Y647" s="430"/>
      <c r="Z647" s="430"/>
      <c r="AA647" s="430"/>
      <c r="AB647" s="431"/>
      <c r="AC647" s="431"/>
      <c r="AD647" s="431"/>
      <c r="AE647" s="431"/>
      <c r="AF647" s="431"/>
      <c r="AG647" s="431"/>
      <c r="AH647" s="431"/>
      <c r="AI647" s="431"/>
      <c r="AJ647" s="431"/>
      <c r="AK647" s="431"/>
      <c r="AL647" s="431"/>
      <c r="AM647" s="432"/>
      <c r="AN647" s="432"/>
      <c r="AO647" s="432"/>
      <c r="AP647" s="432"/>
      <c r="AQ647" s="430"/>
      <c r="AR647" s="430"/>
      <c r="AS647" s="430"/>
      <c r="AT647" s="200"/>
      <c r="AU647" s="433"/>
    </row>
    <row r="648" spans="1:47" s="434" customFormat="1">
      <c r="A648" s="492"/>
      <c r="B648" s="217" t="s">
        <v>433</v>
      </c>
      <c r="C648" s="430"/>
      <c r="D648" s="430">
        <v>0</v>
      </c>
      <c r="E648" s="430"/>
      <c r="F648" s="430">
        <f t="shared" ref="F648:F681" si="364">SUM(C648:E648)</f>
        <v>0</v>
      </c>
      <c r="G648" s="430"/>
      <c r="H648" s="430"/>
      <c r="I648" s="430"/>
      <c r="J648" s="430">
        <f t="shared" ref="J648:J681" si="365">SUM(G648:I648)</f>
        <v>0</v>
      </c>
      <c r="K648" s="430">
        <f t="shared" ref="K648:M681" si="366">+C648+G648</f>
        <v>0</v>
      </c>
      <c r="L648" s="430">
        <f t="shared" si="366"/>
        <v>0</v>
      </c>
      <c r="M648" s="430">
        <f t="shared" si="366"/>
        <v>0</v>
      </c>
      <c r="N648" s="430">
        <f t="shared" ref="N648:N681" si="367">SUM(K648:M648)</f>
        <v>0</v>
      </c>
      <c r="O648" s="430"/>
      <c r="P648" s="430">
        <v>0</v>
      </c>
      <c r="Q648" s="430"/>
      <c r="R648" s="430">
        <f t="shared" ref="R648:R681" si="368">SUM(O648:Q648)</f>
        <v>0</v>
      </c>
      <c r="S648" s="430"/>
      <c r="T648" s="430"/>
      <c r="U648" s="430"/>
      <c r="V648" s="430">
        <f t="shared" ref="V648:V681" si="369">SUM(S648:U648)</f>
        <v>0</v>
      </c>
      <c r="W648" s="430"/>
      <c r="X648" s="431">
        <f>+[3]DJNRMH!J476</f>
        <v>500000</v>
      </c>
      <c r="Y648" s="430"/>
      <c r="Z648" s="430">
        <f t="shared" ref="Z648:Z681" si="370">SUM(W648:Y648)</f>
        <v>500000</v>
      </c>
      <c r="AA648" s="430">
        <f t="shared" ref="AA648:AC681" si="371">+O648+W648+S648</f>
        <v>0</v>
      </c>
      <c r="AB648" s="431">
        <f t="shared" si="371"/>
        <v>500000</v>
      </c>
      <c r="AC648" s="431">
        <f t="shared" si="371"/>
        <v>0</v>
      </c>
      <c r="AD648" s="431">
        <f t="shared" ref="AD648:AD681" si="372">SUM(AA648:AC648)</f>
        <v>500000</v>
      </c>
      <c r="AE648" s="431"/>
      <c r="AF648" s="431">
        <f>+[3]DJNRMH!AX476</f>
        <v>498141.84</v>
      </c>
      <c r="AG648" s="431"/>
      <c r="AH648" s="431">
        <f t="shared" ref="AH648:AH681" si="373">SUM(AE648:AG648)</f>
        <v>498141.84</v>
      </c>
      <c r="AI648" s="431">
        <f t="shared" ref="AI648:AK681" si="374">+AA648-AE648</f>
        <v>0</v>
      </c>
      <c r="AJ648" s="431">
        <f t="shared" si="374"/>
        <v>1858.1599999999744</v>
      </c>
      <c r="AK648" s="431">
        <f t="shared" si="374"/>
        <v>0</v>
      </c>
      <c r="AL648" s="431">
        <f t="shared" ref="AL648:AL681" si="375">SUM(AI648:AK648)</f>
        <v>1858.1599999999744</v>
      </c>
      <c r="AM648" s="432" t="str">
        <f t="shared" ref="AM648:AP681" si="376">IF(AA648=0,"",AE648/AA648)</f>
        <v/>
      </c>
      <c r="AN648" s="432">
        <f t="shared" si="376"/>
        <v>0.99628368</v>
      </c>
      <c r="AO648" s="432" t="str">
        <f t="shared" si="376"/>
        <v/>
      </c>
      <c r="AP648" s="432">
        <f t="shared" si="376"/>
        <v>0.99628368</v>
      </c>
      <c r="AQ648" s="430">
        <f t="shared" ref="AQ648:AS681" si="377">+K648-O648-S648</f>
        <v>0</v>
      </c>
      <c r="AR648" s="430">
        <f t="shared" si="377"/>
        <v>0</v>
      </c>
      <c r="AS648" s="430">
        <f t="shared" si="377"/>
        <v>0</v>
      </c>
      <c r="AT648" s="200">
        <f t="shared" ref="AT648:AT681" si="378">SUM(AQ648:AS648)</f>
        <v>0</v>
      </c>
      <c r="AU648" s="433"/>
    </row>
    <row r="649" spans="1:47" s="434" customFormat="1" ht="24">
      <c r="A649" s="492"/>
      <c r="B649" s="217" t="s">
        <v>58</v>
      </c>
      <c r="C649" s="430"/>
      <c r="D649" s="430">
        <v>203475</v>
      </c>
      <c r="E649" s="430"/>
      <c r="F649" s="430">
        <f t="shared" si="364"/>
        <v>203475</v>
      </c>
      <c r="G649" s="430"/>
      <c r="H649" s="430"/>
      <c r="I649" s="430"/>
      <c r="J649" s="430">
        <f t="shared" si="365"/>
        <v>0</v>
      </c>
      <c r="K649" s="430">
        <f t="shared" si="366"/>
        <v>0</v>
      </c>
      <c r="L649" s="430">
        <f t="shared" si="366"/>
        <v>203475</v>
      </c>
      <c r="M649" s="430">
        <f t="shared" si="366"/>
        <v>0</v>
      </c>
      <c r="N649" s="430">
        <f t="shared" si="367"/>
        <v>203475</v>
      </c>
      <c r="O649" s="430"/>
      <c r="P649" s="430">
        <v>203475</v>
      </c>
      <c r="Q649" s="430"/>
      <c r="R649" s="430">
        <f t="shared" si="368"/>
        <v>203475</v>
      </c>
      <c r="S649" s="430"/>
      <c r="T649" s="430"/>
      <c r="U649" s="430"/>
      <c r="V649" s="430">
        <f t="shared" si="369"/>
        <v>0</v>
      </c>
      <c r="W649" s="430"/>
      <c r="X649" s="431">
        <f>+[3]LPGH!J476</f>
        <v>700000</v>
      </c>
      <c r="Y649" s="430"/>
      <c r="Z649" s="430">
        <f t="shared" si="370"/>
        <v>700000</v>
      </c>
      <c r="AA649" s="430">
        <f t="shared" si="371"/>
        <v>0</v>
      </c>
      <c r="AB649" s="431">
        <f t="shared" si="371"/>
        <v>903475</v>
      </c>
      <c r="AC649" s="431">
        <f t="shared" si="371"/>
        <v>0</v>
      </c>
      <c r="AD649" s="431">
        <f t="shared" si="372"/>
        <v>903475</v>
      </c>
      <c r="AE649" s="431"/>
      <c r="AF649" s="431">
        <f>+[3]LPGH!AX476</f>
        <v>903475</v>
      </c>
      <c r="AG649" s="431"/>
      <c r="AH649" s="431">
        <f t="shared" si="373"/>
        <v>903475</v>
      </c>
      <c r="AI649" s="431">
        <f t="shared" si="374"/>
        <v>0</v>
      </c>
      <c r="AJ649" s="431">
        <f t="shared" si="374"/>
        <v>0</v>
      </c>
      <c r="AK649" s="431">
        <f t="shared" si="374"/>
        <v>0</v>
      </c>
      <c r="AL649" s="431">
        <f t="shared" si="375"/>
        <v>0</v>
      </c>
      <c r="AM649" s="432" t="str">
        <f t="shared" si="376"/>
        <v/>
      </c>
      <c r="AN649" s="432">
        <f t="shared" si="376"/>
        <v>1</v>
      </c>
      <c r="AO649" s="432" t="str">
        <f t="shared" si="376"/>
        <v/>
      </c>
      <c r="AP649" s="432">
        <f t="shared" si="376"/>
        <v>1</v>
      </c>
      <c r="AQ649" s="430">
        <f t="shared" si="377"/>
        <v>0</v>
      </c>
      <c r="AR649" s="430">
        <f t="shared" si="377"/>
        <v>0</v>
      </c>
      <c r="AS649" s="430">
        <f t="shared" si="377"/>
        <v>0</v>
      </c>
      <c r="AT649" s="200">
        <f t="shared" si="378"/>
        <v>0</v>
      </c>
      <c r="AU649" s="433"/>
    </row>
    <row r="650" spans="1:47" s="434" customFormat="1">
      <c r="A650" s="492"/>
      <c r="B650" s="217" t="s">
        <v>434</v>
      </c>
      <c r="C650" s="430"/>
      <c r="D650" s="430">
        <v>2382</v>
      </c>
      <c r="E650" s="430"/>
      <c r="F650" s="430">
        <f t="shared" si="364"/>
        <v>2382</v>
      </c>
      <c r="G650" s="430"/>
      <c r="H650" s="430"/>
      <c r="I650" s="430"/>
      <c r="J650" s="430">
        <f t="shared" si="365"/>
        <v>0</v>
      </c>
      <c r="K650" s="430">
        <f t="shared" si="366"/>
        <v>0</v>
      </c>
      <c r="L650" s="430">
        <f t="shared" si="366"/>
        <v>2382</v>
      </c>
      <c r="M650" s="430">
        <f t="shared" si="366"/>
        <v>0</v>
      </c>
      <c r="N650" s="430">
        <f t="shared" si="367"/>
        <v>2382</v>
      </c>
      <c r="O650" s="430"/>
      <c r="P650" s="430">
        <v>2382</v>
      </c>
      <c r="Q650" s="430"/>
      <c r="R650" s="430">
        <f t="shared" si="368"/>
        <v>2382</v>
      </c>
      <c r="S650" s="430"/>
      <c r="T650" s="430"/>
      <c r="U650" s="430"/>
      <c r="V650" s="430">
        <f t="shared" si="369"/>
        <v>0</v>
      </c>
      <c r="W650" s="430"/>
      <c r="X650" s="431">
        <f>+[3]SLRSH!J476</f>
        <v>500000</v>
      </c>
      <c r="Y650" s="430"/>
      <c r="Z650" s="430">
        <f t="shared" si="370"/>
        <v>500000</v>
      </c>
      <c r="AA650" s="430">
        <f t="shared" si="371"/>
        <v>0</v>
      </c>
      <c r="AB650" s="431">
        <f t="shared" si="371"/>
        <v>502382</v>
      </c>
      <c r="AC650" s="431">
        <f t="shared" si="371"/>
        <v>0</v>
      </c>
      <c r="AD650" s="431">
        <f t="shared" si="372"/>
        <v>502382</v>
      </c>
      <c r="AE650" s="431"/>
      <c r="AF650" s="431">
        <f>+[3]SLRSH!AX476</f>
        <v>263784.91000000003</v>
      </c>
      <c r="AG650" s="431"/>
      <c r="AH650" s="431">
        <f t="shared" si="373"/>
        <v>263784.91000000003</v>
      </c>
      <c r="AI650" s="431">
        <f t="shared" si="374"/>
        <v>0</v>
      </c>
      <c r="AJ650" s="431">
        <f t="shared" si="374"/>
        <v>238597.08999999997</v>
      </c>
      <c r="AK650" s="431">
        <f t="shared" si="374"/>
        <v>0</v>
      </c>
      <c r="AL650" s="431">
        <f t="shared" si="375"/>
        <v>238597.08999999997</v>
      </c>
      <c r="AM650" s="432" t="str">
        <f t="shared" si="376"/>
        <v/>
      </c>
      <c r="AN650" s="432">
        <f t="shared" si="376"/>
        <v>0.52506839417017337</v>
      </c>
      <c r="AO650" s="432" t="str">
        <f t="shared" si="376"/>
        <v/>
      </c>
      <c r="AP650" s="432">
        <f t="shared" si="376"/>
        <v>0.52506839417017337</v>
      </c>
      <c r="AQ650" s="430">
        <f t="shared" si="377"/>
        <v>0</v>
      </c>
      <c r="AR650" s="430">
        <f t="shared" si="377"/>
        <v>0</v>
      </c>
      <c r="AS650" s="430">
        <f t="shared" si="377"/>
        <v>0</v>
      </c>
      <c r="AT650" s="200">
        <f t="shared" si="378"/>
        <v>0</v>
      </c>
      <c r="AU650" s="433"/>
    </row>
    <row r="651" spans="1:47" s="434" customFormat="1">
      <c r="A651" s="492"/>
      <c r="B651" s="217" t="s">
        <v>197</v>
      </c>
      <c r="C651" s="430"/>
      <c r="D651" s="430">
        <v>705</v>
      </c>
      <c r="E651" s="430"/>
      <c r="F651" s="430">
        <f t="shared" si="364"/>
        <v>705</v>
      </c>
      <c r="G651" s="430"/>
      <c r="H651" s="430"/>
      <c r="I651" s="430"/>
      <c r="J651" s="430">
        <f t="shared" si="365"/>
        <v>0</v>
      </c>
      <c r="K651" s="430">
        <f t="shared" si="366"/>
        <v>0</v>
      </c>
      <c r="L651" s="430">
        <f t="shared" si="366"/>
        <v>705</v>
      </c>
      <c r="M651" s="430">
        <f t="shared" si="366"/>
        <v>0</v>
      </c>
      <c r="N651" s="430">
        <f t="shared" si="367"/>
        <v>705</v>
      </c>
      <c r="O651" s="430"/>
      <c r="P651" s="430">
        <v>705</v>
      </c>
      <c r="Q651" s="430"/>
      <c r="R651" s="430">
        <f t="shared" si="368"/>
        <v>705</v>
      </c>
      <c r="S651" s="430"/>
      <c r="T651" s="430"/>
      <c r="U651" s="430"/>
      <c r="V651" s="430">
        <f t="shared" si="369"/>
        <v>0</v>
      </c>
      <c r="W651" s="430"/>
      <c r="X651" s="431">
        <f>+[3]VMC!J476</f>
        <v>500000</v>
      </c>
      <c r="Y651" s="430"/>
      <c r="Z651" s="430">
        <f t="shared" si="370"/>
        <v>500000</v>
      </c>
      <c r="AA651" s="430">
        <f t="shared" si="371"/>
        <v>0</v>
      </c>
      <c r="AB651" s="431">
        <f t="shared" si="371"/>
        <v>500705</v>
      </c>
      <c r="AC651" s="431">
        <f t="shared" si="371"/>
        <v>0</v>
      </c>
      <c r="AD651" s="431">
        <f t="shared" si="372"/>
        <v>500705</v>
      </c>
      <c r="AE651" s="431"/>
      <c r="AF651" s="431">
        <f>+[3]VMC!AX476</f>
        <v>500705</v>
      </c>
      <c r="AG651" s="431"/>
      <c r="AH651" s="431">
        <f t="shared" si="373"/>
        <v>500705</v>
      </c>
      <c r="AI651" s="431">
        <f t="shared" si="374"/>
        <v>0</v>
      </c>
      <c r="AJ651" s="431">
        <f t="shared" si="374"/>
        <v>0</v>
      </c>
      <c r="AK651" s="431">
        <f t="shared" si="374"/>
        <v>0</v>
      </c>
      <c r="AL651" s="431">
        <f t="shared" si="375"/>
        <v>0</v>
      </c>
      <c r="AM651" s="432" t="str">
        <f t="shared" si="376"/>
        <v/>
      </c>
      <c r="AN651" s="432">
        <f t="shared" si="376"/>
        <v>1</v>
      </c>
      <c r="AO651" s="432" t="str">
        <f t="shared" si="376"/>
        <v/>
      </c>
      <c r="AP651" s="432">
        <f t="shared" si="376"/>
        <v>1</v>
      </c>
      <c r="AQ651" s="430">
        <f t="shared" si="377"/>
        <v>0</v>
      </c>
      <c r="AR651" s="430">
        <f t="shared" si="377"/>
        <v>0</v>
      </c>
      <c r="AS651" s="430">
        <f t="shared" si="377"/>
        <v>0</v>
      </c>
      <c r="AT651" s="200">
        <f t="shared" si="378"/>
        <v>0</v>
      </c>
      <c r="AU651" s="433"/>
    </row>
    <row r="652" spans="1:47" s="434" customFormat="1">
      <c r="A652" s="492"/>
      <c r="B652" s="217" t="s">
        <v>113</v>
      </c>
      <c r="C652" s="430"/>
      <c r="D652" s="430">
        <v>17294.609999999986</v>
      </c>
      <c r="E652" s="430"/>
      <c r="F652" s="430">
        <f t="shared" si="364"/>
        <v>17294.609999999986</v>
      </c>
      <c r="G652" s="430"/>
      <c r="H652" s="430"/>
      <c r="I652" s="430"/>
      <c r="J652" s="430">
        <f t="shared" si="365"/>
        <v>0</v>
      </c>
      <c r="K652" s="430">
        <f t="shared" si="366"/>
        <v>0</v>
      </c>
      <c r="L652" s="430">
        <f t="shared" si="366"/>
        <v>17294.609999999986</v>
      </c>
      <c r="M652" s="430">
        <f t="shared" si="366"/>
        <v>0</v>
      </c>
      <c r="N652" s="430">
        <f t="shared" si="367"/>
        <v>17294.609999999986</v>
      </c>
      <c r="O652" s="430"/>
      <c r="P652" s="430">
        <v>17294.609999999986</v>
      </c>
      <c r="Q652" s="430"/>
      <c r="R652" s="430">
        <f t="shared" si="368"/>
        <v>17294.609999999986</v>
      </c>
      <c r="S652" s="430"/>
      <c r="T652" s="430"/>
      <c r="U652" s="430"/>
      <c r="V652" s="430">
        <f t="shared" si="369"/>
        <v>0</v>
      </c>
      <c r="W652" s="430"/>
      <c r="X652" s="431">
        <f>+[3]ITRMC!J476</f>
        <v>0</v>
      </c>
      <c r="Y652" s="430"/>
      <c r="Z652" s="430">
        <f t="shared" si="370"/>
        <v>0</v>
      </c>
      <c r="AA652" s="430">
        <f t="shared" si="371"/>
        <v>0</v>
      </c>
      <c r="AB652" s="431">
        <f t="shared" si="371"/>
        <v>17294.609999999986</v>
      </c>
      <c r="AC652" s="431">
        <f t="shared" si="371"/>
        <v>0</v>
      </c>
      <c r="AD652" s="431">
        <f t="shared" si="372"/>
        <v>17294.609999999986</v>
      </c>
      <c r="AE652" s="431"/>
      <c r="AF652" s="431">
        <f>+[3]ITRMC!AX476</f>
        <v>17021.629999999997</v>
      </c>
      <c r="AG652" s="431"/>
      <c r="AH652" s="431">
        <f t="shared" si="373"/>
        <v>17021.629999999997</v>
      </c>
      <c r="AI652" s="431">
        <f t="shared" si="374"/>
        <v>0</v>
      </c>
      <c r="AJ652" s="431">
        <f t="shared" si="374"/>
        <v>272.97999999998865</v>
      </c>
      <c r="AK652" s="431">
        <f t="shared" si="374"/>
        <v>0</v>
      </c>
      <c r="AL652" s="431">
        <f t="shared" si="375"/>
        <v>272.97999999998865</v>
      </c>
      <c r="AM652" s="432" t="str">
        <f t="shared" si="376"/>
        <v/>
      </c>
      <c r="AN652" s="432">
        <f t="shared" si="376"/>
        <v>0.98421589154077549</v>
      </c>
      <c r="AO652" s="432" t="str">
        <f t="shared" si="376"/>
        <v/>
      </c>
      <c r="AP652" s="432">
        <f t="shared" si="376"/>
        <v>0.98421589154077549</v>
      </c>
      <c r="AQ652" s="430">
        <f t="shared" si="377"/>
        <v>0</v>
      </c>
      <c r="AR652" s="430">
        <f t="shared" si="377"/>
        <v>0</v>
      </c>
      <c r="AS652" s="430">
        <f t="shared" si="377"/>
        <v>0</v>
      </c>
      <c r="AT652" s="200">
        <f t="shared" si="378"/>
        <v>0</v>
      </c>
      <c r="AU652" s="433"/>
    </row>
    <row r="653" spans="1:47" s="434" customFormat="1">
      <c r="A653" s="492"/>
      <c r="B653" s="217" t="s">
        <v>112</v>
      </c>
      <c r="C653" s="430"/>
      <c r="D653" s="430">
        <v>0.52999999996973202</v>
      </c>
      <c r="E653" s="430"/>
      <c r="F653" s="430">
        <f t="shared" si="364"/>
        <v>0.52999999996973202</v>
      </c>
      <c r="G653" s="430"/>
      <c r="H653" s="430"/>
      <c r="I653" s="430"/>
      <c r="J653" s="430">
        <f t="shared" si="365"/>
        <v>0</v>
      </c>
      <c r="K653" s="430">
        <f t="shared" si="366"/>
        <v>0</v>
      </c>
      <c r="L653" s="430">
        <f t="shared" si="366"/>
        <v>0.52999999996973202</v>
      </c>
      <c r="M653" s="430">
        <f t="shared" si="366"/>
        <v>0</v>
      </c>
      <c r="N653" s="430">
        <f t="shared" si="367"/>
        <v>0.52999999996973202</v>
      </c>
      <c r="O653" s="430"/>
      <c r="P653" s="430">
        <v>0.52999999996973202</v>
      </c>
      <c r="Q653" s="430"/>
      <c r="R653" s="430">
        <f t="shared" si="368"/>
        <v>0.52999999996973202</v>
      </c>
      <c r="S653" s="430"/>
      <c r="T653" s="430"/>
      <c r="U653" s="430"/>
      <c r="V653" s="430">
        <f t="shared" si="369"/>
        <v>0</v>
      </c>
      <c r="W653" s="430"/>
      <c r="X653" s="431">
        <f>+[3]R1!J476</f>
        <v>0</v>
      </c>
      <c r="Y653" s="430"/>
      <c r="Z653" s="430">
        <f t="shared" si="370"/>
        <v>0</v>
      </c>
      <c r="AA653" s="430">
        <f t="shared" si="371"/>
        <v>0</v>
      </c>
      <c r="AB653" s="431">
        <f t="shared" si="371"/>
        <v>0.52999999996973202</v>
      </c>
      <c r="AC653" s="431">
        <f t="shared" si="371"/>
        <v>0</v>
      </c>
      <c r="AD653" s="431">
        <f t="shared" si="372"/>
        <v>0.52999999996973202</v>
      </c>
      <c r="AE653" s="431"/>
      <c r="AF653" s="431">
        <f>+[3]R1!AX476</f>
        <v>0</v>
      </c>
      <c r="AG653" s="431"/>
      <c r="AH653" s="431">
        <f t="shared" si="373"/>
        <v>0</v>
      </c>
      <c r="AI653" s="431">
        <f t="shared" si="374"/>
        <v>0</v>
      </c>
      <c r="AJ653" s="431">
        <f t="shared" si="374"/>
        <v>0.52999999996973202</v>
      </c>
      <c r="AK653" s="431">
        <f t="shared" si="374"/>
        <v>0</v>
      </c>
      <c r="AL653" s="431">
        <f t="shared" si="375"/>
        <v>0.52999999996973202</v>
      </c>
      <c r="AM653" s="432" t="str">
        <f t="shared" si="376"/>
        <v/>
      </c>
      <c r="AN653" s="432">
        <f t="shared" si="376"/>
        <v>0</v>
      </c>
      <c r="AO653" s="432" t="str">
        <f t="shared" si="376"/>
        <v/>
      </c>
      <c r="AP653" s="432">
        <f t="shared" si="376"/>
        <v>0</v>
      </c>
      <c r="AQ653" s="430">
        <f t="shared" si="377"/>
        <v>0</v>
      </c>
      <c r="AR653" s="430">
        <f t="shared" si="377"/>
        <v>0</v>
      </c>
      <c r="AS653" s="430">
        <f t="shared" si="377"/>
        <v>0</v>
      </c>
      <c r="AT653" s="200">
        <f t="shared" si="378"/>
        <v>0</v>
      </c>
      <c r="AU653" s="433"/>
    </row>
    <row r="654" spans="1:47" s="434" customFormat="1">
      <c r="A654" s="492"/>
      <c r="B654" s="217" t="s">
        <v>437</v>
      </c>
      <c r="C654" s="430"/>
      <c r="D654" s="430">
        <v>185</v>
      </c>
      <c r="E654" s="430"/>
      <c r="F654" s="430">
        <f t="shared" si="364"/>
        <v>185</v>
      </c>
      <c r="G654" s="430"/>
      <c r="H654" s="430"/>
      <c r="I654" s="430"/>
      <c r="J654" s="430">
        <f t="shared" si="365"/>
        <v>0</v>
      </c>
      <c r="K654" s="430">
        <f t="shared" si="366"/>
        <v>0</v>
      </c>
      <c r="L654" s="430">
        <f t="shared" si="366"/>
        <v>185</v>
      </c>
      <c r="M654" s="430">
        <f t="shared" si="366"/>
        <v>0</v>
      </c>
      <c r="N654" s="430">
        <f t="shared" si="367"/>
        <v>185</v>
      </c>
      <c r="O654" s="430"/>
      <c r="P654" s="430">
        <v>185</v>
      </c>
      <c r="Q654" s="430"/>
      <c r="R654" s="430">
        <f t="shared" si="368"/>
        <v>185</v>
      </c>
      <c r="S654" s="430"/>
      <c r="T654" s="430"/>
      <c r="U654" s="430"/>
      <c r="V654" s="430">
        <f t="shared" si="369"/>
        <v>0</v>
      </c>
      <c r="W654" s="430"/>
      <c r="X654" s="431">
        <f>+[3]SIGH!J476</f>
        <v>0</v>
      </c>
      <c r="Y654" s="430"/>
      <c r="Z654" s="430">
        <f t="shared" si="370"/>
        <v>0</v>
      </c>
      <c r="AA654" s="430">
        <f t="shared" si="371"/>
        <v>0</v>
      </c>
      <c r="AB654" s="431">
        <f t="shared" si="371"/>
        <v>185</v>
      </c>
      <c r="AC654" s="431">
        <f t="shared" si="371"/>
        <v>0</v>
      </c>
      <c r="AD654" s="431">
        <f t="shared" si="372"/>
        <v>185</v>
      </c>
      <c r="AE654" s="431"/>
      <c r="AF654" s="431">
        <f>+[3]SIGH!AX476</f>
        <v>0</v>
      </c>
      <c r="AG654" s="431"/>
      <c r="AH654" s="431">
        <f t="shared" si="373"/>
        <v>0</v>
      </c>
      <c r="AI654" s="431">
        <f t="shared" si="374"/>
        <v>0</v>
      </c>
      <c r="AJ654" s="431">
        <f t="shared" si="374"/>
        <v>185</v>
      </c>
      <c r="AK654" s="431">
        <f t="shared" si="374"/>
        <v>0</v>
      </c>
      <c r="AL654" s="431">
        <f t="shared" si="375"/>
        <v>185</v>
      </c>
      <c r="AM654" s="432" t="str">
        <f t="shared" si="376"/>
        <v/>
      </c>
      <c r="AN654" s="432">
        <f t="shared" si="376"/>
        <v>0</v>
      </c>
      <c r="AO654" s="432" t="str">
        <f t="shared" si="376"/>
        <v/>
      </c>
      <c r="AP654" s="432">
        <f t="shared" si="376"/>
        <v>0</v>
      </c>
      <c r="AQ654" s="430">
        <f t="shared" si="377"/>
        <v>0</v>
      </c>
      <c r="AR654" s="430">
        <f t="shared" si="377"/>
        <v>0</v>
      </c>
      <c r="AS654" s="430">
        <f t="shared" si="377"/>
        <v>0</v>
      </c>
      <c r="AT654" s="200">
        <f t="shared" si="378"/>
        <v>0</v>
      </c>
      <c r="AU654" s="433"/>
    </row>
    <row r="655" spans="1:47" s="434" customFormat="1">
      <c r="A655" s="492"/>
      <c r="B655" s="217" t="s">
        <v>59</v>
      </c>
      <c r="C655" s="430"/>
      <c r="D655" s="430">
        <v>562.05999999999767</v>
      </c>
      <c r="E655" s="430"/>
      <c r="F655" s="430">
        <f t="shared" si="364"/>
        <v>562.05999999999767</v>
      </c>
      <c r="G655" s="430"/>
      <c r="H655" s="430"/>
      <c r="I655" s="430"/>
      <c r="J655" s="430">
        <f t="shared" si="365"/>
        <v>0</v>
      </c>
      <c r="K655" s="430">
        <f t="shared" si="366"/>
        <v>0</v>
      </c>
      <c r="L655" s="430">
        <f t="shared" si="366"/>
        <v>562.05999999999767</v>
      </c>
      <c r="M655" s="430">
        <f t="shared" si="366"/>
        <v>0</v>
      </c>
      <c r="N655" s="430">
        <f t="shared" si="367"/>
        <v>562.05999999999767</v>
      </c>
      <c r="O655" s="430"/>
      <c r="P655" s="430">
        <v>562.05999999999767</v>
      </c>
      <c r="Q655" s="430"/>
      <c r="R655" s="430">
        <f t="shared" si="368"/>
        <v>562.05999999999767</v>
      </c>
      <c r="S655" s="430"/>
      <c r="T655" s="430"/>
      <c r="U655" s="430"/>
      <c r="V655" s="430">
        <f t="shared" si="369"/>
        <v>0</v>
      </c>
      <c r="W655" s="430"/>
      <c r="X655" s="431">
        <f>+[3]VGH!J476</f>
        <v>0</v>
      </c>
      <c r="Y655" s="430"/>
      <c r="Z655" s="430">
        <f t="shared" si="370"/>
        <v>0</v>
      </c>
      <c r="AA655" s="430">
        <f t="shared" si="371"/>
        <v>0</v>
      </c>
      <c r="AB655" s="431">
        <f t="shared" si="371"/>
        <v>562.05999999999767</v>
      </c>
      <c r="AC655" s="431">
        <f t="shared" si="371"/>
        <v>0</v>
      </c>
      <c r="AD655" s="431">
        <f t="shared" si="372"/>
        <v>562.05999999999767</v>
      </c>
      <c r="AE655" s="431"/>
      <c r="AF655" s="431">
        <f>+[3]VGH!AX476</f>
        <v>562.05999999999995</v>
      </c>
      <c r="AG655" s="431"/>
      <c r="AH655" s="431">
        <f t="shared" si="373"/>
        <v>562.05999999999995</v>
      </c>
      <c r="AI655" s="431">
        <f t="shared" si="374"/>
        <v>0</v>
      </c>
      <c r="AJ655" s="431">
        <f t="shared" si="374"/>
        <v>-2.2737367544323206E-12</v>
      </c>
      <c r="AK655" s="431">
        <f t="shared" si="374"/>
        <v>0</v>
      </c>
      <c r="AL655" s="431">
        <f t="shared" si="375"/>
        <v>-2.2737367544323206E-12</v>
      </c>
      <c r="AM655" s="432" t="str">
        <f t="shared" si="376"/>
        <v/>
      </c>
      <c r="AN655" s="432">
        <f t="shared" si="376"/>
        <v>1.000000000000004</v>
      </c>
      <c r="AO655" s="432" t="str">
        <f t="shared" si="376"/>
        <v/>
      </c>
      <c r="AP655" s="432">
        <f t="shared" si="376"/>
        <v>1.000000000000004</v>
      </c>
      <c r="AQ655" s="430">
        <f t="shared" si="377"/>
        <v>0</v>
      </c>
      <c r="AR655" s="430">
        <f t="shared" si="377"/>
        <v>0</v>
      </c>
      <c r="AS655" s="430">
        <f t="shared" si="377"/>
        <v>0</v>
      </c>
      <c r="AT655" s="200">
        <f t="shared" si="378"/>
        <v>0</v>
      </c>
      <c r="AU655" s="433"/>
    </row>
    <row r="656" spans="1:47" s="434" customFormat="1">
      <c r="A656" s="492"/>
      <c r="B656" s="217" t="s">
        <v>231</v>
      </c>
      <c r="C656" s="430"/>
      <c r="D656" s="430">
        <v>213464.6</v>
      </c>
      <c r="E656" s="430"/>
      <c r="F656" s="430">
        <f t="shared" si="364"/>
        <v>213464.6</v>
      </c>
      <c r="G656" s="430"/>
      <c r="H656" s="430"/>
      <c r="I656" s="430"/>
      <c r="J656" s="430">
        <f t="shared" si="365"/>
        <v>0</v>
      </c>
      <c r="K656" s="430">
        <f t="shared" si="366"/>
        <v>0</v>
      </c>
      <c r="L656" s="430">
        <f t="shared" si="366"/>
        <v>213464.6</v>
      </c>
      <c r="M656" s="430">
        <f t="shared" si="366"/>
        <v>0</v>
      </c>
      <c r="N656" s="430">
        <f t="shared" si="367"/>
        <v>213464.6</v>
      </c>
      <c r="O656" s="430"/>
      <c r="P656" s="430">
        <v>213464.6</v>
      </c>
      <c r="Q656" s="430"/>
      <c r="R656" s="430">
        <f t="shared" si="368"/>
        <v>213464.6</v>
      </c>
      <c r="S656" s="430"/>
      <c r="T656" s="430"/>
      <c r="U656" s="430"/>
      <c r="V656" s="430">
        <f t="shared" si="369"/>
        <v>0</v>
      </c>
      <c r="W656" s="430"/>
      <c r="X656" s="431">
        <f>+[3]BGH!J476</f>
        <v>0</v>
      </c>
      <c r="Y656" s="430"/>
      <c r="Z656" s="430">
        <f t="shared" si="370"/>
        <v>0</v>
      </c>
      <c r="AA656" s="430">
        <f t="shared" si="371"/>
        <v>0</v>
      </c>
      <c r="AB656" s="431">
        <f t="shared" si="371"/>
        <v>213464.6</v>
      </c>
      <c r="AC656" s="431">
        <f t="shared" si="371"/>
        <v>0</v>
      </c>
      <c r="AD656" s="431">
        <f t="shared" si="372"/>
        <v>213464.6</v>
      </c>
      <c r="AE656" s="431"/>
      <c r="AF656" s="431">
        <f>+[3]BGH!AX476</f>
        <v>213464.6</v>
      </c>
      <c r="AG656" s="431"/>
      <c r="AH656" s="431">
        <f t="shared" si="373"/>
        <v>213464.6</v>
      </c>
      <c r="AI656" s="431">
        <f t="shared" si="374"/>
        <v>0</v>
      </c>
      <c r="AJ656" s="431">
        <f t="shared" si="374"/>
        <v>0</v>
      </c>
      <c r="AK656" s="431">
        <f t="shared" si="374"/>
        <v>0</v>
      </c>
      <c r="AL656" s="431">
        <f t="shared" si="375"/>
        <v>0</v>
      </c>
      <c r="AM656" s="432" t="str">
        <f t="shared" si="376"/>
        <v/>
      </c>
      <c r="AN656" s="432">
        <f t="shared" si="376"/>
        <v>1</v>
      </c>
      <c r="AO656" s="432" t="str">
        <f t="shared" si="376"/>
        <v/>
      </c>
      <c r="AP656" s="432">
        <f t="shared" si="376"/>
        <v>1</v>
      </c>
      <c r="AQ656" s="430">
        <f t="shared" si="377"/>
        <v>0</v>
      </c>
      <c r="AR656" s="430">
        <f t="shared" si="377"/>
        <v>0</v>
      </c>
      <c r="AS656" s="430">
        <f t="shared" si="377"/>
        <v>0</v>
      </c>
      <c r="AT656" s="200">
        <f t="shared" si="378"/>
        <v>0</v>
      </c>
      <c r="AU656" s="433"/>
    </row>
    <row r="657" spans="1:47" s="434" customFormat="1">
      <c r="A657" s="492"/>
      <c r="B657" s="217" t="s">
        <v>232</v>
      </c>
      <c r="C657" s="430"/>
      <c r="D657" s="430">
        <v>276474</v>
      </c>
      <c r="E657" s="430"/>
      <c r="F657" s="430">
        <f t="shared" si="364"/>
        <v>276474</v>
      </c>
      <c r="G657" s="430"/>
      <c r="H657" s="430"/>
      <c r="I657" s="430"/>
      <c r="J657" s="430">
        <f t="shared" si="365"/>
        <v>0</v>
      </c>
      <c r="K657" s="430">
        <f t="shared" si="366"/>
        <v>0</v>
      </c>
      <c r="L657" s="430">
        <f t="shared" si="366"/>
        <v>276474</v>
      </c>
      <c r="M657" s="430">
        <f t="shared" si="366"/>
        <v>0</v>
      </c>
      <c r="N657" s="430">
        <f t="shared" si="367"/>
        <v>276474</v>
      </c>
      <c r="O657" s="430"/>
      <c r="P657" s="430">
        <v>276474</v>
      </c>
      <c r="Q657" s="430"/>
      <c r="R657" s="430">
        <f t="shared" si="368"/>
        <v>276474</v>
      </c>
      <c r="S657" s="430"/>
      <c r="T657" s="430"/>
      <c r="U657" s="430"/>
      <c r="V657" s="430">
        <f t="shared" si="369"/>
        <v>0</v>
      </c>
      <c r="W657" s="430"/>
      <c r="X657" s="431">
        <f>+[3]MMH!J476</f>
        <v>0</v>
      </c>
      <c r="Y657" s="430"/>
      <c r="Z657" s="430">
        <f t="shared" si="370"/>
        <v>0</v>
      </c>
      <c r="AA657" s="430">
        <f t="shared" si="371"/>
        <v>0</v>
      </c>
      <c r="AB657" s="431">
        <f t="shared" si="371"/>
        <v>276474</v>
      </c>
      <c r="AC657" s="431">
        <f t="shared" si="371"/>
        <v>0</v>
      </c>
      <c r="AD657" s="431">
        <f t="shared" si="372"/>
        <v>276474</v>
      </c>
      <c r="AE657" s="431"/>
      <c r="AF657" s="431">
        <f>+[3]MMH!AX476</f>
        <v>256132.13</v>
      </c>
      <c r="AG657" s="431"/>
      <c r="AH657" s="431">
        <f t="shared" si="373"/>
        <v>256132.13</v>
      </c>
      <c r="AI657" s="431">
        <f t="shared" si="374"/>
        <v>0</v>
      </c>
      <c r="AJ657" s="431">
        <f t="shared" si="374"/>
        <v>20341.869999999995</v>
      </c>
      <c r="AK657" s="431">
        <f t="shared" si="374"/>
        <v>0</v>
      </c>
      <c r="AL657" s="431">
        <f t="shared" si="375"/>
        <v>20341.869999999995</v>
      </c>
      <c r="AM657" s="432" t="str">
        <f t="shared" si="376"/>
        <v/>
      </c>
      <c r="AN657" s="432">
        <f t="shared" si="376"/>
        <v>0.92642393136425127</v>
      </c>
      <c r="AO657" s="432" t="str">
        <f t="shared" si="376"/>
        <v/>
      </c>
      <c r="AP657" s="432">
        <f t="shared" si="376"/>
        <v>0.92642393136425127</v>
      </c>
      <c r="AQ657" s="430">
        <f t="shared" si="377"/>
        <v>0</v>
      </c>
      <c r="AR657" s="430">
        <f t="shared" si="377"/>
        <v>0</v>
      </c>
      <c r="AS657" s="430">
        <f t="shared" si="377"/>
        <v>0</v>
      </c>
      <c r="AT657" s="200">
        <f t="shared" si="378"/>
        <v>0</v>
      </c>
      <c r="AU657" s="433"/>
    </row>
    <row r="658" spans="1:47" s="434" customFormat="1" ht="24">
      <c r="A658" s="492"/>
      <c r="B658" s="217" t="s">
        <v>140</v>
      </c>
      <c r="C658" s="430"/>
      <c r="D658" s="430">
        <v>516037.59</v>
      </c>
      <c r="E658" s="430"/>
      <c r="F658" s="430">
        <f t="shared" si="364"/>
        <v>516037.59</v>
      </c>
      <c r="G658" s="430"/>
      <c r="H658" s="430"/>
      <c r="I658" s="430"/>
      <c r="J658" s="430">
        <f t="shared" si="365"/>
        <v>0</v>
      </c>
      <c r="K658" s="430">
        <f t="shared" si="366"/>
        <v>0</v>
      </c>
      <c r="L658" s="430">
        <f t="shared" si="366"/>
        <v>516037.59</v>
      </c>
      <c r="M658" s="430">
        <f t="shared" si="366"/>
        <v>0</v>
      </c>
      <c r="N658" s="430">
        <f t="shared" si="367"/>
        <v>516037.59</v>
      </c>
      <c r="O658" s="430"/>
      <c r="P658" s="430">
        <v>516037.59</v>
      </c>
      <c r="Q658" s="430"/>
      <c r="R658" s="430">
        <f t="shared" si="368"/>
        <v>516037.59</v>
      </c>
      <c r="S658" s="430"/>
      <c r="T658" s="430"/>
      <c r="U658" s="430"/>
      <c r="V658" s="430">
        <f t="shared" si="369"/>
        <v>0</v>
      </c>
      <c r="W658" s="430"/>
      <c r="X658" s="431">
        <f>+[3]DPJGMRMC!J476</f>
        <v>0</v>
      </c>
      <c r="Y658" s="430"/>
      <c r="Z658" s="430">
        <f t="shared" si="370"/>
        <v>0</v>
      </c>
      <c r="AA658" s="430">
        <f t="shared" si="371"/>
        <v>0</v>
      </c>
      <c r="AB658" s="431">
        <f t="shared" si="371"/>
        <v>516037.59</v>
      </c>
      <c r="AC658" s="431">
        <f t="shared" si="371"/>
        <v>0</v>
      </c>
      <c r="AD658" s="431">
        <f t="shared" si="372"/>
        <v>516037.59</v>
      </c>
      <c r="AE658" s="431"/>
      <c r="AF658" s="431">
        <f>+[3]DPJGMRMC!AX476</f>
        <v>516037.59</v>
      </c>
      <c r="AG658" s="431"/>
      <c r="AH658" s="431">
        <f t="shared" si="373"/>
        <v>516037.59</v>
      </c>
      <c r="AI658" s="431">
        <f t="shared" si="374"/>
        <v>0</v>
      </c>
      <c r="AJ658" s="431">
        <f t="shared" si="374"/>
        <v>0</v>
      </c>
      <c r="AK658" s="431">
        <f t="shared" si="374"/>
        <v>0</v>
      </c>
      <c r="AL658" s="431">
        <f t="shared" si="375"/>
        <v>0</v>
      </c>
      <c r="AM658" s="432" t="str">
        <f t="shared" si="376"/>
        <v/>
      </c>
      <c r="AN658" s="432">
        <f t="shared" si="376"/>
        <v>1</v>
      </c>
      <c r="AO658" s="432" t="str">
        <f t="shared" si="376"/>
        <v/>
      </c>
      <c r="AP658" s="432">
        <f t="shared" si="376"/>
        <v>1</v>
      </c>
      <c r="AQ658" s="430">
        <f t="shared" si="377"/>
        <v>0</v>
      </c>
      <c r="AR658" s="430">
        <f t="shared" si="377"/>
        <v>0</v>
      </c>
      <c r="AS658" s="430">
        <f t="shared" si="377"/>
        <v>0</v>
      </c>
      <c r="AT658" s="200">
        <f t="shared" si="378"/>
        <v>0</v>
      </c>
      <c r="AU658" s="433"/>
    </row>
    <row r="659" spans="1:47" s="434" customFormat="1">
      <c r="A659" s="492"/>
      <c r="B659" s="217" t="s">
        <v>247</v>
      </c>
      <c r="C659" s="430"/>
      <c r="D659" s="430">
        <v>54891.34</v>
      </c>
      <c r="E659" s="430"/>
      <c r="F659" s="430">
        <f t="shared" si="364"/>
        <v>54891.34</v>
      </c>
      <c r="G659" s="430"/>
      <c r="H659" s="430"/>
      <c r="I659" s="430"/>
      <c r="J659" s="430">
        <f t="shared" si="365"/>
        <v>0</v>
      </c>
      <c r="K659" s="430">
        <f t="shared" si="366"/>
        <v>0</v>
      </c>
      <c r="L659" s="430">
        <f t="shared" si="366"/>
        <v>54891.34</v>
      </c>
      <c r="M659" s="430">
        <f t="shared" si="366"/>
        <v>0</v>
      </c>
      <c r="N659" s="430">
        <f t="shared" si="367"/>
        <v>54891.34</v>
      </c>
      <c r="O659" s="430"/>
      <c r="P659" s="430">
        <v>54891.34</v>
      </c>
      <c r="Q659" s="430"/>
      <c r="R659" s="430">
        <f t="shared" si="368"/>
        <v>54891.34</v>
      </c>
      <c r="S659" s="430"/>
      <c r="T659" s="430"/>
      <c r="U659" s="430"/>
      <c r="V659" s="430">
        <f t="shared" si="369"/>
        <v>0</v>
      </c>
      <c r="W659" s="430"/>
      <c r="X659" s="431">
        <f>+[3]TEH!J476</f>
        <v>0</v>
      </c>
      <c r="Y659" s="430"/>
      <c r="Z659" s="430">
        <f t="shared" si="370"/>
        <v>0</v>
      </c>
      <c r="AA659" s="430">
        <f t="shared" si="371"/>
        <v>0</v>
      </c>
      <c r="AB659" s="431">
        <f t="shared" si="371"/>
        <v>54891.34</v>
      </c>
      <c r="AC659" s="431">
        <f t="shared" si="371"/>
        <v>0</v>
      </c>
      <c r="AD659" s="431">
        <f t="shared" si="372"/>
        <v>54891.34</v>
      </c>
      <c r="AE659" s="431"/>
      <c r="AF659" s="431">
        <f>+[3]TEH!AX476</f>
        <v>54891.34</v>
      </c>
      <c r="AG659" s="431"/>
      <c r="AH659" s="431">
        <f t="shared" si="373"/>
        <v>54891.34</v>
      </c>
      <c r="AI659" s="431">
        <f t="shared" si="374"/>
        <v>0</v>
      </c>
      <c r="AJ659" s="431">
        <f t="shared" si="374"/>
        <v>0</v>
      </c>
      <c r="AK659" s="431">
        <f t="shared" si="374"/>
        <v>0</v>
      </c>
      <c r="AL659" s="431">
        <f t="shared" si="375"/>
        <v>0</v>
      </c>
      <c r="AM659" s="432" t="str">
        <f t="shared" si="376"/>
        <v/>
      </c>
      <c r="AN659" s="432">
        <f t="shared" si="376"/>
        <v>1</v>
      </c>
      <c r="AO659" s="432" t="str">
        <f t="shared" si="376"/>
        <v/>
      </c>
      <c r="AP659" s="432">
        <f t="shared" si="376"/>
        <v>1</v>
      </c>
      <c r="AQ659" s="430">
        <f t="shared" si="377"/>
        <v>0</v>
      </c>
      <c r="AR659" s="430">
        <f t="shared" si="377"/>
        <v>0</v>
      </c>
      <c r="AS659" s="430">
        <f t="shared" si="377"/>
        <v>0</v>
      </c>
      <c r="AT659" s="200">
        <f t="shared" si="378"/>
        <v>0</v>
      </c>
      <c r="AU659" s="433"/>
    </row>
    <row r="660" spans="1:47" s="434" customFormat="1" ht="24">
      <c r="A660" s="492"/>
      <c r="B660" s="217" t="s">
        <v>117</v>
      </c>
      <c r="C660" s="430"/>
      <c r="D660" s="430">
        <v>131558.66999999998</v>
      </c>
      <c r="E660" s="430"/>
      <c r="F660" s="430">
        <f t="shared" si="364"/>
        <v>131558.66999999998</v>
      </c>
      <c r="G660" s="430"/>
      <c r="H660" s="430"/>
      <c r="I660" s="430"/>
      <c r="J660" s="430">
        <f t="shared" si="365"/>
        <v>0</v>
      </c>
      <c r="K660" s="430">
        <f t="shared" si="366"/>
        <v>0</v>
      </c>
      <c r="L660" s="430">
        <f t="shared" si="366"/>
        <v>131558.66999999998</v>
      </c>
      <c r="M660" s="430">
        <f t="shared" si="366"/>
        <v>0</v>
      </c>
      <c r="N660" s="430">
        <f t="shared" si="367"/>
        <v>131558.66999999998</v>
      </c>
      <c r="O660" s="430"/>
      <c r="P660" s="430">
        <v>131558.66999999998</v>
      </c>
      <c r="Q660" s="430"/>
      <c r="R660" s="430">
        <f t="shared" si="368"/>
        <v>131558.66999999998</v>
      </c>
      <c r="S660" s="430"/>
      <c r="T660" s="430"/>
      <c r="U660" s="430"/>
      <c r="V660" s="430">
        <f t="shared" si="369"/>
        <v>0</v>
      </c>
      <c r="W660" s="430"/>
      <c r="X660" s="431">
        <f>+[3]BRTTH!J476</f>
        <v>0</v>
      </c>
      <c r="Y660" s="430"/>
      <c r="Z660" s="430">
        <f t="shared" si="370"/>
        <v>0</v>
      </c>
      <c r="AA660" s="430">
        <f t="shared" si="371"/>
        <v>0</v>
      </c>
      <c r="AB660" s="431">
        <f t="shared" si="371"/>
        <v>131558.66999999998</v>
      </c>
      <c r="AC660" s="431">
        <f t="shared" si="371"/>
        <v>0</v>
      </c>
      <c r="AD660" s="431">
        <f t="shared" si="372"/>
        <v>131558.66999999998</v>
      </c>
      <c r="AE660" s="431"/>
      <c r="AF660" s="431">
        <f>+[3]BRTTH!AX476</f>
        <v>131355.53</v>
      </c>
      <c r="AG660" s="431"/>
      <c r="AH660" s="431">
        <f t="shared" si="373"/>
        <v>131355.53</v>
      </c>
      <c r="AI660" s="431">
        <f t="shared" si="374"/>
        <v>0</v>
      </c>
      <c r="AJ660" s="431">
        <f t="shared" si="374"/>
        <v>203.13999999998487</v>
      </c>
      <c r="AK660" s="431">
        <f t="shared" si="374"/>
        <v>0</v>
      </c>
      <c r="AL660" s="431">
        <f t="shared" si="375"/>
        <v>203.13999999998487</v>
      </c>
      <c r="AM660" s="432" t="str">
        <f t="shared" si="376"/>
        <v/>
      </c>
      <c r="AN660" s="432">
        <f t="shared" si="376"/>
        <v>0.99845589804153545</v>
      </c>
      <c r="AO660" s="432" t="str">
        <f t="shared" si="376"/>
        <v/>
      </c>
      <c r="AP660" s="432">
        <f t="shared" si="376"/>
        <v>0.99845589804153545</v>
      </c>
      <c r="AQ660" s="430">
        <f t="shared" si="377"/>
        <v>0</v>
      </c>
      <c r="AR660" s="430">
        <f t="shared" si="377"/>
        <v>0</v>
      </c>
      <c r="AS660" s="430">
        <f t="shared" si="377"/>
        <v>0</v>
      </c>
      <c r="AT660" s="200">
        <f t="shared" si="378"/>
        <v>0</v>
      </c>
      <c r="AU660" s="433"/>
    </row>
    <row r="661" spans="1:47" s="434" customFormat="1">
      <c r="A661" s="492"/>
      <c r="B661" s="217" t="s">
        <v>441</v>
      </c>
      <c r="C661" s="430"/>
      <c r="D661" s="430">
        <v>121777.4</v>
      </c>
      <c r="E661" s="430"/>
      <c r="F661" s="430">
        <f t="shared" si="364"/>
        <v>121777.4</v>
      </c>
      <c r="G661" s="430"/>
      <c r="H661" s="430"/>
      <c r="I661" s="430"/>
      <c r="J661" s="430">
        <f t="shared" si="365"/>
        <v>0</v>
      </c>
      <c r="K661" s="430">
        <f t="shared" si="366"/>
        <v>0</v>
      </c>
      <c r="L661" s="430">
        <f t="shared" si="366"/>
        <v>121777.4</v>
      </c>
      <c r="M661" s="430">
        <f t="shared" si="366"/>
        <v>0</v>
      </c>
      <c r="N661" s="430">
        <f t="shared" si="367"/>
        <v>121777.4</v>
      </c>
      <c r="O661" s="430"/>
      <c r="P661" s="430">
        <v>121777.4</v>
      </c>
      <c r="Q661" s="430"/>
      <c r="R661" s="430">
        <f t="shared" si="368"/>
        <v>121777.4</v>
      </c>
      <c r="S661" s="430"/>
      <c r="T661" s="430"/>
      <c r="U661" s="430"/>
      <c r="V661" s="430">
        <f t="shared" si="369"/>
        <v>0</v>
      </c>
      <c r="W661" s="430"/>
      <c r="X661" s="431">
        <f>+[3]DJMMC!J476</f>
        <v>0</v>
      </c>
      <c r="Y661" s="430"/>
      <c r="Z661" s="430">
        <f t="shared" si="370"/>
        <v>0</v>
      </c>
      <c r="AA661" s="430">
        <f t="shared" si="371"/>
        <v>0</v>
      </c>
      <c r="AB661" s="431">
        <f t="shared" si="371"/>
        <v>121777.4</v>
      </c>
      <c r="AC661" s="431">
        <f t="shared" si="371"/>
        <v>0</v>
      </c>
      <c r="AD661" s="431">
        <f t="shared" si="372"/>
        <v>121777.4</v>
      </c>
      <c r="AE661" s="431"/>
      <c r="AF661" s="431">
        <f>+[3]DJMMC!AX476</f>
        <v>121050</v>
      </c>
      <c r="AG661" s="431"/>
      <c r="AH661" s="431">
        <f t="shared" si="373"/>
        <v>121050</v>
      </c>
      <c r="AI661" s="431">
        <f t="shared" si="374"/>
        <v>0</v>
      </c>
      <c r="AJ661" s="431">
        <f t="shared" si="374"/>
        <v>727.39999999999418</v>
      </c>
      <c r="AK661" s="431">
        <f t="shared" si="374"/>
        <v>0</v>
      </c>
      <c r="AL661" s="431">
        <f t="shared" si="375"/>
        <v>727.39999999999418</v>
      </c>
      <c r="AM661" s="432" t="str">
        <f t="shared" si="376"/>
        <v/>
      </c>
      <c r="AN661" s="432">
        <f t="shared" si="376"/>
        <v>0.99402680628753781</v>
      </c>
      <c r="AO661" s="432" t="str">
        <f t="shared" si="376"/>
        <v/>
      </c>
      <c r="AP661" s="432">
        <f t="shared" si="376"/>
        <v>0.99402680628753781</v>
      </c>
      <c r="AQ661" s="430">
        <f t="shared" si="377"/>
        <v>0</v>
      </c>
      <c r="AR661" s="430">
        <f t="shared" si="377"/>
        <v>0</v>
      </c>
      <c r="AS661" s="430">
        <f t="shared" si="377"/>
        <v>0</v>
      </c>
      <c r="AT661" s="200">
        <f t="shared" si="378"/>
        <v>0</v>
      </c>
      <c r="AU661" s="433"/>
    </row>
    <row r="662" spans="1:47" s="434" customFormat="1">
      <c r="A662" s="492"/>
      <c r="B662" s="217" t="s">
        <v>60</v>
      </c>
      <c r="C662" s="430"/>
      <c r="D662" s="430">
        <v>235071.85</v>
      </c>
      <c r="E662" s="430"/>
      <c r="F662" s="430">
        <f t="shared" si="364"/>
        <v>235071.85</v>
      </c>
      <c r="G662" s="430"/>
      <c r="H662" s="430"/>
      <c r="I662" s="430"/>
      <c r="J662" s="430">
        <f t="shared" si="365"/>
        <v>0</v>
      </c>
      <c r="K662" s="430">
        <f t="shared" si="366"/>
        <v>0</v>
      </c>
      <c r="L662" s="430">
        <f t="shared" si="366"/>
        <v>235071.85</v>
      </c>
      <c r="M662" s="430">
        <f t="shared" si="366"/>
        <v>0</v>
      </c>
      <c r="N662" s="430">
        <f t="shared" si="367"/>
        <v>235071.85</v>
      </c>
      <c r="O662" s="430"/>
      <c r="P662" s="430">
        <v>235071.85</v>
      </c>
      <c r="Q662" s="430"/>
      <c r="R662" s="430">
        <f t="shared" si="368"/>
        <v>235071.85</v>
      </c>
      <c r="S662" s="430"/>
      <c r="T662" s="430"/>
      <c r="U662" s="430"/>
      <c r="V662" s="430">
        <f t="shared" si="369"/>
        <v>0</v>
      </c>
      <c r="W662" s="430"/>
      <c r="X662" s="431">
        <f>+[3]WVMC!J476</f>
        <v>1000000</v>
      </c>
      <c r="Y662" s="430"/>
      <c r="Z662" s="430">
        <f t="shared" si="370"/>
        <v>1000000</v>
      </c>
      <c r="AA662" s="430">
        <f t="shared" si="371"/>
        <v>0</v>
      </c>
      <c r="AB662" s="431">
        <f t="shared" si="371"/>
        <v>1235071.8500000001</v>
      </c>
      <c r="AC662" s="431">
        <f t="shared" si="371"/>
        <v>0</v>
      </c>
      <c r="AD662" s="431">
        <f t="shared" si="372"/>
        <v>1235071.8500000001</v>
      </c>
      <c r="AE662" s="431"/>
      <c r="AF662" s="431">
        <f>+[3]WVMC!AX476</f>
        <v>941484.28999999992</v>
      </c>
      <c r="AG662" s="431"/>
      <c r="AH662" s="431">
        <f t="shared" si="373"/>
        <v>941484.28999999992</v>
      </c>
      <c r="AI662" s="431">
        <f t="shared" si="374"/>
        <v>0</v>
      </c>
      <c r="AJ662" s="431">
        <f t="shared" si="374"/>
        <v>293587.56000000017</v>
      </c>
      <c r="AK662" s="431">
        <f t="shared" si="374"/>
        <v>0</v>
      </c>
      <c r="AL662" s="431">
        <f t="shared" si="375"/>
        <v>293587.56000000017</v>
      </c>
      <c r="AM662" s="432" t="str">
        <f t="shared" si="376"/>
        <v/>
      </c>
      <c r="AN662" s="432">
        <f t="shared" si="376"/>
        <v>0.76229110881281914</v>
      </c>
      <c r="AO662" s="432" t="str">
        <f t="shared" si="376"/>
        <v/>
      </c>
      <c r="AP662" s="432">
        <f t="shared" si="376"/>
        <v>0.76229110881281914</v>
      </c>
      <c r="AQ662" s="430">
        <f t="shared" si="377"/>
        <v>0</v>
      </c>
      <c r="AR662" s="430">
        <f t="shared" si="377"/>
        <v>0</v>
      </c>
      <c r="AS662" s="430">
        <f t="shared" si="377"/>
        <v>0</v>
      </c>
      <c r="AT662" s="200">
        <f t="shared" si="378"/>
        <v>0</v>
      </c>
      <c r="AU662" s="433"/>
    </row>
    <row r="663" spans="1:47" s="434" customFormat="1">
      <c r="A663" s="492"/>
      <c r="B663" s="217" t="s">
        <v>200</v>
      </c>
      <c r="C663" s="430"/>
      <c r="D663" s="430">
        <v>209429.16</v>
      </c>
      <c r="E663" s="430"/>
      <c r="F663" s="430">
        <f t="shared" si="364"/>
        <v>209429.16</v>
      </c>
      <c r="G663" s="430"/>
      <c r="H663" s="430"/>
      <c r="I663" s="430"/>
      <c r="J663" s="430">
        <f t="shared" si="365"/>
        <v>0</v>
      </c>
      <c r="K663" s="430">
        <f t="shared" si="366"/>
        <v>0</v>
      </c>
      <c r="L663" s="430">
        <f t="shared" si="366"/>
        <v>209429.16</v>
      </c>
      <c r="M663" s="430">
        <f t="shared" si="366"/>
        <v>0</v>
      </c>
      <c r="N663" s="430">
        <f t="shared" si="367"/>
        <v>209429.16</v>
      </c>
      <c r="O663" s="430"/>
      <c r="P663" s="430">
        <v>209429.16</v>
      </c>
      <c r="Q663" s="430"/>
      <c r="R663" s="430">
        <f t="shared" si="368"/>
        <v>209429.16</v>
      </c>
      <c r="S663" s="430"/>
      <c r="T663" s="430"/>
      <c r="U663" s="430"/>
      <c r="V663" s="430">
        <f t="shared" si="369"/>
        <v>0</v>
      </c>
      <c r="W663" s="430"/>
      <c r="X663" s="431">
        <f>+[3]WVS!J476</f>
        <v>0</v>
      </c>
      <c r="Y663" s="430"/>
      <c r="Z663" s="430">
        <f t="shared" si="370"/>
        <v>0</v>
      </c>
      <c r="AA663" s="430">
        <f t="shared" si="371"/>
        <v>0</v>
      </c>
      <c r="AB663" s="431">
        <f t="shared" si="371"/>
        <v>209429.16</v>
      </c>
      <c r="AC663" s="431">
        <f t="shared" si="371"/>
        <v>0</v>
      </c>
      <c r="AD663" s="431">
        <f t="shared" si="372"/>
        <v>209429.16</v>
      </c>
      <c r="AE663" s="431"/>
      <c r="AF663" s="431">
        <f>+[3]WVS!AX476</f>
        <v>209395.90999999997</v>
      </c>
      <c r="AG663" s="431"/>
      <c r="AH663" s="431">
        <f t="shared" si="373"/>
        <v>209395.90999999997</v>
      </c>
      <c r="AI663" s="431">
        <f t="shared" si="374"/>
        <v>0</v>
      </c>
      <c r="AJ663" s="431">
        <f t="shared" si="374"/>
        <v>33.250000000029104</v>
      </c>
      <c r="AK663" s="431">
        <f t="shared" si="374"/>
        <v>0</v>
      </c>
      <c r="AL663" s="431">
        <f t="shared" si="375"/>
        <v>33.250000000029104</v>
      </c>
      <c r="AM663" s="432" t="str">
        <f t="shared" si="376"/>
        <v/>
      </c>
      <c r="AN663" s="432">
        <f t="shared" si="376"/>
        <v>0.99984123509830236</v>
      </c>
      <c r="AO663" s="432" t="str">
        <f t="shared" si="376"/>
        <v/>
      </c>
      <c r="AP663" s="432">
        <f t="shared" si="376"/>
        <v>0.99984123509830236</v>
      </c>
      <c r="AQ663" s="430">
        <f t="shared" si="377"/>
        <v>0</v>
      </c>
      <c r="AR663" s="430">
        <f t="shared" si="377"/>
        <v>0</v>
      </c>
      <c r="AS663" s="430">
        <f t="shared" si="377"/>
        <v>0</v>
      </c>
      <c r="AT663" s="200">
        <f t="shared" si="378"/>
        <v>0</v>
      </c>
      <c r="AU663" s="433"/>
    </row>
    <row r="664" spans="1:47" s="434" customFormat="1">
      <c r="A664" s="492"/>
      <c r="B664" s="217" t="s">
        <v>442</v>
      </c>
      <c r="C664" s="430"/>
      <c r="D664" s="430">
        <v>104.17000000001281</v>
      </c>
      <c r="E664" s="430"/>
      <c r="F664" s="430">
        <f t="shared" si="364"/>
        <v>104.17000000001281</v>
      </c>
      <c r="G664" s="430"/>
      <c r="H664" s="430"/>
      <c r="I664" s="430"/>
      <c r="J664" s="430">
        <f t="shared" si="365"/>
        <v>0</v>
      </c>
      <c r="K664" s="430">
        <f t="shared" si="366"/>
        <v>0</v>
      </c>
      <c r="L664" s="430">
        <f t="shared" si="366"/>
        <v>104.17000000001281</v>
      </c>
      <c r="M664" s="430">
        <f t="shared" si="366"/>
        <v>0</v>
      </c>
      <c r="N664" s="430">
        <f t="shared" si="367"/>
        <v>104.17000000001281</v>
      </c>
      <c r="O664" s="430"/>
      <c r="P664" s="430">
        <v>104.17000000001281</v>
      </c>
      <c r="Q664" s="430"/>
      <c r="R664" s="430">
        <f t="shared" si="368"/>
        <v>104.17000000001281</v>
      </c>
      <c r="S664" s="430"/>
      <c r="T664" s="430"/>
      <c r="U664" s="430"/>
      <c r="V664" s="430">
        <f t="shared" si="369"/>
        <v>0</v>
      </c>
      <c r="W664" s="430"/>
      <c r="X664" s="431">
        <f>+[3]DEDVMH!J476</f>
        <v>0</v>
      </c>
      <c r="Y664" s="430"/>
      <c r="Z664" s="430">
        <f t="shared" si="370"/>
        <v>0</v>
      </c>
      <c r="AA664" s="430">
        <f t="shared" si="371"/>
        <v>0</v>
      </c>
      <c r="AB664" s="431">
        <f t="shared" si="371"/>
        <v>104.17000000001281</v>
      </c>
      <c r="AC664" s="431">
        <f t="shared" si="371"/>
        <v>0</v>
      </c>
      <c r="AD664" s="431">
        <f t="shared" si="372"/>
        <v>104.17000000001281</v>
      </c>
      <c r="AE664" s="431"/>
      <c r="AF664" s="431">
        <f>+[3]DEDVMH!AX476</f>
        <v>0</v>
      </c>
      <c r="AG664" s="431"/>
      <c r="AH664" s="431">
        <f t="shared" si="373"/>
        <v>0</v>
      </c>
      <c r="AI664" s="431">
        <f t="shared" si="374"/>
        <v>0</v>
      </c>
      <c r="AJ664" s="431">
        <f t="shared" si="374"/>
        <v>104.17000000001281</v>
      </c>
      <c r="AK664" s="431">
        <f t="shared" si="374"/>
        <v>0</v>
      </c>
      <c r="AL664" s="431">
        <f t="shared" si="375"/>
        <v>104.17000000001281</v>
      </c>
      <c r="AM664" s="432" t="str">
        <f t="shared" si="376"/>
        <v/>
      </c>
      <c r="AN664" s="432">
        <f t="shared" si="376"/>
        <v>0</v>
      </c>
      <c r="AO664" s="432" t="str">
        <f t="shared" si="376"/>
        <v/>
      </c>
      <c r="AP664" s="432">
        <f t="shared" si="376"/>
        <v>0</v>
      </c>
      <c r="AQ664" s="430">
        <f t="shared" si="377"/>
        <v>0</v>
      </c>
      <c r="AR664" s="430">
        <f t="shared" si="377"/>
        <v>0</v>
      </c>
      <c r="AS664" s="430">
        <f t="shared" si="377"/>
        <v>0</v>
      </c>
      <c r="AT664" s="200">
        <f t="shared" si="378"/>
        <v>0</v>
      </c>
      <c r="AU664" s="433"/>
    </row>
    <row r="665" spans="1:47" s="434" customFormat="1">
      <c r="A665" s="492"/>
      <c r="B665" s="217" t="s">
        <v>143</v>
      </c>
      <c r="C665" s="430"/>
      <c r="D665" s="430">
        <v>8146.86</v>
      </c>
      <c r="E665" s="430"/>
      <c r="F665" s="430">
        <f t="shared" si="364"/>
        <v>8146.86</v>
      </c>
      <c r="G665" s="430"/>
      <c r="H665" s="430"/>
      <c r="I665" s="430"/>
      <c r="J665" s="430">
        <f t="shared" si="365"/>
        <v>0</v>
      </c>
      <c r="K665" s="430">
        <f t="shared" si="366"/>
        <v>0</v>
      </c>
      <c r="L665" s="430">
        <f t="shared" si="366"/>
        <v>8146.86</v>
      </c>
      <c r="M665" s="430">
        <f t="shared" si="366"/>
        <v>0</v>
      </c>
      <c r="N665" s="430">
        <f t="shared" si="367"/>
        <v>8146.86</v>
      </c>
      <c r="O665" s="430"/>
      <c r="P665" s="430">
        <v>8146.86</v>
      </c>
      <c r="Q665" s="430"/>
      <c r="R665" s="430">
        <f t="shared" si="368"/>
        <v>8146.86</v>
      </c>
      <c r="S665" s="430"/>
      <c r="T665" s="430"/>
      <c r="U665" s="430"/>
      <c r="V665" s="430">
        <f t="shared" si="369"/>
        <v>0</v>
      </c>
      <c r="W665" s="430"/>
      <c r="X665" s="431">
        <f>+[3]ECS!J476</f>
        <v>0</v>
      </c>
      <c r="Y665" s="430"/>
      <c r="Z665" s="430">
        <f t="shared" si="370"/>
        <v>0</v>
      </c>
      <c r="AA665" s="430">
        <f t="shared" si="371"/>
        <v>0</v>
      </c>
      <c r="AB665" s="431">
        <f t="shared" si="371"/>
        <v>8146.86</v>
      </c>
      <c r="AC665" s="431">
        <f t="shared" si="371"/>
        <v>0</v>
      </c>
      <c r="AD665" s="431">
        <f t="shared" si="372"/>
        <v>8146.86</v>
      </c>
      <c r="AE665" s="431"/>
      <c r="AF665" s="431">
        <f>+[3]ECS!AX476</f>
        <v>8000</v>
      </c>
      <c r="AG665" s="431"/>
      <c r="AH665" s="431">
        <f t="shared" si="373"/>
        <v>8000</v>
      </c>
      <c r="AI665" s="431">
        <f t="shared" si="374"/>
        <v>0</v>
      </c>
      <c r="AJ665" s="431">
        <f t="shared" si="374"/>
        <v>146.85999999999967</v>
      </c>
      <c r="AK665" s="431">
        <f t="shared" si="374"/>
        <v>0</v>
      </c>
      <c r="AL665" s="431">
        <f t="shared" si="375"/>
        <v>146.85999999999967</v>
      </c>
      <c r="AM665" s="432" t="str">
        <f t="shared" si="376"/>
        <v/>
      </c>
      <c r="AN665" s="432">
        <f t="shared" si="376"/>
        <v>0.98197342288930956</v>
      </c>
      <c r="AO665" s="432" t="str">
        <f t="shared" si="376"/>
        <v/>
      </c>
      <c r="AP665" s="432">
        <f t="shared" si="376"/>
        <v>0.98197342288930956</v>
      </c>
      <c r="AQ665" s="430">
        <f t="shared" si="377"/>
        <v>0</v>
      </c>
      <c r="AR665" s="430">
        <f t="shared" si="377"/>
        <v>0</v>
      </c>
      <c r="AS665" s="430">
        <f t="shared" si="377"/>
        <v>0</v>
      </c>
      <c r="AT665" s="200">
        <f t="shared" si="378"/>
        <v>0</v>
      </c>
      <c r="AU665" s="433"/>
    </row>
    <row r="666" spans="1:47" s="434" customFormat="1">
      <c r="A666" s="492"/>
      <c r="B666" s="217" t="s">
        <v>249</v>
      </c>
      <c r="C666" s="430"/>
      <c r="D666" s="430">
        <v>2381.5</v>
      </c>
      <c r="E666" s="430"/>
      <c r="F666" s="430">
        <f t="shared" si="364"/>
        <v>2381.5</v>
      </c>
      <c r="G666" s="430"/>
      <c r="H666" s="430"/>
      <c r="I666" s="430"/>
      <c r="J666" s="430">
        <f t="shared" si="365"/>
        <v>0</v>
      </c>
      <c r="K666" s="430">
        <f t="shared" si="366"/>
        <v>0</v>
      </c>
      <c r="L666" s="430">
        <f t="shared" si="366"/>
        <v>2381.5</v>
      </c>
      <c r="M666" s="430">
        <f t="shared" si="366"/>
        <v>0</v>
      </c>
      <c r="N666" s="430">
        <f t="shared" si="367"/>
        <v>2381.5</v>
      </c>
      <c r="O666" s="430"/>
      <c r="P666" s="430">
        <v>2381.5</v>
      </c>
      <c r="Q666" s="430"/>
      <c r="R666" s="430">
        <f t="shared" si="368"/>
        <v>2381.5</v>
      </c>
      <c r="S666" s="430"/>
      <c r="T666" s="430"/>
      <c r="U666" s="430"/>
      <c r="V666" s="430">
        <f t="shared" si="369"/>
        <v>0</v>
      </c>
      <c r="W666" s="430"/>
      <c r="X666" s="431">
        <f>+[3]GCGMH!J476</f>
        <v>0</v>
      </c>
      <c r="Y666" s="430"/>
      <c r="Z666" s="430">
        <f t="shared" si="370"/>
        <v>0</v>
      </c>
      <c r="AA666" s="430">
        <f t="shared" si="371"/>
        <v>0</v>
      </c>
      <c r="AB666" s="431">
        <f t="shared" si="371"/>
        <v>2381.5</v>
      </c>
      <c r="AC666" s="431">
        <f t="shared" si="371"/>
        <v>0</v>
      </c>
      <c r="AD666" s="431">
        <f t="shared" si="372"/>
        <v>2381.5</v>
      </c>
      <c r="AE666" s="431"/>
      <c r="AF666" s="431">
        <f>+[3]GCGMH!AX476</f>
        <v>1745</v>
      </c>
      <c r="AG666" s="431"/>
      <c r="AH666" s="431">
        <f t="shared" si="373"/>
        <v>1745</v>
      </c>
      <c r="AI666" s="431">
        <f t="shared" si="374"/>
        <v>0</v>
      </c>
      <c r="AJ666" s="431">
        <f t="shared" si="374"/>
        <v>636.5</v>
      </c>
      <c r="AK666" s="431">
        <f t="shared" si="374"/>
        <v>0</v>
      </c>
      <c r="AL666" s="431">
        <f t="shared" si="375"/>
        <v>636.5</v>
      </c>
      <c r="AM666" s="432" t="str">
        <f t="shared" si="376"/>
        <v/>
      </c>
      <c r="AN666" s="432">
        <f t="shared" si="376"/>
        <v>0.73273147176149489</v>
      </c>
      <c r="AO666" s="432" t="str">
        <f t="shared" si="376"/>
        <v/>
      </c>
      <c r="AP666" s="432">
        <f t="shared" si="376"/>
        <v>0.73273147176149489</v>
      </c>
      <c r="AQ666" s="430">
        <f t="shared" si="377"/>
        <v>0</v>
      </c>
      <c r="AR666" s="430">
        <f t="shared" si="377"/>
        <v>0</v>
      </c>
      <c r="AS666" s="430">
        <f t="shared" si="377"/>
        <v>0</v>
      </c>
      <c r="AT666" s="200">
        <f t="shared" si="378"/>
        <v>0</v>
      </c>
      <c r="AU666" s="433"/>
    </row>
    <row r="667" spans="1:47" s="434" customFormat="1">
      <c r="A667" s="492"/>
      <c r="B667" s="217" t="s">
        <v>443</v>
      </c>
      <c r="C667" s="430"/>
      <c r="D667" s="430">
        <v>133.0800000000163</v>
      </c>
      <c r="E667" s="430"/>
      <c r="F667" s="430">
        <f t="shared" si="364"/>
        <v>133.0800000000163</v>
      </c>
      <c r="G667" s="430"/>
      <c r="H667" s="430"/>
      <c r="I667" s="430"/>
      <c r="J667" s="430">
        <f t="shared" si="365"/>
        <v>0</v>
      </c>
      <c r="K667" s="430">
        <f t="shared" si="366"/>
        <v>0</v>
      </c>
      <c r="L667" s="430">
        <f t="shared" si="366"/>
        <v>133.0800000000163</v>
      </c>
      <c r="M667" s="430">
        <f t="shared" si="366"/>
        <v>0</v>
      </c>
      <c r="N667" s="430">
        <f t="shared" si="367"/>
        <v>133.0800000000163</v>
      </c>
      <c r="O667" s="430"/>
      <c r="P667" s="430">
        <v>133.0800000000163</v>
      </c>
      <c r="Q667" s="430"/>
      <c r="R667" s="430">
        <f t="shared" si="368"/>
        <v>133.0800000000163</v>
      </c>
      <c r="S667" s="430"/>
      <c r="T667" s="430"/>
      <c r="U667" s="430"/>
      <c r="V667" s="430">
        <f t="shared" si="369"/>
        <v>0</v>
      </c>
      <c r="W667" s="430"/>
      <c r="X667" s="431">
        <f>+[3]SAMCH!J476</f>
        <v>0</v>
      </c>
      <c r="Y667" s="430"/>
      <c r="Z667" s="430">
        <f t="shared" si="370"/>
        <v>0</v>
      </c>
      <c r="AA667" s="430">
        <f t="shared" si="371"/>
        <v>0</v>
      </c>
      <c r="AB667" s="431">
        <f t="shared" si="371"/>
        <v>133.0800000000163</v>
      </c>
      <c r="AC667" s="431">
        <f t="shared" si="371"/>
        <v>0</v>
      </c>
      <c r="AD667" s="431">
        <f t="shared" si="372"/>
        <v>133.0800000000163</v>
      </c>
      <c r="AE667" s="431"/>
      <c r="AF667" s="431">
        <f>+[3]SAMCH!AX476</f>
        <v>0</v>
      </c>
      <c r="AG667" s="431"/>
      <c r="AH667" s="431">
        <f t="shared" si="373"/>
        <v>0</v>
      </c>
      <c r="AI667" s="431">
        <f t="shared" si="374"/>
        <v>0</v>
      </c>
      <c r="AJ667" s="431">
        <f t="shared" si="374"/>
        <v>133.0800000000163</v>
      </c>
      <c r="AK667" s="431">
        <f t="shared" si="374"/>
        <v>0</v>
      </c>
      <c r="AL667" s="431">
        <f t="shared" si="375"/>
        <v>133.0800000000163</v>
      </c>
      <c r="AM667" s="432" t="str">
        <f t="shared" si="376"/>
        <v/>
      </c>
      <c r="AN667" s="432">
        <f t="shared" si="376"/>
        <v>0</v>
      </c>
      <c r="AO667" s="432" t="str">
        <f t="shared" si="376"/>
        <v/>
      </c>
      <c r="AP667" s="432">
        <f t="shared" si="376"/>
        <v>0</v>
      </c>
      <c r="AQ667" s="430">
        <f t="shared" si="377"/>
        <v>0</v>
      </c>
      <c r="AR667" s="430">
        <f t="shared" si="377"/>
        <v>0</v>
      </c>
      <c r="AS667" s="430">
        <f t="shared" si="377"/>
        <v>0</v>
      </c>
      <c r="AT667" s="200">
        <f t="shared" si="378"/>
        <v>0</v>
      </c>
      <c r="AU667" s="433"/>
    </row>
    <row r="668" spans="1:47" s="434" customFormat="1">
      <c r="A668" s="492"/>
      <c r="B668" s="217" t="s">
        <v>251</v>
      </c>
      <c r="C668" s="430"/>
      <c r="D668" s="430"/>
      <c r="E668" s="430"/>
      <c r="F668" s="430">
        <f t="shared" si="364"/>
        <v>0</v>
      </c>
      <c r="G668" s="430"/>
      <c r="H668" s="430"/>
      <c r="I668" s="430"/>
      <c r="J668" s="430">
        <f t="shared" si="365"/>
        <v>0</v>
      </c>
      <c r="K668" s="430">
        <f t="shared" si="366"/>
        <v>0</v>
      </c>
      <c r="L668" s="430">
        <f t="shared" si="366"/>
        <v>0</v>
      </c>
      <c r="M668" s="430">
        <f t="shared" si="366"/>
        <v>0</v>
      </c>
      <c r="N668" s="430">
        <f t="shared" si="367"/>
        <v>0</v>
      </c>
      <c r="O668" s="430"/>
      <c r="P668" s="430"/>
      <c r="Q668" s="430"/>
      <c r="R668" s="430">
        <f t="shared" si="368"/>
        <v>0</v>
      </c>
      <c r="S668" s="430"/>
      <c r="T668" s="430"/>
      <c r="U668" s="430"/>
      <c r="V668" s="430">
        <f t="shared" si="369"/>
        <v>0</v>
      </c>
      <c r="W668" s="430"/>
      <c r="X668" s="431"/>
      <c r="Y668" s="430"/>
      <c r="Z668" s="430">
        <f t="shared" si="370"/>
        <v>0</v>
      </c>
      <c r="AA668" s="430">
        <f t="shared" si="371"/>
        <v>0</v>
      </c>
      <c r="AB668" s="431">
        <f t="shared" si="371"/>
        <v>0</v>
      </c>
      <c r="AC668" s="431">
        <f t="shared" si="371"/>
        <v>0</v>
      </c>
      <c r="AD668" s="431">
        <f t="shared" si="372"/>
        <v>0</v>
      </c>
      <c r="AE668" s="431"/>
      <c r="AF668" s="431"/>
      <c r="AG668" s="431"/>
      <c r="AH668" s="431">
        <f t="shared" si="373"/>
        <v>0</v>
      </c>
      <c r="AI668" s="431">
        <f t="shared" si="374"/>
        <v>0</v>
      </c>
      <c r="AJ668" s="431">
        <f t="shared" si="374"/>
        <v>0</v>
      </c>
      <c r="AK668" s="431">
        <f t="shared" si="374"/>
        <v>0</v>
      </c>
      <c r="AL668" s="431">
        <f t="shared" si="375"/>
        <v>0</v>
      </c>
      <c r="AM668" s="432" t="str">
        <f t="shared" si="376"/>
        <v/>
      </c>
      <c r="AN668" s="432" t="str">
        <f t="shared" si="376"/>
        <v/>
      </c>
      <c r="AO668" s="432" t="str">
        <f t="shared" si="376"/>
        <v/>
      </c>
      <c r="AP668" s="432" t="str">
        <f t="shared" si="376"/>
        <v/>
      </c>
      <c r="AQ668" s="430">
        <f t="shared" si="377"/>
        <v>0</v>
      </c>
      <c r="AR668" s="430">
        <f t="shared" si="377"/>
        <v>0</v>
      </c>
      <c r="AS668" s="430">
        <f t="shared" si="377"/>
        <v>0</v>
      </c>
      <c r="AT668" s="200">
        <f t="shared" si="378"/>
        <v>0</v>
      </c>
      <c r="AU668" s="433"/>
    </row>
    <row r="669" spans="1:47" s="434" customFormat="1">
      <c r="A669" s="492"/>
      <c r="B669" s="256" t="s">
        <v>153</v>
      </c>
      <c r="C669" s="430"/>
      <c r="D669" s="430"/>
      <c r="E669" s="430"/>
      <c r="F669" s="430">
        <f t="shared" si="364"/>
        <v>0</v>
      </c>
      <c r="G669" s="430"/>
      <c r="H669" s="430"/>
      <c r="I669" s="430"/>
      <c r="J669" s="430">
        <f t="shared" si="365"/>
        <v>0</v>
      </c>
      <c r="K669" s="430">
        <f t="shared" si="366"/>
        <v>0</v>
      </c>
      <c r="L669" s="430">
        <f t="shared" si="366"/>
        <v>0</v>
      </c>
      <c r="M669" s="430">
        <f t="shared" si="366"/>
        <v>0</v>
      </c>
      <c r="N669" s="430">
        <f t="shared" si="367"/>
        <v>0</v>
      </c>
      <c r="O669" s="430"/>
      <c r="P669" s="430"/>
      <c r="Q669" s="430"/>
      <c r="R669" s="430">
        <f t="shared" si="368"/>
        <v>0</v>
      </c>
      <c r="S669" s="430"/>
      <c r="T669" s="430"/>
      <c r="U669" s="430"/>
      <c r="V669" s="430">
        <f t="shared" si="369"/>
        <v>0</v>
      </c>
      <c r="W669" s="430"/>
      <c r="X669" s="431"/>
      <c r="Y669" s="430"/>
      <c r="Z669" s="430">
        <f t="shared" si="370"/>
        <v>0</v>
      </c>
      <c r="AA669" s="430">
        <f t="shared" si="371"/>
        <v>0</v>
      </c>
      <c r="AB669" s="431">
        <f t="shared" si="371"/>
        <v>0</v>
      </c>
      <c r="AC669" s="431">
        <f t="shared" si="371"/>
        <v>0</v>
      </c>
      <c r="AD669" s="431">
        <f t="shared" si="372"/>
        <v>0</v>
      </c>
      <c r="AE669" s="431"/>
      <c r="AF669" s="431"/>
      <c r="AG669" s="431"/>
      <c r="AH669" s="431">
        <f t="shared" si="373"/>
        <v>0</v>
      </c>
      <c r="AI669" s="431">
        <f t="shared" si="374"/>
        <v>0</v>
      </c>
      <c r="AJ669" s="431">
        <f t="shared" si="374"/>
        <v>0</v>
      </c>
      <c r="AK669" s="431">
        <f t="shared" si="374"/>
        <v>0</v>
      </c>
      <c r="AL669" s="431">
        <f t="shared" si="375"/>
        <v>0</v>
      </c>
      <c r="AM669" s="432" t="str">
        <f t="shared" si="376"/>
        <v/>
      </c>
      <c r="AN669" s="432" t="str">
        <f t="shared" si="376"/>
        <v/>
      </c>
      <c r="AO669" s="432" t="str">
        <f t="shared" si="376"/>
        <v/>
      </c>
      <c r="AP669" s="432" t="str">
        <f t="shared" si="376"/>
        <v/>
      </c>
      <c r="AQ669" s="430">
        <f t="shared" si="377"/>
        <v>0</v>
      </c>
      <c r="AR669" s="430">
        <f t="shared" si="377"/>
        <v>0</v>
      </c>
      <c r="AS669" s="430">
        <f t="shared" si="377"/>
        <v>0</v>
      </c>
      <c r="AT669" s="200">
        <f t="shared" si="378"/>
        <v>0</v>
      </c>
      <c r="AU669" s="433"/>
    </row>
    <row r="670" spans="1:47" s="434" customFormat="1">
      <c r="A670" s="492"/>
      <c r="B670" s="217" t="s">
        <v>252</v>
      </c>
      <c r="C670" s="430"/>
      <c r="D670" s="430"/>
      <c r="E670" s="430"/>
      <c r="F670" s="430">
        <f t="shared" si="364"/>
        <v>0</v>
      </c>
      <c r="G670" s="430"/>
      <c r="H670" s="430"/>
      <c r="I670" s="430"/>
      <c r="J670" s="430">
        <f t="shared" si="365"/>
        <v>0</v>
      </c>
      <c r="K670" s="430">
        <f t="shared" si="366"/>
        <v>0</v>
      </c>
      <c r="L670" s="430">
        <f t="shared" si="366"/>
        <v>0</v>
      </c>
      <c r="M670" s="430">
        <f t="shared" si="366"/>
        <v>0</v>
      </c>
      <c r="N670" s="430">
        <f t="shared" si="367"/>
        <v>0</v>
      </c>
      <c r="O670" s="430"/>
      <c r="P670" s="430"/>
      <c r="Q670" s="430"/>
      <c r="R670" s="430">
        <f t="shared" si="368"/>
        <v>0</v>
      </c>
      <c r="S670" s="430"/>
      <c r="T670" s="430"/>
      <c r="U670" s="430"/>
      <c r="V670" s="430">
        <f t="shared" si="369"/>
        <v>0</v>
      </c>
      <c r="W670" s="430"/>
      <c r="X670" s="431"/>
      <c r="Y670" s="430"/>
      <c r="Z670" s="430">
        <f t="shared" si="370"/>
        <v>0</v>
      </c>
      <c r="AA670" s="430">
        <f t="shared" si="371"/>
        <v>0</v>
      </c>
      <c r="AB670" s="431">
        <f t="shared" si="371"/>
        <v>0</v>
      </c>
      <c r="AC670" s="431">
        <f t="shared" si="371"/>
        <v>0</v>
      </c>
      <c r="AD670" s="431">
        <f t="shared" si="372"/>
        <v>0</v>
      </c>
      <c r="AE670" s="431"/>
      <c r="AF670" s="431"/>
      <c r="AG670" s="431"/>
      <c r="AH670" s="431">
        <f t="shared" si="373"/>
        <v>0</v>
      </c>
      <c r="AI670" s="431">
        <f t="shared" si="374"/>
        <v>0</v>
      </c>
      <c r="AJ670" s="431">
        <f t="shared" si="374"/>
        <v>0</v>
      </c>
      <c r="AK670" s="431">
        <f t="shared" si="374"/>
        <v>0</v>
      </c>
      <c r="AL670" s="431">
        <f t="shared" si="375"/>
        <v>0</v>
      </c>
      <c r="AM670" s="432" t="str">
        <f t="shared" si="376"/>
        <v/>
      </c>
      <c r="AN670" s="432" t="str">
        <f t="shared" si="376"/>
        <v/>
      </c>
      <c r="AO670" s="432" t="str">
        <f t="shared" si="376"/>
        <v/>
      </c>
      <c r="AP670" s="432" t="str">
        <f t="shared" si="376"/>
        <v/>
      </c>
      <c r="AQ670" s="430">
        <f t="shared" si="377"/>
        <v>0</v>
      </c>
      <c r="AR670" s="430">
        <f t="shared" si="377"/>
        <v>0</v>
      </c>
      <c r="AS670" s="430">
        <f t="shared" si="377"/>
        <v>0</v>
      </c>
      <c r="AT670" s="200">
        <f t="shared" si="378"/>
        <v>0</v>
      </c>
      <c r="AU670" s="433"/>
    </row>
    <row r="671" spans="1:47" s="434" customFormat="1">
      <c r="A671" s="492"/>
      <c r="B671" s="217" t="s">
        <v>123</v>
      </c>
      <c r="C671" s="430"/>
      <c r="D671" s="430">
        <v>1389.390000000014</v>
      </c>
      <c r="E671" s="430"/>
      <c r="F671" s="430">
        <f t="shared" si="364"/>
        <v>1389.390000000014</v>
      </c>
      <c r="G671" s="430"/>
      <c r="H671" s="430"/>
      <c r="I671" s="430"/>
      <c r="J671" s="430">
        <f t="shared" si="365"/>
        <v>0</v>
      </c>
      <c r="K671" s="430">
        <f t="shared" si="366"/>
        <v>0</v>
      </c>
      <c r="L671" s="430">
        <f t="shared" si="366"/>
        <v>1389.390000000014</v>
      </c>
      <c r="M671" s="430">
        <f t="shared" si="366"/>
        <v>0</v>
      </c>
      <c r="N671" s="430">
        <f t="shared" si="367"/>
        <v>1389.390000000014</v>
      </c>
      <c r="O671" s="430"/>
      <c r="P671" s="430">
        <v>1389.390000000014</v>
      </c>
      <c r="Q671" s="430"/>
      <c r="R671" s="430">
        <f t="shared" si="368"/>
        <v>1389.390000000014</v>
      </c>
      <c r="S671" s="430"/>
      <c r="T671" s="430"/>
      <c r="U671" s="430"/>
      <c r="V671" s="430">
        <f t="shared" si="369"/>
        <v>0</v>
      </c>
      <c r="W671" s="430"/>
      <c r="X671" s="431">
        <f>+[3]BASILAN!J476</f>
        <v>0</v>
      </c>
      <c r="Y671" s="430"/>
      <c r="Z671" s="430">
        <f t="shared" si="370"/>
        <v>0</v>
      </c>
      <c r="AA671" s="430">
        <f t="shared" si="371"/>
        <v>0</v>
      </c>
      <c r="AB671" s="431">
        <f t="shared" si="371"/>
        <v>1389.390000000014</v>
      </c>
      <c r="AC671" s="431">
        <f t="shared" si="371"/>
        <v>0</v>
      </c>
      <c r="AD671" s="431">
        <f t="shared" si="372"/>
        <v>1389.390000000014</v>
      </c>
      <c r="AE671" s="431"/>
      <c r="AF671" s="431">
        <f>+[3]BASILAN!AX476</f>
        <v>1389.39</v>
      </c>
      <c r="AG671" s="431"/>
      <c r="AH671" s="431">
        <f t="shared" si="373"/>
        <v>1389.39</v>
      </c>
      <c r="AI671" s="431">
        <f t="shared" si="374"/>
        <v>0</v>
      </c>
      <c r="AJ671" s="431">
        <f t="shared" si="374"/>
        <v>1.3869794202037156E-11</v>
      </c>
      <c r="AK671" s="431">
        <f t="shared" si="374"/>
        <v>0</v>
      </c>
      <c r="AL671" s="431">
        <f t="shared" si="375"/>
        <v>1.3869794202037156E-11</v>
      </c>
      <c r="AM671" s="432" t="str">
        <f t="shared" si="376"/>
        <v/>
      </c>
      <c r="AN671" s="432">
        <f t="shared" si="376"/>
        <v>0.99999999999999001</v>
      </c>
      <c r="AO671" s="432" t="str">
        <f t="shared" si="376"/>
        <v/>
      </c>
      <c r="AP671" s="432">
        <f t="shared" si="376"/>
        <v>0.99999999999999001</v>
      </c>
      <c r="AQ671" s="430">
        <f t="shared" si="377"/>
        <v>0</v>
      </c>
      <c r="AR671" s="430">
        <f t="shared" si="377"/>
        <v>0</v>
      </c>
      <c r="AS671" s="430">
        <f t="shared" si="377"/>
        <v>0</v>
      </c>
      <c r="AT671" s="200">
        <f t="shared" si="378"/>
        <v>0</v>
      </c>
      <c r="AU671" s="433"/>
    </row>
    <row r="672" spans="1:47" s="434" customFormat="1">
      <c r="A672" s="492"/>
      <c r="B672" s="256" t="s">
        <v>201</v>
      </c>
      <c r="C672" s="430"/>
      <c r="D672" s="430">
        <v>1.7199999999720603</v>
      </c>
      <c r="E672" s="430"/>
      <c r="F672" s="430">
        <f t="shared" si="364"/>
        <v>1.7199999999720603</v>
      </c>
      <c r="G672" s="430"/>
      <c r="H672" s="430"/>
      <c r="I672" s="430"/>
      <c r="J672" s="430">
        <f t="shared" si="365"/>
        <v>0</v>
      </c>
      <c r="K672" s="430">
        <f t="shared" si="366"/>
        <v>0</v>
      </c>
      <c r="L672" s="430">
        <f t="shared" si="366"/>
        <v>1.7199999999720603</v>
      </c>
      <c r="M672" s="430">
        <f t="shared" si="366"/>
        <v>0</v>
      </c>
      <c r="N672" s="430">
        <f t="shared" si="367"/>
        <v>1.7199999999720603</v>
      </c>
      <c r="O672" s="430"/>
      <c r="P672" s="430">
        <v>1.7199999999720603</v>
      </c>
      <c r="Q672" s="430"/>
      <c r="R672" s="430">
        <f t="shared" si="368"/>
        <v>1.7199999999720603</v>
      </c>
      <c r="S672" s="430"/>
      <c r="T672" s="430"/>
      <c r="U672" s="430"/>
      <c r="V672" s="430">
        <f t="shared" si="369"/>
        <v>0</v>
      </c>
      <c r="W672" s="430"/>
      <c r="X672" s="431">
        <f>+[3]LPH!J476</f>
        <v>0</v>
      </c>
      <c r="Y672" s="430"/>
      <c r="Z672" s="430">
        <f t="shared" si="370"/>
        <v>0</v>
      </c>
      <c r="AA672" s="430">
        <f t="shared" si="371"/>
        <v>0</v>
      </c>
      <c r="AB672" s="431">
        <f t="shared" si="371"/>
        <v>1.7199999999720603</v>
      </c>
      <c r="AC672" s="431">
        <f t="shared" si="371"/>
        <v>0</v>
      </c>
      <c r="AD672" s="431">
        <f t="shared" si="372"/>
        <v>1.7199999999720603</v>
      </c>
      <c r="AE672" s="431"/>
      <c r="AF672" s="431">
        <f>+[3]LPH!AX476</f>
        <v>0</v>
      </c>
      <c r="AG672" s="431"/>
      <c r="AH672" s="431">
        <f t="shared" si="373"/>
        <v>0</v>
      </c>
      <c r="AI672" s="431">
        <f t="shared" si="374"/>
        <v>0</v>
      </c>
      <c r="AJ672" s="431">
        <f t="shared" si="374"/>
        <v>1.7199999999720603</v>
      </c>
      <c r="AK672" s="431">
        <f t="shared" si="374"/>
        <v>0</v>
      </c>
      <c r="AL672" s="431">
        <f t="shared" si="375"/>
        <v>1.7199999999720603</v>
      </c>
      <c r="AM672" s="432" t="str">
        <f t="shared" si="376"/>
        <v/>
      </c>
      <c r="AN672" s="432">
        <f t="shared" si="376"/>
        <v>0</v>
      </c>
      <c r="AO672" s="432" t="str">
        <f t="shared" si="376"/>
        <v/>
      </c>
      <c r="AP672" s="432">
        <f t="shared" si="376"/>
        <v>0</v>
      </c>
      <c r="AQ672" s="430">
        <f t="shared" si="377"/>
        <v>0</v>
      </c>
      <c r="AR672" s="430">
        <f t="shared" si="377"/>
        <v>0</v>
      </c>
      <c r="AS672" s="430">
        <f t="shared" si="377"/>
        <v>0</v>
      </c>
      <c r="AT672" s="200">
        <f t="shared" si="378"/>
        <v>0</v>
      </c>
      <c r="AU672" s="433"/>
    </row>
    <row r="673" spans="1:47" s="434" customFormat="1">
      <c r="A673" s="492"/>
      <c r="B673" s="217" t="s">
        <v>122</v>
      </c>
      <c r="C673" s="430"/>
      <c r="D673" s="430">
        <v>151687.32</v>
      </c>
      <c r="E673" s="430"/>
      <c r="F673" s="430">
        <f t="shared" si="364"/>
        <v>151687.32</v>
      </c>
      <c r="G673" s="430"/>
      <c r="H673" s="430"/>
      <c r="I673" s="430"/>
      <c r="J673" s="430">
        <f t="shared" si="365"/>
        <v>0</v>
      </c>
      <c r="K673" s="430">
        <f t="shared" si="366"/>
        <v>0</v>
      </c>
      <c r="L673" s="430">
        <f t="shared" si="366"/>
        <v>151687.32</v>
      </c>
      <c r="M673" s="430">
        <f t="shared" si="366"/>
        <v>0</v>
      </c>
      <c r="N673" s="430">
        <f t="shared" si="367"/>
        <v>151687.32</v>
      </c>
      <c r="O673" s="430"/>
      <c r="P673" s="430">
        <v>151687.32</v>
      </c>
      <c r="Q673" s="430"/>
      <c r="R673" s="430">
        <f t="shared" si="368"/>
        <v>151687.32</v>
      </c>
      <c r="S673" s="430"/>
      <c r="T673" s="430"/>
      <c r="U673" s="430"/>
      <c r="V673" s="430">
        <f t="shared" si="369"/>
        <v>0</v>
      </c>
      <c r="W673" s="430"/>
      <c r="X673" s="431">
        <f>+[3]MCS!J476</f>
        <v>0</v>
      </c>
      <c r="Y673" s="430"/>
      <c r="Z673" s="430">
        <f t="shared" si="370"/>
        <v>0</v>
      </c>
      <c r="AA673" s="430">
        <f t="shared" si="371"/>
        <v>0</v>
      </c>
      <c r="AB673" s="431">
        <f t="shared" si="371"/>
        <v>151687.32</v>
      </c>
      <c r="AC673" s="431">
        <f t="shared" si="371"/>
        <v>0</v>
      </c>
      <c r="AD673" s="431">
        <f t="shared" si="372"/>
        <v>151687.32</v>
      </c>
      <c r="AE673" s="431"/>
      <c r="AF673" s="431">
        <f>+[3]MCS!AX476</f>
        <v>143715</v>
      </c>
      <c r="AG673" s="431"/>
      <c r="AH673" s="431">
        <f t="shared" si="373"/>
        <v>143715</v>
      </c>
      <c r="AI673" s="431">
        <f t="shared" si="374"/>
        <v>0</v>
      </c>
      <c r="AJ673" s="431">
        <f t="shared" si="374"/>
        <v>7972.320000000007</v>
      </c>
      <c r="AK673" s="431">
        <f t="shared" si="374"/>
        <v>0</v>
      </c>
      <c r="AL673" s="431">
        <f t="shared" si="375"/>
        <v>7972.320000000007</v>
      </c>
      <c r="AM673" s="432" t="str">
        <f t="shared" si="376"/>
        <v/>
      </c>
      <c r="AN673" s="432">
        <f t="shared" si="376"/>
        <v>0.94744240982041206</v>
      </c>
      <c r="AO673" s="432" t="str">
        <f t="shared" si="376"/>
        <v/>
      </c>
      <c r="AP673" s="432">
        <f t="shared" si="376"/>
        <v>0.94744240982041206</v>
      </c>
      <c r="AQ673" s="430">
        <f t="shared" si="377"/>
        <v>0</v>
      </c>
      <c r="AR673" s="430">
        <f t="shared" si="377"/>
        <v>0</v>
      </c>
      <c r="AS673" s="430">
        <f t="shared" si="377"/>
        <v>0</v>
      </c>
      <c r="AT673" s="200">
        <f t="shared" si="378"/>
        <v>0</v>
      </c>
      <c r="AU673" s="433"/>
    </row>
    <row r="674" spans="1:47" s="434" customFormat="1">
      <c r="A674" s="492"/>
      <c r="B674" s="217" t="s">
        <v>121</v>
      </c>
      <c r="C674" s="430"/>
      <c r="D674" s="430">
        <v>107448.9</v>
      </c>
      <c r="E674" s="430"/>
      <c r="F674" s="430">
        <f t="shared" si="364"/>
        <v>107448.9</v>
      </c>
      <c r="G674" s="430"/>
      <c r="H674" s="430"/>
      <c r="I674" s="430"/>
      <c r="J674" s="430">
        <f t="shared" si="365"/>
        <v>0</v>
      </c>
      <c r="K674" s="430">
        <f t="shared" si="366"/>
        <v>0</v>
      </c>
      <c r="L674" s="430">
        <f t="shared" si="366"/>
        <v>107448.9</v>
      </c>
      <c r="M674" s="430">
        <f t="shared" si="366"/>
        <v>0</v>
      </c>
      <c r="N674" s="430">
        <f t="shared" si="367"/>
        <v>107448.9</v>
      </c>
      <c r="O674" s="430"/>
      <c r="P674" s="430">
        <v>107448.9</v>
      </c>
      <c r="Q674" s="430"/>
      <c r="R674" s="430">
        <f t="shared" si="368"/>
        <v>107448.9</v>
      </c>
      <c r="S674" s="430"/>
      <c r="T674" s="430"/>
      <c r="U674" s="430"/>
      <c r="V674" s="430">
        <f t="shared" si="369"/>
        <v>0</v>
      </c>
      <c r="W674" s="430"/>
      <c r="X674" s="431">
        <f>+[3]MRH!J476</f>
        <v>0</v>
      </c>
      <c r="Y674" s="430"/>
      <c r="Z674" s="430">
        <f t="shared" si="370"/>
        <v>0</v>
      </c>
      <c r="AA674" s="430">
        <f t="shared" si="371"/>
        <v>0</v>
      </c>
      <c r="AB674" s="431">
        <f t="shared" si="371"/>
        <v>107448.9</v>
      </c>
      <c r="AC674" s="431">
        <f t="shared" si="371"/>
        <v>0</v>
      </c>
      <c r="AD674" s="431">
        <f t="shared" si="372"/>
        <v>107448.9</v>
      </c>
      <c r="AE674" s="431"/>
      <c r="AF674" s="431">
        <f>+[3]MRH!AX476</f>
        <v>63248</v>
      </c>
      <c r="AG674" s="431"/>
      <c r="AH674" s="431">
        <f t="shared" si="373"/>
        <v>63248</v>
      </c>
      <c r="AI674" s="431">
        <f t="shared" si="374"/>
        <v>0</v>
      </c>
      <c r="AJ674" s="431">
        <f t="shared" si="374"/>
        <v>44200.899999999994</v>
      </c>
      <c r="AK674" s="431">
        <f t="shared" si="374"/>
        <v>0</v>
      </c>
      <c r="AL674" s="431">
        <f t="shared" si="375"/>
        <v>44200.899999999994</v>
      </c>
      <c r="AM674" s="432" t="str">
        <f t="shared" si="376"/>
        <v/>
      </c>
      <c r="AN674" s="432">
        <f t="shared" si="376"/>
        <v>0.58863329452418778</v>
      </c>
      <c r="AO674" s="432" t="str">
        <f t="shared" si="376"/>
        <v/>
      </c>
      <c r="AP674" s="432">
        <f t="shared" si="376"/>
        <v>0.58863329452418778</v>
      </c>
      <c r="AQ674" s="430">
        <f t="shared" si="377"/>
        <v>0</v>
      </c>
      <c r="AR674" s="430">
        <f t="shared" si="377"/>
        <v>0</v>
      </c>
      <c r="AS674" s="430">
        <f t="shared" si="377"/>
        <v>0</v>
      </c>
      <c r="AT674" s="200">
        <f t="shared" si="378"/>
        <v>0</v>
      </c>
      <c r="AU674" s="433"/>
    </row>
    <row r="675" spans="1:47" s="434" customFormat="1">
      <c r="A675" s="492"/>
      <c r="B675" s="217" t="s">
        <v>169</v>
      </c>
      <c r="C675" s="430"/>
      <c r="D675" s="430">
        <v>48905.69</v>
      </c>
      <c r="E675" s="430"/>
      <c r="F675" s="430">
        <f t="shared" si="364"/>
        <v>48905.69</v>
      </c>
      <c r="G675" s="430"/>
      <c r="H675" s="430"/>
      <c r="I675" s="430"/>
      <c r="J675" s="430">
        <f t="shared" si="365"/>
        <v>0</v>
      </c>
      <c r="K675" s="430">
        <f t="shared" si="366"/>
        <v>0</v>
      </c>
      <c r="L675" s="430">
        <f t="shared" si="366"/>
        <v>48905.69</v>
      </c>
      <c r="M675" s="430">
        <f t="shared" si="366"/>
        <v>0</v>
      </c>
      <c r="N675" s="430">
        <f t="shared" si="367"/>
        <v>48905.69</v>
      </c>
      <c r="O675" s="430"/>
      <c r="P675" s="430">
        <v>48905.69</v>
      </c>
      <c r="Q675" s="430"/>
      <c r="R675" s="430">
        <f t="shared" si="368"/>
        <v>48905.69</v>
      </c>
      <c r="S675" s="430"/>
      <c r="T675" s="430"/>
      <c r="U675" s="430"/>
      <c r="V675" s="430">
        <f t="shared" si="369"/>
        <v>0</v>
      </c>
      <c r="W675" s="430"/>
      <c r="X675" s="431">
        <f>+[3]SULU!J476</f>
        <v>0</v>
      </c>
      <c r="Y675" s="430"/>
      <c r="Z675" s="430">
        <f t="shared" si="370"/>
        <v>0</v>
      </c>
      <c r="AA675" s="430">
        <f t="shared" si="371"/>
        <v>0</v>
      </c>
      <c r="AB675" s="431">
        <f t="shared" si="371"/>
        <v>48905.69</v>
      </c>
      <c r="AC675" s="431">
        <f t="shared" si="371"/>
        <v>0</v>
      </c>
      <c r="AD675" s="431">
        <f t="shared" si="372"/>
        <v>48905.69</v>
      </c>
      <c r="AE675" s="431"/>
      <c r="AF675" s="431">
        <f>+[3]SULU!AX476</f>
        <v>48900</v>
      </c>
      <c r="AG675" s="431"/>
      <c r="AH675" s="431">
        <f t="shared" si="373"/>
        <v>48900</v>
      </c>
      <c r="AI675" s="431">
        <f t="shared" si="374"/>
        <v>0</v>
      </c>
      <c r="AJ675" s="431">
        <f t="shared" si="374"/>
        <v>5.6900000000023283</v>
      </c>
      <c r="AK675" s="431">
        <f t="shared" si="374"/>
        <v>0</v>
      </c>
      <c r="AL675" s="431">
        <f t="shared" si="375"/>
        <v>5.6900000000023283</v>
      </c>
      <c r="AM675" s="432" t="str">
        <f t="shared" si="376"/>
        <v/>
      </c>
      <c r="AN675" s="432">
        <f t="shared" si="376"/>
        <v>0.99988365361985487</v>
      </c>
      <c r="AO675" s="432" t="str">
        <f t="shared" si="376"/>
        <v/>
      </c>
      <c r="AP675" s="432">
        <f t="shared" si="376"/>
        <v>0.99988365361985487</v>
      </c>
      <c r="AQ675" s="430">
        <f t="shared" si="377"/>
        <v>0</v>
      </c>
      <c r="AR675" s="430">
        <f t="shared" si="377"/>
        <v>0</v>
      </c>
      <c r="AS675" s="430">
        <f t="shared" si="377"/>
        <v>0</v>
      </c>
      <c r="AT675" s="200">
        <f t="shared" si="378"/>
        <v>0</v>
      </c>
      <c r="AU675" s="433"/>
    </row>
    <row r="676" spans="1:47" s="434" customFormat="1">
      <c r="A676" s="492"/>
      <c r="B676" s="217" t="s">
        <v>120</v>
      </c>
      <c r="C676" s="430"/>
      <c r="D676" s="430">
        <v>102466</v>
      </c>
      <c r="E676" s="430"/>
      <c r="F676" s="430">
        <f t="shared" si="364"/>
        <v>102466</v>
      </c>
      <c r="G676" s="430"/>
      <c r="H676" s="430"/>
      <c r="I676" s="430"/>
      <c r="J676" s="430">
        <f t="shared" si="365"/>
        <v>0</v>
      </c>
      <c r="K676" s="430">
        <f t="shared" si="366"/>
        <v>0</v>
      </c>
      <c r="L676" s="430">
        <f t="shared" si="366"/>
        <v>102466</v>
      </c>
      <c r="M676" s="430">
        <f t="shared" si="366"/>
        <v>0</v>
      </c>
      <c r="N676" s="430">
        <f t="shared" si="367"/>
        <v>102466</v>
      </c>
      <c r="O676" s="430"/>
      <c r="P676" s="430">
        <v>102466</v>
      </c>
      <c r="Q676" s="430"/>
      <c r="R676" s="430">
        <f t="shared" si="368"/>
        <v>102466</v>
      </c>
      <c r="S676" s="430"/>
      <c r="T676" s="430"/>
      <c r="U676" s="430"/>
      <c r="V676" s="430">
        <f t="shared" si="369"/>
        <v>0</v>
      </c>
      <c r="W676" s="430"/>
      <c r="X676" s="431">
        <f>+[3]ZCMC!J476</f>
        <v>0</v>
      </c>
      <c r="Y676" s="430"/>
      <c r="Z676" s="430">
        <f t="shared" si="370"/>
        <v>0</v>
      </c>
      <c r="AA676" s="430">
        <f t="shared" si="371"/>
        <v>0</v>
      </c>
      <c r="AB676" s="431">
        <f t="shared" si="371"/>
        <v>102466</v>
      </c>
      <c r="AC676" s="431">
        <f t="shared" si="371"/>
        <v>0</v>
      </c>
      <c r="AD676" s="431">
        <f t="shared" si="372"/>
        <v>102466</v>
      </c>
      <c r="AE676" s="431"/>
      <c r="AF676" s="431">
        <f>+[3]ZCMC!AX476</f>
        <v>102466</v>
      </c>
      <c r="AG676" s="431"/>
      <c r="AH676" s="431">
        <f t="shared" si="373"/>
        <v>102466</v>
      </c>
      <c r="AI676" s="431">
        <f t="shared" si="374"/>
        <v>0</v>
      </c>
      <c r="AJ676" s="431">
        <f t="shared" si="374"/>
        <v>0</v>
      </c>
      <c r="AK676" s="431">
        <f t="shared" si="374"/>
        <v>0</v>
      </c>
      <c r="AL676" s="431">
        <f t="shared" si="375"/>
        <v>0</v>
      </c>
      <c r="AM676" s="432" t="str">
        <f t="shared" si="376"/>
        <v/>
      </c>
      <c r="AN676" s="432">
        <f t="shared" si="376"/>
        <v>1</v>
      </c>
      <c r="AO676" s="432" t="str">
        <f t="shared" si="376"/>
        <v/>
      </c>
      <c r="AP676" s="432">
        <f t="shared" si="376"/>
        <v>1</v>
      </c>
      <c r="AQ676" s="430">
        <f t="shared" si="377"/>
        <v>0</v>
      </c>
      <c r="AR676" s="430">
        <f t="shared" si="377"/>
        <v>0</v>
      </c>
      <c r="AS676" s="430">
        <f t="shared" si="377"/>
        <v>0</v>
      </c>
      <c r="AT676" s="200">
        <f t="shared" si="378"/>
        <v>0</v>
      </c>
      <c r="AU676" s="433"/>
    </row>
    <row r="677" spans="1:47" s="434" customFormat="1">
      <c r="A677" s="492"/>
      <c r="B677" s="217" t="s">
        <v>438</v>
      </c>
      <c r="C677" s="430"/>
      <c r="D677" s="430">
        <v>21089.799999999988</v>
      </c>
      <c r="E677" s="430"/>
      <c r="F677" s="430">
        <f t="shared" si="364"/>
        <v>21089.799999999988</v>
      </c>
      <c r="G677" s="430"/>
      <c r="H677" s="430"/>
      <c r="I677" s="430"/>
      <c r="J677" s="430">
        <f t="shared" si="365"/>
        <v>0</v>
      </c>
      <c r="K677" s="430">
        <f t="shared" si="366"/>
        <v>0</v>
      </c>
      <c r="L677" s="430">
        <f t="shared" si="366"/>
        <v>21089.799999999988</v>
      </c>
      <c r="M677" s="430">
        <f t="shared" si="366"/>
        <v>0</v>
      </c>
      <c r="N677" s="430">
        <f t="shared" si="367"/>
        <v>21089.799999999988</v>
      </c>
      <c r="O677" s="430"/>
      <c r="P677" s="430">
        <v>21089.799999999988</v>
      </c>
      <c r="Q677" s="430"/>
      <c r="R677" s="430">
        <f t="shared" si="368"/>
        <v>21089.799999999988</v>
      </c>
      <c r="S677" s="430"/>
      <c r="T677" s="430"/>
      <c r="U677" s="430"/>
      <c r="V677" s="430">
        <f t="shared" si="369"/>
        <v>0</v>
      </c>
      <c r="W677" s="430"/>
      <c r="X677" s="431">
        <f>+[3]APMC!J476</f>
        <v>0</v>
      </c>
      <c r="Y677" s="430"/>
      <c r="Z677" s="430">
        <f t="shared" si="370"/>
        <v>0</v>
      </c>
      <c r="AA677" s="430">
        <f t="shared" si="371"/>
        <v>0</v>
      </c>
      <c r="AB677" s="431">
        <f t="shared" si="371"/>
        <v>21089.799999999988</v>
      </c>
      <c r="AC677" s="431">
        <f t="shared" si="371"/>
        <v>0</v>
      </c>
      <c r="AD677" s="431">
        <f t="shared" si="372"/>
        <v>21089.799999999988</v>
      </c>
      <c r="AE677" s="431"/>
      <c r="AF677" s="431">
        <f>+[3]APMC!AX476</f>
        <v>19913</v>
      </c>
      <c r="AG677" s="431"/>
      <c r="AH677" s="431">
        <f t="shared" si="373"/>
        <v>19913</v>
      </c>
      <c r="AI677" s="431">
        <f t="shared" si="374"/>
        <v>0</v>
      </c>
      <c r="AJ677" s="431">
        <f t="shared" si="374"/>
        <v>1176.7999999999884</v>
      </c>
      <c r="AK677" s="431">
        <f t="shared" si="374"/>
        <v>0</v>
      </c>
      <c r="AL677" s="431">
        <f t="shared" si="375"/>
        <v>1176.7999999999884</v>
      </c>
      <c r="AM677" s="432" t="str">
        <f t="shared" si="376"/>
        <v/>
      </c>
      <c r="AN677" s="432">
        <f t="shared" si="376"/>
        <v>0.94420051399254668</v>
      </c>
      <c r="AO677" s="432" t="str">
        <f t="shared" si="376"/>
        <v/>
      </c>
      <c r="AP677" s="432">
        <f t="shared" si="376"/>
        <v>0.94420051399254668</v>
      </c>
      <c r="AQ677" s="430">
        <f t="shared" si="377"/>
        <v>0</v>
      </c>
      <c r="AR677" s="430">
        <f t="shared" si="377"/>
        <v>0</v>
      </c>
      <c r="AS677" s="430">
        <f t="shared" si="377"/>
        <v>0</v>
      </c>
      <c r="AT677" s="200">
        <f t="shared" si="378"/>
        <v>0</v>
      </c>
      <c r="AU677" s="433"/>
    </row>
    <row r="678" spans="1:47" s="434" customFormat="1">
      <c r="A678" s="492"/>
      <c r="B678" s="217" t="s">
        <v>170</v>
      </c>
      <c r="C678" s="430"/>
      <c r="D678" s="430">
        <v>432500</v>
      </c>
      <c r="E678" s="430"/>
      <c r="F678" s="430">
        <f t="shared" si="364"/>
        <v>432500</v>
      </c>
      <c r="G678" s="430"/>
      <c r="H678" s="430"/>
      <c r="I678" s="430"/>
      <c r="J678" s="430">
        <f t="shared" si="365"/>
        <v>0</v>
      </c>
      <c r="K678" s="430">
        <f t="shared" si="366"/>
        <v>0</v>
      </c>
      <c r="L678" s="430">
        <f t="shared" si="366"/>
        <v>432500</v>
      </c>
      <c r="M678" s="430">
        <f t="shared" si="366"/>
        <v>0</v>
      </c>
      <c r="N678" s="430">
        <f t="shared" si="367"/>
        <v>432500</v>
      </c>
      <c r="O678" s="430"/>
      <c r="P678" s="430">
        <v>432500</v>
      </c>
      <c r="Q678" s="430"/>
      <c r="R678" s="430">
        <f t="shared" si="368"/>
        <v>432500</v>
      </c>
      <c r="S678" s="430"/>
      <c r="T678" s="430"/>
      <c r="U678" s="430"/>
      <c r="V678" s="430">
        <f t="shared" si="369"/>
        <v>0</v>
      </c>
      <c r="W678" s="430"/>
      <c r="X678" s="431">
        <f>+[3]DRH!J476</f>
        <v>0</v>
      </c>
      <c r="Y678" s="430"/>
      <c r="Z678" s="430">
        <f t="shared" si="370"/>
        <v>0</v>
      </c>
      <c r="AA678" s="430">
        <f t="shared" si="371"/>
        <v>0</v>
      </c>
      <c r="AB678" s="431">
        <f t="shared" si="371"/>
        <v>432500</v>
      </c>
      <c r="AC678" s="431">
        <f t="shared" si="371"/>
        <v>0</v>
      </c>
      <c r="AD678" s="431">
        <f t="shared" si="372"/>
        <v>432500</v>
      </c>
      <c r="AE678" s="431"/>
      <c r="AF678" s="431">
        <f>+[3]DRH!AX476</f>
        <v>311700</v>
      </c>
      <c r="AG678" s="431"/>
      <c r="AH678" s="431">
        <f t="shared" si="373"/>
        <v>311700</v>
      </c>
      <c r="AI678" s="431">
        <f t="shared" si="374"/>
        <v>0</v>
      </c>
      <c r="AJ678" s="431">
        <f t="shared" si="374"/>
        <v>120800</v>
      </c>
      <c r="AK678" s="431">
        <f t="shared" si="374"/>
        <v>0</v>
      </c>
      <c r="AL678" s="431">
        <f t="shared" si="375"/>
        <v>120800</v>
      </c>
      <c r="AM678" s="432" t="str">
        <f t="shared" si="376"/>
        <v/>
      </c>
      <c r="AN678" s="432">
        <f t="shared" si="376"/>
        <v>0.72069364161849714</v>
      </c>
      <c r="AO678" s="432" t="str">
        <f t="shared" si="376"/>
        <v/>
      </c>
      <c r="AP678" s="432">
        <f t="shared" si="376"/>
        <v>0.72069364161849714</v>
      </c>
      <c r="AQ678" s="430">
        <f t="shared" si="377"/>
        <v>0</v>
      </c>
      <c r="AR678" s="430">
        <f t="shared" si="377"/>
        <v>0</v>
      </c>
      <c r="AS678" s="430">
        <f t="shared" si="377"/>
        <v>0</v>
      </c>
      <c r="AT678" s="200">
        <f t="shared" si="378"/>
        <v>0</v>
      </c>
      <c r="AU678" s="433"/>
    </row>
    <row r="679" spans="1:47" s="434" customFormat="1">
      <c r="A679" s="492"/>
      <c r="B679" s="217" t="s">
        <v>171</v>
      </c>
      <c r="C679" s="430"/>
      <c r="D679" s="430">
        <v>839393.8</v>
      </c>
      <c r="E679" s="430"/>
      <c r="F679" s="430">
        <f t="shared" si="364"/>
        <v>839393.8</v>
      </c>
      <c r="G679" s="430"/>
      <c r="H679" s="430"/>
      <c r="I679" s="430"/>
      <c r="J679" s="430">
        <f t="shared" si="365"/>
        <v>0</v>
      </c>
      <c r="K679" s="430">
        <f t="shared" si="366"/>
        <v>0</v>
      </c>
      <c r="L679" s="430">
        <f t="shared" si="366"/>
        <v>839393.8</v>
      </c>
      <c r="M679" s="430">
        <f t="shared" si="366"/>
        <v>0</v>
      </c>
      <c r="N679" s="430">
        <f t="shared" si="367"/>
        <v>839393.8</v>
      </c>
      <c r="O679" s="430"/>
      <c r="P679" s="430">
        <v>839393.8</v>
      </c>
      <c r="Q679" s="430"/>
      <c r="R679" s="430">
        <f t="shared" si="368"/>
        <v>839393.8</v>
      </c>
      <c r="S679" s="430"/>
      <c r="T679" s="430"/>
      <c r="U679" s="430"/>
      <c r="V679" s="430">
        <f t="shared" si="369"/>
        <v>0</v>
      </c>
      <c r="W679" s="430"/>
      <c r="X679" s="431">
        <f>+[3]SPMC!J476</f>
        <v>0</v>
      </c>
      <c r="Y679" s="430"/>
      <c r="Z679" s="430">
        <f t="shared" si="370"/>
        <v>0</v>
      </c>
      <c r="AA679" s="430">
        <f t="shared" si="371"/>
        <v>0</v>
      </c>
      <c r="AB679" s="431">
        <f t="shared" si="371"/>
        <v>839393.8</v>
      </c>
      <c r="AC679" s="431">
        <f t="shared" si="371"/>
        <v>0</v>
      </c>
      <c r="AD679" s="431">
        <f t="shared" si="372"/>
        <v>839393.8</v>
      </c>
      <c r="AE679" s="431"/>
      <c r="AF679" s="431">
        <f>+[3]SPMC!AX476</f>
        <v>839393.8</v>
      </c>
      <c r="AG679" s="431"/>
      <c r="AH679" s="431">
        <f t="shared" si="373"/>
        <v>839393.8</v>
      </c>
      <c r="AI679" s="431">
        <f t="shared" si="374"/>
        <v>0</v>
      </c>
      <c r="AJ679" s="431">
        <f t="shared" si="374"/>
        <v>0</v>
      </c>
      <c r="AK679" s="431">
        <f t="shared" si="374"/>
        <v>0</v>
      </c>
      <c r="AL679" s="431">
        <f t="shared" si="375"/>
        <v>0</v>
      </c>
      <c r="AM679" s="432" t="str">
        <f t="shared" si="376"/>
        <v/>
      </c>
      <c r="AN679" s="432">
        <f t="shared" si="376"/>
        <v>1</v>
      </c>
      <c r="AO679" s="432" t="str">
        <f t="shared" si="376"/>
        <v/>
      </c>
      <c r="AP679" s="432">
        <f t="shared" si="376"/>
        <v>1</v>
      </c>
      <c r="AQ679" s="430">
        <f t="shared" si="377"/>
        <v>0</v>
      </c>
      <c r="AR679" s="430">
        <f t="shared" si="377"/>
        <v>0</v>
      </c>
      <c r="AS679" s="430">
        <f t="shared" si="377"/>
        <v>0</v>
      </c>
      <c r="AT679" s="200">
        <f t="shared" si="378"/>
        <v>0</v>
      </c>
      <c r="AU679" s="433"/>
    </row>
    <row r="680" spans="1:47" s="434" customFormat="1">
      <c r="A680" s="492"/>
      <c r="B680" s="217" t="s">
        <v>172</v>
      </c>
      <c r="C680" s="430"/>
      <c r="D680" s="430">
        <v>167192</v>
      </c>
      <c r="E680" s="430"/>
      <c r="F680" s="430">
        <f t="shared" si="364"/>
        <v>167192</v>
      </c>
      <c r="G680" s="430"/>
      <c r="H680" s="430"/>
      <c r="I680" s="430"/>
      <c r="J680" s="430">
        <f t="shared" si="365"/>
        <v>0</v>
      </c>
      <c r="K680" s="430">
        <f t="shared" si="366"/>
        <v>0</v>
      </c>
      <c r="L680" s="430">
        <f t="shared" si="366"/>
        <v>167192</v>
      </c>
      <c r="M680" s="430">
        <f t="shared" si="366"/>
        <v>0</v>
      </c>
      <c r="N680" s="430">
        <f t="shared" si="367"/>
        <v>167192</v>
      </c>
      <c r="O680" s="430"/>
      <c r="P680" s="430">
        <v>167192</v>
      </c>
      <c r="Q680" s="430"/>
      <c r="R680" s="430">
        <f t="shared" si="368"/>
        <v>167192</v>
      </c>
      <c r="S680" s="430"/>
      <c r="T680" s="430"/>
      <c r="U680" s="430"/>
      <c r="V680" s="430">
        <f t="shared" si="369"/>
        <v>0</v>
      </c>
      <c r="W680" s="430"/>
      <c r="X680" s="431">
        <f>+[3]CRMC!J476</f>
        <v>0</v>
      </c>
      <c r="Y680" s="430"/>
      <c r="Z680" s="430">
        <f t="shared" si="370"/>
        <v>0</v>
      </c>
      <c r="AA680" s="430">
        <f t="shared" si="371"/>
        <v>0</v>
      </c>
      <c r="AB680" s="431">
        <f t="shared" si="371"/>
        <v>167192</v>
      </c>
      <c r="AC680" s="431">
        <f t="shared" si="371"/>
        <v>0</v>
      </c>
      <c r="AD680" s="431">
        <f t="shared" si="372"/>
        <v>167192</v>
      </c>
      <c r="AE680" s="431"/>
      <c r="AF680" s="431">
        <f>+[3]CRMC!AX476</f>
        <v>0</v>
      </c>
      <c r="AG680" s="431"/>
      <c r="AH680" s="431">
        <f t="shared" si="373"/>
        <v>0</v>
      </c>
      <c r="AI680" s="431">
        <f t="shared" si="374"/>
        <v>0</v>
      </c>
      <c r="AJ680" s="431">
        <f t="shared" si="374"/>
        <v>167192</v>
      </c>
      <c r="AK680" s="431">
        <f t="shared" si="374"/>
        <v>0</v>
      </c>
      <c r="AL680" s="431">
        <f t="shared" si="375"/>
        <v>167192</v>
      </c>
      <c r="AM680" s="432" t="str">
        <f t="shared" si="376"/>
        <v/>
      </c>
      <c r="AN680" s="432">
        <f t="shared" si="376"/>
        <v>0</v>
      </c>
      <c r="AO680" s="432" t="str">
        <f t="shared" si="376"/>
        <v/>
      </c>
      <c r="AP680" s="432">
        <f t="shared" si="376"/>
        <v>0</v>
      </c>
      <c r="AQ680" s="430">
        <f t="shared" si="377"/>
        <v>0</v>
      </c>
      <c r="AR680" s="430">
        <f t="shared" si="377"/>
        <v>0</v>
      </c>
      <c r="AS680" s="430">
        <f t="shared" si="377"/>
        <v>0</v>
      </c>
      <c r="AT680" s="200">
        <f t="shared" si="378"/>
        <v>0</v>
      </c>
      <c r="AU680" s="433"/>
    </row>
    <row r="681" spans="1:47" s="434" customFormat="1">
      <c r="A681" s="492"/>
      <c r="B681" s="217" t="s">
        <v>439</v>
      </c>
      <c r="C681" s="430"/>
      <c r="D681" s="430">
        <v>18021.61</v>
      </c>
      <c r="E681" s="430"/>
      <c r="F681" s="430">
        <f t="shared" si="364"/>
        <v>18021.61</v>
      </c>
      <c r="G681" s="430"/>
      <c r="H681" s="430"/>
      <c r="I681" s="430"/>
      <c r="J681" s="430">
        <f t="shared" si="365"/>
        <v>0</v>
      </c>
      <c r="K681" s="430">
        <f t="shared" si="366"/>
        <v>0</v>
      </c>
      <c r="L681" s="430">
        <f t="shared" si="366"/>
        <v>18021.61</v>
      </c>
      <c r="M681" s="430">
        <f t="shared" si="366"/>
        <v>0</v>
      </c>
      <c r="N681" s="430">
        <f t="shared" si="367"/>
        <v>18021.61</v>
      </c>
      <c r="O681" s="430"/>
      <c r="P681" s="430">
        <v>18021.61</v>
      </c>
      <c r="Q681" s="430"/>
      <c r="R681" s="430">
        <f t="shared" si="368"/>
        <v>18021.61</v>
      </c>
      <c r="S681" s="430"/>
      <c r="T681" s="430"/>
      <c r="U681" s="430"/>
      <c r="V681" s="430">
        <f t="shared" si="369"/>
        <v>0</v>
      </c>
      <c r="W681" s="430"/>
      <c r="X681" s="431">
        <f>+[3]ASTMMC!J476</f>
        <v>0</v>
      </c>
      <c r="Y681" s="430"/>
      <c r="Z681" s="430">
        <f t="shared" si="370"/>
        <v>0</v>
      </c>
      <c r="AA681" s="430">
        <f t="shared" si="371"/>
        <v>0</v>
      </c>
      <c r="AB681" s="431">
        <f t="shared" si="371"/>
        <v>18021.61</v>
      </c>
      <c r="AC681" s="431">
        <f t="shared" si="371"/>
        <v>0</v>
      </c>
      <c r="AD681" s="431">
        <f t="shared" si="372"/>
        <v>18021.61</v>
      </c>
      <c r="AE681" s="431"/>
      <c r="AF681" s="431">
        <f>+[3]ASTMMC!AX476</f>
        <v>17951.689999999999</v>
      </c>
      <c r="AG681" s="431"/>
      <c r="AH681" s="431">
        <f t="shared" si="373"/>
        <v>17951.689999999999</v>
      </c>
      <c r="AI681" s="431">
        <f t="shared" si="374"/>
        <v>0</v>
      </c>
      <c r="AJ681" s="431">
        <f t="shared" si="374"/>
        <v>69.920000000001892</v>
      </c>
      <c r="AK681" s="431">
        <f t="shared" si="374"/>
        <v>0</v>
      </c>
      <c r="AL681" s="431">
        <f t="shared" si="375"/>
        <v>69.920000000001892</v>
      </c>
      <c r="AM681" s="432" t="str">
        <f t="shared" si="376"/>
        <v/>
      </c>
      <c r="AN681" s="432">
        <f t="shared" si="376"/>
        <v>0.99612021345484658</v>
      </c>
      <c r="AO681" s="432" t="str">
        <f t="shared" si="376"/>
        <v/>
      </c>
      <c r="AP681" s="432">
        <f t="shared" si="376"/>
        <v>0.99612021345484658</v>
      </c>
      <c r="AQ681" s="430">
        <f t="shared" si="377"/>
        <v>0</v>
      </c>
      <c r="AR681" s="430">
        <f t="shared" si="377"/>
        <v>0</v>
      </c>
      <c r="AS681" s="430">
        <f t="shared" si="377"/>
        <v>0</v>
      </c>
      <c r="AT681" s="200">
        <f t="shared" si="378"/>
        <v>0</v>
      </c>
      <c r="AU681" s="433"/>
    </row>
    <row r="682" spans="1:47" s="434" customFormat="1">
      <c r="A682" s="492"/>
      <c r="B682" s="217"/>
      <c r="C682" s="430"/>
      <c r="D682" s="430"/>
      <c r="E682" s="430"/>
      <c r="F682" s="430"/>
      <c r="G682" s="430"/>
      <c r="H682" s="430"/>
      <c r="I682" s="430"/>
      <c r="J682" s="430"/>
      <c r="K682" s="430"/>
      <c r="L682" s="430"/>
      <c r="M682" s="430"/>
      <c r="N682" s="430"/>
      <c r="O682" s="430"/>
      <c r="P682" s="430"/>
      <c r="Q682" s="430"/>
      <c r="R682" s="430"/>
      <c r="S682" s="430"/>
      <c r="T682" s="430"/>
      <c r="U682" s="430"/>
      <c r="V682" s="430"/>
      <c r="W682" s="430"/>
      <c r="X682" s="431"/>
      <c r="Y682" s="430"/>
      <c r="Z682" s="430"/>
      <c r="AA682" s="430"/>
      <c r="AB682" s="431"/>
      <c r="AC682" s="431"/>
      <c r="AD682" s="431"/>
      <c r="AE682" s="431"/>
      <c r="AF682" s="431"/>
      <c r="AG682" s="431"/>
      <c r="AH682" s="431"/>
      <c r="AI682" s="431"/>
      <c r="AJ682" s="431"/>
      <c r="AK682" s="431"/>
      <c r="AL682" s="431"/>
      <c r="AM682" s="432"/>
      <c r="AN682" s="432"/>
      <c r="AO682" s="432"/>
      <c r="AP682" s="432"/>
      <c r="AQ682" s="430"/>
      <c r="AR682" s="430"/>
      <c r="AS682" s="430"/>
      <c r="AT682" s="200"/>
      <c r="AU682" s="433"/>
    </row>
    <row r="683" spans="1:47" s="434" customFormat="1">
      <c r="A683" s="492"/>
      <c r="B683" s="217" t="s">
        <v>71</v>
      </c>
      <c r="C683" s="430"/>
      <c r="D683" s="430">
        <v>0</v>
      </c>
      <c r="E683" s="430"/>
      <c r="F683" s="430">
        <f>SUM(C683:E683)</f>
        <v>0</v>
      </c>
      <c r="G683" s="430"/>
      <c r="H683" s="430"/>
      <c r="I683" s="430"/>
      <c r="J683" s="430">
        <f>SUM(G683:I683)</f>
        <v>0</v>
      </c>
      <c r="K683" s="430">
        <f>+C683+G683</f>
        <v>0</v>
      </c>
      <c r="L683" s="430">
        <f>+D683+H683</f>
        <v>0</v>
      </c>
      <c r="M683" s="430">
        <f>+E683+I683</f>
        <v>0</v>
      </c>
      <c r="N683" s="430">
        <f>SUM(K683:M683)</f>
        <v>0</v>
      </c>
      <c r="O683" s="430"/>
      <c r="P683" s="430">
        <v>0</v>
      </c>
      <c r="Q683" s="430"/>
      <c r="R683" s="430">
        <f>SUM(O683:Q683)</f>
        <v>0</v>
      </c>
      <c r="S683" s="430"/>
      <c r="T683" s="430"/>
      <c r="U683" s="430"/>
      <c r="V683" s="430">
        <f>SUM(S683:U683)</f>
        <v>0</v>
      </c>
      <c r="W683" s="430"/>
      <c r="X683" s="431">
        <f>+[3]BOQ!J476</f>
        <v>500000</v>
      </c>
      <c r="Y683" s="430"/>
      <c r="Z683" s="430">
        <f>SUM(W683:Y683)</f>
        <v>500000</v>
      </c>
      <c r="AA683" s="430">
        <f>+O683+W683+S683</f>
        <v>0</v>
      </c>
      <c r="AB683" s="431">
        <f>+P683+X683+T683</f>
        <v>500000</v>
      </c>
      <c r="AC683" s="431">
        <f>+Q683+Y683+U683</f>
        <v>0</v>
      </c>
      <c r="AD683" s="431">
        <f>SUM(AA683:AC683)</f>
        <v>500000</v>
      </c>
      <c r="AE683" s="431"/>
      <c r="AF683" s="431">
        <f>+[3]BOQ!AX476</f>
        <v>498967.86</v>
      </c>
      <c r="AG683" s="431"/>
      <c r="AH683" s="431">
        <f>SUM(AE683:AG683)</f>
        <v>498967.86</v>
      </c>
      <c r="AI683" s="431">
        <f>+AA683-AE683</f>
        <v>0</v>
      </c>
      <c r="AJ683" s="431">
        <f>+AB683-AF683</f>
        <v>1032.140000000014</v>
      </c>
      <c r="AK683" s="431">
        <f>+AC683-AG683</f>
        <v>0</v>
      </c>
      <c r="AL683" s="431">
        <f>SUM(AI683:AK683)</f>
        <v>1032.140000000014</v>
      </c>
      <c r="AM683" s="432" t="str">
        <f>IF(AA683=0,"",AE683/AA683)</f>
        <v/>
      </c>
      <c r="AN683" s="432">
        <f>IF(AB683=0,"",AF683/AB683)</f>
        <v>0.99793571999999997</v>
      </c>
      <c r="AO683" s="432" t="str">
        <f>IF(AC683=0,"",AG683/AC683)</f>
        <v/>
      </c>
      <c r="AP683" s="432">
        <f>IF(AD683=0,"",AH683/AD683)</f>
        <v>0.99793571999999997</v>
      </c>
      <c r="AQ683" s="430">
        <f>+K683-O683-S683</f>
        <v>0</v>
      </c>
      <c r="AR683" s="430">
        <f>+L683-P683-T683</f>
        <v>0</v>
      </c>
      <c r="AS683" s="430">
        <f>+M683-Q683-U683</f>
        <v>0</v>
      </c>
      <c r="AT683" s="200">
        <f>SUM(AQ683:AS683)</f>
        <v>0</v>
      </c>
      <c r="AU683" s="433"/>
    </row>
    <row r="684" spans="1:47" s="434" customFormat="1">
      <c r="A684" s="492"/>
      <c r="B684" s="217"/>
      <c r="C684" s="430"/>
      <c r="D684" s="430"/>
      <c r="E684" s="430"/>
      <c r="F684" s="430"/>
      <c r="G684" s="430"/>
      <c r="H684" s="430"/>
      <c r="I684" s="430"/>
      <c r="J684" s="430"/>
      <c r="K684" s="430"/>
      <c r="L684" s="430"/>
      <c r="M684" s="430"/>
      <c r="N684" s="430"/>
      <c r="O684" s="430"/>
      <c r="P684" s="430"/>
      <c r="Q684" s="430"/>
      <c r="R684" s="430"/>
      <c r="S684" s="430"/>
      <c r="T684" s="430"/>
      <c r="U684" s="430"/>
      <c r="V684" s="430"/>
      <c r="W684" s="430"/>
      <c r="X684" s="431"/>
      <c r="Y684" s="430"/>
      <c r="Z684" s="430"/>
      <c r="AA684" s="430"/>
      <c r="AB684" s="431"/>
      <c r="AC684" s="431"/>
      <c r="AD684" s="431"/>
      <c r="AE684" s="431"/>
      <c r="AF684" s="431"/>
      <c r="AG684" s="431"/>
      <c r="AH684" s="431"/>
      <c r="AI684" s="431"/>
      <c r="AJ684" s="431"/>
      <c r="AK684" s="431"/>
      <c r="AL684" s="431"/>
      <c r="AM684" s="432"/>
      <c r="AN684" s="432"/>
      <c r="AO684" s="432"/>
      <c r="AP684" s="432"/>
      <c r="AQ684" s="430"/>
      <c r="AR684" s="430"/>
      <c r="AS684" s="430"/>
      <c r="AT684" s="200"/>
      <c r="AU684" s="433"/>
    </row>
    <row r="685" spans="1:47" s="434" customFormat="1">
      <c r="A685" s="492"/>
      <c r="B685" s="217" t="s">
        <v>429</v>
      </c>
      <c r="C685" s="430"/>
      <c r="D685" s="430">
        <v>183184.93</v>
      </c>
      <c r="E685" s="430"/>
      <c r="F685" s="430">
        <f t="shared" ref="F685:F696" si="379">SUM(C685:E685)</f>
        <v>183184.93</v>
      </c>
      <c r="G685" s="430"/>
      <c r="H685" s="430"/>
      <c r="I685" s="430"/>
      <c r="J685" s="430">
        <f t="shared" ref="J685:J696" si="380">SUM(G685:I685)</f>
        <v>0</v>
      </c>
      <c r="K685" s="430">
        <f t="shared" ref="K685:M700" si="381">+C685+G685</f>
        <v>0</v>
      </c>
      <c r="L685" s="430">
        <f t="shared" si="381"/>
        <v>183184.93</v>
      </c>
      <c r="M685" s="430">
        <f t="shared" si="381"/>
        <v>0</v>
      </c>
      <c r="N685" s="430">
        <f t="shared" ref="N685:N696" si="382">SUM(K685:M685)</f>
        <v>183184.93</v>
      </c>
      <c r="O685" s="430"/>
      <c r="P685" s="430">
        <v>183184.93</v>
      </c>
      <c r="Q685" s="430"/>
      <c r="R685" s="430">
        <f t="shared" ref="R685:R696" si="383">SUM(O685:Q685)</f>
        <v>183184.93</v>
      </c>
      <c r="S685" s="430"/>
      <c r="T685" s="430"/>
      <c r="U685" s="430"/>
      <c r="V685" s="430">
        <f t="shared" ref="V685:V696" si="384">SUM(S685:U685)</f>
        <v>0</v>
      </c>
      <c r="W685" s="430"/>
      <c r="X685" s="431">
        <f>+[3]AMANG!J476</f>
        <v>1000000</v>
      </c>
      <c r="Y685" s="430"/>
      <c r="Z685" s="430">
        <f t="shared" ref="Z685:Z696" si="385">SUM(W685:Y685)</f>
        <v>1000000</v>
      </c>
      <c r="AA685" s="430">
        <f t="shared" ref="AA685:AC700" si="386">+O685+W685+S685</f>
        <v>0</v>
      </c>
      <c r="AB685" s="431">
        <f t="shared" si="386"/>
        <v>1183184.93</v>
      </c>
      <c r="AC685" s="431">
        <f t="shared" si="386"/>
        <v>0</v>
      </c>
      <c r="AD685" s="431">
        <f t="shared" ref="AD685:AD747" si="387">SUM(AA685:AC685)</f>
        <v>1183184.93</v>
      </c>
      <c r="AE685" s="431"/>
      <c r="AF685" s="431">
        <f>+[3]AMANG!AX476</f>
        <v>1183184.9300000002</v>
      </c>
      <c r="AG685" s="431"/>
      <c r="AH685" s="431">
        <f t="shared" ref="AH685:AH747" si="388">SUM(AE685:AG685)</f>
        <v>1183184.9300000002</v>
      </c>
      <c r="AI685" s="431">
        <f t="shared" ref="AI685:AK700" si="389">+AA685-AE685</f>
        <v>0</v>
      </c>
      <c r="AJ685" s="431">
        <f t="shared" si="389"/>
        <v>0</v>
      </c>
      <c r="AK685" s="431">
        <f t="shared" si="389"/>
        <v>0</v>
      </c>
      <c r="AL685" s="431">
        <f t="shared" ref="AL685:AL747" si="390">SUM(AI685:AK685)</f>
        <v>0</v>
      </c>
      <c r="AM685" s="432" t="str">
        <f t="shared" ref="AM685:AP700" si="391">IF(AA685=0,"",AE685/AA685)</f>
        <v/>
      </c>
      <c r="AN685" s="432">
        <f t="shared" si="391"/>
        <v>1.0000000000000002</v>
      </c>
      <c r="AO685" s="432" t="str">
        <f t="shared" si="391"/>
        <v/>
      </c>
      <c r="AP685" s="432">
        <f t="shared" si="391"/>
        <v>1.0000000000000002</v>
      </c>
      <c r="AQ685" s="430">
        <f t="shared" ref="AQ685:AS700" si="392">+K685-O685-S685</f>
        <v>0</v>
      </c>
      <c r="AR685" s="430">
        <f t="shared" si="392"/>
        <v>0</v>
      </c>
      <c r="AS685" s="430">
        <f t="shared" si="392"/>
        <v>0</v>
      </c>
      <c r="AT685" s="200">
        <f t="shared" ref="AT685:AT747" si="393">SUM(AQ685:AS685)</f>
        <v>0</v>
      </c>
      <c r="AU685" s="433"/>
    </row>
    <row r="686" spans="1:47" s="434" customFormat="1">
      <c r="A686" s="492"/>
      <c r="B686" s="217" t="s">
        <v>62</v>
      </c>
      <c r="C686" s="430"/>
      <c r="D686" s="430">
        <v>0</v>
      </c>
      <c r="E686" s="430"/>
      <c r="F686" s="430">
        <f t="shared" si="379"/>
        <v>0</v>
      </c>
      <c r="G686" s="430"/>
      <c r="H686" s="430"/>
      <c r="I686" s="430"/>
      <c r="J686" s="430">
        <f t="shared" si="380"/>
        <v>0</v>
      </c>
      <c r="K686" s="430">
        <f t="shared" si="381"/>
        <v>0</v>
      </c>
      <c r="L686" s="430">
        <f t="shared" si="381"/>
        <v>0</v>
      </c>
      <c r="M686" s="430">
        <f t="shared" si="381"/>
        <v>0</v>
      </c>
      <c r="N686" s="430">
        <f t="shared" si="382"/>
        <v>0</v>
      </c>
      <c r="O686" s="430"/>
      <c r="P686" s="430">
        <v>0</v>
      </c>
      <c r="Q686" s="430"/>
      <c r="R686" s="430">
        <f t="shared" si="383"/>
        <v>0</v>
      </c>
      <c r="S686" s="430"/>
      <c r="T686" s="430"/>
      <c r="U686" s="430"/>
      <c r="V686" s="430">
        <f t="shared" si="384"/>
        <v>0</v>
      </c>
      <c r="W686" s="430"/>
      <c r="X686" s="431">
        <f>+[3]EAMC!J476</f>
        <v>500000</v>
      </c>
      <c r="Y686" s="430"/>
      <c r="Z686" s="430">
        <f t="shared" si="385"/>
        <v>500000</v>
      </c>
      <c r="AA686" s="430">
        <f t="shared" si="386"/>
        <v>0</v>
      </c>
      <c r="AB686" s="431">
        <f t="shared" si="386"/>
        <v>500000</v>
      </c>
      <c r="AC686" s="431">
        <f t="shared" si="386"/>
        <v>0</v>
      </c>
      <c r="AD686" s="431">
        <f t="shared" si="387"/>
        <v>500000</v>
      </c>
      <c r="AE686" s="431"/>
      <c r="AF686" s="431">
        <f>+[3]EAMC!AX476</f>
        <v>498440</v>
      </c>
      <c r="AG686" s="431"/>
      <c r="AH686" s="431">
        <f t="shared" si="388"/>
        <v>498440</v>
      </c>
      <c r="AI686" s="431">
        <f t="shared" si="389"/>
        <v>0</v>
      </c>
      <c r="AJ686" s="431">
        <f t="shared" si="389"/>
        <v>1560</v>
      </c>
      <c r="AK686" s="431">
        <f t="shared" si="389"/>
        <v>0</v>
      </c>
      <c r="AL686" s="431">
        <f t="shared" si="390"/>
        <v>1560</v>
      </c>
      <c r="AM686" s="432" t="str">
        <f t="shared" si="391"/>
        <v/>
      </c>
      <c r="AN686" s="432">
        <f t="shared" si="391"/>
        <v>0.99687999999999999</v>
      </c>
      <c r="AO686" s="432" t="str">
        <f t="shared" si="391"/>
        <v/>
      </c>
      <c r="AP686" s="432">
        <f t="shared" si="391"/>
        <v>0.99687999999999999</v>
      </c>
      <c r="AQ686" s="430">
        <f t="shared" si="392"/>
        <v>0</v>
      </c>
      <c r="AR686" s="430">
        <f t="shared" si="392"/>
        <v>0</v>
      </c>
      <c r="AS686" s="430">
        <f t="shared" si="392"/>
        <v>0</v>
      </c>
      <c r="AT686" s="200">
        <f t="shared" si="393"/>
        <v>0</v>
      </c>
      <c r="AU686" s="433"/>
    </row>
    <row r="687" spans="1:47" s="434" customFormat="1">
      <c r="A687" s="492"/>
      <c r="B687" s="217" t="s">
        <v>63</v>
      </c>
      <c r="C687" s="430"/>
      <c r="D687" s="430">
        <v>0</v>
      </c>
      <c r="E687" s="430"/>
      <c r="F687" s="430">
        <f t="shared" si="379"/>
        <v>0</v>
      </c>
      <c r="G687" s="430"/>
      <c r="H687" s="430"/>
      <c r="I687" s="430"/>
      <c r="J687" s="430">
        <f t="shared" si="380"/>
        <v>0</v>
      </c>
      <c r="K687" s="430">
        <f t="shared" si="381"/>
        <v>0</v>
      </c>
      <c r="L687" s="430">
        <f t="shared" si="381"/>
        <v>0</v>
      </c>
      <c r="M687" s="430">
        <f t="shared" si="381"/>
        <v>0</v>
      </c>
      <c r="N687" s="430">
        <f t="shared" si="382"/>
        <v>0</v>
      </c>
      <c r="O687" s="430"/>
      <c r="P687" s="430">
        <v>0</v>
      </c>
      <c r="Q687" s="430"/>
      <c r="R687" s="430">
        <f t="shared" si="383"/>
        <v>0</v>
      </c>
      <c r="S687" s="430"/>
      <c r="T687" s="430"/>
      <c r="U687" s="430"/>
      <c r="V687" s="430">
        <f t="shared" si="384"/>
        <v>0</v>
      </c>
      <c r="W687" s="430"/>
      <c r="X687" s="431">
        <f>+[3]JFMH!J476</f>
        <v>1000000</v>
      </c>
      <c r="Y687" s="430"/>
      <c r="Z687" s="430">
        <f t="shared" si="385"/>
        <v>1000000</v>
      </c>
      <c r="AA687" s="430">
        <f t="shared" si="386"/>
        <v>0</v>
      </c>
      <c r="AB687" s="431">
        <f t="shared" si="386"/>
        <v>1000000</v>
      </c>
      <c r="AC687" s="431">
        <f t="shared" si="386"/>
        <v>0</v>
      </c>
      <c r="AD687" s="431">
        <f t="shared" si="387"/>
        <v>1000000</v>
      </c>
      <c r="AE687" s="431"/>
      <c r="AF687" s="431">
        <f>+[3]JFMH!AX476</f>
        <v>976447.31</v>
      </c>
      <c r="AG687" s="431"/>
      <c r="AH687" s="431">
        <f t="shared" si="388"/>
        <v>976447.31</v>
      </c>
      <c r="AI687" s="431">
        <f t="shared" si="389"/>
        <v>0</v>
      </c>
      <c r="AJ687" s="431">
        <f t="shared" si="389"/>
        <v>23552.689999999944</v>
      </c>
      <c r="AK687" s="431">
        <f t="shared" si="389"/>
        <v>0</v>
      </c>
      <c r="AL687" s="431">
        <f t="shared" si="390"/>
        <v>23552.689999999944</v>
      </c>
      <c r="AM687" s="432" t="str">
        <f t="shared" si="391"/>
        <v/>
      </c>
      <c r="AN687" s="432">
        <f t="shared" si="391"/>
        <v>0.97644731000000007</v>
      </c>
      <c r="AO687" s="432" t="str">
        <f t="shared" si="391"/>
        <v/>
      </c>
      <c r="AP687" s="432">
        <f t="shared" si="391"/>
        <v>0.97644731000000007</v>
      </c>
      <c r="AQ687" s="430">
        <f t="shared" si="392"/>
        <v>0</v>
      </c>
      <c r="AR687" s="430">
        <f t="shared" si="392"/>
        <v>0</v>
      </c>
      <c r="AS687" s="430">
        <f t="shared" si="392"/>
        <v>0</v>
      </c>
      <c r="AT687" s="200">
        <f t="shared" si="393"/>
        <v>0</v>
      </c>
      <c r="AU687" s="433"/>
    </row>
    <row r="688" spans="1:47" s="434" customFormat="1">
      <c r="A688" s="492"/>
      <c r="B688" s="464" t="s">
        <v>64</v>
      </c>
      <c r="C688" s="430"/>
      <c r="D688" s="430">
        <v>1104000</v>
      </c>
      <c r="E688" s="430"/>
      <c r="F688" s="430">
        <f t="shared" si="379"/>
        <v>1104000</v>
      </c>
      <c r="G688" s="430"/>
      <c r="H688" s="430"/>
      <c r="I688" s="430"/>
      <c r="J688" s="430">
        <f t="shared" si="380"/>
        <v>0</v>
      </c>
      <c r="K688" s="430">
        <f t="shared" si="381"/>
        <v>0</v>
      </c>
      <c r="L688" s="430">
        <f t="shared" si="381"/>
        <v>1104000</v>
      </c>
      <c r="M688" s="430">
        <f t="shared" si="381"/>
        <v>0</v>
      </c>
      <c r="N688" s="430">
        <f t="shared" si="382"/>
        <v>1104000</v>
      </c>
      <c r="O688" s="430"/>
      <c r="P688" s="430">
        <v>1104000</v>
      </c>
      <c r="Q688" s="430"/>
      <c r="R688" s="430">
        <f t="shared" si="383"/>
        <v>1104000</v>
      </c>
      <c r="S688" s="430"/>
      <c r="T688" s="430"/>
      <c r="U688" s="430"/>
      <c r="V688" s="430">
        <f t="shared" si="384"/>
        <v>0</v>
      </c>
      <c r="W688" s="430"/>
      <c r="X688" s="431">
        <f>+[3]JRMMC!J476</f>
        <v>500000</v>
      </c>
      <c r="Y688" s="430"/>
      <c r="Z688" s="430">
        <f t="shared" si="385"/>
        <v>500000</v>
      </c>
      <c r="AA688" s="430">
        <f t="shared" si="386"/>
        <v>0</v>
      </c>
      <c r="AB688" s="431">
        <f t="shared" si="386"/>
        <v>1604000</v>
      </c>
      <c r="AC688" s="431">
        <f t="shared" si="386"/>
        <v>0</v>
      </c>
      <c r="AD688" s="431">
        <f t="shared" si="387"/>
        <v>1604000</v>
      </c>
      <c r="AE688" s="431"/>
      <c r="AF688" s="431">
        <f>+[3]JRMMC!AX476</f>
        <v>524607.54</v>
      </c>
      <c r="AG688" s="431"/>
      <c r="AH688" s="431">
        <f t="shared" si="388"/>
        <v>524607.54</v>
      </c>
      <c r="AI688" s="431">
        <f t="shared" si="389"/>
        <v>0</v>
      </c>
      <c r="AJ688" s="431">
        <f t="shared" si="389"/>
        <v>1079392.46</v>
      </c>
      <c r="AK688" s="431">
        <f t="shared" si="389"/>
        <v>0</v>
      </c>
      <c r="AL688" s="431">
        <f t="shared" si="390"/>
        <v>1079392.46</v>
      </c>
      <c r="AM688" s="432" t="str">
        <f t="shared" si="391"/>
        <v/>
      </c>
      <c r="AN688" s="432">
        <f t="shared" si="391"/>
        <v>0.32706205735660848</v>
      </c>
      <c r="AO688" s="432" t="str">
        <f t="shared" si="391"/>
        <v/>
      </c>
      <c r="AP688" s="432">
        <f t="shared" si="391"/>
        <v>0.32706205735660848</v>
      </c>
      <c r="AQ688" s="430">
        <f t="shared" si="392"/>
        <v>0</v>
      </c>
      <c r="AR688" s="430">
        <f t="shared" si="392"/>
        <v>0</v>
      </c>
      <c r="AS688" s="430">
        <f t="shared" si="392"/>
        <v>0</v>
      </c>
      <c r="AT688" s="200">
        <f t="shared" si="393"/>
        <v>0</v>
      </c>
      <c r="AU688" s="433"/>
    </row>
    <row r="689" spans="1:48" s="434" customFormat="1">
      <c r="A689" s="492"/>
      <c r="B689" s="217" t="s">
        <v>161</v>
      </c>
      <c r="C689" s="430"/>
      <c r="D689" s="430">
        <v>29034.729999999981</v>
      </c>
      <c r="E689" s="430"/>
      <c r="F689" s="430">
        <f t="shared" si="379"/>
        <v>29034.729999999981</v>
      </c>
      <c r="G689" s="430"/>
      <c r="H689" s="430"/>
      <c r="I689" s="430"/>
      <c r="J689" s="430">
        <f t="shared" si="380"/>
        <v>0</v>
      </c>
      <c r="K689" s="430">
        <f t="shared" si="381"/>
        <v>0</v>
      </c>
      <c r="L689" s="430">
        <f t="shared" si="381"/>
        <v>29034.729999999981</v>
      </c>
      <c r="M689" s="430">
        <f t="shared" si="381"/>
        <v>0</v>
      </c>
      <c r="N689" s="430">
        <f t="shared" si="382"/>
        <v>29034.729999999981</v>
      </c>
      <c r="O689" s="430"/>
      <c r="P689" s="430">
        <v>29034.729999999981</v>
      </c>
      <c r="Q689" s="430"/>
      <c r="R689" s="430">
        <f t="shared" si="383"/>
        <v>29034.729999999981</v>
      </c>
      <c r="S689" s="430"/>
      <c r="T689" s="430"/>
      <c r="U689" s="430"/>
      <c r="V689" s="430">
        <f t="shared" si="384"/>
        <v>0</v>
      </c>
      <c r="W689" s="430"/>
      <c r="X689" s="431">
        <f>+[3]NCH!J476</f>
        <v>500000</v>
      </c>
      <c r="Y689" s="430"/>
      <c r="Z689" s="430">
        <f t="shared" si="385"/>
        <v>500000</v>
      </c>
      <c r="AA689" s="430">
        <f t="shared" si="386"/>
        <v>0</v>
      </c>
      <c r="AB689" s="431">
        <f t="shared" si="386"/>
        <v>529034.73</v>
      </c>
      <c r="AC689" s="431">
        <f t="shared" si="386"/>
        <v>0</v>
      </c>
      <c r="AD689" s="431">
        <f t="shared" si="387"/>
        <v>529034.73</v>
      </c>
      <c r="AE689" s="431"/>
      <c r="AF689" s="431">
        <f>+[3]NCH!AX476</f>
        <v>450772.39</v>
      </c>
      <c r="AG689" s="431"/>
      <c r="AH689" s="431">
        <f t="shared" si="388"/>
        <v>450772.39</v>
      </c>
      <c r="AI689" s="431">
        <f t="shared" si="389"/>
        <v>0</v>
      </c>
      <c r="AJ689" s="431">
        <f t="shared" si="389"/>
        <v>78262.339999999967</v>
      </c>
      <c r="AK689" s="431">
        <f t="shared" si="389"/>
        <v>0</v>
      </c>
      <c r="AL689" s="431">
        <f t="shared" si="390"/>
        <v>78262.339999999967</v>
      </c>
      <c r="AM689" s="432" t="str">
        <f t="shared" si="391"/>
        <v/>
      </c>
      <c r="AN689" s="432">
        <f t="shared" si="391"/>
        <v>0.8520657802560524</v>
      </c>
      <c r="AO689" s="432" t="str">
        <f t="shared" si="391"/>
        <v/>
      </c>
      <c r="AP689" s="432">
        <f t="shared" si="391"/>
        <v>0.8520657802560524</v>
      </c>
      <c r="AQ689" s="430">
        <f t="shared" si="392"/>
        <v>0</v>
      </c>
      <c r="AR689" s="430">
        <f t="shared" si="392"/>
        <v>0</v>
      </c>
      <c r="AS689" s="430">
        <f t="shared" si="392"/>
        <v>0</v>
      </c>
      <c r="AT689" s="200">
        <f t="shared" si="393"/>
        <v>0</v>
      </c>
      <c r="AU689" s="433"/>
    </row>
    <row r="690" spans="1:48" s="434" customFormat="1">
      <c r="A690" s="492"/>
      <c r="B690" s="217" t="s">
        <v>163</v>
      </c>
      <c r="C690" s="430"/>
      <c r="D690" s="430">
        <v>0</v>
      </c>
      <c r="E690" s="430"/>
      <c r="F690" s="430">
        <f t="shared" si="379"/>
        <v>0</v>
      </c>
      <c r="G690" s="430"/>
      <c r="H690" s="430"/>
      <c r="I690" s="430"/>
      <c r="J690" s="430">
        <f t="shared" si="380"/>
        <v>0</v>
      </c>
      <c r="K690" s="430">
        <f t="shared" si="381"/>
        <v>0</v>
      </c>
      <c r="L690" s="430">
        <f t="shared" si="381"/>
        <v>0</v>
      </c>
      <c r="M690" s="430">
        <f t="shared" si="381"/>
        <v>0</v>
      </c>
      <c r="N690" s="430">
        <f t="shared" si="382"/>
        <v>0</v>
      </c>
      <c r="O690" s="430"/>
      <c r="P690" s="430">
        <v>0</v>
      </c>
      <c r="Q690" s="430"/>
      <c r="R690" s="430">
        <f t="shared" si="383"/>
        <v>0</v>
      </c>
      <c r="S690" s="430"/>
      <c r="T690" s="430"/>
      <c r="U690" s="430"/>
      <c r="V690" s="430">
        <f t="shared" si="384"/>
        <v>0</v>
      </c>
      <c r="W690" s="430"/>
      <c r="X690" s="431">
        <f>+[3]NCMH!J476</f>
        <v>500000</v>
      </c>
      <c r="Y690" s="430"/>
      <c r="Z690" s="430">
        <f t="shared" si="385"/>
        <v>500000</v>
      </c>
      <c r="AA690" s="430">
        <f t="shared" si="386"/>
        <v>0</v>
      </c>
      <c r="AB690" s="431">
        <f t="shared" si="386"/>
        <v>500000</v>
      </c>
      <c r="AC690" s="431">
        <f t="shared" si="386"/>
        <v>0</v>
      </c>
      <c r="AD690" s="431">
        <f t="shared" si="387"/>
        <v>500000</v>
      </c>
      <c r="AE690" s="431"/>
      <c r="AF690" s="431">
        <f>+[3]NCMH!AX476</f>
        <v>500000</v>
      </c>
      <c r="AG690" s="431"/>
      <c r="AH690" s="431">
        <f t="shared" si="388"/>
        <v>500000</v>
      </c>
      <c r="AI690" s="431">
        <f t="shared" si="389"/>
        <v>0</v>
      </c>
      <c r="AJ690" s="431">
        <f t="shared" si="389"/>
        <v>0</v>
      </c>
      <c r="AK690" s="431">
        <f t="shared" si="389"/>
        <v>0</v>
      </c>
      <c r="AL690" s="431">
        <f t="shared" si="390"/>
        <v>0</v>
      </c>
      <c r="AM690" s="432" t="str">
        <f t="shared" si="391"/>
        <v/>
      </c>
      <c r="AN690" s="432">
        <f t="shared" si="391"/>
        <v>1</v>
      </c>
      <c r="AO690" s="432" t="str">
        <f t="shared" si="391"/>
        <v/>
      </c>
      <c r="AP690" s="432">
        <f t="shared" si="391"/>
        <v>1</v>
      </c>
      <c r="AQ690" s="430">
        <f t="shared" si="392"/>
        <v>0</v>
      </c>
      <c r="AR690" s="430">
        <f t="shared" si="392"/>
        <v>0</v>
      </c>
      <c r="AS690" s="430">
        <f t="shared" si="392"/>
        <v>0</v>
      </c>
      <c r="AT690" s="200">
        <f t="shared" si="393"/>
        <v>0</v>
      </c>
      <c r="AU690" s="433"/>
    </row>
    <row r="691" spans="1:48" s="434" customFormat="1">
      <c r="A691" s="492"/>
      <c r="B691" s="217" t="s">
        <v>162</v>
      </c>
      <c r="C691" s="430"/>
      <c r="D691" s="430">
        <v>439148</v>
      </c>
      <c r="E691" s="430"/>
      <c r="F691" s="430">
        <f t="shared" si="379"/>
        <v>439148</v>
      </c>
      <c r="G691" s="430"/>
      <c r="H691" s="430"/>
      <c r="I691" s="430"/>
      <c r="J691" s="430">
        <f t="shared" si="380"/>
        <v>0</v>
      </c>
      <c r="K691" s="430">
        <f t="shared" si="381"/>
        <v>0</v>
      </c>
      <c r="L691" s="430">
        <f t="shared" si="381"/>
        <v>439148</v>
      </c>
      <c r="M691" s="430">
        <f t="shared" si="381"/>
        <v>0</v>
      </c>
      <c r="N691" s="430">
        <f t="shared" si="382"/>
        <v>439148</v>
      </c>
      <c r="O691" s="430"/>
      <c r="P691" s="430">
        <v>439148</v>
      </c>
      <c r="Q691" s="430"/>
      <c r="R691" s="430">
        <f t="shared" si="383"/>
        <v>439148</v>
      </c>
      <c r="S691" s="430"/>
      <c r="T691" s="430"/>
      <c r="U691" s="430"/>
      <c r="V691" s="430">
        <f t="shared" si="384"/>
        <v>0</v>
      </c>
      <c r="W691" s="430"/>
      <c r="X691" s="431">
        <f>+[3]POC!J476</f>
        <v>500000</v>
      </c>
      <c r="Y691" s="430"/>
      <c r="Z691" s="430">
        <f t="shared" si="385"/>
        <v>500000</v>
      </c>
      <c r="AA691" s="430">
        <f t="shared" si="386"/>
        <v>0</v>
      </c>
      <c r="AB691" s="431">
        <f t="shared" si="386"/>
        <v>939148</v>
      </c>
      <c r="AC691" s="431">
        <f t="shared" si="386"/>
        <v>0</v>
      </c>
      <c r="AD691" s="431">
        <f t="shared" si="387"/>
        <v>939148</v>
      </c>
      <c r="AE691" s="431"/>
      <c r="AF691" s="431">
        <f>+[3]POC!AX476</f>
        <v>600000</v>
      </c>
      <c r="AG691" s="431"/>
      <c r="AH691" s="431">
        <f t="shared" si="388"/>
        <v>600000</v>
      </c>
      <c r="AI691" s="431">
        <f t="shared" si="389"/>
        <v>0</v>
      </c>
      <c r="AJ691" s="431">
        <f t="shared" si="389"/>
        <v>339148</v>
      </c>
      <c r="AK691" s="431">
        <f t="shared" si="389"/>
        <v>0</v>
      </c>
      <c r="AL691" s="431">
        <f t="shared" si="390"/>
        <v>339148</v>
      </c>
      <c r="AM691" s="432" t="str">
        <f t="shared" si="391"/>
        <v/>
      </c>
      <c r="AN691" s="432">
        <f t="shared" si="391"/>
        <v>0.63887693952390889</v>
      </c>
      <c r="AO691" s="432" t="str">
        <f t="shared" si="391"/>
        <v/>
      </c>
      <c r="AP691" s="432">
        <f t="shared" si="391"/>
        <v>0.63887693952390889</v>
      </c>
      <c r="AQ691" s="430">
        <f t="shared" si="392"/>
        <v>0</v>
      </c>
      <c r="AR691" s="430">
        <f t="shared" si="392"/>
        <v>0</v>
      </c>
      <c r="AS691" s="430">
        <f t="shared" si="392"/>
        <v>0</v>
      </c>
      <c r="AT691" s="200">
        <f t="shared" si="393"/>
        <v>0</v>
      </c>
      <c r="AU691" s="433"/>
    </row>
    <row r="692" spans="1:48" s="434" customFormat="1">
      <c r="A692" s="492"/>
      <c r="B692" s="217" t="s">
        <v>430</v>
      </c>
      <c r="C692" s="430"/>
      <c r="D692" s="430">
        <v>306680</v>
      </c>
      <c r="E692" s="430"/>
      <c r="F692" s="430">
        <f t="shared" si="379"/>
        <v>306680</v>
      </c>
      <c r="G692" s="430"/>
      <c r="H692" s="430"/>
      <c r="I692" s="430"/>
      <c r="J692" s="430">
        <f t="shared" si="380"/>
        <v>0</v>
      </c>
      <c r="K692" s="430">
        <f t="shared" si="381"/>
        <v>0</v>
      </c>
      <c r="L692" s="430">
        <f t="shared" si="381"/>
        <v>306680</v>
      </c>
      <c r="M692" s="430">
        <f t="shared" si="381"/>
        <v>0</v>
      </c>
      <c r="N692" s="430">
        <f t="shared" si="382"/>
        <v>306680</v>
      </c>
      <c r="O692" s="430"/>
      <c r="P692" s="430">
        <v>306680</v>
      </c>
      <c r="Q692" s="430"/>
      <c r="R692" s="430">
        <f t="shared" si="383"/>
        <v>306680</v>
      </c>
      <c r="S692" s="430"/>
      <c r="T692" s="430"/>
      <c r="U692" s="430"/>
      <c r="V692" s="430">
        <f t="shared" si="384"/>
        <v>0</v>
      </c>
      <c r="W692" s="430"/>
      <c r="X692" s="431">
        <f>+[3]QMMC!J476</f>
        <v>500000</v>
      </c>
      <c r="Y692" s="430"/>
      <c r="Z692" s="430">
        <f t="shared" si="385"/>
        <v>500000</v>
      </c>
      <c r="AA692" s="430">
        <f t="shared" si="386"/>
        <v>0</v>
      </c>
      <c r="AB692" s="431">
        <f t="shared" si="386"/>
        <v>806680</v>
      </c>
      <c r="AC692" s="431">
        <f t="shared" si="386"/>
        <v>0</v>
      </c>
      <c r="AD692" s="431">
        <f t="shared" si="387"/>
        <v>806680</v>
      </c>
      <c r="AE692" s="431"/>
      <c r="AF692" s="431">
        <f>+[3]QMMC!AX476</f>
        <v>806680</v>
      </c>
      <c r="AG692" s="431"/>
      <c r="AH692" s="431">
        <f t="shared" si="388"/>
        <v>806680</v>
      </c>
      <c r="AI692" s="431">
        <f t="shared" si="389"/>
        <v>0</v>
      </c>
      <c r="AJ692" s="431">
        <f t="shared" si="389"/>
        <v>0</v>
      </c>
      <c r="AK692" s="431">
        <f t="shared" si="389"/>
        <v>0</v>
      </c>
      <c r="AL692" s="431">
        <f t="shared" si="390"/>
        <v>0</v>
      </c>
      <c r="AM692" s="432" t="str">
        <f t="shared" si="391"/>
        <v/>
      </c>
      <c r="AN692" s="432">
        <f t="shared" si="391"/>
        <v>1</v>
      </c>
      <c r="AO692" s="432" t="str">
        <f t="shared" si="391"/>
        <v/>
      </c>
      <c r="AP692" s="432">
        <f t="shared" si="391"/>
        <v>1</v>
      </c>
      <c r="AQ692" s="430">
        <f t="shared" si="392"/>
        <v>0</v>
      </c>
      <c r="AR692" s="430">
        <f t="shared" si="392"/>
        <v>0</v>
      </c>
      <c r="AS692" s="430">
        <f t="shared" si="392"/>
        <v>0</v>
      </c>
      <c r="AT692" s="200">
        <f t="shared" si="393"/>
        <v>0</v>
      </c>
      <c r="AU692" s="433"/>
    </row>
    <row r="693" spans="1:48" s="434" customFormat="1">
      <c r="A693" s="492"/>
      <c r="B693" s="217" t="s">
        <v>431</v>
      </c>
      <c r="C693" s="430"/>
      <c r="D693" s="430">
        <v>206712.95</v>
      </c>
      <c r="E693" s="430"/>
      <c r="F693" s="430">
        <f t="shared" si="379"/>
        <v>206712.95</v>
      </c>
      <c r="G693" s="430"/>
      <c r="H693" s="430"/>
      <c r="I693" s="430"/>
      <c r="J693" s="430">
        <f t="shared" si="380"/>
        <v>0</v>
      </c>
      <c r="K693" s="430">
        <f t="shared" si="381"/>
        <v>0</v>
      </c>
      <c r="L693" s="430">
        <f t="shared" si="381"/>
        <v>206712.95</v>
      </c>
      <c r="M693" s="430">
        <f t="shared" si="381"/>
        <v>0</v>
      </c>
      <c r="N693" s="430">
        <f t="shared" si="382"/>
        <v>206712.95</v>
      </c>
      <c r="O693" s="430"/>
      <c r="P693" s="430">
        <v>206712.95</v>
      </c>
      <c r="Q693" s="430"/>
      <c r="R693" s="430">
        <f t="shared" si="383"/>
        <v>206712.95</v>
      </c>
      <c r="S693" s="430"/>
      <c r="T693" s="430"/>
      <c r="U693" s="430"/>
      <c r="V693" s="430">
        <f t="shared" si="384"/>
        <v>0</v>
      </c>
      <c r="W693" s="430"/>
      <c r="X693" s="431">
        <f>+[3]RITM!J476</f>
        <v>500000</v>
      </c>
      <c r="Y693" s="430"/>
      <c r="Z693" s="430">
        <f t="shared" si="385"/>
        <v>500000</v>
      </c>
      <c r="AA693" s="430">
        <f t="shared" si="386"/>
        <v>0</v>
      </c>
      <c r="AB693" s="431">
        <f t="shared" si="386"/>
        <v>706712.95</v>
      </c>
      <c r="AC693" s="431">
        <f t="shared" si="386"/>
        <v>0</v>
      </c>
      <c r="AD693" s="431">
        <f t="shared" si="387"/>
        <v>706712.95</v>
      </c>
      <c r="AE693" s="431"/>
      <c r="AF693" s="431">
        <f>+[3]RITM!AX476</f>
        <v>685194.7</v>
      </c>
      <c r="AG693" s="431"/>
      <c r="AH693" s="431">
        <f t="shared" si="388"/>
        <v>685194.7</v>
      </c>
      <c r="AI693" s="431">
        <f t="shared" si="389"/>
        <v>0</v>
      </c>
      <c r="AJ693" s="431">
        <f t="shared" si="389"/>
        <v>21518.25</v>
      </c>
      <c r="AK693" s="431">
        <f t="shared" si="389"/>
        <v>0</v>
      </c>
      <c r="AL693" s="431">
        <f t="shared" si="390"/>
        <v>21518.25</v>
      </c>
      <c r="AM693" s="432" t="str">
        <f t="shared" si="391"/>
        <v/>
      </c>
      <c r="AN693" s="432">
        <f t="shared" si="391"/>
        <v>0.96955164045034126</v>
      </c>
      <c r="AO693" s="432" t="str">
        <f t="shared" si="391"/>
        <v/>
      </c>
      <c r="AP693" s="432">
        <f t="shared" si="391"/>
        <v>0.96955164045034126</v>
      </c>
      <c r="AQ693" s="430">
        <f t="shared" si="392"/>
        <v>0</v>
      </c>
      <c r="AR693" s="430">
        <f t="shared" si="392"/>
        <v>0</v>
      </c>
      <c r="AS693" s="430">
        <f t="shared" si="392"/>
        <v>0</v>
      </c>
      <c r="AT693" s="200">
        <f t="shared" si="393"/>
        <v>0</v>
      </c>
      <c r="AU693" s="433"/>
    </row>
    <row r="694" spans="1:48" s="434" customFormat="1">
      <c r="A694" s="492"/>
      <c r="B694" s="217" t="s">
        <v>432</v>
      </c>
      <c r="C694" s="430"/>
      <c r="D694" s="430">
        <v>84430.56</v>
      </c>
      <c r="E694" s="430"/>
      <c r="F694" s="430">
        <f t="shared" si="379"/>
        <v>84430.56</v>
      </c>
      <c r="G694" s="430"/>
      <c r="H694" s="430"/>
      <c r="I694" s="430"/>
      <c r="J694" s="430">
        <f t="shared" si="380"/>
        <v>0</v>
      </c>
      <c r="K694" s="430">
        <f t="shared" si="381"/>
        <v>0</v>
      </c>
      <c r="L694" s="430">
        <f t="shared" si="381"/>
        <v>84430.56</v>
      </c>
      <c r="M694" s="430">
        <f t="shared" si="381"/>
        <v>0</v>
      </c>
      <c r="N694" s="430">
        <f t="shared" si="382"/>
        <v>84430.56</v>
      </c>
      <c r="O694" s="430"/>
      <c r="P694" s="430">
        <v>84430.56</v>
      </c>
      <c r="Q694" s="430"/>
      <c r="R694" s="430">
        <f t="shared" si="383"/>
        <v>84430.56</v>
      </c>
      <c r="S694" s="430"/>
      <c r="T694" s="430"/>
      <c r="U694" s="430"/>
      <c r="V694" s="430">
        <f t="shared" si="384"/>
        <v>0</v>
      </c>
      <c r="W694" s="430"/>
      <c r="X694" s="431">
        <f>+[3]RMC!J476</f>
        <v>500000</v>
      </c>
      <c r="Y694" s="430"/>
      <c r="Z694" s="430">
        <f t="shared" si="385"/>
        <v>500000</v>
      </c>
      <c r="AA694" s="430">
        <f t="shared" si="386"/>
        <v>0</v>
      </c>
      <c r="AB694" s="431">
        <f t="shared" si="386"/>
        <v>584430.56000000006</v>
      </c>
      <c r="AC694" s="431">
        <f t="shared" si="386"/>
        <v>0</v>
      </c>
      <c r="AD694" s="431">
        <f t="shared" si="387"/>
        <v>584430.56000000006</v>
      </c>
      <c r="AE694" s="431"/>
      <c r="AF694" s="431">
        <f>+[3]RMC!AX476</f>
        <v>530949.1</v>
      </c>
      <c r="AG694" s="431"/>
      <c r="AH694" s="431">
        <f t="shared" si="388"/>
        <v>530949.1</v>
      </c>
      <c r="AI694" s="431">
        <f t="shared" si="389"/>
        <v>0</v>
      </c>
      <c r="AJ694" s="431">
        <f t="shared" si="389"/>
        <v>53481.460000000079</v>
      </c>
      <c r="AK694" s="431">
        <f t="shared" si="389"/>
        <v>0</v>
      </c>
      <c r="AL694" s="431">
        <f t="shared" si="390"/>
        <v>53481.460000000079</v>
      </c>
      <c r="AM694" s="432" t="str">
        <f t="shared" si="391"/>
        <v/>
      </c>
      <c r="AN694" s="432">
        <f t="shared" si="391"/>
        <v>0.90848962449875981</v>
      </c>
      <c r="AO694" s="432" t="str">
        <f t="shared" si="391"/>
        <v/>
      </c>
      <c r="AP694" s="432">
        <f t="shared" si="391"/>
        <v>0.90848962449875981</v>
      </c>
      <c r="AQ694" s="430">
        <f t="shared" si="392"/>
        <v>0</v>
      </c>
      <c r="AR694" s="430">
        <f t="shared" si="392"/>
        <v>0</v>
      </c>
      <c r="AS694" s="430">
        <f t="shared" si="392"/>
        <v>0</v>
      </c>
      <c r="AT694" s="200">
        <f t="shared" si="393"/>
        <v>0</v>
      </c>
      <c r="AU694" s="433"/>
    </row>
    <row r="695" spans="1:48" s="434" customFormat="1">
      <c r="A695" s="492"/>
      <c r="B695" s="217" t="s">
        <v>164</v>
      </c>
      <c r="C695" s="430"/>
      <c r="D695" s="430">
        <v>512796.57</v>
      </c>
      <c r="E695" s="430"/>
      <c r="F695" s="430">
        <f t="shared" si="379"/>
        <v>512796.57</v>
      </c>
      <c r="G695" s="430"/>
      <c r="H695" s="430"/>
      <c r="I695" s="430"/>
      <c r="J695" s="430">
        <f t="shared" si="380"/>
        <v>0</v>
      </c>
      <c r="K695" s="430">
        <f t="shared" si="381"/>
        <v>0</v>
      </c>
      <c r="L695" s="430">
        <f t="shared" si="381"/>
        <v>512796.57</v>
      </c>
      <c r="M695" s="430">
        <f t="shared" si="381"/>
        <v>0</v>
      </c>
      <c r="N695" s="430">
        <f t="shared" si="382"/>
        <v>512796.57</v>
      </c>
      <c r="O695" s="430"/>
      <c r="P695" s="430">
        <v>512796.57</v>
      </c>
      <c r="Q695" s="430"/>
      <c r="R695" s="430">
        <f t="shared" si="383"/>
        <v>512796.57</v>
      </c>
      <c r="S695" s="430"/>
      <c r="T695" s="430"/>
      <c r="U695" s="430"/>
      <c r="V695" s="430">
        <f t="shared" si="384"/>
        <v>0</v>
      </c>
      <c r="W695" s="430"/>
      <c r="X695" s="431">
        <f>+[3]SLH!J476</f>
        <v>1000000</v>
      </c>
      <c r="Y695" s="430"/>
      <c r="Z695" s="430">
        <f t="shared" si="385"/>
        <v>1000000</v>
      </c>
      <c r="AA695" s="430">
        <f t="shared" si="386"/>
        <v>0</v>
      </c>
      <c r="AB695" s="431">
        <f t="shared" si="386"/>
        <v>1512796.57</v>
      </c>
      <c r="AC695" s="431">
        <f t="shared" si="386"/>
        <v>0</v>
      </c>
      <c r="AD695" s="431">
        <f t="shared" si="387"/>
        <v>1512796.57</v>
      </c>
      <c r="AE695" s="431"/>
      <c r="AF695" s="431">
        <f>+[3]SLH!AX476</f>
        <v>1039334.71</v>
      </c>
      <c r="AG695" s="431"/>
      <c r="AH695" s="431">
        <f t="shared" si="388"/>
        <v>1039334.71</v>
      </c>
      <c r="AI695" s="431">
        <f t="shared" si="389"/>
        <v>0</v>
      </c>
      <c r="AJ695" s="431">
        <f t="shared" si="389"/>
        <v>473461.8600000001</v>
      </c>
      <c r="AK695" s="431">
        <f t="shared" si="389"/>
        <v>0</v>
      </c>
      <c r="AL695" s="431">
        <f t="shared" si="390"/>
        <v>473461.8600000001</v>
      </c>
      <c r="AM695" s="432" t="str">
        <f t="shared" si="391"/>
        <v/>
      </c>
      <c r="AN695" s="432">
        <f t="shared" si="391"/>
        <v>0.68702873248846663</v>
      </c>
      <c r="AO695" s="432" t="str">
        <f t="shared" si="391"/>
        <v/>
      </c>
      <c r="AP695" s="432">
        <f t="shared" si="391"/>
        <v>0.68702873248846663</v>
      </c>
      <c r="AQ695" s="430">
        <f t="shared" si="392"/>
        <v>0</v>
      </c>
      <c r="AR695" s="430">
        <f t="shared" si="392"/>
        <v>0</v>
      </c>
      <c r="AS695" s="430">
        <f t="shared" si="392"/>
        <v>0</v>
      </c>
      <c r="AT695" s="200">
        <f t="shared" si="393"/>
        <v>0</v>
      </c>
      <c r="AU695" s="433"/>
    </row>
    <row r="696" spans="1:48" s="434" customFormat="1">
      <c r="A696" s="492"/>
      <c r="B696" s="217" t="s">
        <v>70</v>
      </c>
      <c r="C696" s="430"/>
      <c r="D696" s="430">
        <v>138779.20000000001</v>
      </c>
      <c r="E696" s="430"/>
      <c r="F696" s="430">
        <f t="shared" si="379"/>
        <v>138779.20000000001</v>
      </c>
      <c r="G696" s="430"/>
      <c r="H696" s="430"/>
      <c r="I696" s="430"/>
      <c r="J696" s="430">
        <f t="shared" si="380"/>
        <v>0</v>
      </c>
      <c r="K696" s="430">
        <f t="shared" si="381"/>
        <v>0</v>
      </c>
      <c r="L696" s="430">
        <f t="shared" si="381"/>
        <v>138779.20000000001</v>
      </c>
      <c r="M696" s="430">
        <f t="shared" si="381"/>
        <v>0</v>
      </c>
      <c r="N696" s="430">
        <f t="shared" si="382"/>
        <v>138779.20000000001</v>
      </c>
      <c r="O696" s="430"/>
      <c r="P696" s="430">
        <v>138779.20000000001</v>
      </c>
      <c r="Q696" s="430"/>
      <c r="R696" s="430">
        <f t="shared" si="383"/>
        <v>138779.20000000001</v>
      </c>
      <c r="S696" s="430"/>
      <c r="T696" s="430"/>
      <c r="U696" s="430"/>
      <c r="V696" s="430">
        <f t="shared" si="384"/>
        <v>0</v>
      </c>
      <c r="W696" s="430"/>
      <c r="X696" s="431">
        <f>+[3]TMC!J476</f>
        <v>500000</v>
      </c>
      <c r="Y696" s="430"/>
      <c r="Z696" s="430">
        <f t="shared" si="385"/>
        <v>500000</v>
      </c>
      <c r="AA696" s="430">
        <f t="shared" si="386"/>
        <v>0</v>
      </c>
      <c r="AB696" s="431">
        <f t="shared" si="386"/>
        <v>638779.19999999995</v>
      </c>
      <c r="AC696" s="431">
        <f t="shared" si="386"/>
        <v>0</v>
      </c>
      <c r="AD696" s="431">
        <f t="shared" si="387"/>
        <v>638779.19999999995</v>
      </c>
      <c r="AE696" s="431"/>
      <c r="AF696" s="431">
        <f>+[3]TMC!AX476</f>
        <v>638779.19999999995</v>
      </c>
      <c r="AG696" s="431"/>
      <c r="AH696" s="431">
        <f t="shared" si="388"/>
        <v>638779.19999999995</v>
      </c>
      <c r="AI696" s="431">
        <f t="shared" si="389"/>
        <v>0</v>
      </c>
      <c r="AJ696" s="431">
        <f t="shared" si="389"/>
        <v>0</v>
      </c>
      <c r="AK696" s="431">
        <f t="shared" si="389"/>
        <v>0</v>
      </c>
      <c r="AL696" s="431">
        <f t="shared" si="390"/>
        <v>0</v>
      </c>
      <c r="AM696" s="432" t="str">
        <f t="shared" si="391"/>
        <v/>
      </c>
      <c r="AN696" s="432">
        <f t="shared" si="391"/>
        <v>1</v>
      </c>
      <c r="AO696" s="432" t="str">
        <f t="shared" si="391"/>
        <v/>
      </c>
      <c r="AP696" s="432">
        <f t="shared" si="391"/>
        <v>1</v>
      </c>
      <c r="AQ696" s="430">
        <f t="shared" si="392"/>
        <v>0</v>
      </c>
      <c r="AR696" s="430">
        <f t="shared" si="392"/>
        <v>0</v>
      </c>
      <c r="AS696" s="430">
        <f t="shared" si="392"/>
        <v>0</v>
      </c>
      <c r="AT696" s="200">
        <f t="shared" si="393"/>
        <v>0</v>
      </c>
      <c r="AU696" s="433"/>
    </row>
    <row r="697" spans="1:48" s="434" customFormat="1">
      <c r="A697" s="492"/>
      <c r="B697" s="444"/>
      <c r="C697" s="430"/>
      <c r="D697" s="430"/>
      <c r="E697" s="430"/>
      <c r="F697" s="430">
        <f>SUM(C697:E697)</f>
        <v>0</v>
      </c>
      <c r="G697" s="430"/>
      <c r="H697" s="430"/>
      <c r="I697" s="430"/>
      <c r="J697" s="430">
        <f>SUM(G697:I697)</f>
        <v>0</v>
      </c>
      <c r="K697" s="430">
        <f t="shared" si="381"/>
        <v>0</v>
      </c>
      <c r="L697" s="430">
        <f t="shared" si="381"/>
        <v>0</v>
      </c>
      <c r="M697" s="430">
        <f t="shared" si="381"/>
        <v>0</v>
      </c>
      <c r="N697" s="430">
        <f>SUM(K697:M697)</f>
        <v>0</v>
      </c>
      <c r="O697" s="430"/>
      <c r="P697" s="430"/>
      <c r="Q697" s="430"/>
      <c r="R697" s="430">
        <f>SUM(O697:Q697)</f>
        <v>0</v>
      </c>
      <c r="S697" s="430"/>
      <c r="T697" s="430"/>
      <c r="U697" s="430"/>
      <c r="V697" s="430">
        <f>SUM(S697:U697)</f>
        <v>0</v>
      </c>
      <c r="W697" s="430"/>
      <c r="X697" s="430"/>
      <c r="Y697" s="430"/>
      <c r="Z697" s="430">
        <f>SUM(W697:Y697)</f>
        <v>0</v>
      </c>
      <c r="AA697" s="430">
        <f t="shared" si="386"/>
        <v>0</v>
      </c>
      <c r="AB697" s="431">
        <f t="shared" si="386"/>
        <v>0</v>
      </c>
      <c r="AC697" s="431">
        <f t="shared" si="386"/>
        <v>0</v>
      </c>
      <c r="AD697" s="431">
        <f t="shared" si="387"/>
        <v>0</v>
      </c>
      <c r="AE697" s="431"/>
      <c r="AF697" s="431"/>
      <c r="AG697" s="431"/>
      <c r="AH697" s="431">
        <f t="shared" si="388"/>
        <v>0</v>
      </c>
      <c r="AI697" s="431">
        <f t="shared" si="389"/>
        <v>0</v>
      </c>
      <c r="AJ697" s="431">
        <f t="shared" si="389"/>
        <v>0</v>
      </c>
      <c r="AK697" s="431">
        <f t="shared" si="389"/>
        <v>0</v>
      </c>
      <c r="AL697" s="431">
        <f t="shared" si="390"/>
        <v>0</v>
      </c>
      <c r="AM697" s="432" t="str">
        <f t="shared" si="391"/>
        <v/>
      </c>
      <c r="AN697" s="432" t="str">
        <f t="shared" si="391"/>
        <v/>
      </c>
      <c r="AO697" s="432" t="str">
        <f t="shared" si="391"/>
        <v/>
      </c>
      <c r="AP697" s="432" t="str">
        <f t="shared" si="391"/>
        <v/>
      </c>
      <c r="AQ697" s="430">
        <f t="shared" si="392"/>
        <v>0</v>
      </c>
      <c r="AR697" s="430">
        <f t="shared" si="392"/>
        <v>0</v>
      </c>
      <c r="AS697" s="430">
        <f t="shared" si="392"/>
        <v>0</v>
      </c>
      <c r="AT697" s="200">
        <f t="shared" si="393"/>
        <v>0</v>
      </c>
      <c r="AU697" s="433"/>
    </row>
    <row r="698" spans="1:48" s="420" customFormat="1" ht="24">
      <c r="A698" s="491" t="s">
        <v>255</v>
      </c>
      <c r="B698" s="454" t="s">
        <v>256</v>
      </c>
      <c r="C698" s="416">
        <f t="shared" ref="C698:AL698" si="394">SUM(C699:C738)</f>
        <v>0</v>
      </c>
      <c r="D698" s="416">
        <f t="shared" si="394"/>
        <v>0</v>
      </c>
      <c r="E698" s="416">
        <f t="shared" si="394"/>
        <v>2763587265.8000002</v>
      </c>
      <c r="F698" s="416">
        <f t="shared" si="394"/>
        <v>2763587265.8000002</v>
      </c>
      <c r="G698" s="416">
        <f t="shared" si="394"/>
        <v>0</v>
      </c>
      <c r="H698" s="416">
        <f t="shared" si="394"/>
        <v>0</v>
      </c>
      <c r="I698" s="416">
        <f t="shared" si="394"/>
        <v>0</v>
      </c>
      <c r="J698" s="416">
        <f t="shared" si="394"/>
        <v>0</v>
      </c>
      <c r="K698" s="416">
        <f t="shared" si="394"/>
        <v>0</v>
      </c>
      <c r="L698" s="416">
        <f t="shared" si="394"/>
        <v>0</v>
      </c>
      <c r="M698" s="416">
        <f t="shared" si="394"/>
        <v>2763587265.8000002</v>
      </c>
      <c r="N698" s="416">
        <f t="shared" si="394"/>
        <v>2763587265.8000002</v>
      </c>
      <c r="O698" s="416">
        <f t="shared" si="394"/>
        <v>0</v>
      </c>
      <c r="P698" s="416">
        <f t="shared" si="394"/>
        <v>0</v>
      </c>
      <c r="Q698" s="416">
        <f t="shared" si="394"/>
        <v>2763587265.8000002</v>
      </c>
      <c r="R698" s="416">
        <f t="shared" si="394"/>
        <v>2763587265.8000002</v>
      </c>
      <c r="S698" s="416">
        <f t="shared" si="394"/>
        <v>0</v>
      </c>
      <c r="T698" s="416">
        <f t="shared" si="394"/>
        <v>0</v>
      </c>
      <c r="U698" s="416">
        <f t="shared" si="394"/>
        <v>0</v>
      </c>
      <c r="V698" s="416">
        <f t="shared" si="394"/>
        <v>0</v>
      </c>
      <c r="W698" s="416">
        <f t="shared" si="394"/>
        <v>0</v>
      </c>
      <c r="X698" s="416">
        <f t="shared" si="394"/>
        <v>0</v>
      </c>
      <c r="Y698" s="416">
        <f t="shared" si="394"/>
        <v>0</v>
      </c>
      <c r="Z698" s="416">
        <f t="shared" si="394"/>
        <v>0</v>
      </c>
      <c r="AA698" s="416">
        <f t="shared" si="394"/>
        <v>0</v>
      </c>
      <c r="AB698" s="417">
        <f t="shared" si="394"/>
        <v>0</v>
      </c>
      <c r="AC698" s="417">
        <f t="shared" si="394"/>
        <v>2763587265.8000002</v>
      </c>
      <c r="AD698" s="417">
        <f t="shared" si="394"/>
        <v>2763587265.8000002</v>
      </c>
      <c r="AE698" s="417">
        <f t="shared" si="394"/>
        <v>0</v>
      </c>
      <c r="AF698" s="417">
        <f t="shared" si="394"/>
        <v>0</v>
      </c>
      <c r="AG698" s="417">
        <f t="shared" si="394"/>
        <v>2554577210.5</v>
      </c>
      <c r="AH698" s="417">
        <f t="shared" si="394"/>
        <v>2554577210.5</v>
      </c>
      <c r="AI698" s="417">
        <f t="shared" si="394"/>
        <v>0</v>
      </c>
      <c r="AJ698" s="417">
        <f t="shared" si="394"/>
        <v>0</v>
      </c>
      <c r="AK698" s="417">
        <f t="shared" si="394"/>
        <v>209010055.30000001</v>
      </c>
      <c r="AL698" s="417">
        <f t="shared" si="394"/>
        <v>209010055.30000001</v>
      </c>
      <c r="AM698" s="418" t="str">
        <f t="shared" si="391"/>
        <v/>
      </c>
      <c r="AN698" s="418" t="str">
        <f t="shared" si="391"/>
        <v/>
      </c>
      <c r="AO698" s="418">
        <f t="shared" si="391"/>
        <v>0.92437001795219365</v>
      </c>
      <c r="AP698" s="418">
        <f t="shared" si="391"/>
        <v>0.92437001795219365</v>
      </c>
      <c r="AQ698" s="416">
        <f>SUM(AQ699:AQ738)</f>
        <v>0</v>
      </c>
      <c r="AR698" s="416">
        <f>SUM(AR699:AR738)</f>
        <v>0</v>
      </c>
      <c r="AS698" s="416">
        <f>SUM(AS699:AS738)</f>
        <v>0</v>
      </c>
      <c r="AT698" s="416">
        <f>SUM(AT699:AT738)</f>
        <v>0</v>
      </c>
      <c r="AU698" s="419"/>
      <c r="AV698" s="466">
        <f>+AL698-'[1]Summary by PAP Conap2014'!$BE$162</f>
        <v>0</v>
      </c>
    </row>
    <row r="699" spans="1:48" s="334" customFormat="1">
      <c r="A699" s="401"/>
      <c r="B699" s="217" t="s">
        <v>51</v>
      </c>
      <c r="C699" s="200"/>
      <c r="D699" s="200"/>
      <c r="E699" s="200">
        <f>+'[3]Central-conap'!D162</f>
        <v>1783381215</v>
      </c>
      <c r="F699" s="200">
        <f t="shared" ref="F699:F719" si="395">SUM(C699:E699)</f>
        <v>1783381215</v>
      </c>
      <c r="G699" s="200"/>
      <c r="H699" s="200"/>
      <c r="I699" s="200"/>
      <c r="J699" s="200">
        <f t="shared" ref="J699:J719" si="396">SUM(G699:I699)</f>
        <v>0</v>
      </c>
      <c r="K699" s="200">
        <f t="shared" si="381"/>
        <v>0</v>
      </c>
      <c r="L699" s="200">
        <f t="shared" si="381"/>
        <v>0</v>
      </c>
      <c r="M699" s="200">
        <f t="shared" si="381"/>
        <v>1783381215</v>
      </c>
      <c r="N699" s="200">
        <f t="shared" ref="N699:N719" si="397">SUM(K699:M699)</f>
        <v>1783381215</v>
      </c>
      <c r="O699" s="200"/>
      <c r="P699" s="200"/>
      <c r="Q699" s="200">
        <v>1783381215</v>
      </c>
      <c r="R699" s="200">
        <f t="shared" ref="R699:R719" si="398">SUM(O699:Q699)</f>
        <v>1783381215</v>
      </c>
      <c r="S699" s="200"/>
      <c r="T699" s="200"/>
      <c r="U699" s="200"/>
      <c r="V699" s="200">
        <f t="shared" ref="V699:V719" si="399">SUM(S699:U699)</f>
        <v>0</v>
      </c>
      <c r="W699" s="200"/>
      <c r="X699" s="200"/>
      <c r="Y699" s="200">
        <f>-'[3]Central-conap'!E162</f>
        <v>-1248572826.5</v>
      </c>
      <c r="Z699" s="200">
        <f t="shared" ref="Z699:Z719" si="400">SUM(W699:Y699)</f>
        <v>-1248572826.5</v>
      </c>
      <c r="AA699" s="200">
        <f t="shared" si="386"/>
        <v>0</v>
      </c>
      <c r="AB699" s="402">
        <f t="shared" si="386"/>
        <v>0</v>
      </c>
      <c r="AC699" s="402">
        <f t="shared" si="386"/>
        <v>534808388.5</v>
      </c>
      <c r="AD699" s="402">
        <f t="shared" si="387"/>
        <v>534808388.5</v>
      </c>
      <c r="AE699" s="402"/>
      <c r="AF699" s="402"/>
      <c r="AG699" s="402">
        <f>+'[3]Central-conap'!F162</f>
        <v>534793661.23000002</v>
      </c>
      <c r="AH699" s="402">
        <f t="shared" si="388"/>
        <v>534793661.23000002</v>
      </c>
      <c r="AI699" s="402">
        <f t="shared" si="389"/>
        <v>0</v>
      </c>
      <c r="AJ699" s="402">
        <f t="shared" si="389"/>
        <v>0</v>
      </c>
      <c r="AK699" s="402">
        <f t="shared" si="389"/>
        <v>14727.269999980927</v>
      </c>
      <c r="AL699" s="402">
        <f t="shared" si="390"/>
        <v>14727.269999980927</v>
      </c>
      <c r="AM699" s="432" t="str">
        <f t="shared" si="391"/>
        <v/>
      </c>
      <c r="AN699" s="432" t="str">
        <f t="shared" si="391"/>
        <v/>
      </c>
      <c r="AO699" s="432">
        <f t="shared" si="391"/>
        <v>0.99997246252991412</v>
      </c>
      <c r="AP699" s="432">
        <f t="shared" si="391"/>
        <v>0.99997246252991412</v>
      </c>
      <c r="AQ699" s="200">
        <f t="shared" si="392"/>
        <v>0</v>
      </c>
      <c r="AR699" s="200">
        <f t="shared" si="392"/>
        <v>0</v>
      </c>
      <c r="AS699" s="200">
        <f t="shared" si="392"/>
        <v>0</v>
      </c>
      <c r="AT699" s="200">
        <f t="shared" si="393"/>
        <v>0</v>
      </c>
      <c r="AU699" s="404"/>
    </row>
    <row r="700" spans="1:48" s="334" customFormat="1" ht="24">
      <c r="A700" s="401"/>
      <c r="B700" s="217" t="s">
        <v>52</v>
      </c>
      <c r="C700" s="200"/>
      <c r="D700" s="200"/>
      <c r="E700" s="200">
        <f>+[3]CHDNCR!D482</f>
        <v>127619479.26000001</v>
      </c>
      <c r="F700" s="200">
        <f t="shared" si="395"/>
        <v>127619479.26000001</v>
      </c>
      <c r="G700" s="200"/>
      <c r="H700" s="200"/>
      <c r="I700" s="200"/>
      <c r="J700" s="200">
        <f t="shared" si="396"/>
        <v>0</v>
      </c>
      <c r="K700" s="200">
        <f t="shared" si="381"/>
        <v>0</v>
      </c>
      <c r="L700" s="200">
        <f t="shared" si="381"/>
        <v>0</v>
      </c>
      <c r="M700" s="200">
        <f t="shared" si="381"/>
        <v>127619479.26000001</v>
      </c>
      <c r="N700" s="200">
        <f t="shared" si="397"/>
        <v>127619479.26000001</v>
      </c>
      <c r="O700" s="200"/>
      <c r="P700" s="200"/>
      <c r="Q700" s="200">
        <v>127619479.26000001</v>
      </c>
      <c r="R700" s="200">
        <f t="shared" si="398"/>
        <v>127619479.26000001</v>
      </c>
      <c r="S700" s="200"/>
      <c r="T700" s="200"/>
      <c r="U700" s="200"/>
      <c r="V700" s="200">
        <f t="shared" si="399"/>
        <v>0</v>
      </c>
      <c r="W700" s="200"/>
      <c r="X700" s="200"/>
      <c r="Y700" s="139">
        <f>+[3]CHDNCR!J482+[3]CHDNCR!I482</f>
        <v>-8193085</v>
      </c>
      <c r="Z700" s="200">
        <f t="shared" si="400"/>
        <v>-8193085</v>
      </c>
      <c r="AA700" s="200">
        <f t="shared" si="386"/>
        <v>0</v>
      </c>
      <c r="AB700" s="402">
        <f t="shared" si="386"/>
        <v>0</v>
      </c>
      <c r="AC700" s="402">
        <f t="shared" si="386"/>
        <v>119426394.26000001</v>
      </c>
      <c r="AD700" s="402">
        <f t="shared" si="387"/>
        <v>119426394.26000001</v>
      </c>
      <c r="AE700" s="402"/>
      <c r="AF700" s="402"/>
      <c r="AG700" s="402">
        <f>+[3]CHDNCR!AX482</f>
        <v>115055065.03</v>
      </c>
      <c r="AH700" s="402">
        <f t="shared" si="388"/>
        <v>115055065.03</v>
      </c>
      <c r="AI700" s="402">
        <f t="shared" si="389"/>
        <v>0</v>
      </c>
      <c r="AJ700" s="402">
        <f t="shared" si="389"/>
        <v>0</v>
      </c>
      <c r="AK700" s="402">
        <f t="shared" si="389"/>
        <v>4371329.2300000042</v>
      </c>
      <c r="AL700" s="402">
        <f t="shared" si="390"/>
        <v>4371329.2300000042</v>
      </c>
      <c r="AM700" s="432" t="str">
        <f t="shared" si="391"/>
        <v/>
      </c>
      <c r="AN700" s="432" t="str">
        <f t="shared" si="391"/>
        <v/>
      </c>
      <c r="AO700" s="432">
        <f t="shared" si="391"/>
        <v>0.96339729372986593</v>
      </c>
      <c r="AP700" s="432">
        <f t="shared" si="391"/>
        <v>0.96339729372986593</v>
      </c>
      <c r="AQ700" s="200">
        <f t="shared" si="392"/>
        <v>0</v>
      </c>
      <c r="AR700" s="200">
        <f t="shared" si="392"/>
        <v>0</v>
      </c>
      <c r="AS700" s="200">
        <f t="shared" si="392"/>
        <v>0</v>
      </c>
      <c r="AT700" s="200">
        <f t="shared" si="393"/>
        <v>0</v>
      </c>
      <c r="AU700" s="404"/>
    </row>
    <row r="701" spans="1:48" s="334" customFormat="1">
      <c r="A701" s="401"/>
      <c r="B701" s="217" t="s">
        <v>88</v>
      </c>
      <c r="C701" s="200"/>
      <c r="D701" s="200"/>
      <c r="E701" s="200">
        <f>+[3]CHDCAR!D482</f>
        <v>18711862.379999999</v>
      </c>
      <c r="F701" s="200">
        <f t="shared" si="395"/>
        <v>18711862.379999999</v>
      </c>
      <c r="G701" s="200"/>
      <c r="H701" s="200"/>
      <c r="I701" s="200"/>
      <c r="J701" s="200">
        <f t="shared" si="396"/>
        <v>0</v>
      </c>
      <c r="K701" s="200">
        <f>+C701+G701</f>
        <v>0</v>
      </c>
      <c r="L701" s="200">
        <f>+D701+H701</f>
        <v>0</v>
      </c>
      <c r="M701" s="200">
        <f>+E701+I701</f>
        <v>18711862.379999999</v>
      </c>
      <c r="N701" s="200">
        <f t="shared" si="397"/>
        <v>18711862.379999999</v>
      </c>
      <c r="O701" s="200"/>
      <c r="P701" s="200"/>
      <c r="Q701" s="200">
        <v>18711862.379999999</v>
      </c>
      <c r="R701" s="200">
        <f t="shared" si="398"/>
        <v>18711862.379999999</v>
      </c>
      <c r="S701" s="200"/>
      <c r="T701" s="200"/>
      <c r="U701" s="200"/>
      <c r="V701" s="200">
        <f t="shared" si="399"/>
        <v>0</v>
      </c>
      <c r="W701" s="200"/>
      <c r="X701" s="200"/>
      <c r="Y701" s="139">
        <f>+[3]CHDCAR!J482+[3]CHDCAR!I482</f>
        <v>5896560</v>
      </c>
      <c r="Z701" s="200">
        <f t="shared" si="400"/>
        <v>5896560</v>
      </c>
      <c r="AA701" s="200">
        <f>+O701+W701+S701</f>
        <v>0</v>
      </c>
      <c r="AB701" s="402">
        <f>+P701+X701+T701</f>
        <v>0</v>
      </c>
      <c r="AC701" s="402">
        <f>+Q701+Y701+U701</f>
        <v>24608422.379999999</v>
      </c>
      <c r="AD701" s="402">
        <f>SUM(AA701:AC701)</f>
        <v>24608422.379999999</v>
      </c>
      <c r="AE701" s="402"/>
      <c r="AF701" s="402"/>
      <c r="AG701" s="402">
        <f>+[3]CHDCAR!AX482</f>
        <v>11017233.939999999</v>
      </c>
      <c r="AH701" s="402">
        <f>SUM(AE701:AG701)</f>
        <v>11017233.939999999</v>
      </c>
      <c r="AI701" s="402">
        <f>+AA701-AE701</f>
        <v>0</v>
      </c>
      <c r="AJ701" s="402">
        <f>+AB701-AF701</f>
        <v>0</v>
      </c>
      <c r="AK701" s="402">
        <f>+AC701-AG701</f>
        <v>13591188.439999999</v>
      </c>
      <c r="AL701" s="402">
        <f>SUM(AI701:AK701)</f>
        <v>13591188.439999999</v>
      </c>
      <c r="AM701" s="432" t="str">
        <f>IF(AA701=0,"",AE701/AA701)</f>
        <v/>
      </c>
      <c r="AN701" s="432" t="str">
        <f>IF(AB701=0,"",AF701/AB701)</f>
        <v/>
      </c>
      <c r="AO701" s="432">
        <f>IF(AC701=0,"",AG701/AC701)</f>
        <v>0.44770175714124749</v>
      </c>
      <c r="AP701" s="432">
        <f>IF(AD701=0,"",AH701/AD701)</f>
        <v>0.44770175714124749</v>
      </c>
      <c r="AQ701" s="200">
        <f>+K701-O701-S701</f>
        <v>0</v>
      </c>
      <c r="AR701" s="200">
        <f>+L701-P701-T701</f>
        <v>0</v>
      </c>
      <c r="AS701" s="200">
        <f>+M701-Q701-U701</f>
        <v>0</v>
      </c>
      <c r="AT701" s="200">
        <f>SUM(AQ701:AS701)</f>
        <v>0</v>
      </c>
      <c r="AU701" s="404"/>
    </row>
    <row r="702" spans="1:48" s="334" customFormat="1">
      <c r="A702" s="401"/>
      <c r="B702" s="237" t="s">
        <v>80</v>
      </c>
      <c r="C702" s="200"/>
      <c r="D702" s="200"/>
      <c r="E702" s="200">
        <f>+[3]CHD1!D482</f>
        <v>71561218.760000005</v>
      </c>
      <c r="F702" s="200">
        <f t="shared" si="395"/>
        <v>71561218.760000005</v>
      </c>
      <c r="G702" s="200"/>
      <c r="H702" s="200"/>
      <c r="I702" s="200"/>
      <c r="J702" s="200">
        <f t="shared" si="396"/>
        <v>0</v>
      </c>
      <c r="K702" s="200">
        <f t="shared" ref="K702:M771" si="401">+C702+G702</f>
        <v>0</v>
      </c>
      <c r="L702" s="200">
        <f t="shared" si="401"/>
        <v>0</v>
      </c>
      <c r="M702" s="200">
        <f t="shared" si="401"/>
        <v>71561218.760000005</v>
      </c>
      <c r="N702" s="200">
        <f t="shared" si="397"/>
        <v>71561218.760000005</v>
      </c>
      <c r="O702" s="200"/>
      <c r="P702" s="200"/>
      <c r="Q702" s="200">
        <v>71561218.760000005</v>
      </c>
      <c r="R702" s="200">
        <f t="shared" si="398"/>
        <v>71561218.760000005</v>
      </c>
      <c r="S702" s="200"/>
      <c r="T702" s="200"/>
      <c r="U702" s="200"/>
      <c r="V702" s="200">
        <f t="shared" si="399"/>
        <v>0</v>
      </c>
      <c r="W702" s="200"/>
      <c r="X702" s="200"/>
      <c r="Y702" s="494">
        <f>+[3]CHD1!J482+[3]CHD1!I482</f>
        <v>30000000</v>
      </c>
      <c r="Z702" s="200">
        <f t="shared" si="400"/>
        <v>30000000</v>
      </c>
      <c r="AA702" s="200">
        <f t="shared" ref="AA702:AC771" si="402">+O702+W702+S702</f>
        <v>0</v>
      </c>
      <c r="AB702" s="402">
        <f t="shared" si="402"/>
        <v>0</v>
      </c>
      <c r="AC702" s="402">
        <f t="shared" si="402"/>
        <v>101561218.76000001</v>
      </c>
      <c r="AD702" s="402">
        <f t="shared" si="387"/>
        <v>101561218.76000001</v>
      </c>
      <c r="AE702" s="402"/>
      <c r="AF702" s="402"/>
      <c r="AG702" s="402">
        <f>+[3]CHD1!AX482</f>
        <v>101164882.66999999</v>
      </c>
      <c r="AH702" s="402">
        <f t="shared" si="388"/>
        <v>101164882.66999999</v>
      </c>
      <c r="AI702" s="402">
        <f t="shared" ref="AI702:AK771" si="403">+AA702-AE702</f>
        <v>0</v>
      </c>
      <c r="AJ702" s="402">
        <f t="shared" si="403"/>
        <v>0</v>
      </c>
      <c r="AK702" s="402">
        <f t="shared" si="403"/>
        <v>396336.09000001848</v>
      </c>
      <c r="AL702" s="402">
        <f t="shared" si="390"/>
        <v>396336.09000001848</v>
      </c>
      <c r="AM702" s="432" t="str">
        <f t="shared" ref="AM702:AP771" si="404">IF(AA702=0,"",AE702/AA702)</f>
        <v/>
      </c>
      <c r="AN702" s="432" t="str">
        <f t="shared" si="404"/>
        <v/>
      </c>
      <c r="AO702" s="432">
        <f t="shared" si="404"/>
        <v>0.99609756465273813</v>
      </c>
      <c r="AP702" s="432">
        <f t="shared" si="404"/>
        <v>0.99609756465273813</v>
      </c>
      <c r="AQ702" s="200">
        <f t="shared" ref="AQ702:AS771" si="405">+K702-O702-S702</f>
        <v>0</v>
      </c>
      <c r="AR702" s="200">
        <f t="shared" si="405"/>
        <v>0</v>
      </c>
      <c r="AS702" s="200">
        <f t="shared" si="405"/>
        <v>0</v>
      </c>
      <c r="AT702" s="200">
        <f t="shared" si="393"/>
        <v>0</v>
      </c>
      <c r="AU702" s="404"/>
    </row>
    <row r="703" spans="1:48" s="334" customFormat="1" ht="24">
      <c r="A703" s="401"/>
      <c r="B703" s="443" t="s">
        <v>91</v>
      </c>
      <c r="C703" s="200"/>
      <c r="D703" s="200"/>
      <c r="E703" s="200">
        <f>+[3]CHD2!D482</f>
        <v>35925505</v>
      </c>
      <c r="F703" s="200">
        <f t="shared" si="395"/>
        <v>35925505</v>
      </c>
      <c r="G703" s="200"/>
      <c r="H703" s="200"/>
      <c r="I703" s="200"/>
      <c r="J703" s="200">
        <f t="shared" si="396"/>
        <v>0</v>
      </c>
      <c r="K703" s="200">
        <f t="shared" si="401"/>
        <v>0</v>
      </c>
      <c r="L703" s="200">
        <f t="shared" si="401"/>
        <v>0</v>
      </c>
      <c r="M703" s="200">
        <f t="shared" si="401"/>
        <v>35925505</v>
      </c>
      <c r="N703" s="200">
        <f t="shared" si="397"/>
        <v>35925505</v>
      </c>
      <c r="O703" s="200"/>
      <c r="P703" s="200"/>
      <c r="Q703" s="200">
        <v>35925505</v>
      </c>
      <c r="R703" s="200">
        <f t="shared" si="398"/>
        <v>35925505</v>
      </c>
      <c r="S703" s="200"/>
      <c r="T703" s="200"/>
      <c r="U703" s="200"/>
      <c r="V703" s="200">
        <f t="shared" si="399"/>
        <v>0</v>
      </c>
      <c r="W703" s="200"/>
      <c r="X703" s="200"/>
      <c r="Y703" s="494">
        <f>+[3]CHD2!J482+[3]CHD2!I482</f>
        <v>12240973</v>
      </c>
      <c r="Z703" s="200">
        <f t="shared" si="400"/>
        <v>12240973</v>
      </c>
      <c r="AA703" s="200">
        <f t="shared" si="402"/>
        <v>0</v>
      </c>
      <c r="AB703" s="402">
        <f t="shared" si="402"/>
        <v>0</v>
      </c>
      <c r="AC703" s="402">
        <f t="shared" si="402"/>
        <v>48166478</v>
      </c>
      <c r="AD703" s="402">
        <f t="shared" si="387"/>
        <v>48166478</v>
      </c>
      <c r="AE703" s="402"/>
      <c r="AF703" s="402"/>
      <c r="AG703" s="402">
        <f>+[3]CHD2!AX482</f>
        <v>47291776.450000003</v>
      </c>
      <c r="AH703" s="402">
        <f t="shared" si="388"/>
        <v>47291776.450000003</v>
      </c>
      <c r="AI703" s="402">
        <f t="shared" si="403"/>
        <v>0</v>
      </c>
      <c r="AJ703" s="402">
        <f t="shared" si="403"/>
        <v>0</v>
      </c>
      <c r="AK703" s="402">
        <f t="shared" si="403"/>
        <v>874701.54999999702</v>
      </c>
      <c r="AL703" s="402">
        <f t="shared" si="390"/>
        <v>874701.54999999702</v>
      </c>
      <c r="AM703" s="432" t="str">
        <f t="shared" si="404"/>
        <v/>
      </c>
      <c r="AN703" s="432" t="str">
        <f t="shared" si="404"/>
        <v/>
      </c>
      <c r="AO703" s="432">
        <f t="shared" si="404"/>
        <v>0.98184003509660811</v>
      </c>
      <c r="AP703" s="432">
        <f t="shared" si="404"/>
        <v>0.98184003509660811</v>
      </c>
      <c r="AQ703" s="200">
        <f t="shared" si="405"/>
        <v>0</v>
      </c>
      <c r="AR703" s="200">
        <f t="shared" si="405"/>
        <v>0</v>
      </c>
      <c r="AS703" s="200">
        <f t="shared" si="405"/>
        <v>0</v>
      </c>
      <c r="AT703" s="200">
        <f t="shared" si="393"/>
        <v>0</v>
      </c>
      <c r="AU703" s="404"/>
    </row>
    <row r="704" spans="1:48" s="334" customFormat="1">
      <c r="A704" s="401"/>
      <c r="B704" s="217" t="s">
        <v>93</v>
      </c>
      <c r="C704" s="200"/>
      <c r="D704" s="200"/>
      <c r="E704" s="200">
        <f>+[3]CHD3!D482</f>
        <v>60356133.289999999</v>
      </c>
      <c r="F704" s="200">
        <f t="shared" si="395"/>
        <v>60356133.289999999</v>
      </c>
      <c r="G704" s="200"/>
      <c r="H704" s="200"/>
      <c r="I704" s="200"/>
      <c r="J704" s="200">
        <f t="shared" si="396"/>
        <v>0</v>
      </c>
      <c r="K704" s="200">
        <f t="shared" si="401"/>
        <v>0</v>
      </c>
      <c r="L704" s="200">
        <f t="shared" si="401"/>
        <v>0</v>
      </c>
      <c r="M704" s="200">
        <f t="shared" si="401"/>
        <v>60356133.289999999</v>
      </c>
      <c r="N704" s="200">
        <f t="shared" si="397"/>
        <v>60356133.289999999</v>
      </c>
      <c r="O704" s="200"/>
      <c r="P704" s="200"/>
      <c r="Q704" s="200">
        <v>60356133.289999999</v>
      </c>
      <c r="R704" s="200">
        <f t="shared" si="398"/>
        <v>60356133.289999999</v>
      </c>
      <c r="S704" s="200"/>
      <c r="T704" s="200"/>
      <c r="U704" s="200"/>
      <c r="V704" s="200">
        <f t="shared" si="399"/>
        <v>0</v>
      </c>
      <c r="W704" s="200"/>
      <c r="X704" s="200"/>
      <c r="Y704" s="139">
        <f>+[3]CHD3!J482+[3]CHD3!I482</f>
        <v>1500000</v>
      </c>
      <c r="Z704" s="200">
        <f t="shared" si="400"/>
        <v>1500000</v>
      </c>
      <c r="AA704" s="200">
        <f t="shared" si="402"/>
        <v>0</v>
      </c>
      <c r="AB704" s="402">
        <f t="shared" si="402"/>
        <v>0</v>
      </c>
      <c r="AC704" s="402">
        <f t="shared" si="402"/>
        <v>61856133.289999999</v>
      </c>
      <c r="AD704" s="402">
        <f t="shared" si="387"/>
        <v>61856133.289999999</v>
      </c>
      <c r="AE704" s="402"/>
      <c r="AF704" s="402"/>
      <c r="AG704" s="402">
        <f>+[3]CHD3!AX482</f>
        <v>18661607.859999999</v>
      </c>
      <c r="AH704" s="402">
        <f t="shared" si="388"/>
        <v>18661607.859999999</v>
      </c>
      <c r="AI704" s="402">
        <f t="shared" si="403"/>
        <v>0</v>
      </c>
      <c r="AJ704" s="402">
        <f t="shared" si="403"/>
        <v>0</v>
      </c>
      <c r="AK704" s="402">
        <f t="shared" si="403"/>
        <v>43194525.43</v>
      </c>
      <c r="AL704" s="402">
        <f t="shared" si="390"/>
        <v>43194525.43</v>
      </c>
      <c r="AM704" s="432" t="str">
        <f t="shared" si="404"/>
        <v/>
      </c>
      <c r="AN704" s="432" t="str">
        <f t="shared" si="404"/>
        <v/>
      </c>
      <c r="AO704" s="432">
        <f t="shared" si="404"/>
        <v>0.30169373459716303</v>
      </c>
      <c r="AP704" s="432">
        <f t="shared" si="404"/>
        <v>0.30169373459716303</v>
      </c>
      <c r="AQ704" s="200">
        <f t="shared" si="405"/>
        <v>0</v>
      </c>
      <c r="AR704" s="200">
        <f t="shared" si="405"/>
        <v>0</v>
      </c>
      <c r="AS704" s="200">
        <f t="shared" si="405"/>
        <v>0</v>
      </c>
      <c r="AT704" s="200">
        <f t="shared" si="393"/>
        <v>0</v>
      </c>
      <c r="AU704" s="404"/>
    </row>
    <row r="705" spans="1:47" s="334" customFormat="1" ht="12.75">
      <c r="A705" s="401"/>
      <c r="B705" s="217" t="s">
        <v>95</v>
      </c>
      <c r="C705" s="200"/>
      <c r="D705" s="200"/>
      <c r="E705" s="200">
        <f>+[3]CHD4A!D482</f>
        <v>10224060.960000001</v>
      </c>
      <c r="F705" s="200">
        <f t="shared" si="395"/>
        <v>10224060.960000001</v>
      </c>
      <c r="G705" s="200"/>
      <c r="H705" s="200"/>
      <c r="I705" s="200"/>
      <c r="J705" s="200">
        <f t="shared" si="396"/>
        <v>0</v>
      </c>
      <c r="K705" s="200">
        <f t="shared" si="401"/>
        <v>0</v>
      </c>
      <c r="L705" s="200">
        <f t="shared" si="401"/>
        <v>0</v>
      </c>
      <c r="M705" s="200">
        <f t="shared" si="401"/>
        <v>10224060.960000001</v>
      </c>
      <c r="N705" s="200">
        <f t="shared" si="397"/>
        <v>10224060.960000001</v>
      </c>
      <c r="O705" s="200"/>
      <c r="P705" s="200"/>
      <c r="Q705" s="263">
        <f>1824542.3+17700818.66+6198700-19000000+3500000</f>
        <v>10224060.960000001</v>
      </c>
      <c r="R705" s="200">
        <f t="shared" si="398"/>
        <v>10224060.960000001</v>
      </c>
      <c r="S705" s="200"/>
      <c r="T705" s="200"/>
      <c r="U705" s="200"/>
      <c r="V705" s="200">
        <f t="shared" si="399"/>
        <v>0</v>
      </c>
      <c r="W705" s="200"/>
      <c r="X705" s="200"/>
      <c r="Y705" s="494">
        <f>+[3]CHD4A!J482+[3]CHD4A!I482</f>
        <v>14000000</v>
      </c>
      <c r="Z705" s="200">
        <f t="shared" si="400"/>
        <v>14000000</v>
      </c>
      <c r="AA705" s="200">
        <f t="shared" si="402"/>
        <v>0</v>
      </c>
      <c r="AB705" s="402">
        <f t="shared" si="402"/>
        <v>0</v>
      </c>
      <c r="AC705" s="402">
        <f t="shared" si="402"/>
        <v>24224060.960000001</v>
      </c>
      <c r="AD705" s="402">
        <f t="shared" si="387"/>
        <v>24224060.960000001</v>
      </c>
      <c r="AE705" s="402"/>
      <c r="AF705" s="402"/>
      <c r="AG705" s="402">
        <f>+[3]CHD4A!AX482</f>
        <v>24224060.960000001</v>
      </c>
      <c r="AH705" s="402">
        <f t="shared" si="388"/>
        <v>24224060.960000001</v>
      </c>
      <c r="AI705" s="402">
        <f t="shared" si="403"/>
        <v>0</v>
      </c>
      <c r="AJ705" s="402">
        <f t="shared" si="403"/>
        <v>0</v>
      </c>
      <c r="AK705" s="402">
        <f t="shared" si="403"/>
        <v>0</v>
      </c>
      <c r="AL705" s="402">
        <f t="shared" si="390"/>
        <v>0</v>
      </c>
      <c r="AM705" s="432" t="str">
        <f t="shared" si="404"/>
        <v/>
      </c>
      <c r="AN705" s="432" t="str">
        <f t="shared" si="404"/>
        <v/>
      </c>
      <c r="AO705" s="432">
        <f t="shared" si="404"/>
        <v>1</v>
      </c>
      <c r="AP705" s="432">
        <f t="shared" si="404"/>
        <v>1</v>
      </c>
      <c r="AQ705" s="200">
        <f t="shared" si="405"/>
        <v>0</v>
      </c>
      <c r="AR705" s="200">
        <f t="shared" si="405"/>
        <v>0</v>
      </c>
      <c r="AS705" s="200">
        <f t="shared" si="405"/>
        <v>0</v>
      </c>
      <c r="AT705" s="200">
        <f t="shared" si="393"/>
        <v>0</v>
      </c>
      <c r="AU705" s="404"/>
    </row>
    <row r="706" spans="1:47" s="334" customFormat="1">
      <c r="A706" s="401"/>
      <c r="B706" s="217" t="s">
        <v>97</v>
      </c>
      <c r="C706" s="200"/>
      <c r="D706" s="200"/>
      <c r="E706" s="200">
        <f>+[3]CHD4B!D482</f>
        <v>0</v>
      </c>
      <c r="F706" s="200">
        <f t="shared" si="395"/>
        <v>0</v>
      </c>
      <c r="G706" s="200"/>
      <c r="H706" s="200"/>
      <c r="I706" s="200"/>
      <c r="J706" s="200">
        <f t="shared" si="396"/>
        <v>0</v>
      </c>
      <c r="K706" s="200">
        <f t="shared" si="401"/>
        <v>0</v>
      </c>
      <c r="L706" s="200">
        <f t="shared" si="401"/>
        <v>0</v>
      </c>
      <c r="M706" s="200">
        <f t="shared" si="401"/>
        <v>0</v>
      </c>
      <c r="N706" s="200">
        <f t="shared" si="397"/>
        <v>0</v>
      </c>
      <c r="O706" s="200"/>
      <c r="P706" s="200"/>
      <c r="Q706" s="200">
        <v>0</v>
      </c>
      <c r="R706" s="200">
        <f t="shared" si="398"/>
        <v>0</v>
      </c>
      <c r="S706" s="200"/>
      <c r="T706" s="200"/>
      <c r="U706" s="200"/>
      <c r="V706" s="200">
        <f t="shared" si="399"/>
        <v>0</v>
      </c>
      <c r="W706" s="200"/>
      <c r="X706" s="200"/>
      <c r="Y706" s="402">
        <f>+[3]CHD4B!J482+[3]CHD4B!I482</f>
        <v>0</v>
      </c>
      <c r="Z706" s="200">
        <f t="shared" si="400"/>
        <v>0</v>
      </c>
      <c r="AA706" s="200">
        <f t="shared" si="402"/>
        <v>0</v>
      </c>
      <c r="AB706" s="402">
        <f t="shared" si="402"/>
        <v>0</v>
      </c>
      <c r="AC706" s="402">
        <f t="shared" si="402"/>
        <v>0</v>
      </c>
      <c r="AD706" s="402">
        <f t="shared" si="387"/>
        <v>0</v>
      </c>
      <c r="AE706" s="402"/>
      <c r="AF706" s="402"/>
      <c r="AG706" s="402">
        <f>+[3]CHD4B!AX482</f>
        <v>0</v>
      </c>
      <c r="AH706" s="402">
        <f t="shared" si="388"/>
        <v>0</v>
      </c>
      <c r="AI706" s="402">
        <f t="shared" si="403"/>
        <v>0</v>
      </c>
      <c r="AJ706" s="402">
        <f t="shared" si="403"/>
        <v>0</v>
      </c>
      <c r="AK706" s="402">
        <f t="shared" si="403"/>
        <v>0</v>
      </c>
      <c r="AL706" s="402">
        <f t="shared" si="390"/>
        <v>0</v>
      </c>
      <c r="AM706" s="432" t="str">
        <f t="shared" si="404"/>
        <v/>
      </c>
      <c r="AN706" s="432" t="str">
        <f t="shared" si="404"/>
        <v/>
      </c>
      <c r="AO706" s="432" t="str">
        <f t="shared" si="404"/>
        <v/>
      </c>
      <c r="AP706" s="432" t="str">
        <f t="shared" si="404"/>
        <v/>
      </c>
      <c r="AQ706" s="200">
        <f t="shared" si="405"/>
        <v>0</v>
      </c>
      <c r="AR706" s="200">
        <f t="shared" si="405"/>
        <v>0</v>
      </c>
      <c r="AS706" s="200">
        <f t="shared" si="405"/>
        <v>0</v>
      </c>
      <c r="AT706" s="200">
        <f t="shared" si="393"/>
        <v>0</v>
      </c>
      <c r="AU706" s="404"/>
    </row>
    <row r="707" spans="1:47" s="334" customFormat="1">
      <c r="A707" s="401"/>
      <c r="B707" s="217" t="s">
        <v>53</v>
      </c>
      <c r="C707" s="200"/>
      <c r="D707" s="200"/>
      <c r="E707" s="200">
        <f>+[3]CHD5!D482</f>
        <v>28469822.039999999</v>
      </c>
      <c r="F707" s="200">
        <f t="shared" si="395"/>
        <v>28469822.039999999</v>
      </c>
      <c r="G707" s="200"/>
      <c r="H707" s="200"/>
      <c r="I707" s="200"/>
      <c r="J707" s="200">
        <f t="shared" si="396"/>
        <v>0</v>
      </c>
      <c r="K707" s="200">
        <f t="shared" si="401"/>
        <v>0</v>
      </c>
      <c r="L707" s="200">
        <f t="shared" si="401"/>
        <v>0</v>
      </c>
      <c r="M707" s="200">
        <f t="shared" si="401"/>
        <v>28469822.039999999</v>
      </c>
      <c r="N707" s="200">
        <f t="shared" si="397"/>
        <v>28469822.039999999</v>
      </c>
      <c r="O707" s="200"/>
      <c r="P707" s="200"/>
      <c r="Q707" s="200">
        <v>28469822.039999999</v>
      </c>
      <c r="R707" s="200">
        <f t="shared" si="398"/>
        <v>28469822.039999999</v>
      </c>
      <c r="S707" s="200"/>
      <c r="T707" s="200"/>
      <c r="U707" s="200"/>
      <c r="V707" s="200">
        <f t="shared" si="399"/>
        <v>0</v>
      </c>
      <c r="W707" s="200"/>
      <c r="X707" s="200"/>
      <c r="Y707" s="431">
        <f>+[3]CHD5!J482+[3]CHD5!I482</f>
        <v>0</v>
      </c>
      <c r="Z707" s="200">
        <f t="shared" si="400"/>
        <v>0</v>
      </c>
      <c r="AA707" s="200">
        <f t="shared" si="402"/>
        <v>0</v>
      </c>
      <c r="AB707" s="402">
        <f t="shared" si="402"/>
        <v>0</v>
      </c>
      <c r="AC707" s="402">
        <f t="shared" si="402"/>
        <v>28469822.039999999</v>
      </c>
      <c r="AD707" s="402">
        <f t="shared" si="387"/>
        <v>28469822.039999999</v>
      </c>
      <c r="AE707" s="402"/>
      <c r="AF707" s="402"/>
      <c r="AG707" s="402">
        <f>+[3]CHD5!AX482</f>
        <v>28469822.039999999</v>
      </c>
      <c r="AH707" s="402">
        <f t="shared" si="388"/>
        <v>28469822.039999999</v>
      </c>
      <c r="AI707" s="402">
        <f t="shared" si="403"/>
        <v>0</v>
      </c>
      <c r="AJ707" s="402">
        <f t="shared" si="403"/>
        <v>0</v>
      </c>
      <c r="AK707" s="402">
        <f t="shared" si="403"/>
        <v>0</v>
      </c>
      <c r="AL707" s="402">
        <f t="shared" si="390"/>
        <v>0</v>
      </c>
      <c r="AM707" s="432" t="str">
        <f t="shared" si="404"/>
        <v/>
      </c>
      <c r="AN707" s="432" t="str">
        <f t="shared" si="404"/>
        <v/>
      </c>
      <c r="AO707" s="432">
        <f t="shared" si="404"/>
        <v>1</v>
      </c>
      <c r="AP707" s="432">
        <f t="shared" si="404"/>
        <v>1</v>
      </c>
      <c r="AQ707" s="200">
        <f t="shared" si="405"/>
        <v>0</v>
      </c>
      <c r="AR707" s="200">
        <f t="shared" si="405"/>
        <v>0</v>
      </c>
      <c r="AS707" s="200">
        <f t="shared" si="405"/>
        <v>0</v>
      </c>
      <c r="AT707" s="200">
        <f t="shared" si="393"/>
        <v>0</v>
      </c>
      <c r="AU707" s="404"/>
    </row>
    <row r="708" spans="1:47" s="334" customFormat="1">
      <c r="A708" s="401"/>
      <c r="B708" s="217" t="s">
        <v>100</v>
      </c>
      <c r="C708" s="200"/>
      <c r="D708" s="200"/>
      <c r="E708" s="200">
        <f>+[3]CHD6!D482</f>
        <v>157985121.67000002</v>
      </c>
      <c r="F708" s="200">
        <f t="shared" si="395"/>
        <v>157985121.67000002</v>
      </c>
      <c r="G708" s="200"/>
      <c r="H708" s="200"/>
      <c r="I708" s="200"/>
      <c r="J708" s="200">
        <f t="shared" si="396"/>
        <v>0</v>
      </c>
      <c r="K708" s="200">
        <f t="shared" si="401"/>
        <v>0</v>
      </c>
      <c r="L708" s="200">
        <f t="shared" si="401"/>
        <v>0</v>
      </c>
      <c r="M708" s="200">
        <f t="shared" si="401"/>
        <v>157985121.67000002</v>
      </c>
      <c r="N708" s="200">
        <f t="shared" si="397"/>
        <v>157985121.67000002</v>
      </c>
      <c r="O708" s="200"/>
      <c r="P708" s="200"/>
      <c r="Q708" s="200">
        <v>157985121.67000002</v>
      </c>
      <c r="R708" s="200">
        <f t="shared" si="398"/>
        <v>157985121.67000002</v>
      </c>
      <c r="S708" s="200"/>
      <c r="T708" s="200"/>
      <c r="U708" s="200"/>
      <c r="V708" s="200">
        <f t="shared" si="399"/>
        <v>0</v>
      </c>
      <c r="W708" s="200"/>
      <c r="X708" s="200"/>
      <c r="Y708" s="495">
        <f>+[3]CHD6!J482+[3]CHD6!I482</f>
        <v>48000000</v>
      </c>
      <c r="Z708" s="200">
        <f t="shared" si="400"/>
        <v>48000000</v>
      </c>
      <c r="AA708" s="200">
        <f t="shared" si="402"/>
        <v>0</v>
      </c>
      <c r="AB708" s="402">
        <f t="shared" si="402"/>
        <v>0</v>
      </c>
      <c r="AC708" s="402">
        <f t="shared" si="402"/>
        <v>205985121.67000002</v>
      </c>
      <c r="AD708" s="402">
        <f t="shared" si="387"/>
        <v>205985121.67000002</v>
      </c>
      <c r="AE708" s="402"/>
      <c r="AF708" s="402"/>
      <c r="AG708" s="402">
        <f>+[3]CHD6!AX482</f>
        <v>203552344.91000003</v>
      </c>
      <c r="AH708" s="402">
        <f t="shared" si="388"/>
        <v>203552344.91000003</v>
      </c>
      <c r="AI708" s="402">
        <f t="shared" si="403"/>
        <v>0</v>
      </c>
      <c r="AJ708" s="402">
        <f t="shared" si="403"/>
        <v>0</v>
      </c>
      <c r="AK708" s="402">
        <f t="shared" si="403"/>
        <v>2432776.7599999905</v>
      </c>
      <c r="AL708" s="402">
        <f t="shared" si="390"/>
        <v>2432776.7599999905</v>
      </c>
      <c r="AM708" s="432" t="str">
        <f t="shared" si="404"/>
        <v/>
      </c>
      <c r="AN708" s="432" t="str">
        <f t="shared" si="404"/>
        <v/>
      </c>
      <c r="AO708" s="432">
        <f t="shared" si="404"/>
        <v>0.98818955106914252</v>
      </c>
      <c r="AP708" s="432">
        <f t="shared" si="404"/>
        <v>0.98818955106914252</v>
      </c>
      <c r="AQ708" s="200">
        <f t="shared" si="405"/>
        <v>0</v>
      </c>
      <c r="AR708" s="200">
        <f t="shared" si="405"/>
        <v>0</v>
      </c>
      <c r="AS708" s="200">
        <f t="shared" si="405"/>
        <v>0</v>
      </c>
      <c r="AT708" s="200">
        <f t="shared" si="393"/>
        <v>0</v>
      </c>
      <c r="AU708" s="404"/>
    </row>
    <row r="709" spans="1:47" s="334" customFormat="1">
      <c r="A709" s="401"/>
      <c r="B709" s="217" t="s">
        <v>54</v>
      </c>
      <c r="C709" s="200"/>
      <c r="D709" s="200"/>
      <c r="E709" s="200">
        <f>+[3]CHD7!D482</f>
        <v>45849982.730000019</v>
      </c>
      <c r="F709" s="200">
        <f t="shared" si="395"/>
        <v>45849982.730000019</v>
      </c>
      <c r="G709" s="200"/>
      <c r="H709" s="200"/>
      <c r="I709" s="200"/>
      <c r="J709" s="200">
        <f t="shared" si="396"/>
        <v>0</v>
      </c>
      <c r="K709" s="200">
        <f t="shared" si="401"/>
        <v>0</v>
      </c>
      <c r="L709" s="200">
        <f t="shared" si="401"/>
        <v>0</v>
      </c>
      <c r="M709" s="200">
        <f t="shared" si="401"/>
        <v>45849982.730000019</v>
      </c>
      <c r="N709" s="200">
        <f t="shared" si="397"/>
        <v>45849982.730000019</v>
      </c>
      <c r="O709" s="200"/>
      <c r="P709" s="200"/>
      <c r="Q709" s="200">
        <v>45849982.730000019</v>
      </c>
      <c r="R709" s="200">
        <f t="shared" si="398"/>
        <v>45849982.730000019</v>
      </c>
      <c r="S709" s="200"/>
      <c r="T709" s="200"/>
      <c r="U709" s="200"/>
      <c r="V709" s="200">
        <f t="shared" si="399"/>
        <v>0</v>
      </c>
      <c r="W709" s="200"/>
      <c r="X709" s="200"/>
      <c r="Y709" s="495">
        <f>+[3]CHD7!J482+[3]CHD7!I482</f>
        <v>0</v>
      </c>
      <c r="Z709" s="200">
        <f t="shared" si="400"/>
        <v>0</v>
      </c>
      <c r="AA709" s="200">
        <f t="shared" si="402"/>
        <v>0</v>
      </c>
      <c r="AB709" s="402">
        <f t="shared" si="402"/>
        <v>0</v>
      </c>
      <c r="AC709" s="402">
        <f t="shared" si="402"/>
        <v>45849982.730000019</v>
      </c>
      <c r="AD709" s="402">
        <f t="shared" si="387"/>
        <v>45849982.730000019</v>
      </c>
      <c r="AE709" s="402"/>
      <c r="AF709" s="402"/>
      <c r="AG709" s="402">
        <f>+[3]CHD7!AX482</f>
        <v>38086987.799999997</v>
      </c>
      <c r="AH709" s="402">
        <f t="shared" si="388"/>
        <v>38086987.799999997</v>
      </c>
      <c r="AI709" s="402">
        <f t="shared" si="403"/>
        <v>0</v>
      </c>
      <c r="AJ709" s="402">
        <f t="shared" si="403"/>
        <v>0</v>
      </c>
      <c r="AK709" s="402">
        <f t="shared" si="403"/>
        <v>7762994.9300000221</v>
      </c>
      <c r="AL709" s="402">
        <f t="shared" si="390"/>
        <v>7762994.9300000221</v>
      </c>
      <c r="AM709" s="432" t="str">
        <f t="shared" si="404"/>
        <v/>
      </c>
      <c r="AN709" s="432" t="str">
        <f t="shared" si="404"/>
        <v/>
      </c>
      <c r="AO709" s="432">
        <f t="shared" si="404"/>
        <v>0.83068706970481299</v>
      </c>
      <c r="AP709" s="432">
        <f t="shared" si="404"/>
        <v>0.83068706970481299</v>
      </c>
      <c r="AQ709" s="200">
        <f t="shared" si="405"/>
        <v>0</v>
      </c>
      <c r="AR709" s="200">
        <f t="shared" si="405"/>
        <v>0</v>
      </c>
      <c r="AS709" s="200">
        <f t="shared" si="405"/>
        <v>0</v>
      </c>
      <c r="AT709" s="200">
        <f t="shared" si="393"/>
        <v>0</v>
      </c>
      <c r="AU709" s="404"/>
    </row>
    <row r="710" spans="1:47" s="334" customFormat="1">
      <c r="A710" s="401"/>
      <c r="B710" s="217" t="s">
        <v>103</v>
      </c>
      <c r="C710" s="200"/>
      <c r="D710" s="200"/>
      <c r="E710" s="200">
        <f>+[3]CHD8!D482</f>
        <v>24159887.159999996</v>
      </c>
      <c r="F710" s="200">
        <f t="shared" si="395"/>
        <v>24159887.159999996</v>
      </c>
      <c r="G710" s="200"/>
      <c r="H710" s="200"/>
      <c r="I710" s="200"/>
      <c r="J710" s="200">
        <f t="shared" si="396"/>
        <v>0</v>
      </c>
      <c r="K710" s="200">
        <f t="shared" si="401"/>
        <v>0</v>
      </c>
      <c r="L710" s="200">
        <f t="shared" si="401"/>
        <v>0</v>
      </c>
      <c r="M710" s="200">
        <f t="shared" si="401"/>
        <v>24159887.159999996</v>
      </c>
      <c r="N710" s="200">
        <f t="shared" si="397"/>
        <v>24159887.159999996</v>
      </c>
      <c r="O710" s="200"/>
      <c r="P710" s="200"/>
      <c r="Q710" s="200">
        <v>24159887.159999996</v>
      </c>
      <c r="R710" s="200">
        <f t="shared" si="398"/>
        <v>24159887.159999996</v>
      </c>
      <c r="S710" s="200"/>
      <c r="T710" s="200"/>
      <c r="U710" s="200"/>
      <c r="V710" s="200">
        <f t="shared" si="399"/>
        <v>0</v>
      </c>
      <c r="W710" s="200"/>
      <c r="X710" s="200"/>
      <c r="Y710" s="495">
        <f>+[3]CHD8!J482+[3]CHD8!I482</f>
        <v>8697644</v>
      </c>
      <c r="Z710" s="200">
        <f t="shared" si="400"/>
        <v>8697644</v>
      </c>
      <c r="AA710" s="200">
        <f t="shared" si="402"/>
        <v>0</v>
      </c>
      <c r="AB710" s="402">
        <f t="shared" si="402"/>
        <v>0</v>
      </c>
      <c r="AC710" s="402">
        <f t="shared" si="402"/>
        <v>32857531.159999996</v>
      </c>
      <c r="AD710" s="402">
        <f t="shared" si="387"/>
        <v>32857531.159999996</v>
      </c>
      <c r="AE710" s="402"/>
      <c r="AF710" s="402"/>
      <c r="AG710" s="402">
        <f>+[3]CHD8!AX482</f>
        <v>32633361.280000001</v>
      </c>
      <c r="AH710" s="402">
        <f t="shared" si="388"/>
        <v>32633361.280000001</v>
      </c>
      <c r="AI710" s="402">
        <f t="shared" si="403"/>
        <v>0</v>
      </c>
      <c r="AJ710" s="402">
        <f t="shared" si="403"/>
        <v>0</v>
      </c>
      <c r="AK710" s="402">
        <f t="shared" si="403"/>
        <v>224169.87999999523</v>
      </c>
      <c r="AL710" s="402">
        <f t="shared" si="390"/>
        <v>224169.87999999523</v>
      </c>
      <c r="AM710" s="432" t="str">
        <f t="shared" si="404"/>
        <v/>
      </c>
      <c r="AN710" s="432" t="str">
        <f t="shared" si="404"/>
        <v/>
      </c>
      <c r="AO710" s="432">
        <f t="shared" si="404"/>
        <v>0.99317751906226925</v>
      </c>
      <c r="AP710" s="432">
        <f t="shared" si="404"/>
        <v>0.99317751906226925</v>
      </c>
      <c r="AQ710" s="200">
        <f t="shared" si="405"/>
        <v>0</v>
      </c>
      <c r="AR710" s="200">
        <f t="shared" si="405"/>
        <v>0</v>
      </c>
      <c r="AS710" s="200">
        <f t="shared" si="405"/>
        <v>0</v>
      </c>
      <c r="AT710" s="200">
        <f t="shared" si="393"/>
        <v>0</v>
      </c>
      <c r="AU710" s="404"/>
    </row>
    <row r="711" spans="1:47" s="334" customFormat="1" ht="24">
      <c r="A711" s="401"/>
      <c r="B711" s="217" t="s">
        <v>105</v>
      </c>
      <c r="C711" s="200"/>
      <c r="D711" s="200"/>
      <c r="E711" s="200">
        <f>+[3]CHD9!D482</f>
        <v>178617044.42000002</v>
      </c>
      <c r="F711" s="200">
        <f t="shared" si="395"/>
        <v>178617044.42000002</v>
      </c>
      <c r="G711" s="200"/>
      <c r="H711" s="200"/>
      <c r="I711" s="200"/>
      <c r="J711" s="200">
        <f t="shared" si="396"/>
        <v>0</v>
      </c>
      <c r="K711" s="200">
        <f t="shared" si="401"/>
        <v>0</v>
      </c>
      <c r="L711" s="200">
        <f t="shared" si="401"/>
        <v>0</v>
      </c>
      <c r="M711" s="200">
        <f t="shared" si="401"/>
        <v>178617044.42000002</v>
      </c>
      <c r="N711" s="200">
        <f t="shared" si="397"/>
        <v>178617044.42000002</v>
      </c>
      <c r="O711" s="200"/>
      <c r="P711" s="200"/>
      <c r="Q711" s="200">
        <v>178617044.42000002</v>
      </c>
      <c r="R711" s="200">
        <f t="shared" si="398"/>
        <v>178617044.42000002</v>
      </c>
      <c r="S711" s="200"/>
      <c r="T711" s="200"/>
      <c r="U711" s="200"/>
      <c r="V711" s="200">
        <f t="shared" si="399"/>
        <v>0</v>
      </c>
      <c r="W711" s="200"/>
      <c r="X711" s="200"/>
      <c r="Y711" s="431">
        <f>+[3]CHD9!J482+[3]CHD9!I482</f>
        <v>0</v>
      </c>
      <c r="Z711" s="200">
        <f t="shared" si="400"/>
        <v>0</v>
      </c>
      <c r="AA711" s="200">
        <f t="shared" si="402"/>
        <v>0</v>
      </c>
      <c r="AB711" s="402">
        <f t="shared" si="402"/>
        <v>0</v>
      </c>
      <c r="AC711" s="402">
        <f t="shared" si="402"/>
        <v>178617044.42000002</v>
      </c>
      <c r="AD711" s="402">
        <f t="shared" si="387"/>
        <v>178617044.42000002</v>
      </c>
      <c r="AE711" s="402"/>
      <c r="AF711" s="402"/>
      <c r="AG711" s="402">
        <f>+[3]CHD9!AX482</f>
        <v>141426272.15000001</v>
      </c>
      <c r="AH711" s="402">
        <f t="shared" si="388"/>
        <v>141426272.15000001</v>
      </c>
      <c r="AI711" s="402">
        <f t="shared" si="403"/>
        <v>0</v>
      </c>
      <c r="AJ711" s="402">
        <f t="shared" si="403"/>
        <v>0</v>
      </c>
      <c r="AK711" s="402">
        <f t="shared" si="403"/>
        <v>37190772.270000011</v>
      </c>
      <c r="AL711" s="402">
        <f t="shared" si="390"/>
        <v>37190772.270000011</v>
      </c>
      <c r="AM711" s="432" t="str">
        <f t="shared" si="404"/>
        <v/>
      </c>
      <c r="AN711" s="432" t="str">
        <f t="shared" si="404"/>
        <v/>
      </c>
      <c r="AO711" s="432">
        <f t="shared" si="404"/>
        <v>0.79178486358474476</v>
      </c>
      <c r="AP711" s="432">
        <f t="shared" si="404"/>
        <v>0.79178486358474476</v>
      </c>
      <c r="AQ711" s="200">
        <f t="shared" si="405"/>
        <v>0</v>
      </c>
      <c r="AR711" s="200">
        <f t="shared" si="405"/>
        <v>0</v>
      </c>
      <c r="AS711" s="200">
        <f t="shared" si="405"/>
        <v>0</v>
      </c>
      <c r="AT711" s="200">
        <f t="shared" si="393"/>
        <v>0</v>
      </c>
      <c r="AU711" s="404"/>
    </row>
    <row r="712" spans="1:47" s="334" customFormat="1">
      <c r="A712" s="401"/>
      <c r="B712" s="217" t="s">
        <v>107</v>
      </c>
      <c r="C712" s="200"/>
      <c r="D712" s="200"/>
      <c r="E712" s="200">
        <f>+[3]CHD10!D482</f>
        <v>54211092.539999999</v>
      </c>
      <c r="F712" s="200">
        <f t="shared" si="395"/>
        <v>54211092.539999999</v>
      </c>
      <c r="G712" s="200"/>
      <c r="H712" s="200"/>
      <c r="I712" s="200"/>
      <c r="J712" s="200">
        <f t="shared" si="396"/>
        <v>0</v>
      </c>
      <c r="K712" s="200">
        <f t="shared" si="401"/>
        <v>0</v>
      </c>
      <c r="L712" s="200">
        <f t="shared" si="401"/>
        <v>0</v>
      </c>
      <c r="M712" s="200">
        <f t="shared" si="401"/>
        <v>54211092.539999999</v>
      </c>
      <c r="N712" s="200">
        <f t="shared" si="397"/>
        <v>54211092.539999999</v>
      </c>
      <c r="O712" s="200"/>
      <c r="P712" s="200"/>
      <c r="Q712" s="200">
        <f>+I712+M712</f>
        <v>54211092.539999999</v>
      </c>
      <c r="R712" s="200">
        <f t="shared" si="398"/>
        <v>54211092.539999999</v>
      </c>
      <c r="S712" s="200"/>
      <c r="T712" s="200"/>
      <c r="U712" s="200"/>
      <c r="V712" s="200">
        <f t="shared" si="399"/>
        <v>0</v>
      </c>
      <c r="W712" s="200"/>
      <c r="X712" s="200"/>
      <c r="Y712" s="495">
        <f>+[3]CHD10!J482+[3]CHD10!I482</f>
        <v>31000000</v>
      </c>
      <c r="Z712" s="200">
        <f t="shared" si="400"/>
        <v>31000000</v>
      </c>
      <c r="AA712" s="200">
        <f t="shared" si="402"/>
        <v>0</v>
      </c>
      <c r="AB712" s="402">
        <f t="shared" si="402"/>
        <v>0</v>
      </c>
      <c r="AC712" s="402">
        <f t="shared" si="402"/>
        <v>85211092.539999992</v>
      </c>
      <c r="AD712" s="402">
        <f t="shared" si="387"/>
        <v>85211092.539999992</v>
      </c>
      <c r="AE712" s="402"/>
      <c r="AF712" s="402"/>
      <c r="AG712" s="402">
        <f>+[3]CHD10!AX482</f>
        <v>37559218.280000001</v>
      </c>
      <c r="AH712" s="402">
        <f t="shared" si="388"/>
        <v>37559218.280000001</v>
      </c>
      <c r="AI712" s="402">
        <f t="shared" si="403"/>
        <v>0</v>
      </c>
      <c r="AJ712" s="402">
        <f t="shared" si="403"/>
        <v>0</v>
      </c>
      <c r="AK712" s="402">
        <f t="shared" si="403"/>
        <v>47651874.25999999</v>
      </c>
      <c r="AL712" s="402">
        <f t="shared" si="390"/>
        <v>47651874.25999999</v>
      </c>
      <c r="AM712" s="432" t="str">
        <f t="shared" si="404"/>
        <v/>
      </c>
      <c r="AN712" s="432" t="str">
        <f t="shared" si="404"/>
        <v/>
      </c>
      <c r="AO712" s="432">
        <f t="shared" si="404"/>
        <v>0.4407785085300821</v>
      </c>
      <c r="AP712" s="432">
        <f t="shared" si="404"/>
        <v>0.4407785085300821</v>
      </c>
      <c r="AQ712" s="200">
        <f t="shared" si="405"/>
        <v>0</v>
      </c>
      <c r="AR712" s="200">
        <f t="shared" si="405"/>
        <v>0</v>
      </c>
      <c r="AS712" s="200">
        <f t="shared" si="405"/>
        <v>0</v>
      </c>
      <c r="AT712" s="200">
        <f t="shared" si="393"/>
        <v>0</v>
      </c>
      <c r="AU712" s="404"/>
    </row>
    <row r="713" spans="1:47" s="334" customFormat="1">
      <c r="A713" s="401"/>
      <c r="B713" s="217" t="s">
        <v>55</v>
      </c>
      <c r="C713" s="200"/>
      <c r="D713" s="200"/>
      <c r="E713" s="200">
        <f>+[3]CHD11!D482</f>
        <v>36223760</v>
      </c>
      <c r="F713" s="200">
        <f t="shared" si="395"/>
        <v>36223760</v>
      </c>
      <c r="G713" s="200"/>
      <c r="H713" s="200"/>
      <c r="I713" s="200"/>
      <c r="J713" s="200">
        <f t="shared" si="396"/>
        <v>0</v>
      </c>
      <c r="K713" s="200">
        <f t="shared" si="401"/>
        <v>0</v>
      </c>
      <c r="L713" s="200">
        <f t="shared" si="401"/>
        <v>0</v>
      </c>
      <c r="M713" s="200">
        <f t="shared" si="401"/>
        <v>36223760</v>
      </c>
      <c r="N713" s="200">
        <f t="shared" si="397"/>
        <v>36223760</v>
      </c>
      <c r="O713" s="200"/>
      <c r="P713" s="200"/>
      <c r="Q713" s="200">
        <v>36223760</v>
      </c>
      <c r="R713" s="200">
        <f t="shared" si="398"/>
        <v>36223760</v>
      </c>
      <c r="S713" s="200"/>
      <c r="T713" s="200"/>
      <c r="U713" s="200"/>
      <c r="V713" s="200">
        <f t="shared" si="399"/>
        <v>0</v>
      </c>
      <c r="W713" s="200"/>
      <c r="X713" s="200"/>
      <c r="Y713" s="495">
        <f>+[3]CHD11!J482+[3]CHD11!I482</f>
        <v>87522100</v>
      </c>
      <c r="Z713" s="200">
        <f t="shared" si="400"/>
        <v>87522100</v>
      </c>
      <c r="AA713" s="200">
        <f t="shared" si="402"/>
        <v>0</v>
      </c>
      <c r="AB713" s="402">
        <f t="shared" si="402"/>
        <v>0</v>
      </c>
      <c r="AC713" s="402">
        <f t="shared" si="402"/>
        <v>123745860</v>
      </c>
      <c r="AD713" s="402">
        <f t="shared" si="387"/>
        <v>123745860</v>
      </c>
      <c r="AE713" s="402"/>
      <c r="AF713" s="402"/>
      <c r="AG713" s="402">
        <f>+[3]CHD11!AX482</f>
        <v>123745860</v>
      </c>
      <c r="AH713" s="402">
        <f t="shared" si="388"/>
        <v>123745860</v>
      </c>
      <c r="AI713" s="402">
        <f t="shared" si="403"/>
        <v>0</v>
      </c>
      <c r="AJ713" s="402">
        <f t="shared" si="403"/>
        <v>0</v>
      </c>
      <c r="AK713" s="402">
        <f t="shared" si="403"/>
        <v>0</v>
      </c>
      <c r="AL713" s="402">
        <f t="shared" si="390"/>
        <v>0</v>
      </c>
      <c r="AM713" s="432" t="str">
        <f t="shared" si="404"/>
        <v/>
      </c>
      <c r="AN713" s="432" t="str">
        <f t="shared" si="404"/>
        <v/>
      </c>
      <c r="AO713" s="432">
        <f t="shared" si="404"/>
        <v>1</v>
      </c>
      <c r="AP713" s="432">
        <f t="shared" si="404"/>
        <v>1</v>
      </c>
      <c r="AQ713" s="200">
        <f t="shared" si="405"/>
        <v>0</v>
      </c>
      <c r="AR713" s="200">
        <f t="shared" si="405"/>
        <v>0</v>
      </c>
      <c r="AS713" s="200">
        <f t="shared" si="405"/>
        <v>0</v>
      </c>
      <c r="AT713" s="200">
        <f t="shared" si="393"/>
        <v>0</v>
      </c>
      <c r="AU713" s="404"/>
    </row>
    <row r="714" spans="1:47" s="334" customFormat="1">
      <c r="A714" s="401"/>
      <c r="B714" s="217" t="s">
        <v>56</v>
      </c>
      <c r="C714" s="200"/>
      <c r="D714" s="200"/>
      <c r="E714" s="200">
        <f>+[3]CHD12!D482</f>
        <v>23675473.829999998</v>
      </c>
      <c r="F714" s="200">
        <f t="shared" si="395"/>
        <v>23675473.829999998</v>
      </c>
      <c r="G714" s="200"/>
      <c r="H714" s="200"/>
      <c r="I714" s="200"/>
      <c r="J714" s="200">
        <f t="shared" si="396"/>
        <v>0</v>
      </c>
      <c r="K714" s="200">
        <f t="shared" si="401"/>
        <v>0</v>
      </c>
      <c r="L714" s="200">
        <f t="shared" si="401"/>
        <v>0</v>
      </c>
      <c r="M714" s="200">
        <f t="shared" si="401"/>
        <v>23675473.829999998</v>
      </c>
      <c r="N714" s="200">
        <f t="shared" si="397"/>
        <v>23675473.829999998</v>
      </c>
      <c r="O714" s="200"/>
      <c r="P714" s="200"/>
      <c r="Q714" s="200">
        <v>23675473.829999998</v>
      </c>
      <c r="R714" s="200">
        <f t="shared" si="398"/>
        <v>23675473.829999998</v>
      </c>
      <c r="S714" s="200"/>
      <c r="T714" s="200"/>
      <c r="U714" s="200"/>
      <c r="V714" s="200">
        <f t="shared" si="399"/>
        <v>0</v>
      </c>
      <c r="W714" s="200"/>
      <c r="X714" s="200"/>
      <c r="Y714" s="402">
        <f>+[3]CHD12!J482+[3]CHD12!I482</f>
        <v>4366306</v>
      </c>
      <c r="Z714" s="200">
        <f t="shared" si="400"/>
        <v>4366306</v>
      </c>
      <c r="AA714" s="200">
        <f t="shared" si="402"/>
        <v>0</v>
      </c>
      <c r="AB714" s="402">
        <f t="shared" si="402"/>
        <v>0</v>
      </c>
      <c r="AC714" s="402">
        <f t="shared" si="402"/>
        <v>28041779.829999998</v>
      </c>
      <c r="AD714" s="402">
        <f t="shared" si="387"/>
        <v>28041779.829999998</v>
      </c>
      <c r="AE714" s="402"/>
      <c r="AF714" s="402"/>
      <c r="AG714" s="402">
        <f>+[3]CHD12!AX482</f>
        <v>9186179.8300000001</v>
      </c>
      <c r="AH714" s="402">
        <f t="shared" si="388"/>
        <v>9186179.8300000001</v>
      </c>
      <c r="AI714" s="402">
        <f t="shared" si="403"/>
        <v>0</v>
      </c>
      <c r="AJ714" s="402">
        <f t="shared" si="403"/>
        <v>0</v>
      </c>
      <c r="AK714" s="402">
        <f t="shared" si="403"/>
        <v>18855600</v>
      </c>
      <c r="AL714" s="402">
        <f t="shared" si="390"/>
        <v>18855600</v>
      </c>
      <c r="AM714" s="432" t="str">
        <f t="shared" si="404"/>
        <v/>
      </c>
      <c r="AN714" s="432" t="str">
        <f t="shared" si="404"/>
        <v/>
      </c>
      <c r="AO714" s="432">
        <f t="shared" si="404"/>
        <v>0.32758904340916084</v>
      </c>
      <c r="AP714" s="432">
        <f t="shared" si="404"/>
        <v>0.32758904340916084</v>
      </c>
      <c r="AQ714" s="200">
        <f t="shared" si="405"/>
        <v>0</v>
      </c>
      <c r="AR714" s="200">
        <f t="shared" si="405"/>
        <v>0</v>
      </c>
      <c r="AS714" s="200">
        <f t="shared" si="405"/>
        <v>0</v>
      </c>
      <c r="AT714" s="200">
        <f t="shared" si="393"/>
        <v>0</v>
      </c>
      <c r="AU714" s="404"/>
    </row>
    <row r="715" spans="1:47" s="334" customFormat="1">
      <c r="A715" s="401"/>
      <c r="B715" s="443" t="s">
        <v>428</v>
      </c>
      <c r="C715" s="200"/>
      <c r="D715" s="200"/>
      <c r="E715" s="200">
        <f>+[3]CHD13!D482</f>
        <v>64788066.760000005</v>
      </c>
      <c r="F715" s="200">
        <f t="shared" si="395"/>
        <v>64788066.760000005</v>
      </c>
      <c r="G715" s="200"/>
      <c r="H715" s="200"/>
      <c r="I715" s="200"/>
      <c r="J715" s="200">
        <f t="shared" si="396"/>
        <v>0</v>
      </c>
      <c r="K715" s="200">
        <f t="shared" si="401"/>
        <v>0</v>
      </c>
      <c r="L715" s="200">
        <f t="shared" si="401"/>
        <v>0</v>
      </c>
      <c r="M715" s="200">
        <f t="shared" si="401"/>
        <v>64788066.760000005</v>
      </c>
      <c r="N715" s="200">
        <f t="shared" si="397"/>
        <v>64788066.760000005</v>
      </c>
      <c r="O715" s="200"/>
      <c r="P715" s="200"/>
      <c r="Q715" s="200">
        <v>64788066.760000005</v>
      </c>
      <c r="R715" s="200">
        <f t="shared" si="398"/>
        <v>64788066.760000005</v>
      </c>
      <c r="S715" s="200"/>
      <c r="T715" s="200"/>
      <c r="U715" s="200"/>
      <c r="V715" s="200">
        <f t="shared" si="399"/>
        <v>0</v>
      </c>
      <c r="W715" s="200"/>
      <c r="X715" s="200"/>
      <c r="Y715" s="402">
        <f>+[3]CHD13!J482+[3]CHD13!I482</f>
        <v>0</v>
      </c>
      <c r="Z715" s="200">
        <f t="shared" si="400"/>
        <v>0</v>
      </c>
      <c r="AA715" s="200">
        <f t="shared" si="402"/>
        <v>0</v>
      </c>
      <c r="AB715" s="402">
        <f t="shared" si="402"/>
        <v>0</v>
      </c>
      <c r="AC715" s="402">
        <f t="shared" si="402"/>
        <v>64788066.760000005</v>
      </c>
      <c r="AD715" s="402">
        <f t="shared" si="387"/>
        <v>64788066.760000005</v>
      </c>
      <c r="AE715" s="402"/>
      <c r="AF715" s="402"/>
      <c r="AG715" s="402">
        <f>+[3]CHD13!AX482</f>
        <v>53974181.859999999</v>
      </c>
      <c r="AH715" s="402">
        <f t="shared" si="388"/>
        <v>53974181.859999999</v>
      </c>
      <c r="AI715" s="402">
        <f t="shared" si="403"/>
        <v>0</v>
      </c>
      <c r="AJ715" s="402">
        <f t="shared" si="403"/>
        <v>0</v>
      </c>
      <c r="AK715" s="402">
        <f t="shared" si="403"/>
        <v>10813884.900000006</v>
      </c>
      <c r="AL715" s="402">
        <f t="shared" si="390"/>
        <v>10813884.900000006</v>
      </c>
      <c r="AM715" s="432" t="str">
        <f t="shared" si="404"/>
        <v/>
      </c>
      <c r="AN715" s="432" t="str">
        <f t="shared" si="404"/>
        <v/>
      </c>
      <c r="AO715" s="432">
        <f t="shared" si="404"/>
        <v>0.83308832257553223</v>
      </c>
      <c r="AP715" s="432">
        <f t="shared" si="404"/>
        <v>0.83308832257553223</v>
      </c>
      <c r="AQ715" s="200">
        <f t="shared" si="405"/>
        <v>0</v>
      </c>
      <c r="AR715" s="200">
        <f t="shared" si="405"/>
        <v>0</v>
      </c>
      <c r="AS715" s="200">
        <f t="shared" si="405"/>
        <v>0</v>
      </c>
      <c r="AT715" s="200">
        <f t="shared" si="393"/>
        <v>0</v>
      </c>
      <c r="AU715" s="404"/>
    </row>
    <row r="716" spans="1:47" s="334" customFormat="1">
      <c r="A716" s="401"/>
      <c r="B716" s="217"/>
      <c r="C716" s="200"/>
      <c r="D716" s="200"/>
      <c r="E716" s="200"/>
      <c r="F716" s="200">
        <f t="shared" si="395"/>
        <v>0</v>
      </c>
      <c r="G716" s="200"/>
      <c r="H716" s="200"/>
      <c r="I716" s="200"/>
      <c r="J716" s="200">
        <f t="shared" si="396"/>
        <v>0</v>
      </c>
      <c r="K716" s="200">
        <f t="shared" si="401"/>
        <v>0</v>
      </c>
      <c r="L716" s="200">
        <f t="shared" si="401"/>
        <v>0</v>
      </c>
      <c r="M716" s="200">
        <f t="shared" si="401"/>
        <v>0</v>
      </c>
      <c r="N716" s="200">
        <f t="shared" si="397"/>
        <v>0</v>
      </c>
      <c r="O716" s="200"/>
      <c r="P716" s="200"/>
      <c r="Q716" s="200"/>
      <c r="R716" s="200">
        <f t="shared" si="398"/>
        <v>0</v>
      </c>
      <c r="S716" s="200"/>
      <c r="T716" s="200"/>
      <c r="U716" s="200"/>
      <c r="V716" s="200">
        <f t="shared" si="399"/>
        <v>0</v>
      </c>
      <c r="W716" s="200"/>
      <c r="X716" s="200"/>
      <c r="Y716" s="402"/>
      <c r="Z716" s="200">
        <f t="shared" si="400"/>
        <v>0</v>
      </c>
      <c r="AA716" s="200">
        <f t="shared" si="402"/>
        <v>0</v>
      </c>
      <c r="AB716" s="402">
        <f t="shared" si="402"/>
        <v>0</v>
      </c>
      <c r="AC716" s="402">
        <f t="shared" si="402"/>
        <v>0</v>
      </c>
      <c r="AD716" s="402">
        <f t="shared" si="387"/>
        <v>0</v>
      </c>
      <c r="AE716" s="402"/>
      <c r="AF716" s="402"/>
      <c r="AG716" s="402"/>
      <c r="AH716" s="402">
        <f t="shared" si="388"/>
        <v>0</v>
      </c>
      <c r="AI716" s="402">
        <f t="shared" si="403"/>
        <v>0</v>
      </c>
      <c r="AJ716" s="402">
        <f t="shared" si="403"/>
        <v>0</v>
      </c>
      <c r="AK716" s="402">
        <f t="shared" si="403"/>
        <v>0</v>
      </c>
      <c r="AL716" s="402">
        <f t="shared" si="390"/>
        <v>0</v>
      </c>
      <c r="AM716" s="432" t="str">
        <f t="shared" si="404"/>
        <v/>
      </c>
      <c r="AN716" s="432" t="str">
        <f t="shared" si="404"/>
        <v/>
      </c>
      <c r="AO716" s="432" t="str">
        <f t="shared" si="404"/>
        <v/>
      </c>
      <c r="AP716" s="432" t="str">
        <f t="shared" si="404"/>
        <v/>
      </c>
      <c r="AQ716" s="200">
        <f t="shared" si="405"/>
        <v>0</v>
      </c>
      <c r="AR716" s="200">
        <f t="shared" si="405"/>
        <v>0</v>
      </c>
      <c r="AS716" s="200">
        <f t="shared" si="405"/>
        <v>0</v>
      </c>
      <c r="AT716" s="200">
        <f t="shared" si="393"/>
        <v>0</v>
      </c>
      <c r="AU716" s="404"/>
    </row>
    <row r="717" spans="1:47" s="334" customFormat="1">
      <c r="A717" s="401"/>
      <c r="B717" s="217" t="s">
        <v>430</v>
      </c>
      <c r="C717" s="200"/>
      <c r="D717" s="200"/>
      <c r="E717" s="200"/>
      <c r="F717" s="200">
        <f t="shared" si="395"/>
        <v>0</v>
      </c>
      <c r="G717" s="200"/>
      <c r="H717" s="200"/>
      <c r="I717" s="200"/>
      <c r="J717" s="200">
        <f t="shared" si="396"/>
        <v>0</v>
      </c>
      <c r="K717" s="200">
        <f t="shared" si="401"/>
        <v>0</v>
      </c>
      <c r="L717" s="200">
        <f t="shared" si="401"/>
        <v>0</v>
      </c>
      <c r="M717" s="200">
        <f t="shared" si="401"/>
        <v>0</v>
      </c>
      <c r="N717" s="200">
        <f t="shared" si="397"/>
        <v>0</v>
      </c>
      <c r="O717" s="200"/>
      <c r="P717" s="200"/>
      <c r="Q717" s="200"/>
      <c r="R717" s="200">
        <f t="shared" si="398"/>
        <v>0</v>
      </c>
      <c r="S717" s="200"/>
      <c r="T717" s="200"/>
      <c r="U717" s="200"/>
      <c r="V717" s="200">
        <f t="shared" si="399"/>
        <v>0</v>
      </c>
      <c r="W717" s="200"/>
      <c r="X717" s="200"/>
      <c r="Y717" s="494">
        <f>+[3]QMMC!J482</f>
        <v>8284000</v>
      </c>
      <c r="Z717" s="200">
        <f t="shared" si="400"/>
        <v>8284000</v>
      </c>
      <c r="AA717" s="200">
        <f t="shared" si="402"/>
        <v>0</v>
      </c>
      <c r="AB717" s="402">
        <f t="shared" si="402"/>
        <v>0</v>
      </c>
      <c r="AC717" s="402">
        <f t="shared" si="402"/>
        <v>8284000</v>
      </c>
      <c r="AD717" s="402">
        <f t="shared" si="387"/>
        <v>8284000</v>
      </c>
      <c r="AE717" s="402"/>
      <c r="AF717" s="402"/>
      <c r="AG717" s="402">
        <f>+[3]QMMC!AX482</f>
        <v>8284000</v>
      </c>
      <c r="AH717" s="402">
        <f t="shared" si="388"/>
        <v>8284000</v>
      </c>
      <c r="AI717" s="402">
        <f t="shared" si="403"/>
        <v>0</v>
      </c>
      <c r="AJ717" s="402">
        <f t="shared" si="403"/>
        <v>0</v>
      </c>
      <c r="AK717" s="402">
        <f t="shared" si="403"/>
        <v>0</v>
      </c>
      <c r="AL717" s="402">
        <f t="shared" si="390"/>
        <v>0</v>
      </c>
      <c r="AM717" s="432" t="str">
        <f t="shared" si="404"/>
        <v/>
      </c>
      <c r="AN717" s="432" t="str">
        <f t="shared" si="404"/>
        <v/>
      </c>
      <c r="AO717" s="432">
        <f t="shared" si="404"/>
        <v>1</v>
      </c>
      <c r="AP717" s="432">
        <f t="shared" si="404"/>
        <v>1</v>
      </c>
      <c r="AQ717" s="200">
        <f t="shared" si="405"/>
        <v>0</v>
      </c>
      <c r="AR717" s="200">
        <f t="shared" si="405"/>
        <v>0</v>
      </c>
      <c r="AS717" s="200">
        <f t="shared" si="405"/>
        <v>0</v>
      </c>
      <c r="AT717" s="200">
        <f t="shared" si="393"/>
        <v>0</v>
      </c>
      <c r="AU717" s="404"/>
    </row>
    <row r="718" spans="1:47" s="334" customFormat="1">
      <c r="A718" s="401"/>
      <c r="B718" s="216" t="s">
        <v>62</v>
      </c>
      <c r="C718" s="200"/>
      <c r="D718" s="200"/>
      <c r="E718" s="200"/>
      <c r="F718" s="200">
        <f t="shared" si="395"/>
        <v>0</v>
      </c>
      <c r="G718" s="200"/>
      <c r="H718" s="200"/>
      <c r="I718" s="200"/>
      <c r="J718" s="200">
        <f t="shared" si="396"/>
        <v>0</v>
      </c>
      <c r="K718" s="200">
        <f t="shared" si="401"/>
        <v>0</v>
      </c>
      <c r="L718" s="200">
        <f t="shared" si="401"/>
        <v>0</v>
      </c>
      <c r="M718" s="200">
        <f t="shared" si="401"/>
        <v>0</v>
      </c>
      <c r="N718" s="200">
        <f t="shared" si="397"/>
        <v>0</v>
      </c>
      <c r="O718" s="200"/>
      <c r="P718" s="200"/>
      <c r="Q718" s="200"/>
      <c r="R718" s="200">
        <f t="shared" si="398"/>
        <v>0</v>
      </c>
      <c r="S718" s="200"/>
      <c r="T718" s="200"/>
      <c r="U718" s="200"/>
      <c r="V718" s="200">
        <f t="shared" si="399"/>
        <v>0</v>
      </c>
      <c r="W718" s="200"/>
      <c r="X718" s="200"/>
      <c r="Y718" s="494">
        <f>+[3]EAMC!J482</f>
        <v>100000000</v>
      </c>
      <c r="Z718" s="200">
        <f t="shared" si="400"/>
        <v>100000000</v>
      </c>
      <c r="AA718" s="200">
        <f t="shared" si="402"/>
        <v>0</v>
      </c>
      <c r="AB718" s="402">
        <f t="shared" si="402"/>
        <v>0</v>
      </c>
      <c r="AC718" s="402">
        <f t="shared" si="402"/>
        <v>100000000</v>
      </c>
      <c r="AD718" s="402">
        <f t="shared" si="387"/>
        <v>100000000</v>
      </c>
      <c r="AE718" s="402"/>
      <c r="AF718" s="402"/>
      <c r="AG718" s="494">
        <f>+[3]EAMC!AX482</f>
        <v>100000000</v>
      </c>
      <c r="AH718" s="402">
        <f t="shared" si="388"/>
        <v>100000000</v>
      </c>
      <c r="AI718" s="402">
        <f t="shared" si="403"/>
        <v>0</v>
      </c>
      <c r="AJ718" s="402">
        <f t="shared" si="403"/>
        <v>0</v>
      </c>
      <c r="AK718" s="402">
        <f t="shared" si="403"/>
        <v>0</v>
      </c>
      <c r="AL718" s="402">
        <f t="shared" si="390"/>
        <v>0</v>
      </c>
      <c r="AM718" s="432" t="str">
        <f t="shared" si="404"/>
        <v/>
      </c>
      <c r="AN718" s="432" t="str">
        <f t="shared" si="404"/>
        <v/>
      </c>
      <c r="AO718" s="432">
        <f t="shared" si="404"/>
        <v>1</v>
      </c>
      <c r="AP718" s="432">
        <f t="shared" si="404"/>
        <v>1</v>
      </c>
      <c r="AQ718" s="200">
        <f t="shared" si="405"/>
        <v>0</v>
      </c>
      <c r="AR718" s="200">
        <f t="shared" si="405"/>
        <v>0</v>
      </c>
      <c r="AS718" s="200">
        <f t="shared" si="405"/>
        <v>0</v>
      </c>
      <c r="AT718" s="200">
        <f t="shared" si="393"/>
        <v>0</v>
      </c>
      <c r="AU718" s="404"/>
    </row>
    <row r="719" spans="1:47" s="334" customFormat="1">
      <c r="A719" s="401"/>
      <c r="B719" s="217" t="s">
        <v>163</v>
      </c>
      <c r="C719" s="200"/>
      <c r="D719" s="200"/>
      <c r="E719" s="200"/>
      <c r="F719" s="200">
        <f t="shared" si="395"/>
        <v>0</v>
      </c>
      <c r="G719" s="200"/>
      <c r="H719" s="200"/>
      <c r="I719" s="200"/>
      <c r="J719" s="200">
        <f t="shared" si="396"/>
        <v>0</v>
      </c>
      <c r="K719" s="200">
        <f t="shared" si="401"/>
        <v>0</v>
      </c>
      <c r="L719" s="200">
        <f t="shared" si="401"/>
        <v>0</v>
      </c>
      <c r="M719" s="200">
        <f t="shared" si="401"/>
        <v>0</v>
      </c>
      <c r="N719" s="200">
        <f t="shared" si="397"/>
        <v>0</v>
      </c>
      <c r="O719" s="200"/>
      <c r="P719" s="200"/>
      <c r="Q719" s="200"/>
      <c r="R719" s="200">
        <f t="shared" si="398"/>
        <v>0</v>
      </c>
      <c r="S719" s="200"/>
      <c r="T719" s="200"/>
      <c r="U719" s="200"/>
      <c r="V719" s="200">
        <f t="shared" si="399"/>
        <v>0</v>
      </c>
      <c r="W719" s="200"/>
      <c r="X719" s="200"/>
      <c r="Y719" s="494">
        <f>+[3]NCMH!J482</f>
        <v>10987000</v>
      </c>
      <c r="Z719" s="200">
        <f t="shared" si="400"/>
        <v>10987000</v>
      </c>
      <c r="AA719" s="200">
        <f t="shared" si="402"/>
        <v>0</v>
      </c>
      <c r="AB719" s="402">
        <f t="shared" si="402"/>
        <v>0</v>
      </c>
      <c r="AC719" s="402">
        <f t="shared" si="402"/>
        <v>10987000</v>
      </c>
      <c r="AD719" s="402">
        <f t="shared" si="387"/>
        <v>10987000</v>
      </c>
      <c r="AE719" s="402"/>
      <c r="AF719" s="402"/>
      <c r="AG719" s="402">
        <f>+[3]NCMH!AX482</f>
        <v>10986719.970000001</v>
      </c>
      <c r="AH719" s="402">
        <f t="shared" si="388"/>
        <v>10986719.970000001</v>
      </c>
      <c r="AI719" s="402">
        <f t="shared" si="403"/>
        <v>0</v>
      </c>
      <c r="AJ719" s="402">
        <f t="shared" si="403"/>
        <v>0</v>
      </c>
      <c r="AK719" s="402">
        <f t="shared" si="403"/>
        <v>280.02999999932945</v>
      </c>
      <c r="AL719" s="402">
        <f t="shared" si="390"/>
        <v>280.02999999932945</v>
      </c>
      <c r="AM719" s="432" t="str">
        <f t="shared" si="404"/>
        <v/>
      </c>
      <c r="AN719" s="432" t="str">
        <f t="shared" si="404"/>
        <v/>
      </c>
      <c r="AO719" s="432">
        <f t="shared" si="404"/>
        <v>0.99997451260580694</v>
      </c>
      <c r="AP719" s="432">
        <f t="shared" si="404"/>
        <v>0.99997451260580694</v>
      </c>
      <c r="AQ719" s="200">
        <f t="shared" si="405"/>
        <v>0</v>
      </c>
      <c r="AR719" s="200">
        <f t="shared" si="405"/>
        <v>0</v>
      </c>
      <c r="AS719" s="200">
        <f t="shared" si="405"/>
        <v>0</v>
      </c>
      <c r="AT719" s="200">
        <f t="shared" si="393"/>
        <v>0</v>
      </c>
      <c r="AU719" s="404"/>
    </row>
    <row r="720" spans="1:47" s="334" customFormat="1">
      <c r="A720" s="401"/>
      <c r="B720" s="217"/>
      <c r="C720" s="200"/>
      <c r="D720" s="200"/>
      <c r="E720" s="200"/>
      <c r="F720" s="200"/>
      <c r="G720" s="200"/>
      <c r="H720" s="200"/>
      <c r="I720" s="200"/>
      <c r="J720" s="200"/>
      <c r="K720" s="200"/>
      <c r="L720" s="200"/>
      <c r="M720" s="200"/>
      <c r="N720" s="200"/>
      <c r="O720" s="200"/>
      <c r="P720" s="200"/>
      <c r="Q720" s="200"/>
      <c r="R720" s="200"/>
      <c r="S720" s="200"/>
      <c r="T720" s="200"/>
      <c r="U720" s="200"/>
      <c r="V720" s="200"/>
      <c r="W720" s="200"/>
      <c r="X720" s="200"/>
      <c r="Y720" s="402"/>
      <c r="Z720" s="200"/>
      <c r="AA720" s="200"/>
      <c r="AB720" s="402"/>
      <c r="AC720" s="402"/>
      <c r="AD720" s="402"/>
      <c r="AE720" s="402"/>
      <c r="AF720" s="402"/>
      <c r="AG720" s="402"/>
      <c r="AH720" s="402"/>
      <c r="AI720" s="402"/>
      <c r="AJ720" s="402"/>
      <c r="AK720" s="402"/>
      <c r="AL720" s="402"/>
      <c r="AM720" s="432"/>
      <c r="AN720" s="432"/>
      <c r="AO720" s="432"/>
      <c r="AP720" s="432"/>
      <c r="AQ720" s="200"/>
      <c r="AR720" s="200"/>
      <c r="AS720" s="200"/>
      <c r="AT720" s="200"/>
      <c r="AU720" s="404"/>
    </row>
    <row r="721" spans="1:47" s="334" customFormat="1" ht="24">
      <c r="A721" s="401"/>
      <c r="B721" s="217" t="s">
        <v>58</v>
      </c>
      <c r="C721" s="200"/>
      <c r="D721" s="200"/>
      <c r="E721" s="200"/>
      <c r="F721" s="200">
        <f>SUM(C721:E721)</f>
        <v>0</v>
      </c>
      <c r="G721" s="200"/>
      <c r="H721" s="200"/>
      <c r="I721" s="200"/>
      <c r="J721" s="200">
        <f>SUM(G721:I721)</f>
        <v>0</v>
      </c>
      <c r="K721" s="200">
        <f t="shared" ref="K721:M731" si="406">+C721+G721</f>
        <v>0</v>
      </c>
      <c r="L721" s="200">
        <f t="shared" si="406"/>
        <v>0</v>
      </c>
      <c r="M721" s="200">
        <f t="shared" si="406"/>
        <v>0</v>
      </c>
      <c r="N721" s="200">
        <f>SUM(K721:M721)</f>
        <v>0</v>
      </c>
      <c r="O721" s="200"/>
      <c r="P721" s="200"/>
      <c r="Q721" s="200"/>
      <c r="R721" s="200">
        <f>SUM(O721:Q721)</f>
        <v>0</v>
      </c>
      <c r="S721" s="200"/>
      <c r="T721" s="200"/>
      <c r="U721" s="200"/>
      <c r="V721" s="200">
        <f>SUM(S721:U721)</f>
        <v>0</v>
      </c>
      <c r="W721" s="200"/>
      <c r="X721" s="200"/>
      <c r="Y721" s="139">
        <f>+[3]LPGH!J482</f>
        <v>31000000</v>
      </c>
      <c r="Z721" s="200">
        <f>SUM(W721:Y721)</f>
        <v>31000000</v>
      </c>
      <c r="AA721" s="200">
        <f t="shared" ref="AA721:AC731" si="407">+O721+W721+S721</f>
        <v>0</v>
      </c>
      <c r="AB721" s="402">
        <f t="shared" si="407"/>
        <v>0</v>
      </c>
      <c r="AC721" s="402">
        <f t="shared" si="407"/>
        <v>31000000</v>
      </c>
      <c r="AD721" s="402">
        <f>SUM(AA721:AC721)</f>
        <v>31000000</v>
      </c>
      <c r="AE721" s="402"/>
      <c r="AF721" s="402"/>
      <c r="AG721" s="402">
        <f>+[3]LPGH!AX482</f>
        <v>26162367</v>
      </c>
      <c r="AH721" s="402">
        <f>SUM(AE721:AG721)</f>
        <v>26162367</v>
      </c>
      <c r="AI721" s="402">
        <f t="shared" ref="AI721:AK731" si="408">+AA721-AE721</f>
        <v>0</v>
      </c>
      <c r="AJ721" s="402">
        <f t="shared" si="408"/>
        <v>0</v>
      </c>
      <c r="AK721" s="402">
        <f t="shared" si="408"/>
        <v>4837633</v>
      </c>
      <c r="AL721" s="402">
        <f>SUM(AI721:AK721)</f>
        <v>4837633</v>
      </c>
      <c r="AM721" s="432" t="str">
        <f t="shared" ref="AM721:AP731" si="409">IF(AA721=0,"",AE721/AA721)</f>
        <v/>
      </c>
      <c r="AN721" s="432" t="str">
        <f t="shared" si="409"/>
        <v/>
      </c>
      <c r="AO721" s="432">
        <f t="shared" si="409"/>
        <v>0.8439473225806452</v>
      </c>
      <c r="AP721" s="432">
        <f t="shared" si="409"/>
        <v>0.8439473225806452</v>
      </c>
      <c r="AQ721" s="200">
        <f t="shared" ref="AQ721:AS731" si="410">+K721-O721-S721</f>
        <v>0</v>
      </c>
      <c r="AR721" s="200">
        <f t="shared" si="410"/>
        <v>0</v>
      </c>
      <c r="AS721" s="200">
        <f t="shared" si="410"/>
        <v>0</v>
      </c>
      <c r="AT721" s="200">
        <f>SUM(AQ721:AS721)</f>
        <v>0</v>
      </c>
      <c r="AU721" s="404"/>
    </row>
    <row r="722" spans="1:47" s="334" customFormat="1">
      <c r="A722" s="401"/>
      <c r="B722" s="217" t="s">
        <v>434</v>
      </c>
      <c r="C722" s="200"/>
      <c r="D722" s="200"/>
      <c r="E722" s="200"/>
      <c r="F722" s="200">
        <f>SUM(C722:E722)</f>
        <v>0</v>
      </c>
      <c r="G722" s="200"/>
      <c r="H722" s="200"/>
      <c r="I722" s="200"/>
      <c r="J722" s="200">
        <f>SUM(G722:I722)</f>
        <v>0</v>
      </c>
      <c r="K722" s="200">
        <f t="shared" si="406"/>
        <v>0</v>
      </c>
      <c r="L722" s="200">
        <f t="shared" si="406"/>
        <v>0</v>
      </c>
      <c r="M722" s="200">
        <f t="shared" si="406"/>
        <v>0</v>
      </c>
      <c r="N722" s="200">
        <f>SUM(K722:M722)</f>
        <v>0</v>
      </c>
      <c r="O722" s="200"/>
      <c r="P722" s="200"/>
      <c r="Q722" s="200"/>
      <c r="R722" s="200">
        <f>SUM(O722:Q722)</f>
        <v>0</v>
      </c>
      <c r="S722" s="200"/>
      <c r="T722" s="200"/>
      <c r="U722" s="200"/>
      <c r="V722" s="200">
        <f>SUM(S722:U722)</f>
        <v>0</v>
      </c>
      <c r="W722" s="200"/>
      <c r="X722" s="200"/>
      <c r="Y722" s="139">
        <f>+[3]SLRSH!J482</f>
        <v>1000000</v>
      </c>
      <c r="Z722" s="200">
        <f>SUM(W722:Y722)</f>
        <v>1000000</v>
      </c>
      <c r="AA722" s="200">
        <f t="shared" si="407"/>
        <v>0</v>
      </c>
      <c r="AB722" s="402">
        <f t="shared" si="407"/>
        <v>0</v>
      </c>
      <c r="AC722" s="402">
        <f t="shared" si="407"/>
        <v>1000000</v>
      </c>
      <c r="AD722" s="402">
        <f>SUM(AA722:AC722)</f>
        <v>1000000</v>
      </c>
      <c r="AE722" s="402"/>
      <c r="AF722" s="402"/>
      <c r="AG722" s="402">
        <f>+[3]SLRSH!AX482</f>
        <v>999000</v>
      </c>
      <c r="AH722" s="402">
        <f>SUM(AE722:AG722)</f>
        <v>999000</v>
      </c>
      <c r="AI722" s="402">
        <f t="shared" si="408"/>
        <v>0</v>
      </c>
      <c r="AJ722" s="402">
        <f t="shared" si="408"/>
        <v>0</v>
      </c>
      <c r="AK722" s="402">
        <f t="shared" si="408"/>
        <v>1000</v>
      </c>
      <c r="AL722" s="402">
        <f>SUM(AI722:AK722)</f>
        <v>1000</v>
      </c>
      <c r="AM722" s="432" t="str">
        <f t="shared" si="409"/>
        <v/>
      </c>
      <c r="AN722" s="432" t="str">
        <f t="shared" si="409"/>
        <v/>
      </c>
      <c r="AO722" s="432">
        <f t="shared" si="409"/>
        <v>0.999</v>
      </c>
      <c r="AP722" s="432">
        <f t="shared" si="409"/>
        <v>0.999</v>
      </c>
      <c r="AQ722" s="200">
        <f t="shared" si="410"/>
        <v>0</v>
      </c>
      <c r="AR722" s="200">
        <f t="shared" si="410"/>
        <v>0</v>
      </c>
      <c r="AS722" s="200">
        <f t="shared" si="410"/>
        <v>0</v>
      </c>
      <c r="AT722" s="200">
        <f>SUM(AQ722:AS722)</f>
        <v>0</v>
      </c>
      <c r="AU722" s="404"/>
    </row>
    <row r="723" spans="1:47" s="334" customFormat="1">
      <c r="A723" s="401"/>
      <c r="B723" s="217" t="s">
        <v>197</v>
      </c>
      <c r="C723" s="200"/>
      <c r="D723" s="200"/>
      <c r="E723" s="200"/>
      <c r="F723" s="200">
        <f>SUM(C723:E723)</f>
        <v>0</v>
      </c>
      <c r="G723" s="200"/>
      <c r="H723" s="200"/>
      <c r="I723" s="200"/>
      <c r="J723" s="200">
        <f>SUM(G723:I723)</f>
        <v>0</v>
      </c>
      <c r="K723" s="200">
        <f t="shared" si="406"/>
        <v>0</v>
      </c>
      <c r="L723" s="200">
        <f t="shared" si="406"/>
        <v>0</v>
      </c>
      <c r="M723" s="200">
        <f t="shared" si="406"/>
        <v>0</v>
      </c>
      <c r="N723" s="200">
        <f>SUM(K723:M723)</f>
        <v>0</v>
      </c>
      <c r="O723" s="200"/>
      <c r="P723" s="200"/>
      <c r="Q723" s="200"/>
      <c r="R723" s="200">
        <f>SUM(O723:Q723)</f>
        <v>0</v>
      </c>
      <c r="S723" s="200"/>
      <c r="T723" s="200"/>
      <c r="U723" s="200"/>
      <c r="V723" s="200">
        <f>SUM(S723:U723)</f>
        <v>0</v>
      </c>
      <c r="W723" s="200"/>
      <c r="X723" s="200"/>
      <c r="Y723" s="139">
        <f>+[3]VMC!J482</f>
        <v>4000000</v>
      </c>
      <c r="Z723" s="200">
        <f>SUM(W723:Y723)</f>
        <v>4000000</v>
      </c>
      <c r="AA723" s="200">
        <f t="shared" si="407"/>
        <v>0</v>
      </c>
      <c r="AB723" s="402">
        <f t="shared" si="407"/>
        <v>0</v>
      </c>
      <c r="AC723" s="402">
        <f t="shared" si="407"/>
        <v>4000000</v>
      </c>
      <c r="AD723" s="402">
        <f>SUM(AA723:AC723)</f>
        <v>4000000</v>
      </c>
      <c r="AE723" s="402"/>
      <c r="AF723" s="402"/>
      <c r="AG723" s="402">
        <f>+[3]VMC!AX482</f>
        <v>3996497</v>
      </c>
      <c r="AH723" s="402">
        <f>SUM(AE723:AG723)</f>
        <v>3996497</v>
      </c>
      <c r="AI723" s="402">
        <f t="shared" si="408"/>
        <v>0</v>
      </c>
      <c r="AJ723" s="402">
        <f t="shared" si="408"/>
        <v>0</v>
      </c>
      <c r="AK723" s="402">
        <f t="shared" si="408"/>
        <v>3503</v>
      </c>
      <c r="AL723" s="402">
        <f>SUM(AI723:AK723)</f>
        <v>3503</v>
      </c>
      <c r="AM723" s="432" t="str">
        <f t="shared" si="409"/>
        <v/>
      </c>
      <c r="AN723" s="432" t="str">
        <f t="shared" si="409"/>
        <v/>
      </c>
      <c r="AO723" s="432">
        <f t="shared" si="409"/>
        <v>0.99912425000000005</v>
      </c>
      <c r="AP723" s="432">
        <f t="shared" si="409"/>
        <v>0.99912425000000005</v>
      </c>
      <c r="AQ723" s="200">
        <f t="shared" si="410"/>
        <v>0</v>
      </c>
      <c r="AR723" s="200">
        <f t="shared" si="410"/>
        <v>0</v>
      </c>
      <c r="AS723" s="200">
        <f t="shared" si="410"/>
        <v>0</v>
      </c>
      <c r="AT723" s="200">
        <f>SUM(AQ723:AS723)</f>
        <v>0</v>
      </c>
      <c r="AU723" s="404"/>
    </row>
    <row r="724" spans="1:47" s="334" customFormat="1">
      <c r="A724" s="401"/>
      <c r="B724" s="217" t="s">
        <v>433</v>
      </c>
      <c r="C724" s="200"/>
      <c r="D724" s="200"/>
      <c r="E724" s="200"/>
      <c r="F724" s="200">
        <f>SUM(C724:E724)</f>
        <v>0</v>
      </c>
      <c r="G724" s="200"/>
      <c r="H724" s="200"/>
      <c r="I724" s="200"/>
      <c r="J724" s="200">
        <f>SUM(G724:I724)</f>
        <v>0</v>
      </c>
      <c r="K724" s="200">
        <f t="shared" si="406"/>
        <v>0</v>
      </c>
      <c r="L724" s="200">
        <f t="shared" si="406"/>
        <v>0</v>
      </c>
      <c r="M724" s="200">
        <f t="shared" si="406"/>
        <v>0</v>
      </c>
      <c r="N724" s="200">
        <f>SUM(K724:M724)</f>
        <v>0</v>
      </c>
      <c r="O724" s="200"/>
      <c r="P724" s="200"/>
      <c r="Q724" s="200"/>
      <c r="R724" s="200">
        <f>SUM(O724:Q724)</f>
        <v>0</v>
      </c>
      <c r="S724" s="200"/>
      <c r="T724" s="200"/>
      <c r="U724" s="200"/>
      <c r="V724" s="200">
        <f>SUM(S724:U724)</f>
        <v>0</v>
      </c>
      <c r="W724" s="200"/>
      <c r="X724" s="200"/>
      <c r="Y724" s="139">
        <f>+[3]DJNRMH!J482</f>
        <v>9000000</v>
      </c>
      <c r="Z724" s="200">
        <f>SUM(W724:Y724)</f>
        <v>9000000</v>
      </c>
      <c r="AA724" s="200">
        <f t="shared" si="407"/>
        <v>0</v>
      </c>
      <c r="AB724" s="402">
        <f t="shared" si="407"/>
        <v>0</v>
      </c>
      <c r="AC724" s="402">
        <f t="shared" si="407"/>
        <v>9000000</v>
      </c>
      <c r="AD724" s="402">
        <f>SUM(AA724:AC724)</f>
        <v>9000000</v>
      </c>
      <c r="AE724" s="402"/>
      <c r="AF724" s="402"/>
      <c r="AG724" s="402">
        <f>+[3]DJNRMH!AX482</f>
        <v>8823750.3900000006</v>
      </c>
      <c r="AH724" s="402">
        <f>SUM(AE724:AG724)</f>
        <v>8823750.3900000006</v>
      </c>
      <c r="AI724" s="402">
        <f t="shared" si="408"/>
        <v>0</v>
      </c>
      <c r="AJ724" s="402">
        <f t="shared" si="408"/>
        <v>0</v>
      </c>
      <c r="AK724" s="402">
        <f t="shared" si="408"/>
        <v>176249.6099999994</v>
      </c>
      <c r="AL724" s="402">
        <f>SUM(AI724:AK724)</f>
        <v>176249.6099999994</v>
      </c>
      <c r="AM724" s="432" t="str">
        <f t="shared" si="409"/>
        <v/>
      </c>
      <c r="AN724" s="432" t="str">
        <f t="shared" si="409"/>
        <v/>
      </c>
      <c r="AO724" s="432">
        <f t="shared" si="409"/>
        <v>0.98041671000000008</v>
      </c>
      <c r="AP724" s="432">
        <f t="shared" si="409"/>
        <v>0.98041671000000008</v>
      </c>
      <c r="AQ724" s="200">
        <f t="shared" si="410"/>
        <v>0</v>
      </c>
      <c r="AR724" s="200">
        <f t="shared" si="410"/>
        <v>0</v>
      </c>
      <c r="AS724" s="200">
        <f t="shared" si="410"/>
        <v>0</v>
      </c>
      <c r="AT724" s="200">
        <f>SUM(AQ724:AS724)</f>
        <v>0</v>
      </c>
      <c r="AU724" s="404"/>
    </row>
    <row r="725" spans="1:47" s="334" customFormat="1">
      <c r="A725" s="401"/>
      <c r="B725" s="217" t="s">
        <v>113</v>
      </c>
      <c r="C725" s="200"/>
      <c r="D725" s="200"/>
      <c r="E725" s="200"/>
      <c r="F725" s="200">
        <f t="shared" ref="F725:F731" si="411">SUM(C725:E725)</f>
        <v>0</v>
      </c>
      <c r="G725" s="200"/>
      <c r="H725" s="200"/>
      <c r="I725" s="200"/>
      <c r="J725" s="200">
        <f t="shared" ref="J725:J731" si="412">SUM(G725:I725)</f>
        <v>0</v>
      </c>
      <c r="K725" s="200">
        <f t="shared" si="406"/>
        <v>0</v>
      </c>
      <c r="L725" s="200">
        <f t="shared" si="406"/>
        <v>0</v>
      </c>
      <c r="M725" s="200">
        <f t="shared" si="406"/>
        <v>0</v>
      </c>
      <c r="N725" s="200">
        <f t="shared" ref="N725:N731" si="413">SUM(K725:M725)</f>
        <v>0</v>
      </c>
      <c r="O725" s="200"/>
      <c r="P725" s="200"/>
      <c r="Q725" s="200"/>
      <c r="R725" s="200">
        <f t="shared" ref="R725:R731" si="414">SUM(O725:Q725)</f>
        <v>0</v>
      </c>
      <c r="S725" s="200"/>
      <c r="T725" s="200"/>
      <c r="U725" s="200"/>
      <c r="V725" s="200">
        <f t="shared" ref="V725:V731" si="415">SUM(S725:U725)</f>
        <v>0</v>
      </c>
      <c r="W725" s="200"/>
      <c r="X725" s="200"/>
      <c r="Y725" s="494">
        <f>+[3]ITRMC!J482</f>
        <v>3000000</v>
      </c>
      <c r="Z725" s="200">
        <f t="shared" ref="Z725:Z731" si="416">SUM(W725:Y725)</f>
        <v>3000000</v>
      </c>
      <c r="AA725" s="200">
        <f t="shared" si="407"/>
        <v>0</v>
      </c>
      <c r="AB725" s="402">
        <f t="shared" si="407"/>
        <v>0</v>
      </c>
      <c r="AC725" s="402">
        <f t="shared" si="407"/>
        <v>3000000</v>
      </c>
      <c r="AD725" s="402">
        <f>SUM(AA725:AC725)</f>
        <v>3000000</v>
      </c>
      <c r="AE725" s="402"/>
      <c r="AF725" s="402"/>
      <c r="AG725" s="496">
        <f>+[3]ITRMC!AX482</f>
        <v>2987429</v>
      </c>
      <c r="AH725" s="402">
        <f t="shared" ref="AH725:AH731" si="417">SUM(AE725:AG725)</f>
        <v>2987429</v>
      </c>
      <c r="AI725" s="402">
        <f t="shared" si="408"/>
        <v>0</v>
      </c>
      <c r="AJ725" s="402">
        <f t="shared" si="408"/>
        <v>0</v>
      </c>
      <c r="AK725" s="402">
        <f t="shared" si="408"/>
        <v>12571</v>
      </c>
      <c r="AL725" s="402">
        <f t="shared" ref="AL725:AL731" si="418">SUM(AI725:AK725)</f>
        <v>12571</v>
      </c>
      <c r="AM725" s="432" t="str">
        <f t="shared" si="409"/>
        <v/>
      </c>
      <c r="AN725" s="432" t="str">
        <f t="shared" si="409"/>
        <v/>
      </c>
      <c r="AO725" s="432">
        <f t="shared" si="409"/>
        <v>0.9958096666666667</v>
      </c>
      <c r="AP725" s="432">
        <f t="shared" si="409"/>
        <v>0.9958096666666667</v>
      </c>
      <c r="AQ725" s="200">
        <f t="shared" si="410"/>
        <v>0</v>
      </c>
      <c r="AR725" s="200">
        <f t="shared" si="410"/>
        <v>0</v>
      </c>
      <c r="AS725" s="200">
        <f t="shared" si="410"/>
        <v>0</v>
      </c>
      <c r="AT725" s="200">
        <f>SUM(AQ725:AS725)</f>
        <v>0</v>
      </c>
      <c r="AU725" s="404"/>
    </row>
    <row r="726" spans="1:47" s="334" customFormat="1" ht="24">
      <c r="A726" s="401"/>
      <c r="B726" s="217" t="s">
        <v>436</v>
      </c>
      <c r="C726" s="200"/>
      <c r="D726" s="200"/>
      <c r="E726" s="200"/>
      <c r="F726" s="200">
        <f t="shared" si="411"/>
        <v>0</v>
      </c>
      <c r="G726" s="200"/>
      <c r="H726" s="200"/>
      <c r="I726" s="200"/>
      <c r="J726" s="200">
        <f t="shared" si="412"/>
        <v>0</v>
      </c>
      <c r="K726" s="200">
        <f t="shared" si="406"/>
        <v>0</v>
      </c>
      <c r="L726" s="200">
        <f t="shared" si="406"/>
        <v>0</v>
      </c>
      <c r="M726" s="200">
        <f t="shared" si="406"/>
        <v>0</v>
      </c>
      <c r="N726" s="200">
        <f t="shared" si="413"/>
        <v>0</v>
      </c>
      <c r="O726" s="200"/>
      <c r="P726" s="200"/>
      <c r="Q726" s="200"/>
      <c r="R726" s="200">
        <f t="shared" si="414"/>
        <v>0</v>
      </c>
      <c r="S726" s="200"/>
      <c r="T726" s="200"/>
      <c r="U726" s="200"/>
      <c r="V726" s="200">
        <f t="shared" si="415"/>
        <v>0</v>
      </c>
      <c r="W726" s="200"/>
      <c r="X726" s="200"/>
      <c r="Y726" s="494">
        <f>+[3]MMMHMC!J482</f>
        <v>10986868.5</v>
      </c>
      <c r="Z726" s="200">
        <f t="shared" si="416"/>
        <v>10986868.5</v>
      </c>
      <c r="AA726" s="200">
        <f t="shared" si="407"/>
        <v>0</v>
      </c>
      <c r="AB726" s="402">
        <f t="shared" si="407"/>
        <v>0</v>
      </c>
      <c r="AC726" s="402">
        <f t="shared" si="407"/>
        <v>10986868.5</v>
      </c>
      <c r="AD726" s="402">
        <f t="shared" ref="AD726:AD731" si="419">SUM(AA726:AC726)</f>
        <v>10986868.5</v>
      </c>
      <c r="AE726" s="402"/>
      <c r="AF726" s="402"/>
      <c r="AG726" s="496">
        <f>+[3]MMMHMC!AX482</f>
        <v>10986868.5</v>
      </c>
      <c r="AH726" s="402">
        <f t="shared" si="417"/>
        <v>10986868.5</v>
      </c>
      <c r="AI726" s="402">
        <f t="shared" si="408"/>
        <v>0</v>
      </c>
      <c r="AJ726" s="402">
        <f t="shared" si="408"/>
        <v>0</v>
      </c>
      <c r="AK726" s="402">
        <f t="shared" si="408"/>
        <v>0</v>
      </c>
      <c r="AL726" s="402">
        <f t="shared" si="418"/>
        <v>0</v>
      </c>
      <c r="AM726" s="432" t="str">
        <f t="shared" si="409"/>
        <v/>
      </c>
      <c r="AN726" s="432" t="str">
        <f t="shared" si="409"/>
        <v/>
      </c>
      <c r="AO726" s="432">
        <f t="shared" si="409"/>
        <v>1</v>
      </c>
      <c r="AP726" s="432">
        <f t="shared" si="409"/>
        <v>1</v>
      </c>
      <c r="AQ726" s="200">
        <f t="shared" si="410"/>
        <v>0</v>
      </c>
      <c r="AR726" s="200">
        <f t="shared" si="410"/>
        <v>0</v>
      </c>
      <c r="AS726" s="200">
        <f t="shared" si="410"/>
        <v>0</v>
      </c>
      <c r="AT726" s="200">
        <f t="shared" ref="AT726:AT731" si="420">SUM(AQ726:AS726)</f>
        <v>0</v>
      </c>
      <c r="AU726" s="404"/>
    </row>
    <row r="727" spans="1:47" s="334" customFormat="1" ht="24">
      <c r="A727" s="401"/>
      <c r="B727" s="217" t="s">
        <v>140</v>
      </c>
      <c r="C727" s="200"/>
      <c r="D727" s="200"/>
      <c r="E727" s="200"/>
      <c r="F727" s="200">
        <f t="shared" si="411"/>
        <v>0</v>
      </c>
      <c r="G727" s="200"/>
      <c r="H727" s="200"/>
      <c r="I727" s="200"/>
      <c r="J727" s="200">
        <f t="shared" si="412"/>
        <v>0</v>
      </c>
      <c r="K727" s="200">
        <f t="shared" si="406"/>
        <v>0</v>
      </c>
      <c r="L727" s="200">
        <f t="shared" si="406"/>
        <v>0</v>
      </c>
      <c r="M727" s="200">
        <f t="shared" si="406"/>
        <v>0</v>
      </c>
      <c r="N727" s="200">
        <f t="shared" si="413"/>
        <v>0</v>
      </c>
      <c r="O727" s="200"/>
      <c r="P727" s="200"/>
      <c r="Q727" s="200"/>
      <c r="R727" s="200">
        <f t="shared" si="414"/>
        <v>0</v>
      </c>
      <c r="S727" s="200"/>
      <c r="T727" s="200"/>
      <c r="U727" s="200"/>
      <c r="V727" s="200">
        <f t="shared" si="415"/>
        <v>0</v>
      </c>
      <c r="W727" s="200"/>
      <c r="X727" s="200"/>
      <c r="Y727" s="139">
        <f>+[3]DPJGMRMC!J482</f>
        <v>11700000</v>
      </c>
      <c r="Z727" s="200">
        <f t="shared" si="416"/>
        <v>11700000</v>
      </c>
      <c r="AA727" s="200">
        <f t="shared" si="407"/>
        <v>0</v>
      </c>
      <c r="AB727" s="402">
        <f t="shared" si="407"/>
        <v>0</v>
      </c>
      <c r="AC727" s="402">
        <f t="shared" si="407"/>
        <v>11700000</v>
      </c>
      <c r="AD727" s="402">
        <f t="shared" si="419"/>
        <v>11700000</v>
      </c>
      <c r="AE727" s="402"/>
      <c r="AF727" s="402"/>
      <c r="AG727" s="496">
        <f>+[3]DPJGMRMC!AX482</f>
        <v>11700000</v>
      </c>
      <c r="AH727" s="402">
        <f t="shared" si="417"/>
        <v>11700000</v>
      </c>
      <c r="AI727" s="402">
        <f t="shared" si="408"/>
        <v>0</v>
      </c>
      <c r="AJ727" s="402">
        <f t="shared" si="408"/>
        <v>0</v>
      </c>
      <c r="AK727" s="402">
        <f t="shared" si="408"/>
        <v>0</v>
      </c>
      <c r="AL727" s="402">
        <f t="shared" si="418"/>
        <v>0</v>
      </c>
      <c r="AM727" s="432" t="str">
        <f t="shared" si="409"/>
        <v/>
      </c>
      <c r="AN727" s="432" t="str">
        <f t="shared" si="409"/>
        <v/>
      </c>
      <c r="AO727" s="432">
        <f t="shared" si="409"/>
        <v>1</v>
      </c>
      <c r="AP727" s="432">
        <f t="shared" si="409"/>
        <v>1</v>
      </c>
      <c r="AQ727" s="200">
        <f t="shared" si="410"/>
        <v>0</v>
      </c>
      <c r="AR727" s="200">
        <f t="shared" si="410"/>
        <v>0</v>
      </c>
      <c r="AS727" s="200">
        <f t="shared" si="410"/>
        <v>0</v>
      </c>
      <c r="AT727" s="200">
        <f t="shared" si="420"/>
        <v>0</v>
      </c>
      <c r="AU727" s="404"/>
    </row>
    <row r="728" spans="1:47" s="334" customFormat="1">
      <c r="A728" s="401"/>
      <c r="B728" s="217" t="s">
        <v>115</v>
      </c>
      <c r="C728" s="200"/>
      <c r="D728" s="200"/>
      <c r="E728" s="200"/>
      <c r="F728" s="200">
        <f t="shared" si="411"/>
        <v>0</v>
      </c>
      <c r="G728" s="200"/>
      <c r="H728" s="200"/>
      <c r="I728" s="200"/>
      <c r="J728" s="200">
        <f t="shared" si="412"/>
        <v>0</v>
      </c>
      <c r="K728" s="200">
        <f t="shared" si="406"/>
        <v>0</v>
      </c>
      <c r="L728" s="200">
        <f t="shared" si="406"/>
        <v>0</v>
      </c>
      <c r="M728" s="200">
        <f t="shared" si="406"/>
        <v>0</v>
      </c>
      <c r="N728" s="200">
        <f t="shared" si="413"/>
        <v>0</v>
      </c>
      <c r="O728" s="200"/>
      <c r="P728" s="200"/>
      <c r="Q728" s="200"/>
      <c r="R728" s="200">
        <f t="shared" si="414"/>
        <v>0</v>
      </c>
      <c r="S728" s="200"/>
      <c r="T728" s="200"/>
      <c r="U728" s="200"/>
      <c r="V728" s="200">
        <f t="shared" si="415"/>
        <v>0</v>
      </c>
      <c r="W728" s="200"/>
      <c r="X728" s="200"/>
      <c r="Y728" s="494">
        <f>+[3]BRH!J482</f>
        <v>22797000</v>
      </c>
      <c r="Z728" s="200">
        <f t="shared" si="416"/>
        <v>22797000</v>
      </c>
      <c r="AA728" s="200">
        <f t="shared" si="407"/>
        <v>0</v>
      </c>
      <c r="AB728" s="402">
        <f t="shared" si="407"/>
        <v>0</v>
      </c>
      <c r="AC728" s="402">
        <f t="shared" si="407"/>
        <v>22797000</v>
      </c>
      <c r="AD728" s="402">
        <f t="shared" si="419"/>
        <v>22797000</v>
      </c>
      <c r="AE728" s="402"/>
      <c r="AF728" s="402"/>
      <c r="AG728" s="496">
        <f>+[3]BRH!AX482</f>
        <v>22797000</v>
      </c>
      <c r="AH728" s="402">
        <f t="shared" si="417"/>
        <v>22797000</v>
      </c>
      <c r="AI728" s="402">
        <f t="shared" si="408"/>
        <v>0</v>
      </c>
      <c r="AJ728" s="402">
        <f t="shared" si="408"/>
        <v>0</v>
      </c>
      <c r="AK728" s="402">
        <f t="shared" si="408"/>
        <v>0</v>
      </c>
      <c r="AL728" s="402">
        <f t="shared" si="418"/>
        <v>0</v>
      </c>
      <c r="AM728" s="432" t="str">
        <f t="shared" si="409"/>
        <v/>
      </c>
      <c r="AN728" s="432" t="str">
        <f t="shared" si="409"/>
        <v/>
      </c>
      <c r="AO728" s="432">
        <f t="shared" si="409"/>
        <v>1</v>
      </c>
      <c r="AP728" s="432">
        <f t="shared" si="409"/>
        <v>1</v>
      </c>
      <c r="AQ728" s="200">
        <f t="shared" si="410"/>
        <v>0</v>
      </c>
      <c r="AR728" s="200">
        <f t="shared" si="410"/>
        <v>0</v>
      </c>
      <c r="AS728" s="200">
        <f t="shared" si="410"/>
        <v>0</v>
      </c>
      <c r="AT728" s="200">
        <f t="shared" si="420"/>
        <v>0</v>
      </c>
      <c r="AU728" s="404"/>
    </row>
    <row r="729" spans="1:47" s="334" customFormat="1">
      <c r="A729" s="401"/>
      <c r="B729" s="217" t="s">
        <v>120</v>
      </c>
      <c r="C729" s="200"/>
      <c r="D729" s="200"/>
      <c r="E729" s="200"/>
      <c r="F729" s="200">
        <f t="shared" si="411"/>
        <v>0</v>
      </c>
      <c r="G729" s="200"/>
      <c r="H729" s="200"/>
      <c r="I729" s="200"/>
      <c r="J729" s="200">
        <f t="shared" si="412"/>
        <v>0</v>
      </c>
      <c r="K729" s="200">
        <f t="shared" si="406"/>
        <v>0</v>
      </c>
      <c r="L729" s="200">
        <f t="shared" si="406"/>
        <v>0</v>
      </c>
      <c r="M729" s="200">
        <f t="shared" si="406"/>
        <v>0</v>
      </c>
      <c r="N729" s="200">
        <f t="shared" si="413"/>
        <v>0</v>
      </c>
      <c r="O729" s="200"/>
      <c r="P729" s="200"/>
      <c r="Q729" s="200"/>
      <c r="R729" s="200">
        <f t="shared" si="414"/>
        <v>0</v>
      </c>
      <c r="S729" s="200"/>
      <c r="T729" s="200"/>
      <c r="U729" s="200"/>
      <c r="V729" s="200">
        <f t="shared" si="415"/>
        <v>0</v>
      </c>
      <c r="W729" s="200"/>
      <c r="X729" s="200"/>
      <c r="Y729" s="494">
        <f>+[3]ZCMC!J482</f>
        <v>43000000</v>
      </c>
      <c r="Z729" s="200">
        <f t="shared" si="416"/>
        <v>43000000</v>
      </c>
      <c r="AA729" s="200">
        <f t="shared" si="407"/>
        <v>0</v>
      </c>
      <c r="AB729" s="402">
        <f t="shared" si="407"/>
        <v>0</v>
      </c>
      <c r="AC729" s="402">
        <f t="shared" si="407"/>
        <v>43000000</v>
      </c>
      <c r="AD729" s="402">
        <f t="shared" si="419"/>
        <v>43000000</v>
      </c>
      <c r="AE729" s="402"/>
      <c r="AF729" s="402"/>
      <c r="AG729" s="496">
        <f>+[3]ZCMC!AX482</f>
        <v>43000000</v>
      </c>
      <c r="AH729" s="402">
        <f t="shared" si="417"/>
        <v>43000000</v>
      </c>
      <c r="AI729" s="402">
        <f t="shared" si="408"/>
        <v>0</v>
      </c>
      <c r="AJ729" s="402">
        <f t="shared" si="408"/>
        <v>0</v>
      </c>
      <c r="AK729" s="402">
        <f t="shared" si="408"/>
        <v>0</v>
      </c>
      <c r="AL729" s="402">
        <f t="shared" si="418"/>
        <v>0</v>
      </c>
      <c r="AM729" s="432" t="str">
        <f t="shared" si="409"/>
        <v/>
      </c>
      <c r="AN729" s="432" t="str">
        <f t="shared" si="409"/>
        <v/>
      </c>
      <c r="AO729" s="432">
        <f t="shared" si="409"/>
        <v>1</v>
      </c>
      <c r="AP729" s="432">
        <f t="shared" si="409"/>
        <v>1</v>
      </c>
      <c r="AQ729" s="200">
        <f t="shared" si="410"/>
        <v>0</v>
      </c>
      <c r="AR729" s="200">
        <f t="shared" si="410"/>
        <v>0</v>
      </c>
      <c r="AS729" s="200">
        <f t="shared" si="410"/>
        <v>0</v>
      </c>
      <c r="AT729" s="200">
        <f t="shared" si="420"/>
        <v>0</v>
      </c>
      <c r="AU729" s="404"/>
    </row>
    <row r="730" spans="1:47" s="334" customFormat="1">
      <c r="A730" s="401"/>
      <c r="B730" s="217" t="s">
        <v>175</v>
      </c>
      <c r="C730" s="200"/>
      <c r="D730" s="200"/>
      <c r="E730" s="200"/>
      <c r="F730" s="200">
        <f t="shared" si="411"/>
        <v>0</v>
      </c>
      <c r="G730" s="200"/>
      <c r="H730" s="200"/>
      <c r="I730" s="200"/>
      <c r="J730" s="200">
        <f t="shared" si="412"/>
        <v>0</v>
      </c>
      <c r="K730" s="200">
        <f t="shared" si="406"/>
        <v>0</v>
      </c>
      <c r="L730" s="200">
        <f t="shared" si="406"/>
        <v>0</v>
      </c>
      <c r="M730" s="200">
        <f t="shared" si="406"/>
        <v>0</v>
      </c>
      <c r="N730" s="200">
        <f t="shared" si="413"/>
        <v>0</v>
      </c>
      <c r="O730" s="200"/>
      <c r="P730" s="200"/>
      <c r="Q730" s="200"/>
      <c r="R730" s="200">
        <f t="shared" si="414"/>
        <v>0</v>
      </c>
      <c r="S730" s="200"/>
      <c r="T730" s="200"/>
      <c r="U730" s="200"/>
      <c r="V730" s="200">
        <f t="shared" si="415"/>
        <v>0</v>
      </c>
      <c r="W730" s="200"/>
      <c r="X730" s="200"/>
      <c r="Y730" s="494">
        <f>+[3]CRH!J482</f>
        <v>1926000</v>
      </c>
      <c r="Z730" s="200">
        <f t="shared" si="416"/>
        <v>1926000</v>
      </c>
      <c r="AA730" s="200">
        <f t="shared" si="407"/>
        <v>0</v>
      </c>
      <c r="AB730" s="402">
        <f t="shared" si="407"/>
        <v>0</v>
      </c>
      <c r="AC730" s="402">
        <f t="shared" si="407"/>
        <v>1926000</v>
      </c>
      <c r="AD730" s="402">
        <f t="shared" si="419"/>
        <v>1926000</v>
      </c>
      <c r="AE730" s="402"/>
      <c r="AF730" s="402"/>
      <c r="AG730" s="496">
        <f>+[3]CRH!AX482</f>
        <v>1921500</v>
      </c>
      <c r="AH730" s="402">
        <f t="shared" si="417"/>
        <v>1921500</v>
      </c>
      <c r="AI730" s="402">
        <f t="shared" si="408"/>
        <v>0</v>
      </c>
      <c r="AJ730" s="402">
        <f t="shared" si="408"/>
        <v>0</v>
      </c>
      <c r="AK730" s="402">
        <f t="shared" si="408"/>
        <v>4500</v>
      </c>
      <c r="AL730" s="402">
        <f t="shared" si="418"/>
        <v>4500</v>
      </c>
      <c r="AM730" s="432" t="str">
        <f t="shared" si="409"/>
        <v/>
      </c>
      <c r="AN730" s="432" t="str">
        <f t="shared" si="409"/>
        <v/>
      </c>
      <c r="AO730" s="432">
        <f t="shared" si="409"/>
        <v>0.99766355140186913</v>
      </c>
      <c r="AP730" s="432">
        <f t="shared" si="409"/>
        <v>0.99766355140186913</v>
      </c>
      <c r="AQ730" s="200">
        <f t="shared" si="410"/>
        <v>0</v>
      </c>
      <c r="AR730" s="200">
        <f t="shared" si="410"/>
        <v>0</v>
      </c>
      <c r="AS730" s="200">
        <f t="shared" si="410"/>
        <v>0</v>
      </c>
      <c r="AT730" s="200">
        <f t="shared" si="420"/>
        <v>0</v>
      </c>
      <c r="AU730" s="404"/>
    </row>
    <row r="731" spans="1:47" s="334" customFormat="1">
      <c r="A731" s="401"/>
      <c r="B731" s="217" t="s">
        <v>60</v>
      </c>
      <c r="C731" s="200"/>
      <c r="D731" s="200"/>
      <c r="E731" s="200">
        <f>+[3]ECS!D481</f>
        <v>0</v>
      </c>
      <c r="F731" s="200">
        <f t="shared" si="411"/>
        <v>0</v>
      </c>
      <c r="G731" s="200"/>
      <c r="H731" s="200"/>
      <c r="I731" s="200"/>
      <c r="J731" s="200">
        <f t="shared" si="412"/>
        <v>0</v>
      </c>
      <c r="K731" s="200">
        <f t="shared" si="406"/>
        <v>0</v>
      </c>
      <c r="L731" s="200">
        <f t="shared" si="406"/>
        <v>0</v>
      </c>
      <c r="M731" s="200">
        <f t="shared" si="406"/>
        <v>0</v>
      </c>
      <c r="N731" s="200">
        <f t="shared" si="413"/>
        <v>0</v>
      </c>
      <c r="O731" s="200"/>
      <c r="P731" s="200"/>
      <c r="Q731" s="200">
        <v>0</v>
      </c>
      <c r="R731" s="200">
        <f t="shared" si="414"/>
        <v>0</v>
      </c>
      <c r="S731" s="200"/>
      <c r="T731" s="200"/>
      <c r="U731" s="200"/>
      <c r="V731" s="200">
        <f t="shared" si="415"/>
        <v>0</v>
      </c>
      <c r="W731" s="200"/>
      <c r="X731" s="200"/>
      <c r="Y731" s="494">
        <f>+[3]WVMC!J482</f>
        <v>600000</v>
      </c>
      <c r="Z731" s="200">
        <f t="shared" si="416"/>
        <v>600000</v>
      </c>
      <c r="AA731" s="200">
        <f t="shared" si="407"/>
        <v>0</v>
      </c>
      <c r="AB731" s="402">
        <f t="shared" si="407"/>
        <v>0</v>
      </c>
      <c r="AC731" s="402">
        <f t="shared" si="407"/>
        <v>600000</v>
      </c>
      <c r="AD731" s="402">
        <f t="shared" si="419"/>
        <v>600000</v>
      </c>
      <c r="AE731" s="402"/>
      <c r="AF731" s="402"/>
      <c r="AG731" s="402">
        <f>+[3]WVMC!AX482</f>
        <v>557069</v>
      </c>
      <c r="AH731" s="402">
        <f t="shared" si="417"/>
        <v>557069</v>
      </c>
      <c r="AI731" s="402">
        <f t="shared" si="408"/>
        <v>0</v>
      </c>
      <c r="AJ731" s="402">
        <f t="shared" si="408"/>
        <v>0</v>
      </c>
      <c r="AK731" s="402">
        <f t="shared" si="408"/>
        <v>42931</v>
      </c>
      <c r="AL731" s="402">
        <f t="shared" si="418"/>
        <v>42931</v>
      </c>
      <c r="AM731" s="432" t="str">
        <f t="shared" si="409"/>
        <v/>
      </c>
      <c r="AN731" s="432" t="str">
        <f t="shared" si="409"/>
        <v/>
      </c>
      <c r="AO731" s="432">
        <f t="shared" si="409"/>
        <v>0.92844833333333332</v>
      </c>
      <c r="AP731" s="432">
        <f t="shared" si="409"/>
        <v>0.92844833333333332</v>
      </c>
      <c r="AQ731" s="200">
        <f t="shared" si="410"/>
        <v>0</v>
      </c>
      <c r="AR731" s="200">
        <f t="shared" si="410"/>
        <v>0</v>
      </c>
      <c r="AS731" s="200">
        <f t="shared" si="410"/>
        <v>0</v>
      </c>
      <c r="AT731" s="200">
        <f t="shared" si="420"/>
        <v>0</v>
      </c>
      <c r="AU731" s="404"/>
    </row>
    <row r="732" spans="1:47" s="334" customFormat="1">
      <c r="A732" s="401"/>
      <c r="B732" s="217" t="s">
        <v>143</v>
      </c>
      <c r="C732" s="200"/>
      <c r="D732" s="200"/>
      <c r="E732" s="200">
        <f>+[3]ECS!D482</f>
        <v>0</v>
      </c>
      <c r="F732" s="200">
        <f t="shared" ref="F732:F740" si="421">SUM(C732:E732)</f>
        <v>0</v>
      </c>
      <c r="G732" s="200"/>
      <c r="H732" s="200"/>
      <c r="I732" s="200"/>
      <c r="J732" s="200">
        <f t="shared" ref="J732:J740" si="422">SUM(G732:I732)</f>
        <v>0</v>
      </c>
      <c r="K732" s="200">
        <f t="shared" si="401"/>
        <v>0</v>
      </c>
      <c r="L732" s="200">
        <f t="shared" si="401"/>
        <v>0</v>
      </c>
      <c r="M732" s="200">
        <f t="shared" si="401"/>
        <v>0</v>
      </c>
      <c r="N732" s="200">
        <f t="shared" ref="N732:N740" si="423">SUM(K732:M732)</f>
        <v>0</v>
      </c>
      <c r="O732" s="200"/>
      <c r="P732" s="200"/>
      <c r="Q732" s="200">
        <v>0</v>
      </c>
      <c r="R732" s="200">
        <f t="shared" ref="R732:R740" si="424">SUM(O732:Q732)</f>
        <v>0</v>
      </c>
      <c r="S732" s="200"/>
      <c r="T732" s="200"/>
      <c r="U732" s="200"/>
      <c r="V732" s="200">
        <f t="shared" ref="V732:V740" si="425">SUM(S732:U732)</f>
        <v>0</v>
      </c>
      <c r="W732" s="200"/>
      <c r="X732" s="200"/>
      <c r="Y732" s="494">
        <f>+[3]ECS!J482</f>
        <v>30000000</v>
      </c>
      <c r="Z732" s="200">
        <f t="shared" ref="Z732:Z740" si="426">SUM(W732:Y732)</f>
        <v>30000000</v>
      </c>
      <c r="AA732" s="200">
        <f t="shared" si="402"/>
        <v>0</v>
      </c>
      <c r="AB732" s="402">
        <f t="shared" si="402"/>
        <v>0</v>
      </c>
      <c r="AC732" s="402">
        <f t="shared" si="402"/>
        <v>30000000</v>
      </c>
      <c r="AD732" s="402">
        <f t="shared" si="387"/>
        <v>30000000</v>
      </c>
      <c r="AE732" s="402"/>
      <c r="AF732" s="402"/>
      <c r="AG732" s="402">
        <f>+[3]ECS!AX482</f>
        <v>30000000</v>
      </c>
      <c r="AH732" s="402">
        <f t="shared" si="388"/>
        <v>30000000</v>
      </c>
      <c r="AI732" s="402">
        <f t="shared" si="403"/>
        <v>0</v>
      </c>
      <c r="AJ732" s="402">
        <f t="shared" si="403"/>
        <v>0</v>
      </c>
      <c r="AK732" s="402">
        <f t="shared" si="403"/>
        <v>0</v>
      </c>
      <c r="AL732" s="402">
        <f t="shared" si="390"/>
        <v>0</v>
      </c>
      <c r="AM732" s="432" t="str">
        <f t="shared" si="404"/>
        <v/>
      </c>
      <c r="AN732" s="432" t="str">
        <f t="shared" si="404"/>
        <v/>
      </c>
      <c r="AO732" s="432">
        <f t="shared" si="404"/>
        <v>1</v>
      </c>
      <c r="AP732" s="432">
        <f t="shared" si="404"/>
        <v>1</v>
      </c>
      <c r="AQ732" s="200">
        <f t="shared" si="405"/>
        <v>0</v>
      </c>
      <c r="AR732" s="200">
        <f t="shared" si="405"/>
        <v>0</v>
      </c>
      <c r="AS732" s="200">
        <f t="shared" si="405"/>
        <v>0</v>
      </c>
      <c r="AT732" s="200">
        <f t="shared" si="393"/>
        <v>0</v>
      </c>
      <c r="AU732" s="404"/>
    </row>
    <row r="733" spans="1:47" s="334" customFormat="1">
      <c r="A733" s="401"/>
      <c r="B733" s="217" t="s">
        <v>249</v>
      </c>
      <c r="C733" s="200"/>
      <c r="D733" s="200"/>
      <c r="E733" s="200">
        <f>+[3]GCGMH!D482</f>
        <v>14800000</v>
      </c>
      <c r="F733" s="200">
        <f t="shared" si="421"/>
        <v>14800000</v>
      </c>
      <c r="G733" s="200"/>
      <c r="H733" s="200"/>
      <c r="I733" s="200"/>
      <c r="J733" s="200">
        <f t="shared" si="422"/>
        <v>0</v>
      </c>
      <c r="K733" s="200">
        <f t="shared" si="401"/>
        <v>0</v>
      </c>
      <c r="L733" s="200">
        <f t="shared" si="401"/>
        <v>0</v>
      </c>
      <c r="M733" s="200">
        <f t="shared" si="401"/>
        <v>14800000</v>
      </c>
      <c r="N733" s="200">
        <f t="shared" si="423"/>
        <v>14800000</v>
      </c>
      <c r="O733" s="200"/>
      <c r="P733" s="200"/>
      <c r="Q733" s="200">
        <v>14800000</v>
      </c>
      <c r="R733" s="200">
        <f t="shared" si="424"/>
        <v>14800000</v>
      </c>
      <c r="S733" s="200"/>
      <c r="T733" s="200"/>
      <c r="U733" s="200"/>
      <c r="V733" s="200">
        <f t="shared" si="425"/>
        <v>0</v>
      </c>
      <c r="W733" s="200"/>
      <c r="X733" s="200"/>
      <c r="Y733" s="402">
        <f>+[3]GCGMH!J482</f>
        <v>0</v>
      </c>
      <c r="Z733" s="200">
        <f t="shared" si="426"/>
        <v>0</v>
      </c>
      <c r="AA733" s="200">
        <f t="shared" si="402"/>
        <v>0</v>
      </c>
      <c r="AB733" s="402">
        <f t="shared" si="402"/>
        <v>0</v>
      </c>
      <c r="AC733" s="402">
        <f t="shared" si="402"/>
        <v>14800000</v>
      </c>
      <c r="AD733" s="402">
        <f t="shared" si="387"/>
        <v>14800000</v>
      </c>
      <c r="AE733" s="402"/>
      <c r="AF733" s="402"/>
      <c r="AG733" s="402">
        <f>+[3]GCGMH!AX482</f>
        <v>14768000</v>
      </c>
      <c r="AH733" s="402">
        <f t="shared" si="388"/>
        <v>14768000</v>
      </c>
      <c r="AI733" s="402">
        <f t="shared" si="403"/>
        <v>0</v>
      </c>
      <c r="AJ733" s="402">
        <f t="shared" si="403"/>
        <v>0</v>
      </c>
      <c r="AK733" s="402">
        <f t="shared" si="403"/>
        <v>32000</v>
      </c>
      <c r="AL733" s="402">
        <f t="shared" si="390"/>
        <v>32000</v>
      </c>
      <c r="AM733" s="432" t="str">
        <f t="shared" si="404"/>
        <v/>
      </c>
      <c r="AN733" s="432" t="str">
        <f t="shared" si="404"/>
        <v/>
      </c>
      <c r="AO733" s="432">
        <f t="shared" si="404"/>
        <v>0.99783783783783786</v>
      </c>
      <c r="AP733" s="432">
        <f t="shared" si="404"/>
        <v>0.99783783783783786</v>
      </c>
      <c r="AQ733" s="200">
        <f t="shared" si="405"/>
        <v>0</v>
      </c>
      <c r="AR733" s="200">
        <f t="shared" si="405"/>
        <v>0</v>
      </c>
      <c r="AS733" s="200">
        <f t="shared" si="405"/>
        <v>0</v>
      </c>
      <c r="AT733" s="200">
        <f t="shared" si="393"/>
        <v>0</v>
      </c>
      <c r="AU733" s="404"/>
    </row>
    <row r="734" spans="1:47" s="334" customFormat="1">
      <c r="A734" s="401"/>
      <c r="B734" s="216" t="s">
        <v>153</v>
      </c>
      <c r="C734" s="200"/>
      <c r="D734" s="200"/>
      <c r="E734" s="200">
        <f>+[3]DRH!D480</f>
        <v>0</v>
      </c>
      <c r="F734" s="200">
        <f t="shared" si="421"/>
        <v>0</v>
      </c>
      <c r="G734" s="200"/>
      <c r="H734" s="200"/>
      <c r="I734" s="200"/>
      <c r="J734" s="200">
        <f t="shared" si="422"/>
        <v>0</v>
      </c>
      <c r="K734" s="200">
        <f t="shared" si="401"/>
        <v>0</v>
      </c>
      <c r="L734" s="200">
        <f t="shared" si="401"/>
        <v>0</v>
      </c>
      <c r="M734" s="200">
        <f t="shared" si="401"/>
        <v>0</v>
      </c>
      <c r="N734" s="200">
        <f t="shared" si="423"/>
        <v>0</v>
      </c>
      <c r="O734" s="200"/>
      <c r="P734" s="200"/>
      <c r="Q734" s="200"/>
      <c r="R734" s="200">
        <f t="shared" si="424"/>
        <v>0</v>
      </c>
      <c r="S734" s="200"/>
      <c r="T734" s="200"/>
      <c r="U734" s="200"/>
      <c r="V734" s="200">
        <f t="shared" si="425"/>
        <v>0</v>
      </c>
      <c r="W734" s="200"/>
      <c r="X734" s="200"/>
      <c r="Y734" s="494">
        <f>+[3]VSMMC!J482</f>
        <v>450000000</v>
      </c>
      <c r="Z734" s="200">
        <f t="shared" si="426"/>
        <v>450000000</v>
      </c>
      <c r="AA734" s="200">
        <f t="shared" si="402"/>
        <v>0</v>
      </c>
      <c r="AB734" s="402">
        <f t="shared" si="402"/>
        <v>0</v>
      </c>
      <c r="AC734" s="402">
        <f t="shared" si="402"/>
        <v>450000000</v>
      </c>
      <c r="AD734" s="402">
        <f t="shared" si="387"/>
        <v>450000000</v>
      </c>
      <c r="AE734" s="402"/>
      <c r="AF734" s="402"/>
      <c r="AG734" s="494">
        <f>+[3]VSMMC!AX482</f>
        <v>433490493.35000002</v>
      </c>
      <c r="AH734" s="402">
        <f t="shared" si="388"/>
        <v>433490493.35000002</v>
      </c>
      <c r="AI734" s="402">
        <f t="shared" si="403"/>
        <v>0</v>
      </c>
      <c r="AJ734" s="402">
        <f t="shared" si="403"/>
        <v>0</v>
      </c>
      <c r="AK734" s="402">
        <f t="shared" si="403"/>
        <v>16509506.649999976</v>
      </c>
      <c r="AL734" s="402">
        <f t="shared" si="390"/>
        <v>16509506.649999976</v>
      </c>
      <c r="AM734" s="432" t="str">
        <f t="shared" si="404"/>
        <v/>
      </c>
      <c r="AN734" s="432" t="str">
        <f t="shared" si="404"/>
        <v/>
      </c>
      <c r="AO734" s="432">
        <f t="shared" si="404"/>
        <v>0.96331220744444446</v>
      </c>
      <c r="AP734" s="432">
        <f t="shared" si="404"/>
        <v>0.96331220744444446</v>
      </c>
      <c r="AQ734" s="200">
        <f t="shared" si="405"/>
        <v>0</v>
      </c>
      <c r="AR734" s="200">
        <f t="shared" si="405"/>
        <v>0</v>
      </c>
      <c r="AS734" s="200">
        <f t="shared" si="405"/>
        <v>0</v>
      </c>
      <c r="AT734" s="200">
        <f t="shared" si="393"/>
        <v>0</v>
      </c>
      <c r="AU734" s="404"/>
    </row>
    <row r="735" spans="1:47" s="334" customFormat="1">
      <c r="A735" s="401"/>
      <c r="B735" s="217" t="s">
        <v>61</v>
      </c>
      <c r="C735" s="200"/>
      <c r="D735" s="200"/>
      <c r="E735" s="200">
        <f>+[3]DRH!D481</f>
        <v>0</v>
      </c>
      <c r="F735" s="200">
        <f t="shared" si="421"/>
        <v>0</v>
      </c>
      <c r="G735" s="200"/>
      <c r="H735" s="200"/>
      <c r="I735" s="200"/>
      <c r="J735" s="200">
        <f t="shared" si="422"/>
        <v>0</v>
      </c>
      <c r="K735" s="200">
        <f t="shared" si="401"/>
        <v>0</v>
      </c>
      <c r="L735" s="200">
        <f t="shared" si="401"/>
        <v>0</v>
      </c>
      <c r="M735" s="200">
        <f t="shared" si="401"/>
        <v>0</v>
      </c>
      <c r="N735" s="200">
        <f t="shared" si="423"/>
        <v>0</v>
      </c>
      <c r="O735" s="200"/>
      <c r="P735" s="200"/>
      <c r="Q735" s="200"/>
      <c r="R735" s="200">
        <f t="shared" si="424"/>
        <v>0</v>
      </c>
      <c r="S735" s="200"/>
      <c r="T735" s="200"/>
      <c r="U735" s="200"/>
      <c r="V735" s="200">
        <f t="shared" si="425"/>
        <v>0</v>
      </c>
      <c r="W735" s="200"/>
      <c r="X735" s="200"/>
      <c r="Y735" s="494">
        <f>+[3]EVRMC!J482</f>
        <v>203289000</v>
      </c>
      <c r="Z735" s="200">
        <f t="shared" si="426"/>
        <v>203289000</v>
      </c>
      <c r="AA735" s="200">
        <f t="shared" si="402"/>
        <v>0</v>
      </c>
      <c r="AB735" s="402">
        <f t="shared" si="402"/>
        <v>0</v>
      </c>
      <c r="AC735" s="402">
        <f t="shared" si="402"/>
        <v>203289000</v>
      </c>
      <c r="AD735" s="402">
        <f t="shared" si="387"/>
        <v>203289000</v>
      </c>
      <c r="AE735" s="402"/>
      <c r="AF735" s="402"/>
      <c r="AG735" s="496">
        <f>+[3]EVRMC!AX482</f>
        <v>203289000</v>
      </c>
      <c r="AH735" s="402">
        <f t="shared" si="388"/>
        <v>203289000</v>
      </c>
      <c r="AI735" s="402">
        <f t="shared" si="403"/>
        <v>0</v>
      </c>
      <c r="AJ735" s="402">
        <f t="shared" si="403"/>
        <v>0</v>
      </c>
      <c r="AK735" s="402">
        <f t="shared" si="403"/>
        <v>0</v>
      </c>
      <c r="AL735" s="402">
        <f t="shared" si="390"/>
        <v>0</v>
      </c>
      <c r="AM735" s="432" t="str">
        <f t="shared" si="404"/>
        <v/>
      </c>
      <c r="AN735" s="432" t="str">
        <f t="shared" si="404"/>
        <v/>
      </c>
      <c r="AO735" s="432">
        <f t="shared" si="404"/>
        <v>1</v>
      </c>
      <c r="AP735" s="432">
        <f t="shared" si="404"/>
        <v>1</v>
      </c>
      <c r="AQ735" s="200">
        <f t="shared" si="405"/>
        <v>0</v>
      </c>
      <c r="AR735" s="200">
        <f t="shared" si="405"/>
        <v>0</v>
      </c>
      <c r="AS735" s="200">
        <f t="shared" si="405"/>
        <v>0</v>
      </c>
      <c r="AT735" s="200">
        <f t="shared" si="393"/>
        <v>0</v>
      </c>
      <c r="AU735" s="404"/>
    </row>
    <row r="736" spans="1:47" s="334" customFormat="1">
      <c r="A736" s="401"/>
      <c r="B736" s="218" t="s">
        <v>172</v>
      </c>
      <c r="C736" s="200"/>
      <c r="D736" s="200"/>
      <c r="E736" s="200">
        <f>+[3]DRH!D481</f>
        <v>0</v>
      </c>
      <c r="F736" s="200">
        <f t="shared" si="421"/>
        <v>0</v>
      </c>
      <c r="G736" s="200"/>
      <c r="H736" s="200"/>
      <c r="I736" s="200"/>
      <c r="J736" s="200">
        <f t="shared" si="422"/>
        <v>0</v>
      </c>
      <c r="K736" s="200">
        <f t="shared" si="401"/>
        <v>0</v>
      </c>
      <c r="L736" s="200">
        <f t="shared" si="401"/>
        <v>0</v>
      </c>
      <c r="M736" s="200">
        <f t="shared" si="401"/>
        <v>0</v>
      </c>
      <c r="N736" s="200">
        <f t="shared" si="423"/>
        <v>0</v>
      </c>
      <c r="O736" s="200"/>
      <c r="P736" s="200"/>
      <c r="Q736" s="200"/>
      <c r="R736" s="200">
        <f t="shared" si="424"/>
        <v>0</v>
      </c>
      <c r="S736" s="200"/>
      <c r="T736" s="200"/>
      <c r="U736" s="200"/>
      <c r="V736" s="200">
        <f t="shared" si="425"/>
        <v>0</v>
      </c>
      <c r="W736" s="200"/>
      <c r="X736" s="200"/>
      <c r="Y736" s="402">
        <f>+[3]CRMC!J482</f>
        <v>99000000</v>
      </c>
      <c r="Z736" s="200">
        <f t="shared" si="426"/>
        <v>99000000</v>
      </c>
      <c r="AA736" s="200">
        <f t="shared" si="402"/>
        <v>0</v>
      </c>
      <c r="AB736" s="402">
        <f t="shared" si="402"/>
        <v>0</v>
      </c>
      <c r="AC736" s="402">
        <f t="shared" si="402"/>
        <v>99000000</v>
      </c>
      <c r="AD736" s="402">
        <f t="shared" si="387"/>
        <v>99000000</v>
      </c>
      <c r="AE736" s="402"/>
      <c r="AF736" s="402"/>
      <c r="AG736" s="402">
        <f>+[3]CRMC!AX482</f>
        <v>98985000</v>
      </c>
      <c r="AH736" s="402">
        <f t="shared" si="388"/>
        <v>98985000</v>
      </c>
      <c r="AI736" s="402">
        <f t="shared" si="403"/>
        <v>0</v>
      </c>
      <c r="AJ736" s="402">
        <f t="shared" si="403"/>
        <v>0</v>
      </c>
      <c r="AK736" s="402">
        <f t="shared" si="403"/>
        <v>15000</v>
      </c>
      <c r="AL736" s="402">
        <f t="shared" si="390"/>
        <v>15000</v>
      </c>
      <c r="AM736" s="432" t="str">
        <f t="shared" si="404"/>
        <v/>
      </c>
      <c r="AN736" s="432" t="str">
        <f t="shared" si="404"/>
        <v/>
      </c>
      <c r="AO736" s="432">
        <f t="shared" si="404"/>
        <v>0.99984848484848488</v>
      </c>
      <c r="AP736" s="432">
        <f t="shared" si="404"/>
        <v>0.99984848484848488</v>
      </c>
      <c r="AQ736" s="200">
        <f t="shared" si="405"/>
        <v>0</v>
      </c>
      <c r="AR736" s="200">
        <f t="shared" si="405"/>
        <v>0</v>
      </c>
      <c r="AS736" s="200">
        <f t="shared" si="405"/>
        <v>0</v>
      </c>
      <c r="AT736" s="200">
        <f t="shared" si="393"/>
        <v>0</v>
      </c>
      <c r="AU736" s="404"/>
    </row>
    <row r="737" spans="1:48" s="334" customFormat="1" ht="12.75">
      <c r="A737" s="401"/>
      <c r="B737" s="217" t="s">
        <v>170</v>
      </c>
      <c r="C737" s="200"/>
      <c r="D737" s="200"/>
      <c r="E737" s="200">
        <f>+[3]DRH!D482</f>
        <v>27027540</v>
      </c>
      <c r="F737" s="200">
        <f t="shared" si="421"/>
        <v>27027540</v>
      </c>
      <c r="G737" s="200"/>
      <c r="H737" s="200"/>
      <c r="I737" s="200"/>
      <c r="J737" s="200">
        <f t="shared" si="422"/>
        <v>0</v>
      </c>
      <c r="K737" s="200">
        <f t="shared" si="401"/>
        <v>0</v>
      </c>
      <c r="L737" s="200">
        <f t="shared" si="401"/>
        <v>0</v>
      </c>
      <c r="M737" s="200">
        <f t="shared" si="401"/>
        <v>27027540</v>
      </c>
      <c r="N737" s="200">
        <f t="shared" si="423"/>
        <v>27027540</v>
      </c>
      <c r="O737" s="200"/>
      <c r="P737" s="200"/>
      <c r="Q737" s="263">
        <f>12095614+14931926</f>
        <v>27027540</v>
      </c>
      <c r="R737" s="200">
        <f t="shared" si="424"/>
        <v>27027540</v>
      </c>
      <c r="S737" s="200"/>
      <c r="T737" s="200"/>
      <c r="U737" s="200"/>
      <c r="V737" s="200">
        <f t="shared" si="425"/>
        <v>0</v>
      </c>
      <c r="W737" s="200"/>
      <c r="X737" s="200"/>
      <c r="Y737" s="494">
        <f>+[3]DRH!J482</f>
        <v>-27027540</v>
      </c>
      <c r="Z737" s="200">
        <f t="shared" si="426"/>
        <v>-27027540</v>
      </c>
      <c r="AA737" s="200">
        <f t="shared" si="402"/>
        <v>0</v>
      </c>
      <c r="AB737" s="402">
        <f t="shared" si="402"/>
        <v>0</v>
      </c>
      <c r="AC737" s="402">
        <f t="shared" si="402"/>
        <v>0</v>
      </c>
      <c r="AD737" s="402">
        <f t="shared" si="387"/>
        <v>0</v>
      </c>
      <c r="AE737" s="402"/>
      <c r="AF737" s="402"/>
      <c r="AG737" s="402">
        <f>+[3]DRH!AX482</f>
        <v>0</v>
      </c>
      <c r="AH737" s="402">
        <f t="shared" si="388"/>
        <v>0</v>
      </c>
      <c r="AI737" s="402">
        <f t="shared" si="403"/>
        <v>0</v>
      </c>
      <c r="AJ737" s="402">
        <f t="shared" si="403"/>
        <v>0</v>
      </c>
      <c r="AK737" s="402">
        <f t="shared" si="403"/>
        <v>0</v>
      </c>
      <c r="AL737" s="402">
        <f t="shared" si="390"/>
        <v>0</v>
      </c>
      <c r="AM737" s="432" t="str">
        <f t="shared" si="404"/>
        <v/>
      </c>
      <c r="AN737" s="432" t="str">
        <f t="shared" si="404"/>
        <v/>
      </c>
      <c r="AO737" s="432" t="str">
        <f t="shared" si="404"/>
        <v/>
      </c>
      <c r="AP737" s="432" t="str">
        <f t="shared" si="404"/>
        <v/>
      </c>
      <c r="AQ737" s="200">
        <f t="shared" si="405"/>
        <v>0</v>
      </c>
      <c r="AR737" s="200">
        <f t="shared" si="405"/>
        <v>0</v>
      </c>
      <c r="AS737" s="200">
        <f t="shared" si="405"/>
        <v>0</v>
      </c>
      <c r="AT737" s="200">
        <f t="shared" si="393"/>
        <v>0</v>
      </c>
      <c r="AU737" s="404"/>
    </row>
    <row r="738" spans="1:48" s="334" customFormat="1">
      <c r="A738" s="401"/>
      <c r="B738" s="217"/>
      <c r="C738" s="200"/>
      <c r="D738" s="200"/>
      <c r="E738" s="200"/>
      <c r="F738" s="200">
        <f t="shared" si="421"/>
        <v>0</v>
      </c>
      <c r="G738" s="200"/>
      <c r="H738" s="200"/>
      <c r="I738" s="200"/>
      <c r="J738" s="200">
        <f t="shared" si="422"/>
        <v>0</v>
      </c>
      <c r="K738" s="200">
        <f t="shared" si="401"/>
        <v>0</v>
      </c>
      <c r="L738" s="200">
        <f t="shared" si="401"/>
        <v>0</v>
      </c>
      <c r="M738" s="200">
        <f t="shared" si="401"/>
        <v>0</v>
      </c>
      <c r="N738" s="200">
        <f t="shared" si="423"/>
        <v>0</v>
      </c>
      <c r="O738" s="200"/>
      <c r="P738" s="200"/>
      <c r="Q738" s="200"/>
      <c r="R738" s="200">
        <f t="shared" si="424"/>
        <v>0</v>
      </c>
      <c r="S738" s="200"/>
      <c r="T738" s="200"/>
      <c r="U738" s="200"/>
      <c r="V738" s="200">
        <f t="shared" si="425"/>
        <v>0</v>
      </c>
      <c r="W738" s="200"/>
      <c r="X738" s="200"/>
      <c r="Y738" s="200"/>
      <c r="Z738" s="200">
        <f t="shared" si="426"/>
        <v>0</v>
      </c>
      <c r="AA738" s="200">
        <f t="shared" si="402"/>
        <v>0</v>
      </c>
      <c r="AB738" s="402">
        <f t="shared" si="402"/>
        <v>0</v>
      </c>
      <c r="AC738" s="402">
        <f t="shared" si="402"/>
        <v>0</v>
      </c>
      <c r="AD738" s="402">
        <f t="shared" si="387"/>
        <v>0</v>
      </c>
      <c r="AE738" s="402"/>
      <c r="AF738" s="402"/>
      <c r="AG738" s="402"/>
      <c r="AH738" s="402">
        <f t="shared" si="388"/>
        <v>0</v>
      </c>
      <c r="AI738" s="402">
        <f t="shared" si="403"/>
        <v>0</v>
      </c>
      <c r="AJ738" s="402">
        <f t="shared" si="403"/>
        <v>0</v>
      </c>
      <c r="AK738" s="402">
        <f t="shared" si="403"/>
        <v>0</v>
      </c>
      <c r="AL738" s="402">
        <f t="shared" si="390"/>
        <v>0</v>
      </c>
      <c r="AM738" s="432" t="str">
        <f t="shared" si="404"/>
        <v/>
      </c>
      <c r="AN738" s="432" t="str">
        <f t="shared" si="404"/>
        <v/>
      </c>
      <c r="AO738" s="432" t="str">
        <f t="shared" si="404"/>
        <v/>
      </c>
      <c r="AP738" s="432" t="str">
        <f t="shared" si="404"/>
        <v/>
      </c>
      <c r="AQ738" s="200">
        <f t="shared" si="405"/>
        <v>0</v>
      </c>
      <c r="AR738" s="200">
        <f t="shared" si="405"/>
        <v>0</v>
      </c>
      <c r="AS738" s="200">
        <f t="shared" si="405"/>
        <v>0</v>
      </c>
      <c r="AT738" s="200">
        <f t="shared" si="393"/>
        <v>0</v>
      </c>
      <c r="AU738" s="404"/>
    </row>
    <row r="739" spans="1:48" s="447" customFormat="1">
      <c r="A739" s="491" t="s">
        <v>257</v>
      </c>
      <c r="B739" s="454" t="s">
        <v>258</v>
      </c>
      <c r="C739" s="397">
        <f>SUM(C740:C747)</f>
        <v>0</v>
      </c>
      <c r="D739" s="397">
        <f>SUM(D740:D747)</f>
        <v>284909083.45999998</v>
      </c>
      <c r="E739" s="397">
        <f>SUM(E740:E747)</f>
        <v>102224182.28999999</v>
      </c>
      <c r="F739" s="397">
        <f t="shared" si="421"/>
        <v>387133265.75</v>
      </c>
      <c r="G739" s="397">
        <f>SUM(G740:G747)</f>
        <v>0</v>
      </c>
      <c r="H739" s="397">
        <f>SUM(H740:H747)</f>
        <v>0</v>
      </c>
      <c r="I739" s="397">
        <f>SUM(I740:I747)</f>
        <v>0</v>
      </c>
      <c r="J739" s="397">
        <f t="shared" si="422"/>
        <v>0</v>
      </c>
      <c r="K739" s="397">
        <f t="shared" si="401"/>
        <v>0</v>
      </c>
      <c r="L739" s="397">
        <f t="shared" si="401"/>
        <v>284909083.45999998</v>
      </c>
      <c r="M739" s="397">
        <f t="shared" si="401"/>
        <v>102224182.28999999</v>
      </c>
      <c r="N739" s="397">
        <f t="shared" si="423"/>
        <v>387133265.75</v>
      </c>
      <c r="O739" s="397">
        <f>SUM(O740:O747)</f>
        <v>0</v>
      </c>
      <c r="P739" s="397">
        <f>SUM(P740:P747)</f>
        <v>284909083.45999998</v>
      </c>
      <c r="Q739" s="397">
        <f>SUM(Q740:Q747)</f>
        <v>102224182.28999999</v>
      </c>
      <c r="R739" s="397">
        <f t="shared" si="424"/>
        <v>387133265.75</v>
      </c>
      <c r="S739" s="397">
        <f>SUM(S740:S747)</f>
        <v>0</v>
      </c>
      <c r="T739" s="397">
        <f>SUM(T740:T747)</f>
        <v>0</v>
      </c>
      <c r="U739" s="397">
        <f>SUM(U740:U747)</f>
        <v>0</v>
      </c>
      <c r="V739" s="397">
        <f t="shared" si="425"/>
        <v>0</v>
      </c>
      <c r="W739" s="397">
        <f>SUM(W740:W747)</f>
        <v>0</v>
      </c>
      <c r="X739" s="397">
        <f>SUM(X740:X747)</f>
        <v>0</v>
      </c>
      <c r="Y739" s="397">
        <f>SUM(Y740:Y747)</f>
        <v>0</v>
      </c>
      <c r="Z739" s="397">
        <f t="shared" si="426"/>
        <v>0</v>
      </c>
      <c r="AA739" s="397">
        <f t="shared" si="402"/>
        <v>0</v>
      </c>
      <c r="AB739" s="398">
        <f t="shared" si="402"/>
        <v>284909083.45999998</v>
      </c>
      <c r="AC739" s="398">
        <f t="shared" si="402"/>
        <v>102224182.28999999</v>
      </c>
      <c r="AD739" s="398">
        <f t="shared" si="387"/>
        <v>387133265.75</v>
      </c>
      <c r="AE739" s="398">
        <f>SUM(AE740:AE747)</f>
        <v>0</v>
      </c>
      <c r="AF739" s="398">
        <f>SUM(AF740:AF747)</f>
        <v>284790219.18000001</v>
      </c>
      <c r="AG739" s="398">
        <f>SUM(AG740:AG747)</f>
        <v>99768246.590000018</v>
      </c>
      <c r="AH739" s="398">
        <f t="shared" si="388"/>
        <v>384558465.77000004</v>
      </c>
      <c r="AI739" s="398">
        <f t="shared" si="403"/>
        <v>0</v>
      </c>
      <c r="AJ739" s="398">
        <f t="shared" si="403"/>
        <v>118864.27999997139</v>
      </c>
      <c r="AK739" s="398">
        <f t="shared" si="403"/>
        <v>2455935.6999999732</v>
      </c>
      <c r="AL739" s="398">
        <f t="shared" si="390"/>
        <v>2574799.9799999446</v>
      </c>
      <c r="AM739" s="418" t="str">
        <f t="shared" si="404"/>
        <v/>
      </c>
      <c r="AN739" s="418">
        <f t="shared" si="404"/>
        <v>0.99958279926158744</v>
      </c>
      <c r="AO739" s="418">
        <f t="shared" si="404"/>
        <v>0.97597500273435567</v>
      </c>
      <c r="AP739" s="418">
        <f t="shared" si="404"/>
        <v>0.99334906036810933</v>
      </c>
      <c r="AQ739" s="397">
        <f t="shared" si="405"/>
        <v>0</v>
      </c>
      <c r="AR739" s="397">
        <f t="shared" si="405"/>
        <v>0</v>
      </c>
      <c r="AS739" s="397">
        <f t="shared" si="405"/>
        <v>0</v>
      </c>
      <c r="AT739" s="397">
        <f t="shared" si="393"/>
        <v>0</v>
      </c>
      <c r="AU739" s="445"/>
      <c r="AV739" s="485">
        <f>+AL739-'[1]Summary by PAP Conap2014'!$BE$167</f>
        <v>-1.4901161193847656E-8</v>
      </c>
    </row>
    <row r="740" spans="1:48">
      <c r="A740" s="492" t="s">
        <v>257</v>
      </c>
      <c r="B740" s="217" t="s">
        <v>51</v>
      </c>
      <c r="C740" s="200"/>
      <c r="D740" s="200">
        <f>+'[3]Central-conap'!D166</f>
        <v>284714553</v>
      </c>
      <c r="E740" s="200">
        <f>+'[3]Central-conap'!D167</f>
        <v>94160425.789999992</v>
      </c>
      <c r="F740" s="200">
        <f t="shared" si="421"/>
        <v>378874978.78999996</v>
      </c>
      <c r="G740" s="200"/>
      <c r="H740" s="200"/>
      <c r="I740" s="200"/>
      <c r="J740" s="200">
        <f t="shared" si="422"/>
        <v>0</v>
      </c>
      <c r="K740" s="200">
        <f t="shared" si="401"/>
        <v>0</v>
      </c>
      <c r="L740" s="200">
        <f t="shared" si="401"/>
        <v>284714553</v>
      </c>
      <c r="M740" s="200">
        <f t="shared" si="401"/>
        <v>94160425.789999992</v>
      </c>
      <c r="N740" s="200">
        <f t="shared" si="423"/>
        <v>378874978.78999996</v>
      </c>
      <c r="O740" s="200"/>
      <c r="P740" s="200">
        <v>284714553</v>
      </c>
      <c r="Q740" s="200">
        <v>94160425.789999992</v>
      </c>
      <c r="R740" s="200">
        <f t="shared" si="424"/>
        <v>378874978.78999996</v>
      </c>
      <c r="S740" s="200"/>
      <c r="T740" s="200"/>
      <c r="U740" s="200"/>
      <c r="V740" s="200">
        <f t="shared" si="425"/>
        <v>0</v>
      </c>
      <c r="W740" s="200"/>
      <c r="X740" s="200">
        <f>-'[3]Central-conap'!E166</f>
        <v>-41469112</v>
      </c>
      <c r="Y740" s="200">
        <f>-'[3]Central-conap'!E167</f>
        <v>-1000000</v>
      </c>
      <c r="Z740" s="200">
        <f t="shared" si="426"/>
        <v>-42469112</v>
      </c>
      <c r="AA740" s="200">
        <f t="shared" si="402"/>
        <v>0</v>
      </c>
      <c r="AB740" s="402">
        <f t="shared" si="402"/>
        <v>243245441</v>
      </c>
      <c r="AC740" s="402">
        <f t="shared" si="402"/>
        <v>93160425.789999992</v>
      </c>
      <c r="AD740" s="402">
        <f t="shared" si="387"/>
        <v>336405866.78999996</v>
      </c>
      <c r="AE740" s="402"/>
      <c r="AF740" s="402">
        <f>+'[3]Central-conap'!F166</f>
        <v>243224673</v>
      </c>
      <c r="AG740" s="402">
        <f>+'[3]Central-conap'!F167</f>
        <v>93160425.790000007</v>
      </c>
      <c r="AH740" s="402">
        <f t="shared" si="388"/>
        <v>336385098.79000002</v>
      </c>
      <c r="AI740" s="402">
        <f t="shared" si="403"/>
        <v>0</v>
      </c>
      <c r="AJ740" s="402">
        <f t="shared" si="403"/>
        <v>20768</v>
      </c>
      <c r="AK740" s="402">
        <f t="shared" si="403"/>
        <v>0</v>
      </c>
      <c r="AL740" s="402">
        <f t="shared" si="390"/>
        <v>20768</v>
      </c>
      <c r="AM740" s="432" t="str">
        <f t="shared" si="404"/>
        <v/>
      </c>
      <c r="AN740" s="432">
        <f t="shared" si="404"/>
        <v>0.99991462121586072</v>
      </c>
      <c r="AO740" s="432">
        <f t="shared" si="404"/>
        <v>1.0000000000000002</v>
      </c>
      <c r="AP740" s="432">
        <f t="shared" si="404"/>
        <v>0.99993826504811556</v>
      </c>
      <c r="AQ740" s="200">
        <f t="shared" si="405"/>
        <v>0</v>
      </c>
      <c r="AR740" s="200">
        <f t="shared" si="405"/>
        <v>0</v>
      </c>
      <c r="AS740" s="200">
        <f t="shared" si="405"/>
        <v>0</v>
      </c>
      <c r="AT740" s="200">
        <f t="shared" si="393"/>
        <v>0</v>
      </c>
      <c r="AU740" s="425"/>
    </row>
    <row r="741" spans="1:48">
      <c r="A741" s="492"/>
      <c r="B741" s="217" t="s">
        <v>95</v>
      </c>
      <c r="C741" s="200"/>
      <c r="D741" s="200"/>
      <c r="E741" s="200">
        <v>4256.5</v>
      </c>
      <c r="F741" s="200">
        <f t="shared" ref="F741:F746" si="427">SUM(C741:E741)</f>
        <v>4256.5</v>
      </c>
      <c r="G741" s="200"/>
      <c r="H741" s="200"/>
      <c r="I741" s="200"/>
      <c r="J741" s="200">
        <f t="shared" ref="J741:J746" si="428">SUM(G741:I741)</f>
        <v>0</v>
      </c>
      <c r="K741" s="200">
        <f t="shared" si="401"/>
        <v>0</v>
      </c>
      <c r="L741" s="200">
        <f t="shared" si="401"/>
        <v>0</v>
      </c>
      <c r="M741" s="200">
        <f t="shared" si="401"/>
        <v>4256.5</v>
      </c>
      <c r="N741" s="200">
        <f t="shared" ref="N741:N746" si="429">SUM(K741:M741)</f>
        <v>4256.5</v>
      </c>
      <c r="O741" s="200"/>
      <c r="P741" s="200"/>
      <c r="Q741" s="200">
        <v>4256.5</v>
      </c>
      <c r="R741" s="200">
        <f t="shared" ref="R741:R746" si="430">SUM(O741:Q741)</f>
        <v>4256.5</v>
      </c>
      <c r="S741" s="200"/>
      <c r="T741" s="200"/>
      <c r="U741" s="200"/>
      <c r="V741" s="200">
        <f t="shared" ref="V741:V746" si="431">SUM(S741:U741)</f>
        <v>0</v>
      </c>
      <c r="W741" s="200"/>
      <c r="X741" s="402">
        <f>+[3]CHD4A!J486</f>
        <v>6469112</v>
      </c>
      <c r="Y741" s="402">
        <f>+[3]CHD4A!J487</f>
        <v>0</v>
      </c>
      <c r="Z741" s="200">
        <f t="shared" ref="Z741:Z746" si="432">SUM(W741:Y741)</f>
        <v>6469112</v>
      </c>
      <c r="AA741" s="200">
        <f t="shared" si="402"/>
        <v>0</v>
      </c>
      <c r="AB741" s="402">
        <f t="shared" si="402"/>
        <v>6469112</v>
      </c>
      <c r="AC741" s="402">
        <f t="shared" si="402"/>
        <v>4256.5</v>
      </c>
      <c r="AD741" s="402">
        <f t="shared" si="387"/>
        <v>6473368.5</v>
      </c>
      <c r="AE741" s="402"/>
      <c r="AF741" s="402">
        <f>+[3]CHD4A!AX486</f>
        <v>6469112</v>
      </c>
      <c r="AG741" s="402">
        <f>+[3]CHD4A!AX487</f>
        <v>4256.5</v>
      </c>
      <c r="AH741" s="402">
        <f t="shared" si="388"/>
        <v>6473368.5</v>
      </c>
      <c r="AI741" s="402">
        <f t="shared" si="403"/>
        <v>0</v>
      </c>
      <c r="AJ741" s="402">
        <f t="shared" si="403"/>
        <v>0</v>
      </c>
      <c r="AK741" s="402">
        <f t="shared" si="403"/>
        <v>0</v>
      </c>
      <c r="AL741" s="402">
        <f t="shared" si="390"/>
        <v>0</v>
      </c>
      <c r="AM741" s="432" t="str">
        <f t="shared" si="404"/>
        <v/>
      </c>
      <c r="AN741" s="432">
        <f t="shared" si="404"/>
        <v>1</v>
      </c>
      <c r="AO741" s="432">
        <f t="shared" si="404"/>
        <v>1</v>
      </c>
      <c r="AP741" s="432">
        <f t="shared" si="404"/>
        <v>1</v>
      </c>
      <c r="AQ741" s="200">
        <f t="shared" si="405"/>
        <v>0</v>
      </c>
      <c r="AR741" s="200">
        <f t="shared" si="405"/>
        <v>0</v>
      </c>
      <c r="AS741" s="200">
        <f t="shared" si="405"/>
        <v>0</v>
      </c>
      <c r="AT741" s="200">
        <f t="shared" si="393"/>
        <v>0</v>
      </c>
      <c r="AU741" s="425"/>
    </row>
    <row r="742" spans="1:48">
      <c r="A742" s="492"/>
      <c r="B742" s="217" t="s">
        <v>54</v>
      </c>
      <c r="C742" s="200"/>
      <c r="D742" s="200"/>
      <c r="E742" s="200"/>
      <c r="F742" s="200">
        <f t="shared" si="427"/>
        <v>0</v>
      </c>
      <c r="G742" s="200"/>
      <c r="H742" s="200"/>
      <c r="I742" s="200"/>
      <c r="J742" s="200">
        <f t="shared" si="428"/>
        <v>0</v>
      </c>
      <c r="K742" s="200">
        <f t="shared" si="401"/>
        <v>0</v>
      </c>
      <c r="L742" s="200">
        <f t="shared" si="401"/>
        <v>0</v>
      </c>
      <c r="M742" s="200">
        <f t="shared" si="401"/>
        <v>0</v>
      </c>
      <c r="N742" s="200">
        <f t="shared" si="429"/>
        <v>0</v>
      </c>
      <c r="O742" s="200"/>
      <c r="P742" s="200"/>
      <c r="Q742" s="200"/>
      <c r="R742" s="200">
        <f t="shared" si="430"/>
        <v>0</v>
      </c>
      <c r="S742" s="200"/>
      <c r="T742" s="200"/>
      <c r="U742" s="200"/>
      <c r="V742" s="200">
        <f t="shared" si="431"/>
        <v>0</v>
      </c>
      <c r="W742" s="200"/>
      <c r="X742" s="402">
        <f>+[3]CHD7!J486</f>
        <v>5000000</v>
      </c>
      <c r="Y742" s="402">
        <f>+[3]CHD7!J487</f>
        <v>0</v>
      </c>
      <c r="Z742" s="200">
        <f t="shared" si="432"/>
        <v>5000000</v>
      </c>
      <c r="AA742" s="200">
        <f t="shared" si="402"/>
        <v>0</v>
      </c>
      <c r="AB742" s="402">
        <f t="shared" si="402"/>
        <v>5000000</v>
      </c>
      <c r="AC742" s="402">
        <f t="shared" si="402"/>
        <v>0</v>
      </c>
      <c r="AD742" s="402">
        <f t="shared" si="387"/>
        <v>5000000</v>
      </c>
      <c r="AE742" s="402"/>
      <c r="AF742" s="402">
        <f>+[3]CHD7!AX486</f>
        <v>5000000</v>
      </c>
      <c r="AG742" s="402">
        <f>+[3]CHD7!AX487</f>
        <v>0</v>
      </c>
      <c r="AH742" s="402">
        <f t="shared" si="388"/>
        <v>5000000</v>
      </c>
      <c r="AI742" s="402">
        <f t="shared" si="403"/>
        <v>0</v>
      </c>
      <c r="AJ742" s="402">
        <f t="shared" si="403"/>
        <v>0</v>
      </c>
      <c r="AK742" s="402">
        <f t="shared" si="403"/>
        <v>0</v>
      </c>
      <c r="AL742" s="402">
        <f t="shared" si="390"/>
        <v>0</v>
      </c>
      <c r="AM742" s="432" t="str">
        <f t="shared" si="404"/>
        <v/>
      </c>
      <c r="AN742" s="432">
        <f t="shared" si="404"/>
        <v>1</v>
      </c>
      <c r="AO742" s="432" t="str">
        <f t="shared" si="404"/>
        <v/>
      </c>
      <c r="AP742" s="432">
        <f t="shared" si="404"/>
        <v>1</v>
      </c>
      <c r="AQ742" s="200">
        <f t="shared" si="405"/>
        <v>0</v>
      </c>
      <c r="AR742" s="200">
        <f t="shared" si="405"/>
        <v>0</v>
      </c>
      <c r="AS742" s="200">
        <f t="shared" si="405"/>
        <v>0</v>
      </c>
      <c r="AT742" s="200">
        <f t="shared" si="393"/>
        <v>0</v>
      </c>
      <c r="AU742" s="425"/>
    </row>
    <row r="743" spans="1:48">
      <c r="A743" s="492"/>
      <c r="B743" s="222" t="s">
        <v>444</v>
      </c>
      <c r="C743" s="200"/>
      <c r="D743" s="200"/>
      <c r="E743" s="200"/>
      <c r="F743" s="200">
        <f t="shared" si="427"/>
        <v>0</v>
      </c>
      <c r="G743" s="200"/>
      <c r="H743" s="200"/>
      <c r="I743" s="200"/>
      <c r="J743" s="200">
        <f t="shared" si="428"/>
        <v>0</v>
      </c>
      <c r="K743" s="200">
        <f t="shared" si="401"/>
        <v>0</v>
      </c>
      <c r="L743" s="200">
        <f t="shared" si="401"/>
        <v>0</v>
      </c>
      <c r="M743" s="200">
        <f t="shared" si="401"/>
        <v>0</v>
      </c>
      <c r="N743" s="200">
        <f t="shared" si="429"/>
        <v>0</v>
      </c>
      <c r="O743" s="200"/>
      <c r="P743" s="200"/>
      <c r="Q743" s="200"/>
      <c r="R743" s="200">
        <f t="shared" si="430"/>
        <v>0</v>
      </c>
      <c r="S743" s="200"/>
      <c r="T743" s="200"/>
      <c r="U743" s="200"/>
      <c r="V743" s="200">
        <f t="shared" si="431"/>
        <v>0</v>
      </c>
      <c r="W743" s="200"/>
      <c r="X743" s="402">
        <f>+[3]SLH!J486</f>
        <v>0</v>
      </c>
      <c r="Y743" s="402">
        <f>+[3]SLH!J487</f>
        <v>0</v>
      </c>
      <c r="Z743" s="200">
        <f t="shared" si="432"/>
        <v>0</v>
      </c>
      <c r="AA743" s="200">
        <f t="shared" si="402"/>
        <v>0</v>
      </c>
      <c r="AB743" s="402">
        <f t="shared" si="402"/>
        <v>0</v>
      </c>
      <c r="AC743" s="402">
        <f t="shared" si="402"/>
        <v>0</v>
      </c>
      <c r="AD743" s="402">
        <f t="shared" si="387"/>
        <v>0</v>
      </c>
      <c r="AE743" s="402"/>
      <c r="AF743" s="402">
        <f>+[3]SLH!AX486</f>
        <v>0</v>
      </c>
      <c r="AG743" s="402">
        <f>+[3]SLH!AX487</f>
        <v>0</v>
      </c>
      <c r="AH743" s="402">
        <f t="shared" si="388"/>
        <v>0</v>
      </c>
      <c r="AI743" s="402">
        <f t="shared" si="403"/>
        <v>0</v>
      </c>
      <c r="AJ743" s="402">
        <f t="shared" si="403"/>
        <v>0</v>
      </c>
      <c r="AK743" s="402">
        <f t="shared" si="403"/>
        <v>0</v>
      </c>
      <c r="AL743" s="402">
        <f t="shared" si="390"/>
        <v>0</v>
      </c>
      <c r="AM743" s="432" t="str">
        <f t="shared" si="404"/>
        <v/>
      </c>
      <c r="AN743" s="432" t="str">
        <f t="shared" si="404"/>
        <v/>
      </c>
      <c r="AO743" s="432" t="str">
        <f t="shared" si="404"/>
        <v/>
      </c>
      <c r="AP743" s="432" t="str">
        <f t="shared" si="404"/>
        <v/>
      </c>
      <c r="AQ743" s="200">
        <f t="shared" si="405"/>
        <v>0</v>
      </c>
      <c r="AR743" s="200">
        <f t="shared" si="405"/>
        <v>0</v>
      </c>
      <c r="AS743" s="200">
        <f t="shared" si="405"/>
        <v>0</v>
      </c>
      <c r="AT743" s="200">
        <f t="shared" si="393"/>
        <v>0</v>
      </c>
      <c r="AU743" s="425"/>
    </row>
    <row r="744" spans="1:48">
      <c r="A744" s="492"/>
      <c r="B744" s="217" t="s">
        <v>431</v>
      </c>
      <c r="C744" s="200"/>
      <c r="D744" s="200">
        <f>+[3]RITM!D486</f>
        <v>194530.45999999996</v>
      </c>
      <c r="E744" s="200">
        <f>+[3]RITM!D487</f>
        <v>8059500</v>
      </c>
      <c r="F744" s="200">
        <f t="shared" si="427"/>
        <v>8254030.46</v>
      </c>
      <c r="G744" s="200"/>
      <c r="H744" s="200"/>
      <c r="I744" s="200"/>
      <c r="J744" s="200">
        <f t="shared" si="428"/>
        <v>0</v>
      </c>
      <c r="K744" s="200">
        <f t="shared" si="401"/>
        <v>0</v>
      </c>
      <c r="L744" s="200">
        <f t="shared" si="401"/>
        <v>194530.45999999996</v>
      </c>
      <c r="M744" s="200">
        <f t="shared" si="401"/>
        <v>8059500</v>
      </c>
      <c r="N744" s="200">
        <f t="shared" si="429"/>
        <v>8254030.46</v>
      </c>
      <c r="O744" s="200"/>
      <c r="P744" s="200">
        <v>194530.45999999996</v>
      </c>
      <c r="Q744" s="200">
        <v>8059500</v>
      </c>
      <c r="R744" s="200">
        <f t="shared" si="430"/>
        <v>8254030.46</v>
      </c>
      <c r="S744" s="200"/>
      <c r="T744" s="200"/>
      <c r="U744" s="200"/>
      <c r="V744" s="200">
        <f t="shared" si="431"/>
        <v>0</v>
      </c>
      <c r="W744" s="200"/>
      <c r="X744" s="402">
        <f>+[3]RITM!J486</f>
        <v>0</v>
      </c>
      <c r="Y744" s="402">
        <f>+[3]RITM!J487</f>
        <v>0</v>
      </c>
      <c r="Z744" s="200">
        <f t="shared" si="432"/>
        <v>0</v>
      </c>
      <c r="AA744" s="200">
        <f t="shared" si="402"/>
        <v>0</v>
      </c>
      <c r="AB744" s="402">
        <f t="shared" si="402"/>
        <v>194530.45999999996</v>
      </c>
      <c r="AC744" s="402">
        <f t="shared" si="402"/>
        <v>8059500</v>
      </c>
      <c r="AD744" s="402">
        <f t="shared" si="387"/>
        <v>8254030.46</v>
      </c>
      <c r="AE744" s="402"/>
      <c r="AF744" s="402">
        <f>+[3]RITM!AX486</f>
        <v>191876.14</v>
      </c>
      <c r="AG744" s="402">
        <f>+[3]RITM!AX487</f>
        <v>5625074.4000000004</v>
      </c>
      <c r="AH744" s="402">
        <f t="shared" si="388"/>
        <v>5816950.54</v>
      </c>
      <c r="AI744" s="402">
        <f t="shared" si="403"/>
        <v>0</v>
      </c>
      <c r="AJ744" s="402">
        <f t="shared" si="403"/>
        <v>2654.3199999999488</v>
      </c>
      <c r="AK744" s="402">
        <f t="shared" si="403"/>
        <v>2434425.5999999996</v>
      </c>
      <c r="AL744" s="402">
        <f t="shared" si="390"/>
        <v>2437079.9199999995</v>
      </c>
      <c r="AM744" s="432" t="str">
        <f t="shared" si="404"/>
        <v/>
      </c>
      <c r="AN744" s="432">
        <f t="shared" si="404"/>
        <v>0.98635524739930214</v>
      </c>
      <c r="AO744" s="432">
        <f t="shared" si="404"/>
        <v>0.69794334636143684</v>
      </c>
      <c r="AP744" s="432">
        <f t="shared" si="404"/>
        <v>0.70474061953001321</v>
      </c>
      <c r="AQ744" s="200">
        <f t="shared" si="405"/>
        <v>0</v>
      </c>
      <c r="AR744" s="200">
        <f t="shared" si="405"/>
        <v>0</v>
      </c>
      <c r="AS744" s="200">
        <f t="shared" si="405"/>
        <v>0</v>
      </c>
      <c r="AT744" s="200">
        <f t="shared" si="393"/>
        <v>0</v>
      </c>
      <c r="AU744" s="425"/>
    </row>
    <row r="745" spans="1:48">
      <c r="A745" s="492"/>
      <c r="B745" s="217" t="s">
        <v>113</v>
      </c>
      <c r="C745" s="200"/>
      <c r="D745" s="200"/>
      <c r="E745" s="200"/>
      <c r="F745" s="200">
        <f t="shared" si="427"/>
        <v>0</v>
      </c>
      <c r="G745" s="200"/>
      <c r="H745" s="200"/>
      <c r="I745" s="200"/>
      <c r="J745" s="200">
        <f t="shared" si="428"/>
        <v>0</v>
      </c>
      <c r="K745" s="200">
        <f t="shared" si="401"/>
        <v>0</v>
      </c>
      <c r="L745" s="200">
        <f t="shared" si="401"/>
        <v>0</v>
      </c>
      <c r="M745" s="200">
        <f t="shared" si="401"/>
        <v>0</v>
      </c>
      <c r="N745" s="200">
        <f t="shared" si="429"/>
        <v>0</v>
      </c>
      <c r="O745" s="200"/>
      <c r="P745" s="200"/>
      <c r="Q745" s="200"/>
      <c r="R745" s="200">
        <f t="shared" si="430"/>
        <v>0</v>
      </c>
      <c r="S745" s="200"/>
      <c r="T745" s="200"/>
      <c r="U745" s="200"/>
      <c r="V745" s="200">
        <f t="shared" si="431"/>
        <v>0</v>
      </c>
      <c r="W745" s="200"/>
      <c r="X745" s="402">
        <f>+[3]ITRMC!J486</f>
        <v>9000000</v>
      </c>
      <c r="Y745" s="402"/>
      <c r="Z745" s="200">
        <f t="shared" si="432"/>
        <v>9000000</v>
      </c>
      <c r="AA745" s="200">
        <f t="shared" si="402"/>
        <v>0</v>
      </c>
      <c r="AB745" s="402">
        <f t="shared" si="402"/>
        <v>9000000</v>
      </c>
      <c r="AC745" s="402">
        <f t="shared" si="402"/>
        <v>0</v>
      </c>
      <c r="AD745" s="402">
        <f t="shared" si="387"/>
        <v>9000000</v>
      </c>
      <c r="AE745" s="402"/>
      <c r="AF745" s="402">
        <f>+[3]ITRMC!AX486</f>
        <v>8998759.4299999997</v>
      </c>
      <c r="AG745" s="402"/>
      <c r="AH745" s="402">
        <f t="shared" si="388"/>
        <v>8998759.4299999997</v>
      </c>
      <c r="AI745" s="402">
        <f t="shared" si="403"/>
        <v>0</v>
      </c>
      <c r="AJ745" s="402">
        <f t="shared" si="403"/>
        <v>1240.570000000298</v>
      </c>
      <c r="AK745" s="402">
        <f t="shared" si="403"/>
        <v>0</v>
      </c>
      <c r="AL745" s="402">
        <f t="shared" si="390"/>
        <v>1240.570000000298</v>
      </c>
      <c r="AM745" s="432" t="str">
        <f t="shared" si="404"/>
        <v/>
      </c>
      <c r="AN745" s="432">
        <f t="shared" si="404"/>
        <v>0.99986215888888885</v>
      </c>
      <c r="AO745" s="432" t="str">
        <f t="shared" si="404"/>
        <v/>
      </c>
      <c r="AP745" s="432">
        <f t="shared" si="404"/>
        <v>0.99986215888888885</v>
      </c>
      <c r="AQ745" s="200">
        <f t="shared" si="405"/>
        <v>0</v>
      </c>
      <c r="AR745" s="200">
        <f t="shared" si="405"/>
        <v>0</v>
      </c>
      <c r="AS745" s="200">
        <f t="shared" si="405"/>
        <v>0</v>
      </c>
      <c r="AT745" s="200">
        <f t="shared" si="393"/>
        <v>0</v>
      </c>
      <c r="AU745" s="425"/>
    </row>
    <row r="746" spans="1:48">
      <c r="A746" s="492"/>
      <c r="B746" s="217" t="s">
        <v>71</v>
      </c>
      <c r="C746" s="200"/>
      <c r="D746" s="200"/>
      <c r="E746" s="200"/>
      <c r="F746" s="200">
        <f t="shared" si="427"/>
        <v>0</v>
      </c>
      <c r="G746" s="200"/>
      <c r="H746" s="200"/>
      <c r="I746" s="200"/>
      <c r="J746" s="200">
        <f t="shared" si="428"/>
        <v>0</v>
      </c>
      <c r="K746" s="200">
        <f t="shared" si="401"/>
        <v>0</v>
      </c>
      <c r="L746" s="200">
        <f t="shared" si="401"/>
        <v>0</v>
      </c>
      <c r="M746" s="200">
        <f t="shared" si="401"/>
        <v>0</v>
      </c>
      <c r="N746" s="200">
        <f t="shared" si="429"/>
        <v>0</v>
      </c>
      <c r="O746" s="200"/>
      <c r="P746" s="200"/>
      <c r="Q746" s="200"/>
      <c r="R746" s="200">
        <f t="shared" si="430"/>
        <v>0</v>
      </c>
      <c r="S746" s="200"/>
      <c r="T746" s="200"/>
      <c r="U746" s="200"/>
      <c r="V746" s="200">
        <f t="shared" si="431"/>
        <v>0</v>
      </c>
      <c r="W746" s="200"/>
      <c r="X746" s="402">
        <f>+[3]BOQ!J486</f>
        <v>21000000</v>
      </c>
      <c r="Y746" s="402">
        <f>+[3]BOQ!J487</f>
        <v>1000000</v>
      </c>
      <c r="Z746" s="200">
        <f t="shared" si="432"/>
        <v>22000000</v>
      </c>
      <c r="AA746" s="200">
        <f t="shared" si="402"/>
        <v>0</v>
      </c>
      <c r="AB746" s="402">
        <f t="shared" si="402"/>
        <v>21000000</v>
      </c>
      <c r="AC746" s="402">
        <f t="shared" si="402"/>
        <v>1000000</v>
      </c>
      <c r="AD746" s="402">
        <f t="shared" si="387"/>
        <v>22000000</v>
      </c>
      <c r="AE746" s="402"/>
      <c r="AF746" s="402">
        <f>+[3]BOQ!AX486</f>
        <v>20905798.609999999</v>
      </c>
      <c r="AG746" s="402">
        <f>+[3]BOQ!AX487</f>
        <v>978489.9</v>
      </c>
      <c r="AH746" s="402">
        <f t="shared" si="388"/>
        <v>21884288.509999998</v>
      </c>
      <c r="AI746" s="402">
        <f t="shared" si="403"/>
        <v>0</v>
      </c>
      <c r="AJ746" s="402">
        <f t="shared" si="403"/>
        <v>94201.390000000596</v>
      </c>
      <c r="AK746" s="402">
        <f t="shared" si="403"/>
        <v>21510.099999999977</v>
      </c>
      <c r="AL746" s="402">
        <f t="shared" si="390"/>
        <v>115711.49000000057</v>
      </c>
      <c r="AM746" s="432" t="str">
        <f t="shared" si="404"/>
        <v/>
      </c>
      <c r="AN746" s="432">
        <f t="shared" si="404"/>
        <v>0.99551421952380947</v>
      </c>
      <c r="AO746" s="432">
        <f t="shared" si="404"/>
        <v>0.97848990000000002</v>
      </c>
      <c r="AP746" s="432">
        <f t="shared" si="404"/>
        <v>0.99474038681818178</v>
      </c>
      <c r="AQ746" s="200">
        <f t="shared" si="405"/>
        <v>0</v>
      </c>
      <c r="AR746" s="200">
        <f t="shared" si="405"/>
        <v>0</v>
      </c>
      <c r="AS746" s="200">
        <f t="shared" si="405"/>
        <v>0</v>
      </c>
      <c r="AT746" s="200">
        <f t="shared" si="393"/>
        <v>0</v>
      </c>
      <c r="AU746" s="425"/>
    </row>
    <row r="747" spans="1:48">
      <c r="A747" s="492"/>
      <c r="B747" s="217"/>
      <c r="C747" s="200"/>
      <c r="D747" s="200"/>
      <c r="E747" s="200"/>
      <c r="F747" s="200">
        <f>SUM(C747:E747)</f>
        <v>0</v>
      </c>
      <c r="G747" s="200"/>
      <c r="H747" s="200"/>
      <c r="I747" s="200"/>
      <c r="J747" s="200">
        <f>SUM(G747:I747)</f>
        <v>0</v>
      </c>
      <c r="K747" s="200">
        <f t="shared" si="401"/>
        <v>0</v>
      </c>
      <c r="L747" s="200">
        <f t="shared" si="401"/>
        <v>0</v>
      </c>
      <c r="M747" s="200">
        <f t="shared" si="401"/>
        <v>0</v>
      </c>
      <c r="N747" s="200">
        <f>SUM(K747:M747)</f>
        <v>0</v>
      </c>
      <c r="O747" s="200"/>
      <c r="P747" s="200"/>
      <c r="Q747" s="200"/>
      <c r="R747" s="200">
        <f>SUM(O747:Q747)</f>
        <v>0</v>
      </c>
      <c r="S747" s="200"/>
      <c r="T747" s="200"/>
      <c r="U747" s="200"/>
      <c r="V747" s="200">
        <f>SUM(S747:U747)</f>
        <v>0</v>
      </c>
      <c r="W747" s="200"/>
      <c r="X747" s="200"/>
      <c r="Y747" s="200"/>
      <c r="Z747" s="200">
        <f>SUM(W747:Y747)</f>
        <v>0</v>
      </c>
      <c r="AA747" s="200">
        <f t="shared" si="402"/>
        <v>0</v>
      </c>
      <c r="AB747" s="402">
        <f t="shared" si="402"/>
        <v>0</v>
      </c>
      <c r="AC747" s="402">
        <f t="shared" si="402"/>
        <v>0</v>
      </c>
      <c r="AD747" s="402">
        <f t="shared" si="387"/>
        <v>0</v>
      </c>
      <c r="AE747" s="402"/>
      <c r="AF747" s="402"/>
      <c r="AG747" s="402"/>
      <c r="AH747" s="402">
        <f t="shared" si="388"/>
        <v>0</v>
      </c>
      <c r="AI747" s="402">
        <f t="shared" si="403"/>
        <v>0</v>
      </c>
      <c r="AJ747" s="402">
        <f t="shared" si="403"/>
        <v>0</v>
      </c>
      <c r="AK747" s="402">
        <f t="shared" si="403"/>
        <v>0</v>
      </c>
      <c r="AL747" s="402">
        <f t="shared" si="390"/>
        <v>0</v>
      </c>
      <c r="AM747" s="432" t="str">
        <f t="shared" si="404"/>
        <v/>
      </c>
      <c r="AN747" s="432" t="str">
        <f t="shared" si="404"/>
        <v/>
      </c>
      <c r="AO747" s="432" t="str">
        <f t="shared" si="404"/>
        <v/>
      </c>
      <c r="AP747" s="432" t="str">
        <f t="shared" si="404"/>
        <v/>
      </c>
      <c r="AQ747" s="200">
        <f t="shared" si="405"/>
        <v>0</v>
      </c>
      <c r="AR747" s="200">
        <f t="shared" si="405"/>
        <v>0</v>
      </c>
      <c r="AS747" s="200">
        <f t="shared" si="405"/>
        <v>0</v>
      </c>
      <c r="AT747" s="200">
        <f t="shared" si="393"/>
        <v>0</v>
      </c>
      <c r="AU747" s="425"/>
    </row>
    <row r="748" spans="1:48" s="474" customFormat="1">
      <c r="A748" s="467"/>
      <c r="B748" s="497" t="s">
        <v>259</v>
      </c>
      <c r="C748" s="498">
        <f t="shared" ref="C748:AL748" si="433">+C230+C250+C269+C306+C307+C308+C311+C335+C376+C395+C416+C455+C479+C503+C532+C619+C621+C630+C698+C739</f>
        <v>0</v>
      </c>
      <c r="D748" s="498">
        <f t="shared" si="433"/>
        <v>2791482221.249999</v>
      </c>
      <c r="E748" s="498">
        <f t="shared" si="433"/>
        <v>2921505617.25</v>
      </c>
      <c r="F748" s="498">
        <f t="shared" si="433"/>
        <v>5712987838.499999</v>
      </c>
      <c r="G748" s="498">
        <f t="shared" si="433"/>
        <v>0</v>
      </c>
      <c r="H748" s="498">
        <f t="shared" si="433"/>
        <v>0</v>
      </c>
      <c r="I748" s="498">
        <f t="shared" si="433"/>
        <v>0</v>
      </c>
      <c r="J748" s="498">
        <f t="shared" si="433"/>
        <v>0</v>
      </c>
      <c r="K748" s="498">
        <f t="shared" si="433"/>
        <v>0</v>
      </c>
      <c r="L748" s="498">
        <f t="shared" si="433"/>
        <v>2791497481.6499991</v>
      </c>
      <c r="M748" s="498">
        <f t="shared" si="433"/>
        <v>2921505617.25</v>
      </c>
      <c r="N748" s="498">
        <f t="shared" si="433"/>
        <v>5713003098.8999996</v>
      </c>
      <c r="O748" s="498">
        <f t="shared" si="433"/>
        <v>0</v>
      </c>
      <c r="P748" s="498">
        <f t="shared" si="433"/>
        <v>2791497481.6499991</v>
      </c>
      <c r="Q748" s="498">
        <f t="shared" si="433"/>
        <v>2921505617.25</v>
      </c>
      <c r="R748" s="498">
        <f t="shared" si="433"/>
        <v>5713003098.8999996</v>
      </c>
      <c r="S748" s="498">
        <f t="shared" si="433"/>
        <v>0</v>
      </c>
      <c r="T748" s="498">
        <f t="shared" si="433"/>
        <v>0</v>
      </c>
      <c r="U748" s="498">
        <f t="shared" si="433"/>
        <v>0</v>
      </c>
      <c r="V748" s="498">
        <f t="shared" si="433"/>
        <v>0</v>
      </c>
      <c r="W748" s="498">
        <f t="shared" si="433"/>
        <v>0</v>
      </c>
      <c r="X748" s="498">
        <f t="shared" si="433"/>
        <v>-1.4901161193847656E-8</v>
      </c>
      <c r="Y748" s="498">
        <f t="shared" si="433"/>
        <v>0</v>
      </c>
      <c r="Z748" s="498">
        <f t="shared" si="433"/>
        <v>-1.4901161193847656E-8</v>
      </c>
      <c r="AA748" s="498">
        <f t="shared" si="433"/>
        <v>0</v>
      </c>
      <c r="AB748" s="499">
        <f t="shared" si="433"/>
        <v>2791497481.6499991</v>
      </c>
      <c r="AC748" s="499">
        <f t="shared" si="433"/>
        <v>2921505617.25</v>
      </c>
      <c r="AD748" s="499">
        <f t="shared" si="433"/>
        <v>5713003098.8999996</v>
      </c>
      <c r="AE748" s="499">
        <f t="shared" si="433"/>
        <v>0</v>
      </c>
      <c r="AF748" s="499">
        <f t="shared" si="433"/>
        <v>2633616994.2899995</v>
      </c>
      <c r="AG748" s="499">
        <f t="shared" si="433"/>
        <v>2696058213.73</v>
      </c>
      <c r="AH748" s="499">
        <f t="shared" si="433"/>
        <v>5329675208.0200005</v>
      </c>
      <c r="AI748" s="499">
        <f t="shared" si="433"/>
        <v>0</v>
      </c>
      <c r="AJ748" s="499">
        <f t="shared" si="433"/>
        <v>157880487.35999966</v>
      </c>
      <c r="AK748" s="499">
        <f t="shared" si="433"/>
        <v>225447403.51999998</v>
      </c>
      <c r="AL748" s="499">
        <f t="shared" si="433"/>
        <v>383327890.8799997</v>
      </c>
      <c r="AM748" s="500" t="str">
        <f t="shared" si="404"/>
        <v/>
      </c>
      <c r="AN748" s="500">
        <f t="shared" si="404"/>
        <v>0.94344236797710468</v>
      </c>
      <c r="AO748" s="500">
        <f t="shared" si="404"/>
        <v>0.92283177475721834</v>
      </c>
      <c r="AP748" s="500">
        <f t="shared" si="404"/>
        <v>0.93290255855912163</v>
      </c>
      <c r="AQ748" s="499">
        <f>+AQ230+AQ250+AQ269+AQ306+AQ307+AQ308+AQ311+AQ335+AQ376+AQ395+AQ416+AQ455+AQ479+AQ503+AQ532+AQ619+AQ621+AQ630+AQ698+AQ739</f>
        <v>0</v>
      </c>
      <c r="AR748" s="499">
        <f>+AR230+AR250+AR269+AR306+AR307+AR308+AR311+AR335+AR376+AR395+AR416+AR455+AR479+AR503+AR532+AR619+AR621+AR630+AR698+AR739</f>
        <v>-3.166496753692627E-8</v>
      </c>
      <c r="AS748" s="499">
        <f>+AS230+AS250+AS269+AS306+AS307+AS308+AS311+AS335+AS376+AS395+AS416+AS455+AS479+AS503+AS532+AS619+AS621+AS630+AS698+AS739</f>
        <v>0</v>
      </c>
      <c r="AT748" s="499">
        <f>+AT230+AT250+AT269+AT306+AT307+AT308+AT311+AT335+AT376+AT395+AT416+AT455+AT479+AT503+AT532+AT619+AT621+AT630+AT698+AT739</f>
        <v>-3.166496753692627E-8</v>
      </c>
      <c r="AU748" s="501"/>
      <c r="AV748" s="473">
        <f>+AL748-'[1]Summary by PAP Conap2014'!$BE$73</f>
        <v>0</v>
      </c>
    </row>
    <row r="749" spans="1:48">
      <c r="A749" s="421"/>
      <c r="B749" s="422"/>
      <c r="C749" s="423"/>
      <c r="D749" s="423"/>
      <c r="E749" s="200"/>
      <c r="F749" s="200">
        <f t="shared" ref="F749:F755" si="434">SUM(C749:E749)</f>
        <v>0</v>
      </c>
      <c r="G749" s="423"/>
      <c r="H749" s="423"/>
      <c r="I749" s="200"/>
      <c r="J749" s="200">
        <f t="shared" ref="J749:J755" si="435">SUM(G749:I749)</f>
        <v>0</v>
      </c>
      <c r="K749" s="200">
        <f t="shared" si="401"/>
        <v>0</v>
      </c>
      <c r="L749" s="200">
        <f t="shared" si="401"/>
        <v>0</v>
      </c>
      <c r="M749" s="200">
        <f t="shared" si="401"/>
        <v>0</v>
      </c>
      <c r="N749" s="200">
        <f t="shared" ref="N749:N755" si="436">SUM(K749:M749)</f>
        <v>0</v>
      </c>
      <c r="O749" s="423"/>
      <c r="P749" s="423"/>
      <c r="Q749" s="200"/>
      <c r="R749" s="200">
        <f t="shared" ref="R749:R755" si="437">SUM(O749:Q749)</f>
        <v>0</v>
      </c>
      <c r="S749" s="423"/>
      <c r="T749" s="423"/>
      <c r="U749" s="200"/>
      <c r="V749" s="200">
        <f t="shared" ref="V749:V755" si="438">SUM(S749:U749)</f>
        <v>0</v>
      </c>
      <c r="W749" s="423"/>
      <c r="X749" s="423"/>
      <c r="Y749" s="200"/>
      <c r="Z749" s="200">
        <f t="shared" ref="Z749:Z755" si="439">SUM(W749:Y749)</f>
        <v>0</v>
      </c>
      <c r="AA749" s="200">
        <f t="shared" si="402"/>
        <v>0</v>
      </c>
      <c r="AB749" s="402">
        <f t="shared" si="402"/>
        <v>0</v>
      </c>
      <c r="AC749" s="402">
        <f t="shared" si="402"/>
        <v>0</v>
      </c>
      <c r="AD749" s="402">
        <f t="shared" ref="AD749:AD789" si="440">SUM(AA749:AC749)</f>
        <v>0</v>
      </c>
      <c r="AE749" s="424"/>
      <c r="AF749" s="424"/>
      <c r="AG749" s="402"/>
      <c r="AH749" s="402">
        <f t="shared" ref="AH749:AH812" si="441">SUM(AE749:AG749)</f>
        <v>0</v>
      </c>
      <c r="AI749" s="402">
        <f t="shared" si="403"/>
        <v>0</v>
      </c>
      <c r="AJ749" s="402">
        <f t="shared" si="403"/>
        <v>0</v>
      </c>
      <c r="AK749" s="402">
        <f t="shared" si="403"/>
        <v>0</v>
      </c>
      <c r="AL749" s="402">
        <f t="shared" ref="AL749:AL781" si="442">SUM(AI749:AK749)</f>
        <v>0</v>
      </c>
      <c r="AM749" s="403" t="str">
        <f t="shared" si="404"/>
        <v/>
      </c>
      <c r="AN749" s="403" t="str">
        <f t="shared" si="404"/>
        <v/>
      </c>
      <c r="AO749" s="403" t="str">
        <f t="shared" si="404"/>
        <v/>
      </c>
      <c r="AP749" s="403" t="str">
        <f t="shared" si="404"/>
        <v/>
      </c>
      <c r="AQ749" s="200">
        <f t="shared" si="405"/>
        <v>0</v>
      </c>
      <c r="AR749" s="200">
        <f t="shared" si="405"/>
        <v>0</v>
      </c>
      <c r="AS749" s="200">
        <f t="shared" si="405"/>
        <v>0</v>
      </c>
      <c r="AT749" s="200">
        <f t="shared" ref="AT749:AT812" si="443">SUM(AQ749:AS749)</f>
        <v>0</v>
      </c>
      <c r="AU749" s="425"/>
    </row>
    <row r="750" spans="1:48">
      <c r="A750" s="428">
        <v>303000000</v>
      </c>
      <c r="B750" s="429" t="s">
        <v>260</v>
      </c>
      <c r="C750" s="423"/>
      <c r="D750" s="423"/>
      <c r="E750" s="423"/>
      <c r="F750" s="200">
        <f t="shared" si="434"/>
        <v>0</v>
      </c>
      <c r="G750" s="423"/>
      <c r="H750" s="423"/>
      <c r="I750" s="423"/>
      <c r="J750" s="200">
        <f t="shared" si="435"/>
        <v>0</v>
      </c>
      <c r="K750" s="200">
        <f t="shared" si="401"/>
        <v>0</v>
      </c>
      <c r="L750" s="200">
        <f t="shared" si="401"/>
        <v>0</v>
      </c>
      <c r="M750" s="200">
        <f t="shared" si="401"/>
        <v>0</v>
      </c>
      <c r="N750" s="200">
        <f t="shared" si="436"/>
        <v>0</v>
      </c>
      <c r="O750" s="423"/>
      <c r="P750" s="423"/>
      <c r="Q750" s="423"/>
      <c r="R750" s="200">
        <f t="shared" si="437"/>
        <v>0</v>
      </c>
      <c r="S750" s="423"/>
      <c r="T750" s="423"/>
      <c r="U750" s="423"/>
      <c r="V750" s="200">
        <f t="shared" si="438"/>
        <v>0</v>
      </c>
      <c r="W750" s="423"/>
      <c r="X750" s="423"/>
      <c r="Y750" s="423"/>
      <c r="Z750" s="200">
        <f t="shared" si="439"/>
        <v>0</v>
      </c>
      <c r="AA750" s="200">
        <f t="shared" si="402"/>
        <v>0</v>
      </c>
      <c r="AB750" s="402">
        <f t="shared" si="402"/>
        <v>0</v>
      </c>
      <c r="AC750" s="402">
        <f t="shared" si="402"/>
        <v>0</v>
      </c>
      <c r="AD750" s="402">
        <f t="shared" si="440"/>
        <v>0</v>
      </c>
      <c r="AE750" s="424"/>
      <c r="AF750" s="424"/>
      <c r="AG750" s="424"/>
      <c r="AH750" s="402">
        <f t="shared" si="441"/>
        <v>0</v>
      </c>
      <c r="AI750" s="402">
        <f t="shared" si="403"/>
        <v>0</v>
      </c>
      <c r="AJ750" s="402">
        <f t="shared" si="403"/>
        <v>0</v>
      </c>
      <c r="AK750" s="402">
        <f t="shared" si="403"/>
        <v>0</v>
      </c>
      <c r="AL750" s="402">
        <f t="shared" si="442"/>
        <v>0</v>
      </c>
      <c r="AM750" s="403" t="str">
        <f t="shared" si="404"/>
        <v/>
      </c>
      <c r="AN750" s="403" t="str">
        <f t="shared" si="404"/>
        <v/>
      </c>
      <c r="AO750" s="403" t="str">
        <f t="shared" si="404"/>
        <v/>
      </c>
      <c r="AP750" s="403" t="str">
        <f t="shared" si="404"/>
        <v/>
      </c>
      <c r="AQ750" s="200">
        <f t="shared" si="405"/>
        <v>0</v>
      </c>
      <c r="AR750" s="200">
        <f t="shared" si="405"/>
        <v>0</v>
      </c>
      <c r="AS750" s="200">
        <f t="shared" si="405"/>
        <v>0</v>
      </c>
      <c r="AT750" s="200">
        <f t="shared" si="443"/>
        <v>0</v>
      </c>
      <c r="AU750" s="425"/>
    </row>
    <row r="751" spans="1:48" s="420" customFormat="1" ht="24">
      <c r="A751" s="491" t="s">
        <v>261</v>
      </c>
      <c r="B751" s="502" t="s">
        <v>262</v>
      </c>
      <c r="C751" s="416">
        <f>SUM(C752:C766)</f>
        <v>0</v>
      </c>
      <c r="D751" s="416">
        <f>SUM(D752:D766)</f>
        <v>13513807.370000022</v>
      </c>
      <c r="E751" s="416">
        <f>SUM(E752:E766)</f>
        <v>0</v>
      </c>
      <c r="F751" s="416">
        <f t="shared" si="434"/>
        <v>13513807.370000022</v>
      </c>
      <c r="G751" s="416">
        <f>SUM(G752:G766)</f>
        <v>0</v>
      </c>
      <c r="H751" s="416">
        <f>SUM(H752:H766)</f>
        <v>0</v>
      </c>
      <c r="I751" s="416">
        <f>SUM(I752:I766)</f>
        <v>0</v>
      </c>
      <c r="J751" s="416">
        <f t="shared" si="435"/>
        <v>0</v>
      </c>
      <c r="K751" s="416">
        <f t="shared" si="401"/>
        <v>0</v>
      </c>
      <c r="L751" s="416">
        <f t="shared" si="401"/>
        <v>13513807.370000022</v>
      </c>
      <c r="M751" s="416">
        <f t="shared" si="401"/>
        <v>0</v>
      </c>
      <c r="N751" s="416">
        <f t="shared" si="436"/>
        <v>13513807.370000022</v>
      </c>
      <c r="O751" s="416">
        <f>SUM(O752:O766)</f>
        <v>0</v>
      </c>
      <c r="P751" s="416">
        <f>SUM(P752:P766)</f>
        <v>13513807.370000022</v>
      </c>
      <c r="Q751" s="416">
        <f>SUM(Q752:Q766)</f>
        <v>0</v>
      </c>
      <c r="R751" s="416">
        <f t="shared" si="437"/>
        <v>13513807.370000022</v>
      </c>
      <c r="S751" s="416">
        <f>SUM(S752:S766)</f>
        <v>0</v>
      </c>
      <c r="T751" s="416">
        <f>SUM(T752:T766)</f>
        <v>0</v>
      </c>
      <c r="U751" s="416">
        <f>SUM(U752:U766)</f>
        <v>0</v>
      </c>
      <c r="V751" s="416">
        <f t="shared" si="438"/>
        <v>0</v>
      </c>
      <c r="W751" s="416">
        <f>SUM(W752:W766)</f>
        <v>0</v>
      </c>
      <c r="X751" s="416">
        <f>SUM(X752:X766)</f>
        <v>0</v>
      </c>
      <c r="Y751" s="416">
        <f>SUM(Y752:Y766)</f>
        <v>0</v>
      </c>
      <c r="Z751" s="416">
        <f t="shared" si="439"/>
        <v>0</v>
      </c>
      <c r="AA751" s="416">
        <f t="shared" si="402"/>
        <v>0</v>
      </c>
      <c r="AB751" s="417">
        <f t="shared" si="402"/>
        <v>13513807.370000022</v>
      </c>
      <c r="AC751" s="417">
        <f t="shared" si="402"/>
        <v>0</v>
      </c>
      <c r="AD751" s="417">
        <f t="shared" si="440"/>
        <v>13513807.370000022</v>
      </c>
      <c r="AE751" s="417">
        <f>SUM(AE752:AE766)</f>
        <v>0</v>
      </c>
      <c r="AF751" s="417">
        <f>SUM(AF752:AF766)</f>
        <v>12277572.93</v>
      </c>
      <c r="AG751" s="417">
        <f>SUM(AG752:AG766)</f>
        <v>0</v>
      </c>
      <c r="AH751" s="417">
        <f t="shared" si="441"/>
        <v>12277572.93</v>
      </c>
      <c r="AI751" s="417">
        <f t="shared" si="403"/>
        <v>0</v>
      </c>
      <c r="AJ751" s="417">
        <f t="shared" si="403"/>
        <v>1236234.4400000218</v>
      </c>
      <c r="AK751" s="417">
        <f t="shared" si="403"/>
        <v>0</v>
      </c>
      <c r="AL751" s="417">
        <f t="shared" si="442"/>
        <v>1236234.4400000218</v>
      </c>
      <c r="AM751" s="418" t="str">
        <f t="shared" si="404"/>
        <v/>
      </c>
      <c r="AN751" s="418">
        <f t="shared" si="404"/>
        <v>0.90852064069342886</v>
      </c>
      <c r="AO751" s="418" t="str">
        <f t="shared" si="404"/>
        <v/>
      </c>
      <c r="AP751" s="418">
        <f t="shared" si="404"/>
        <v>0.90852064069342886</v>
      </c>
      <c r="AQ751" s="416">
        <f t="shared" si="405"/>
        <v>0</v>
      </c>
      <c r="AR751" s="416">
        <f t="shared" si="405"/>
        <v>0</v>
      </c>
      <c r="AS751" s="416">
        <f t="shared" si="405"/>
        <v>0</v>
      </c>
      <c r="AT751" s="416">
        <f t="shared" si="443"/>
        <v>0</v>
      </c>
      <c r="AU751" s="419"/>
      <c r="AV751" s="466">
        <f>+AL751-'[1]Summary by PAP Conap2014'!$BE$173</f>
        <v>0</v>
      </c>
    </row>
    <row r="752" spans="1:48" s="434" customFormat="1">
      <c r="A752" s="492" t="s">
        <v>261</v>
      </c>
      <c r="B752" s="443" t="s">
        <v>51</v>
      </c>
      <c r="C752" s="430"/>
      <c r="D752" s="430">
        <v>9645296.1800000221</v>
      </c>
      <c r="E752" s="430"/>
      <c r="F752" s="430">
        <f t="shared" si="434"/>
        <v>9645296.1800000221</v>
      </c>
      <c r="G752" s="430"/>
      <c r="H752" s="430"/>
      <c r="I752" s="430"/>
      <c r="J752" s="430">
        <f t="shared" si="435"/>
        <v>0</v>
      </c>
      <c r="K752" s="430">
        <f t="shared" si="401"/>
        <v>0</v>
      </c>
      <c r="L752" s="430">
        <f t="shared" si="401"/>
        <v>9645296.1800000221</v>
      </c>
      <c r="M752" s="430">
        <f t="shared" si="401"/>
        <v>0</v>
      </c>
      <c r="N752" s="430">
        <f t="shared" si="436"/>
        <v>9645296.1800000221</v>
      </c>
      <c r="O752" s="430"/>
      <c r="P752" s="430">
        <v>9645296.1800000221</v>
      </c>
      <c r="Q752" s="430"/>
      <c r="R752" s="430">
        <f t="shared" si="437"/>
        <v>9645296.1800000221</v>
      </c>
      <c r="S752" s="430"/>
      <c r="T752" s="430"/>
      <c r="U752" s="430"/>
      <c r="V752" s="430">
        <f t="shared" si="438"/>
        <v>0</v>
      </c>
      <c r="W752" s="430"/>
      <c r="X752" s="430"/>
      <c r="Y752" s="430"/>
      <c r="Z752" s="430">
        <f t="shared" si="439"/>
        <v>0</v>
      </c>
      <c r="AA752" s="430">
        <f t="shared" si="402"/>
        <v>0</v>
      </c>
      <c r="AB752" s="431">
        <f t="shared" si="402"/>
        <v>9645296.1800000221</v>
      </c>
      <c r="AC752" s="431">
        <f t="shared" si="402"/>
        <v>0</v>
      </c>
      <c r="AD752" s="431">
        <f t="shared" si="440"/>
        <v>9645296.1800000221</v>
      </c>
      <c r="AE752" s="431"/>
      <c r="AF752" s="431">
        <f>+'[3]Central-conap'!F177</f>
        <v>9249330.2699999996</v>
      </c>
      <c r="AG752" s="431"/>
      <c r="AH752" s="431">
        <f t="shared" si="441"/>
        <v>9249330.2699999996</v>
      </c>
      <c r="AI752" s="431">
        <f t="shared" si="403"/>
        <v>0</v>
      </c>
      <c r="AJ752" s="431">
        <f t="shared" si="403"/>
        <v>395965.9100000225</v>
      </c>
      <c r="AK752" s="431">
        <f t="shared" si="403"/>
        <v>0</v>
      </c>
      <c r="AL752" s="431">
        <f t="shared" si="442"/>
        <v>395965.9100000225</v>
      </c>
      <c r="AM752" s="432" t="str">
        <f t="shared" si="404"/>
        <v/>
      </c>
      <c r="AN752" s="432">
        <f t="shared" si="404"/>
        <v>0.95894725235902278</v>
      </c>
      <c r="AO752" s="432" t="str">
        <f t="shared" si="404"/>
        <v/>
      </c>
      <c r="AP752" s="432">
        <f t="shared" si="404"/>
        <v>0.95894725235902278</v>
      </c>
      <c r="AQ752" s="430">
        <f t="shared" si="405"/>
        <v>0</v>
      </c>
      <c r="AR752" s="430">
        <f t="shared" si="405"/>
        <v>0</v>
      </c>
      <c r="AS752" s="430">
        <f t="shared" si="405"/>
        <v>0</v>
      </c>
      <c r="AT752" s="200">
        <f t="shared" si="443"/>
        <v>0</v>
      </c>
      <c r="AU752" s="433"/>
    </row>
    <row r="753" spans="1:48" s="434" customFormat="1">
      <c r="A753" s="492"/>
      <c r="B753" s="217" t="s">
        <v>53</v>
      </c>
      <c r="C753" s="430"/>
      <c r="D753" s="430">
        <v>236984</v>
      </c>
      <c r="E753" s="430"/>
      <c r="F753" s="430">
        <f t="shared" si="434"/>
        <v>236984</v>
      </c>
      <c r="G753" s="430"/>
      <c r="H753" s="430"/>
      <c r="I753" s="430"/>
      <c r="J753" s="430">
        <f t="shared" si="435"/>
        <v>0</v>
      </c>
      <c r="K753" s="430">
        <f t="shared" si="401"/>
        <v>0</v>
      </c>
      <c r="L753" s="430">
        <f t="shared" si="401"/>
        <v>236984</v>
      </c>
      <c r="M753" s="430">
        <f t="shared" si="401"/>
        <v>0</v>
      </c>
      <c r="N753" s="430">
        <f t="shared" si="436"/>
        <v>236984</v>
      </c>
      <c r="O753" s="430"/>
      <c r="P753" s="430">
        <v>236984</v>
      </c>
      <c r="Q753" s="430"/>
      <c r="R753" s="430">
        <f t="shared" si="437"/>
        <v>236984</v>
      </c>
      <c r="S753" s="430"/>
      <c r="T753" s="430"/>
      <c r="U753" s="430"/>
      <c r="V753" s="430">
        <f t="shared" si="438"/>
        <v>0</v>
      </c>
      <c r="W753" s="430"/>
      <c r="X753" s="430"/>
      <c r="Y753" s="430"/>
      <c r="Z753" s="430">
        <f t="shared" si="439"/>
        <v>0</v>
      </c>
      <c r="AA753" s="430">
        <f t="shared" si="402"/>
        <v>0</v>
      </c>
      <c r="AB753" s="431">
        <f t="shared" si="402"/>
        <v>236984</v>
      </c>
      <c r="AC753" s="431">
        <f t="shared" si="402"/>
        <v>0</v>
      </c>
      <c r="AD753" s="459">
        <f>SUM(AA753:AC753)</f>
        <v>236984</v>
      </c>
      <c r="AE753" s="431"/>
      <c r="AF753" s="431">
        <f>+[3]CHD5!AX492</f>
        <v>149332</v>
      </c>
      <c r="AG753" s="431"/>
      <c r="AH753" s="431">
        <f>SUM(AE753:AG753)</f>
        <v>149332</v>
      </c>
      <c r="AI753" s="431">
        <f t="shared" si="403"/>
        <v>0</v>
      </c>
      <c r="AJ753" s="431">
        <f t="shared" si="403"/>
        <v>87652</v>
      </c>
      <c r="AK753" s="431">
        <f t="shared" si="403"/>
        <v>0</v>
      </c>
      <c r="AL753" s="431">
        <f>SUM(AI753:AK753)</f>
        <v>87652</v>
      </c>
      <c r="AM753" s="432" t="str">
        <f t="shared" si="404"/>
        <v/>
      </c>
      <c r="AN753" s="432">
        <f t="shared" si="404"/>
        <v>0.63013536778854273</v>
      </c>
      <c r="AO753" s="432" t="str">
        <f t="shared" si="404"/>
        <v/>
      </c>
      <c r="AP753" s="432">
        <f t="shared" si="404"/>
        <v>0.63013536778854273</v>
      </c>
      <c r="AQ753" s="430">
        <f t="shared" si="405"/>
        <v>0</v>
      </c>
      <c r="AR753" s="430">
        <f t="shared" si="405"/>
        <v>0</v>
      </c>
      <c r="AS753" s="430">
        <f t="shared" si="405"/>
        <v>0</v>
      </c>
      <c r="AT753" s="200">
        <f>SUM(AQ753:AS753)</f>
        <v>0</v>
      </c>
      <c r="AU753" s="433"/>
    </row>
    <row r="754" spans="1:48" s="434" customFormat="1">
      <c r="A754" s="492"/>
      <c r="B754" s="217" t="s">
        <v>100</v>
      </c>
      <c r="C754" s="430"/>
      <c r="D754" s="430">
        <v>463492</v>
      </c>
      <c r="E754" s="430"/>
      <c r="F754" s="430">
        <f t="shared" si="434"/>
        <v>463492</v>
      </c>
      <c r="G754" s="430"/>
      <c r="H754" s="430"/>
      <c r="I754" s="430"/>
      <c r="J754" s="430">
        <f t="shared" si="435"/>
        <v>0</v>
      </c>
      <c r="K754" s="430">
        <f t="shared" si="401"/>
        <v>0</v>
      </c>
      <c r="L754" s="430">
        <f t="shared" si="401"/>
        <v>463492</v>
      </c>
      <c r="M754" s="430">
        <f t="shared" si="401"/>
        <v>0</v>
      </c>
      <c r="N754" s="430">
        <f t="shared" si="436"/>
        <v>463492</v>
      </c>
      <c r="O754" s="430"/>
      <c r="P754" s="430">
        <v>463492</v>
      </c>
      <c r="Q754" s="430"/>
      <c r="R754" s="430">
        <f t="shared" si="437"/>
        <v>463492</v>
      </c>
      <c r="S754" s="430"/>
      <c r="T754" s="430"/>
      <c r="U754" s="430"/>
      <c r="V754" s="430">
        <f t="shared" si="438"/>
        <v>0</v>
      </c>
      <c r="W754" s="430"/>
      <c r="X754" s="430"/>
      <c r="Y754" s="430"/>
      <c r="Z754" s="430">
        <f t="shared" si="439"/>
        <v>0</v>
      </c>
      <c r="AA754" s="430">
        <f t="shared" si="402"/>
        <v>0</v>
      </c>
      <c r="AB754" s="431">
        <f t="shared" si="402"/>
        <v>463492</v>
      </c>
      <c r="AC754" s="431">
        <f t="shared" si="402"/>
        <v>0</v>
      </c>
      <c r="AD754" s="459">
        <f>SUM(AA754:AC754)</f>
        <v>463492</v>
      </c>
      <c r="AE754" s="431"/>
      <c r="AF754" s="431">
        <f>+[3]CHD6!AX492</f>
        <v>0</v>
      </c>
      <c r="AG754" s="431"/>
      <c r="AH754" s="431">
        <f>SUM(AE754:AG754)</f>
        <v>0</v>
      </c>
      <c r="AI754" s="431">
        <f t="shared" si="403"/>
        <v>0</v>
      </c>
      <c r="AJ754" s="431">
        <f t="shared" si="403"/>
        <v>463492</v>
      </c>
      <c r="AK754" s="431">
        <f t="shared" si="403"/>
        <v>0</v>
      </c>
      <c r="AL754" s="431">
        <f>SUM(AI754:AK754)</f>
        <v>463492</v>
      </c>
      <c r="AM754" s="432" t="str">
        <f t="shared" si="404"/>
        <v/>
      </c>
      <c r="AN754" s="432">
        <f t="shared" si="404"/>
        <v>0</v>
      </c>
      <c r="AO754" s="432" t="str">
        <f t="shared" si="404"/>
        <v/>
      </c>
      <c r="AP754" s="432">
        <f t="shared" si="404"/>
        <v>0</v>
      </c>
      <c r="AQ754" s="430">
        <f t="shared" si="405"/>
        <v>0</v>
      </c>
      <c r="AR754" s="430">
        <f t="shared" si="405"/>
        <v>0</v>
      </c>
      <c r="AS754" s="430">
        <f t="shared" si="405"/>
        <v>0</v>
      </c>
      <c r="AT754" s="200">
        <f>SUM(AQ754:AS754)</f>
        <v>0</v>
      </c>
      <c r="AU754" s="433"/>
    </row>
    <row r="755" spans="1:48" s="434" customFormat="1">
      <c r="A755" s="492"/>
      <c r="B755" s="217" t="s">
        <v>107</v>
      </c>
      <c r="C755" s="430"/>
      <c r="D755" s="430">
        <v>73250</v>
      </c>
      <c r="E755" s="430"/>
      <c r="F755" s="430">
        <f t="shared" si="434"/>
        <v>73250</v>
      </c>
      <c r="G755" s="430"/>
      <c r="H755" s="430"/>
      <c r="I755" s="430"/>
      <c r="J755" s="430">
        <f t="shared" si="435"/>
        <v>0</v>
      </c>
      <c r="K755" s="430">
        <f t="shared" si="401"/>
        <v>0</v>
      </c>
      <c r="L755" s="430">
        <f t="shared" si="401"/>
        <v>73250</v>
      </c>
      <c r="M755" s="430">
        <f t="shared" si="401"/>
        <v>0</v>
      </c>
      <c r="N755" s="430">
        <f t="shared" si="436"/>
        <v>73250</v>
      </c>
      <c r="O755" s="430"/>
      <c r="P755" s="430">
        <v>73250</v>
      </c>
      <c r="Q755" s="430"/>
      <c r="R755" s="430">
        <f t="shared" si="437"/>
        <v>73250</v>
      </c>
      <c r="S755" s="430"/>
      <c r="T755" s="430"/>
      <c r="U755" s="430"/>
      <c r="V755" s="430">
        <f t="shared" si="438"/>
        <v>0</v>
      </c>
      <c r="W755" s="430"/>
      <c r="X755" s="430"/>
      <c r="Y755" s="430"/>
      <c r="Z755" s="430">
        <f t="shared" si="439"/>
        <v>0</v>
      </c>
      <c r="AA755" s="430">
        <f t="shared" si="402"/>
        <v>0</v>
      </c>
      <c r="AB755" s="431">
        <f t="shared" si="402"/>
        <v>73250</v>
      </c>
      <c r="AC755" s="431">
        <f t="shared" si="402"/>
        <v>0</v>
      </c>
      <c r="AD755" s="459">
        <f>SUM(AA755:AC755)</f>
        <v>73250</v>
      </c>
      <c r="AE755" s="431"/>
      <c r="AF755" s="431">
        <f>+[3]CHD10!AX492</f>
        <v>69832</v>
      </c>
      <c r="AG755" s="431"/>
      <c r="AH755" s="431">
        <f>SUM(AE755:AG755)</f>
        <v>69832</v>
      </c>
      <c r="AI755" s="431">
        <f t="shared" si="403"/>
        <v>0</v>
      </c>
      <c r="AJ755" s="431">
        <f t="shared" si="403"/>
        <v>3418</v>
      </c>
      <c r="AK755" s="431">
        <f t="shared" si="403"/>
        <v>0</v>
      </c>
      <c r="AL755" s="431">
        <f>SUM(AI755:AK755)</f>
        <v>3418</v>
      </c>
      <c r="AM755" s="432" t="str">
        <f t="shared" si="404"/>
        <v/>
      </c>
      <c r="AN755" s="432">
        <f t="shared" si="404"/>
        <v>0.9533378839590444</v>
      </c>
      <c r="AO755" s="432" t="str">
        <f t="shared" si="404"/>
        <v/>
      </c>
      <c r="AP755" s="432">
        <f t="shared" si="404"/>
        <v>0.9533378839590444</v>
      </c>
      <c r="AQ755" s="430">
        <f t="shared" si="405"/>
        <v>0</v>
      </c>
      <c r="AR755" s="430">
        <f t="shared" si="405"/>
        <v>0</v>
      </c>
      <c r="AS755" s="430">
        <f t="shared" si="405"/>
        <v>0</v>
      </c>
      <c r="AT755" s="200">
        <f>SUM(AQ755:AS755)</f>
        <v>0</v>
      </c>
      <c r="AU755" s="433"/>
    </row>
    <row r="756" spans="1:48" s="434" customFormat="1">
      <c r="A756" s="492"/>
      <c r="B756" s="261"/>
      <c r="C756" s="430"/>
      <c r="D756" s="430"/>
      <c r="E756" s="430"/>
      <c r="F756" s="430"/>
      <c r="G756" s="430"/>
      <c r="H756" s="430"/>
      <c r="I756" s="430"/>
      <c r="J756" s="430"/>
      <c r="K756" s="430"/>
      <c r="L756" s="430"/>
      <c r="M756" s="430"/>
      <c r="N756" s="430"/>
      <c r="O756" s="430"/>
      <c r="P756" s="430"/>
      <c r="Q756" s="430"/>
      <c r="R756" s="430"/>
      <c r="S756" s="430"/>
      <c r="T756" s="430"/>
      <c r="U756" s="430"/>
      <c r="V756" s="430"/>
      <c r="W756" s="430"/>
      <c r="X756" s="430"/>
      <c r="Y756" s="430"/>
      <c r="Z756" s="430"/>
      <c r="AA756" s="430"/>
      <c r="AB756" s="431"/>
      <c r="AC756" s="431"/>
      <c r="AD756" s="431"/>
      <c r="AE756" s="431"/>
      <c r="AF756" s="431"/>
      <c r="AG756" s="431"/>
      <c r="AH756" s="431"/>
      <c r="AI756" s="431"/>
      <c r="AJ756" s="431"/>
      <c r="AK756" s="431"/>
      <c r="AL756" s="431"/>
      <c r="AM756" s="432"/>
      <c r="AN756" s="432"/>
      <c r="AO756" s="432"/>
      <c r="AP756" s="432"/>
      <c r="AQ756" s="430"/>
      <c r="AR756" s="430"/>
      <c r="AS756" s="430"/>
      <c r="AT756" s="200"/>
      <c r="AU756" s="433"/>
    </row>
    <row r="757" spans="1:48" s="434" customFormat="1">
      <c r="A757" s="492"/>
      <c r="B757" s="217" t="s">
        <v>197</v>
      </c>
      <c r="C757" s="430"/>
      <c r="D757" s="430">
        <v>38011.5</v>
      </c>
      <c r="E757" s="430"/>
      <c r="F757" s="430">
        <f t="shared" ref="F757:F763" si="444">SUM(C757:E757)</f>
        <v>38011.5</v>
      </c>
      <c r="G757" s="430"/>
      <c r="H757" s="430"/>
      <c r="I757" s="430"/>
      <c r="J757" s="430">
        <f t="shared" ref="J757:J763" si="445">SUM(G757:I757)</f>
        <v>0</v>
      </c>
      <c r="K757" s="430">
        <f t="shared" ref="K757:M759" si="446">+C757+G757</f>
        <v>0</v>
      </c>
      <c r="L757" s="430">
        <f t="shared" si="446"/>
        <v>38011.5</v>
      </c>
      <c r="M757" s="430">
        <f t="shared" si="446"/>
        <v>0</v>
      </c>
      <c r="N757" s="430">
        <f t="shared" ref="N757:N763" si="447">SUM(K757:M757)</f>
        <v>38011.5</v>
      </c>
      <c r="O757" s="430"/>
      <c r="P757" s="430">
        <v>38011.5</v>
      </c>
      <c r="Q757" s="430"/>
      <c r="R757" s="430">
        <f t="shared" ref="R757:R763" si="448">SUM(O757:Q757)</f>
        <v>38011.5</v>
      </c>
      <c r="S757" s="430"/>
      <c r="T757" s="430"/>
      <c r="U757" s="430"/>
      <c r="V757" s="430">
        <f t="shared" ref="V757:V763" si="449">SUM(S757:U757)</f>
        <v>0</v>
      </c>
      <c r="W757" s="430"/>
      <c r="X757" s="430"/>
      <c r="Y757" s="430"/>
      <c r="Z757" s="430">
        <f t="shared" ref="Z757:Z763" si="450">SUM(W757:Y757)</f>
        <v>0</v>
      </c>
      <c r="AA757" s="430">
        <f t="shared" ref="AA757:AC759" si="451">+O757+W757+S757</f>
        <v>0</v>
      </c>
      <c r="AB757" s="431">
        <f t="shared" si="451"/>
        <v>38011.5</v>
      </c>
      <c r="AC757" s="431">
        <f t="shared" si="451"/>
        <v>0</v>
      </c>
      <c r="AD757" s="459">
        <f>SUM(AA757:AC757)</f>
        <v>38011.5</v>
      </c>
      <c r="AE757" s="431"/>
      <c r="AF757" s="431">
        <f>+[3]VMC!AX492</f>
        <v>38011.5</v>
      </c>
      <c r="AG757" s="431"/>
      <c r="AH757" s="431">
        <f>SUM(AE757:AG757)</f>
        <v>38011.5</v>
      </c>
      <c r="AI757" s="431">
        <f t="shared" ref="AI757:AK759" si="452">+AA757-AE757</f>
        <v>0</v>
      </c>
      <c r="AJ757" s="431">
        <f t="shared" si="452"/>
        <v>0</v>
      </c>
      <c r="AK757" s="431">
        <f t="shared" si="452"/>
        <v>0</v>
      </c>
      <c r="AL757" s="431">
        <f>SUM(AI757:AK757)</f>
        <v>0</v>
      </c>
      <c r="AM757" s="432" t="str">
        <f t="shared" ref="AM757:AP759" si="453">IF(AA757=0,"",AE757/AA757)</f>
        <v/>
      </c>
      <c r="AN757" s="432">
        <f t="shared" si="453"/>
        <v>1</v>
      </c>
      <c r="AO757" s="432" t="str">
        <f t="shared" si="453"/>
        <v/>
      </c>
      <c r="AP757" s="432">
        <f t="shared" si="453"/>
        <v>1</v>
      </c>
      <c r="AQ757" s="430">
        <f t="shared" ref="AQ757:AS759" si="454">+K757-O757-S757</f>
        <v>0</v>
      </c>
      <c r="AR757" s="430">
        <f t="shared" si="454"/>
        <v>0</v>
      </c>
      <c r="AS757" s="430">
        <f t="shared" si="454"/>
        <v>0</v>
      </c>
      <c r="AT757" s="200">
        <f>SUM(AQ757:AS757)</f>
        <v>0</v>
      </c>
      <c r="AU757" s="433"/>
    </row>
    <row r="758" spans="1:48" s="434" customFormat="1">
      <c r="A758" s="492"/>
      <c r="B758" s="217" t="s">
        <v>113</v>
      </c>
      <c r="C758" s="430"/>
      <c r="D758" s="430">
        <v>632</v>
      </c>
      <c r="E758" s="430"/>
      <c r="F758" s="430">
        <f t="shared" si="444"/>
        <v>632</v>
      </c>
      <c r="G758" s="430"/>
      <c r="H758" s="430"/>
      <c r="I758" s="430"/>
      <c r="J758" s="430">
        <f t="shared" si="445"/>
        <v>0</v>
      </c>
      <c r="K758" s="430">
        <f t="shared" si="446"/>
        <v>0</v>
      </c>
      <c r="L758" s="430">
        <f t="shared" si="446"/>
        <v>632</v>
      </c>
      <c r="M758" s="430">
        <f t="shared" si="446"/>
        <v>0</v>
      </c>
      <c r="N758" s="430">
        <f t="shared" si="447"/>
        <v>632</v>
      </c>
      <c r="O758" s="430"/>
      <c r="P758" s="430">
        <v>632</v>
      </c>
      <c r="Q758" s="430"/>
      <c r="R758" s="430">
        <f t="shared" si="448"/>
        <v>632</v>
      </c>
      <c r="S758" s="430"/>
      <c r="T758" s="430"/>
      <c r="U758" s="430"/>
      <c r="V758" s="430">
        <f t="shared" si="449"/>
        <v>0</v>
      </c>
      <c r="W758" s="430"/>
      <c r="X758" s="430"/>
      <c r="Y758" s="430"/>
      <c r="Z758" s="430">
        <f t="shared" si="450"/>
        <v>0</v>
      </c>
      <c r="AA758" s="430">
        <f t="shared" si="451"/>
        <v>0</v>
      </c>
      <c r="AB758" s="431">
        <f t="shared" si="451"/>
        <v>632</v>
      </c>
      <c r="AC758" s="431">
        <f t="shared" si="451"/>
        <v>0</v>
      </c>
      <c r="AD758" s="459">
        <f>SUM(AA758:AC758)</f>
        <v>632</v>
      </c>
      <c r="AE758" s="431"/>
      <c r="AF758" s="431">
        <f>[3]ITRMC!AX492</f>
        <v>0</v>
      </c>
      <c r="AG758" s="431"/>
      <c r="AH758" s="431">
        <f>SUM(AE758:AG758)</f>
        <v>0</v>
      </c>
      <c r="AI758" s="431">
        <f t="shared" si="452"/>
        <v>0</v>
      </c>
      <c r="AJ758" s="431">
        <f t="shared" si="452"/>
        <v>632</v>
      </c>
      <c r="AK758" s="431">
        <f t="shared" si="452"/>
        <v>0</v>
      </c>
      <c r="AL758" s="431">
        <f>SUM(AI758:AK758)</f>
        <v>632</v>
      </c>
      <c r="AM758" s="432" t="str">
        <f t="shared" si="453"/>
        <v/>
      </c>
      <c r="AN758" s="432">
        <f t="shared" si="453"/>
        <v>0</v>
      </c>
      <c r="AO758" s="432" t="str">
        <f t="shared" si="453"/>
        <v/>
      </c>
      <c r="AP758" s="432">
        <f t="shared" si="453"/>
        <v>0</v>
      </c>
      <c r="AQ758" s="430">
        <f t="shared" si="454"/>
        <v>0</v>
      </c>
      <c r="AR758" s="430">
        <f t="shared" si="454"/>
        <v>0</v>
      </c>
      <c r="AS758" s="430">
        <f t="shared" si="454"/>
        <v>0</v>
      </c>
      <c r="AT758" s="200">
        <f>SUM(AQ758:AS758)</f>
        <v>0</v>
      </c>
      <c r="AU758" s="433"/>
    </row>
    <row r="759" spans="1:48" s="434" customFormat="1">
      <c r="A759" s="492"/>
      <c r="B759" s="217" t="s">
        <v>59</v>
      </c>
      <c r="C759" s="430"/>
      <c r="D759" s="430">
        <v>13081.669999999984</v>
      </c>
      <c r="E759" s="430"/>
      <c r="F759" s="430">
        <f t="shared" si="444"/>
        <v>13081.669999999984</v>
      </c>
      <c r="G759" s="430"/>
      <c r="H759" s="430"/>
      <c r="I759" s="430"/>
      <c r="J759" s="430">
        <f t="shared" si="445"/>
        <v>0</v>
      </c>
      <c r="K759" s="430">
        <f t="shared" si="446"/>
        <v>0</v>
      </c>
      <c r="L759" s="430">
        <f t="shared" si="446"/>
        <v>13081.669999999984</v>
      </c>
      <c r="M759" s="430">
        <f t="shared" si="446"/>
        <v>0</v>
      </c>
      <c r="N759" s="430">
        <f t="shared" si="447"/>
        <v>13081.669999999984</v>
      </c>
      <c r="O759" s="430"/>
      <c r="P759" s="430">
        <v>13081.669999999984</v>
      </c>
      <c r="Q759" s="430"/>
      <c r="R759" s="430">
        <f t="shared" si="448"/>
        <v>13081.669999999984</v>
      </c>
      <c r="S759" s="430"/>
      <c r="T759" s="430"/>
      <c r="U759" s="430"/>
      <c r="V759" s="430">
        <f t="shared" si="449"/>
        <v>0</v>
      </c>
      <c r="W759" s="430"/>
      <c r="X759" s="430"/>
      <c r="Y759" s="430"/>
      <c r="Z759" s="430">
        <f t="shared" si="450"/>
        <v>0</v>
      </c>
      <c r="AA759" s="430">
        <f t="shared" si="451"/>
        <v>0</v>
      </c>
      <c r="AB759" s="431">
        <f t="shared" si="451"/>
        <v>13081.669999999984</v>
      </c>
      <c r="AC759" s="431">
        <f t="shared" si="451"/>
        <v>0</v>
      </c>
      <c r="AD759" s="459">
        <f>SUM(AA759:AC759)</f>
        <v>13081.669999999984</v>
      </c>
      <c r="AE759" s="431"/>
      <c r="AF759" s="431">
        <f>+[3]VGH!AX492</f>
        <v>13081.67</v>
      </c>
      <c r="AG759" s="431"/>
      <c r="AH759" s="431">
        <f>SUM(AE759:AG759)</f>
        <v>13081.67</v>
      </c>
      <c r="AI759" s="431">
        <f t="shared" si="452"/>
        <v>0</v>
      </c>
      <c r="AJ759" s="431">
        <f t="shared" si="452"/>
        <v>-1.6370904631912708E-11</v>
      </c>
      <c r="AK759" s="431">
        <f t="shared" si="452"/>
        <v>0</v>
      </c>
      <c r="AL759" s="431">
        <f>SUM(AI759:AK759)</f>
        <v>-1.6370904631912708E-11</v>
      </c>
      <c r="AM759" s="432" t="str">
        <f t="shared" si="453"/>
        <v/>
      </c>
      <c r="AN759" s="432">
        <f t="shared" si="453"/>
        <v>1.0000000000000013</v>
      </c>
      <c r="AO759" s="432" t="str">
        <f t="shared" si="453"/>
        <v/>
      </c>
      <c r="AP759" s="432">
        <f t="shared" si="453"/>
        <v>1.0000000000000013</v>
      </c>
      <c r="AQ759" s="430">
        <f t="shared" si="454"/>
        <v>0</v>
      </c>
      <c r="AR759" s="430">
        <f t="shared" si="454"/>
        <v>0</v>
      </c>
      <c r="AS759" s="430">
        <f t="shared" si="454"/>
        <v>0</v>
      </c>
      <c r="AT759" s="200">
        <f>SUM(AQ759:AS759)</f>
        <v>0</v>
      </c>
      <c r="AU759" s="433"/>
    </row>
    <row r="760" spans="1:48" s="434" customFormat="1">
      <c r="A760" s="492"/>
      <c r="B760" s="217" t="s">
        <v>116</v>
      </c>
      <c r="C760" s="430"/>
      <c r="D760" s="430">
        <v>222588</v>
      </c>
      <c r="E760" s="430"/>
      <c r="F760" s="430">
        <f t="shared" si="444"/>
        <v>222588</v>
      </c>
      <c r="G760" s="430"/>
      <c r="H760" s="430"/>
      <c r="I760" s="430"/>
      <c r="J760" s="430">
        <f t="shared" si="445"/>
        <v>0</v>
      </c>
      <c r="K760" s="430">
        <f t="shared" si="401"/>
        <v>0</v>
      </c>
      <c r="L760" s="430">
        <f t="shared" si="401"/>
        <v>222588</v>
      </c>
      <c r="M760" s="430">
        <f t="shared" si="401"/>
        <v>0</v>
      </c>
      <c r="N760" s="430">
        <f t="shared" si="447"/>
        <v>222588</v>
      </c>
      <c r="O760" s="430"/>
      <c r="P760" s="430">
        <v>222588</v>
      </c>
      <c r="Q760" s="430"/>
      <c r="R760" s="430">
        <f t="shared" si="448"/>
        <v>222588</v>
      </c>
      <c r="S760" s="430"/>
      <c r="T760" s="430"/>
      <c r="U760" s="430"/>
      <c r="V760" s="430">
        <f t="shared" si="449"/>
        <v>0</v>
      </c>
      <c r="W760" s="430"/>
      <c r="X760" s="430"/>
      <c r="Y760" s="430"/>
      <c r="Z760" s="430">
        <f t="shared" si="450"/>
        <v>0</v>
      </c>
      <c r="AA760" s="430">
        <f t="shared" si="402"/>
        <v>0</v>
      </c>
      <c r="AB760" s="431">
        <f t="shared" si="402"/>
        <v>222588</v>
      </c>
      <c r="AC760" s="431">
        <f t="shared" si="402"/>
        <v>0</v>
      </c>
      <c r="AD760" s="459">
        <f t="shared" si="440"/>
        <v>222588</v>
      </c>
      <c r="AE760" s="431"/>
      <c r="AF760" s="431">
        <f>+[3]BMC!AX492</f>
        <v>222588.00000000003</v>
      </c>
      <c r="AG760" s="431"/>
      <c r="AH760" s="431">
        <f t="shared" si="441"/>
        <v>222588.00000000003</v>
      </c>
      <c r="AI760" s="431">
        <f t="shared" si="403"/>
        <v>0</v>
      </c>
      <c r="AJ760" s="431">
        <f t="shared" si="403"/>
        <v>0</v>
      </c>
      <c r="AK760" s="431">
        <f t="shared" si="403"/>
        <v>0</v>
      </c>
      <c r="AL760" s="431">
        <f t="shared" si="442"/>
        <v>0</v>
      </c>
      <c r="AM760" s="432" t="str">
        <f t="shared" si="404"/>
        <v/>
      </c>
      <c r="AN760" s="432">
        <f t="shared" si="404"/>
        <v>1.0000000000000002</v>
      </c>
      <c r="AO760" s="432" t="str">
        <f t="shared" si="404"/>
        <v/>
      </c>
      <c r="AP760" s="432">
        <f t="shared" si="404"/>
        <v>1.0000000000000002</v>
      </c>
      <c r="AQ760" s="430">
        <f t="shared" si="405"/>
        <v>0</v>
      </c>
      <c r="AR760" s="430">
        <f t="shared" si="405"/>
        <v>0</v>
      </c>
      <c r="AS760" s="430">
        <f t="shared" si="405"/>
        <v>0</v>
      </c>
      <c r="AT760" s="200">
        <f t="shared" si="443"/>
        <v>0</v>
      </c>
      <c r="AU760" s="433"/>
    </row>
    <row r="761" spans="1:48" s="434" customFormat="1" ht="24">
      <c r="A761" s="492"/>
      <c r="B761" s="217" t="s">
        <v>142</v>
      </c>
      <c r="C761" s="430"/>
      <c r="D761" s="430">
        <v>2356932</v>
      </c>
      <c r="E761" s="430"/>
      <c r="F761" s="430">
        <f t="shared" si="444"/>
        <v>2356932</v>
      </c>
      <c r="G761" s="430"/>
      <c r="H761" s="430"/>
      <c r="I761" s="430"/>
      <c r="J761" s="430">
        <f t="shared" si="445"/>
        <v>0</v>
      </c>
      <c r="K761" s="430">
        <f t="shared" si="401"/>
        <v>0</v>
      </c>
      <c r="L761" s="430">
        <f t="shared" si="401"/>
        <v>2356932</v>
      </c>
      <c r="M761" s="430">
        <f t="shared" si="401"/>
        <v>0</v>
      </c>
      <c r="N761" s="430">
        <f t="shared" si="447"/>
        <v>2356932</v>
      </c>
      <c r="O761" s="430"/>
      <c r="P761" s="430">
        <v>2356932</v>
      </c>
      <c r="Q761" s="430"/>
      <c r="R761" s="430">
        <f t="shared" si="448"/>
        <v>2356932</v>
      </c>
      <c r="S761" s="430"/>
      <c r="T761" s="430"/>
      <c r="U761" s="430"/>
      <c r="V761" s="430">
        <f t="shared" si="449"/>
        <v>0</v>
      </c>
      <c r="W761" s="430"/>
      <c r="X761" s="430"/>
      <c r="Y761" s="430"/>
      <c r="Z761" s="430">
        <f t="shared" si="450"/>
        <v>0</v>
      </c>
      <c r="AA761" s="430">
        <f t="shared" si="402"/>
        <v>0</v>
      </c>
      <c r="AB761" s="431">
        <f t="shared" si="402"/>
        <v>2356932</v>
      </c>
      <c r="AC761" s="431">
        <f t="shared" si="402"/>
        <v>0</v>
      </c>
      <c r="AD761" s="459">
        <f t="shared" si="440"/>
        <v>2356932</v>
      </c>
      <c r="AE761" s="431"/>
      <c r="AF761" s="431">
        <f>+[3]CLMMRH!AX492</f>
        <v>2356932</v>
      </c>
      <c r="AG761" s="431"/>
      <c r="AH761" s="431">
        <f t="shared" si="441"/>
        <v>2356932</v>
      </c>
      <c r="AI761" s="431">
        <f t="shared" si="403"/>
        <v>0</v>
      </c>
      <c r="AJ761" s="431">
        <f t="shared" si="403"/>
        <v>0</v>
      </c>
      <c r="AK761" s="431">
        <f t="shared" si="403"/>
        <v>0</v>
      </c>
      <c r="AL761" s="431">
        <f t="shared" si="442"/>
        <v>0</v>
      </c>
      <c r="AM761" s="432" t="str">
        <f t="shared" si="404"/>
        <v/>
      </c>
      <c r="AN761" s="432">
        <f t="shared" si="404"/>
        <v>1</v>
      </c>
      <c r="AO761" s="432" t="str">
        <f t="shared" si="404"/>
        <v/>
      </c>
      <c r="AP761" s="432">
        <f t="shared" si="404"/>
        <v>1</v>
      </c>
      <c r="AQ761" s="430">
        <f t="shared" si="405"/>
        <v>0</v>
      </c>
      <c r="AR761" s="430">
        <f t="shared" si="405"/>
        <v>0</v>
      </c>
      <c r="AS761" s="430">
        <f t="shared" si="405"/>
        <v>0</v>
      </c>
      <c r="AT761" s="200">
        <f t="shared" si="443"/>
        <v>0</v>
      </c>
      <c r="AU761" s="433"/>
    </row>
    <row r="762" spans="1:48" s="434" customFormat="1">
      <c r="A762" s="492"/>
      <c r="B762" s="217" t="s">
        <v>249</v>
      </c>
      <c r="C762" s="430"/>
      <c r="D762" s="430">
        <v>2695</v>
      </c>
      <c r="E762" s="430"/>
      <c r="F762" s="430">
        <f t="shared" si="444"/>
        <v>2695</v>
      </c>
      <c r="G762" s="430"/>
      <c r="H762" s="430"/>
      <c r="I762" s="430"/>
      <c r="J762" s="430">
        <f t="shared" si="445"/>
        <v>0</v>
      </c>
      <c r="K762" s="430">
        <f t="shared" si="401"/>
        <v>0</v>
      </c>
      <c r="L762" s="430">
        <f t="shared" si="401"/>
        <v>2695</v>
      </c>
      <c r="M762" s="430">
        <f t="shared" si="401"/>
        <v>0</v>
      </c>
      <c r="N762" s="430">
        <f t="shared" si="447"/>
        <v>2695</v>
      </c>
      <c r="O762" s="430"/>
      <c r="P762" s="430">
        <v>2695</v>
      </c>
      <c r="Q762" s="430"/>
      <c r="R762" s="430">
        <f t="shared" si="448"/>
        <v>2695</v>
      </c>
      <c r="S762" s="430"/>
      <c r="T762" s="430"/>
      <c r="U762" s="430"/>
      <c r="V762" s="430">
        <f t="shared" si="449"/>
        <v>0</v>
      </c>
      <c r="W762" s="430"/>
      <c r="X762" s="430"/>
      <c r="Y762" s="430"/>
      <c r="Z762" s="430">
        <f t="shared" si="450"/>
        <v>0</v>
      </c>
      <c r="AA762" s="430">
        <f t="shared" si="402"/>
        <v>0</v>
      </c>
      <c r="AB762" s="431">
        <f t="shared" si="402"/>
        <v>2695</v>
      </c>
      <c r="AC762" s="431">
        <f t="shared" si="402"/>
        <v>0</v>
      </c>
      <c r="AD762" s="459">
        <f>SUM(AA762:AC762)</f>
        <v>2695</v>
      </c>
      <c r="AE762" s="431"/>
      <c r="AF762" s="431">
        <f>[3]GCGMH!AX492</f>
        <v>2695</v>
      </c>
      <c r="AG762" s="431"/>
      <c r="AH762" s="431">
        <f>SUM(AE762:AG762)</f>
        <v>2695</v>
      </c>
      <c r="AI762" s="431">
        <f t="shared" si="403"/>
        <v>0</v>
      </c>
      <c r="AJ762" s="431">
        <f t="shared" si="403"/>
        <v>0</v>
      </c>
      <c r="AK762" s="431">
        <f t="shared" si="403"/>
        <v>0</v>
      </c>
      <c r="AL762" s="431">
        <f>SUM(AI762:AK762)</f>
        <v>0</v>
      </c>
      <c r="AM762" s="432" t="str">
        <f t="shared" si="404"/>
        <v/>
      </c>
      <c r="AN762" s="432">
        <f t="shared" si="404"/>
        <v>1</v>
      </c>
      <c r="AO762" s="432" t="str">
        <f t="shared" si="404"/>
        <v/>
      </c>
      <c r="AP762" s="432">
        <f t="shared" si="404"/>
        <v>1</v>
      </c>
      <c r="AQ762" s="430">
        <f t="shared" si="405"/>
        <v>0</v>
      </c>
      <c r="AR762" s="430">
        <f t="shared" si="405"/>
        <v>0</v>
      </c>
      <c r="AS762" s="430">
        <f t="shared" si="405"/>
        <v>0</v>
      </c>
      <c r="AT762" s="200">
        <f>SUM(AQ762:AS762)</f>
        <v>0</v>
      </c>
      <c r="AU762" s="433"/>
    </row>
    <row r="763" spans="1:48" s="434" customFormat="1" ht="24">
      <c r="A763" s="492"/>
      <c r="B763" s="217" t="s">
        <v>402</v>
      </c>
      <c r="C763" s="430"/>
      <c r="D763" s="430">
        <v>1898</v>
      </c>
      <c r="E763" s="430"/>
      <c r="F763" s="430">
        <f t="shared" si="444"/>
        <v>1898</v>
      </c>
      <c r="G763" s="430"/>
      <c r="H763" s="430"/>
      <c r="I763" s="430"/>
      <c r="J763" s="430">
        <f t="shared" si="445"/>
        <v>0</v>
      </c>
      <c r="K763" s="430">
        <f t="shared" si="401"/>
        <v>0</v>
      </c>
      <c r="L763" s="430">
        <f t="shared" si="401"/>
        <v>1898</v>
      </c>
      <c r="M763" s="430">
        <f t="shared" si="401"/>
        <v>0</v>
      </c>
      <c r="N763" s="430">
        <f t="shared" si="447"/>
        <v>1898</v>
      </c>
      <c r="O763" s="430"/>
      <c r="P763" s="430">
        <v>1898</v>
      </c>
      <c r="Q763" s="430"/>
      <c r="R763" s="430">
        <f t="shared" si="448"/>
        <v>1898</v>
      </c>
      <c r="S763" s="430"/>
      <c r="T763" s="430"/>
      <c r="U763" s="430"/>
      <c r="V763" s="430">
        <f t="shared" si="449"/>
        <v>0</v>
      </c>
      <c r="W763" s="430"/>
      <c r="X763" s="430"/>
      <c r="Y763" s="430"/>
      <c r="Z763" s="430">
        <f t="shared" si="450"/>
        <v>0</v>
      </c>
      <c r="AA763" s="430">
        <f t="shared" si="402"/>
        <v>0</v>
      </c>
      <c r="AB763" s="431">
        <f t="shared" si="402"/>
        <v>1898</v>
      </c>
      <c r="AC763" s="431">
        <f t="shared" si="402"/>
        <v>0</v>
      </c>
      <c r="AD763" s="459">
        <f>SUM(AA763:AC763)</f>
        <v>1898</v>
      </c>
      <c r="AE763" s="431"/>
      <c r="AF763" s="431">
        <f>[3]HILARION!AX492</f>
        <v>0</v>
      </c>
      <c r="AG763" s="431"/>
      <c r="AH763" s="431">
        <f>SUM(AE763:AG763)</f>
        <v>0</v>
      </c>
      <c r="AI763" s="431">
        <f t="shared" si="403"/>
        <v>0</v>
      </c>
      <c r="AJ763" s="431">
        <f t="shared" si="403"/>
        <v>1898</v>
      </c>
      <c r="AK763" s="431">
        <f t="shared" si="403"/>
        <v>0</v>
      </c>
      <c r="AL763" s="431">
        <f>SUM(AI763:AK763)</f>
        <v>1898</v>
      </c>
      <c r="AM763" s="432" t="str">
        <f t="shared" si="404"/>
        <v/>
      </c>
      <c r="AN763" s="432">
        <f t="shared" si="404"/>
        <v>0</v>
      </c>
      <c r="AO763" s="432" t="str">
        <f t="shared" si="404"/>
        <v/>
      </c>
      <c r="AP763" s="432">
        <f t="shared" si="404"/>
        <v>0</v>
      </c>
      <c r="AQ763" s="430">
        <f t="shared" si="405"/>
        <v>0</v>
      </c>
      <c r="AR763" s="430">
        <f t="shared" si="405"/>
        <v>0</v>
      </c>
      <c r="AS763" s="430">
        <f t="shared" si="405"/>
        <v>0</v>
      </c>
      <c r="AT763" s="200">
        <f>SUM(AQ763:AS763)</f>
        <v>0</v>
      </c>
      <c r="AU763" s="433"/>
    </row>
    <row r="764" spans="1:48" s="434" customFormat="1">
      <c r="A764" s="492"/>
      <c r="B764" s="217"/>
      <c r="C764" s="430"/>
      <c r="D764" s="430"/>
      <c r="E764" s="430"/>
      <c r="F764" s="430"/>
      <c r="G764" s="430"/>
      <c r="H764" s="430"/>
      <c r="I764" s="430"/>
      <c r="J764" s="430"/>
      <c r="K764" s="430"/>
      <c r="L764" s="430"/>
      <c r="M764" s="430"/>
      <c r="N764" s="430"/>
      <c r="O764" s="430"/>
      <c r="P764" s="430"/>
      <c r="Q764" s="430"/>
      <c r="R764" s="430"/>
      <c r="S764" s="430"/>
      <c r="T764" s="430"/>
      <c r="U764" s="430"/>
      <c r="V764" s="430"/>
      <c r="W764" s="430"/>
      <c r="X764" s="430"/>
      <c r="Y764" s="430"/>
      <c r="Z764" s="430"/>
      <c r="AA764" s="430"/>
      <c r="AB764" s="431"/>
      <c r="AC764" s="431"/>
      <c r="AD764" s="431"/>
      <c r="AE764" s="431"/>
      <c r="AF764" s="431"/>
      <c r="AG764" s="431"/>
      <c r="AH764" s="431"/>
      <c r="AI764" s="431"/>
      <c r="AJ764" s="431"/>
      <c r="AK764" s="431"/>
      <c r="AL764" s="431"/>
      <c r="AM764" s="432"/>
      <c r="AN764" s="432"/>
      <c r="AO764" s="432"/>
      <c r="AP764" s="432"/>
      <c r="AQ764" s="430"/>
      <c r="AR764" s="430"/>
      <c r="AS764" s="430"/>
      <c r="AT764" s="200"/>
      <c r="AU764" s="433"/>
    </row>
    <row r="765" spans="1:48" s="434" customFormat="1">
      <c r="A765" s="492"/>
      <c r="B765" s="465" t="s">
        <v>431</v>
      </c>
      <c r="C765" s="430"/>
      <c r="D765" s="430">
        <v>180752.44999999925</v>
      </c>
      <c r="E765" s="430"/>
      <c r="F765" s="430">
        <f>SUM(C765:E765)</f>
        <v>180752.44999999925</v>
      </c>
      <c r="G765" s="430"/>
      <c r="H765" s="430"/>
      <c r="I765" s="430"/>
      <c r="J765" s="430">
        <f>SUM(G765:I765)</f>
        <v>0</v>
      </c>
      <c r="K765" s="430">
        <f>+C765+G765</f>
        <v>0</v>
      </c>
      <c r="L765" s="430">
        <f>+D765+H765</f>
        <v>180752.44999999925</v>
      </c>
      <c r="M765" s="430">
        <f>+E765+I765</f>
        <v>0</v>
      </c>
      <c r="N765" s="430">
        <f>SUM(K765:M765)</f>
        <v>180752.44999999925</v>
      </c>
      <c r="O765" s="430"/>
      <c r="P765" s="430">
        <v>180752.44999999925</v>
      </c>
      <c r="Q765" s="430"/>
      <c r="R765" s="430">
        <f>SUM(O765:Q765)</f>
        <v>180752.44999999925</v>
      </c>
      <c r="S765" s="430"/>
      <c r="T765" s="430"/>
      <c r="U765" s="430"/>
      <c r="V765" s="430">
        <f>SUM(S765:U765)</f>
        <v>0</v>
      </c>
      <c r="W765" s="430"/>
      <c r="X765" s="430"/>
      <c r="Y765" s="430"/>
      <c r="Z765" s="430">
        <f>SUM(W765:Y765)</f>
        <v>0</v>
      </c>
      <c r="AA765" s="430">
        <f>+O765+W765+S765</f>
        <v>0</v>
      </c>
      <c r="AB765" s="431">
        <f>+P765+X765+T765</f>
        <v>180752.44999999925</v>
      </c>
      <c r="AC765" s="431">
        <f>+Q765+Y765+U765</f>
        <v>0</v>
      </c>
      <c r="AD765" s="431">
        <f>SUM(AA765:AC765)</f>
        <v>180752.44999999925</v>
      </c>
      <c r="AE765" s="431"/>
      <c r="AF765" s="431">
        <f>[3]RITM!AX492</f>
        <v>143933.24</v>
      </c>
      <c r="AG765" s="431"/>
      <c r="AH765" s="431">
        <f>SUM(AE765:AG765)</f>
        <v>143933.24</v>
      </c>
      <c r="AI765" s="431">
        <f>+AA765-AE765</f>
        <v>0</v>
      </c>
      <c r="AJ765" s="431">
        <f>+AB765-AF765</f>
        <v>36819.209999999264</v>
      </c>
      <c r="AK765" s="431">
        <f>+AC765-AG765</f>
        <v>0</v>
      </c>
      <c r="AL765" s="431">
        <f>SUM(AI765:AK765)</f>
        <v>36819.209999999264</v>
      </c>
      <c r="AM765" s="432" t="str">
        <f>IF(AA765=0,"",AE765/AA765)</f>
        <v/>
      </c>
      <c r="AN765" s="432">
        <f>IF(AB765=0,"",AF765/AB765)</f>
        <v>0.796300354435033</v>
      </c>
      <c r="AO765" s="432" t="str">
        <f>IF(AC765=0,"",AG765/AC765)</f>
        <v/>
      </c>
      <c r="AP765" s="432">
        <f>IF(AD765=0,"",AH765/AD765)</f>
        <v>0.796300354435033</v>
      </c>
      <c r="AQ765" s="430">
        <f>+K765-O765-S765</f>
        <v>0</v>
      </c>
      <c r="AR765" s="430">
        <f>+L765-P765-T765</f>
        <v>0</v>
      </c>
      <c r="AS765" s="430">
        <f>+M765-Q765-U765</f>
        <v>0</v>
      </c>
      <c r="AT765" s="200">
        <f>SUM(AQ765:AS765)</f>
        <v>0</v>
      </c>
      <c r="AU765" s="433"/>
    </row>
    <row r="766" spans="1:48" s="434" customFormat="1">
      <c r="A766" s="492"/>
      <c r="B766" s="465" t="s">
        <v>62</v>
      </c>
      <c r="C766" s="430"/>
      <c r="D766" s="430">
        <v>278194.57</v>
      </c>
      <c r="E766" s="430"/>
      <c r="F766" s="430">
        <f>SUM(C766:E766)</f>
        <v>278194.57</v>
      </c>
      <c r="G766" s="430"/>
      <c r="H766" s="430"/>
      <c r="I766" s="430"/>
      <c r="J766" s="430">
        <f>SUM(G766:I766)</f>
        <v>0</v>
      </c>
      <c r="K766" s="430">
        <f t="shared" si="401"/>
        <v>0</v>
      </c>
      <c r="L766" s="430">
        <f t="shared" si="401"/>
        <v>278194.57</v>
      </c>
      <c r="M766" s="430">
        <f t="shared" si="401"/>
        <v>0</v>
      </c>
      <c r="N766" s="430">
        <f>SUM(K766:M766)</f>
        <v>278194.57</v>
      </c>
      <c r="O766" s="430"/>
      <c r="P766" s="430">
        <v>278194.57</v>
      </c>
      <c r="Q766" s="430"/>
      <c r="R766" s="430">
        <f>SUM(O766:Q766)</f>
        <v>278194.57</v>
      </c>
      <c r="S766" s="430"/>
      <c r="T766" s="430"/>
      <c r="U766" s="430"/>
      <c r="V766" s="430">
        <f>SUM(S766:U766)</f>
        <v>0</v>
      </c>
      <c r="W766" s="430"/>
      <c r="X766" s="430"/>
      <c r="Y766" s="430"/>
      <c r="Z766" s="430">
        <f>SUM(W766:Y766)</f>
        <v>0</v>
      </c>
      <c r="AA766" s="430">
        <f t="shared" si="402"/>
        <v>0</v>
      </c>
      <c r="AB766" s="431">
        <f t="shared" si="402"/>
        <v>278194.57</v>
      </c>
      <c r="AC766" s="431">
        <f t="shared" si="402"/>
        <v>0</v>
      </c>
      <c r="AD766" s="431">
        <f t="shared" si="440"/>
        <v>278194.57</v>
      </c>
      <c r="AE766" s="431"/>
      <c r="AF766" s="431">
        <f>[3]EAMC!AX492</f>
        <v>31837.25</v>
      </c>
      <c r="AG766" s="431"/>
      <c r="AH766" s="431">
        <f t="shared" si="441"/>
        <v>31837.25</v>
      </c>
      <c r="AI766" s="431">
        <f t="shared" si="403"/>
        <v>0</v>
      </c>
      <c r="AJ766" s="431">
        <f t="shared" si="403"/>
        <v>246357.32</v>
      </c>
      <c r="AK766" s="431">
        <f t="shared" si="403"/>
        <v>0</v>
      </c>
      <c r="AL766" s="431">
        <f t="shared" si="442"/>
        <v>246357.32</v>
      </c>
      <c r="AM766" s="432" t="str">
        <f t="shared" si="404"/>
        <v/>
      </c>
      <c r="AN766" s="432">
        <f t="shared" si="404"/>
        <v>0.11444238469499962</v>
      </c>
      <c r="AO766" s="432" t="str">
        <f t="shared" si="404"/>
        <v/>
      </c>
      <c r="AP766" s="432">
        <f t="shared" si="404"/>
        <v>0.11444238469499962</v>
      </c>
      <c r="AQ766" s="430">
        <f t="shared" si="405"/>
        <v>0</v>
      </c>
      <c r="AR766" s="430">
        <f t="shared" si="405"/>
        <v>0</v>
      </c>
      <c r="AS766" s="430">
        <f t="shared" si="405"/>
        <v>0</v>
      </c>
      <c r="AT766" s="200">
        <f t="shared" si="443"/>
        <v>0</v>
      </c>
      <c r="AU766" s="433"/>
    </row>
    <row r="767" spans="1:48">
      <c r="A767" s="421"/>
      <c r="B767" s="422"/>
      <c r="C767" s="423"/>
      <c r="D767" s="423"/>
      <c r="E767" s="423"/>
      <c r="F767" s="200">
        <f>SUM(C767:E767)</f>
        <v>0</v>
      </c>
      <c r="G767" s="423"/>
      <c r="H767" s="423"/>
      <c r="I767" s="423"/>
      <c r="J767" s="200">
        <f t="shared" ref="J767:J781" si="455">SUM(G767:I767)</f>
        <v>0</v>
      </c>
      <c r="K767" s="200">
        <f t="shared" si="401"/>
        <v>0</v>
      </c>
      <c r="L767" s="200">
        <f t="shared" si="401"/>
        <v>0</v>
      </c>
      <c r="M767" s="200">
        <f t="shared" si="401"/>
        <v>0</v>
      </c>
      <c r="N767" s="200">
        <f t="shared" ref="N767:N781" si="456">SUM(K767:M767)</f>
        <v>0</v>
      </c>
      <c r="O767" s="423"/>
      <c r="P767" s="423"/>
      <c r="Q767" s="423"/>
      <c r="R767" s="200">
        <f>SUM(O767:Q767)</f>
        <v>0</v>
      </c>
      <c r="S767" s="423"/>
      <c r="T767" s="423"/>
      <c r="U767" s="423"/>
      <c r="V767" s="200">
        <f t="shared" ref="V767:V781" si="457">SUM(S767:U767)</f>
        <v>0</v>
      </c>
      <c r="W767" s="423"/>
      <c r="X767" s="423"/>
      <c r="Y767" s="423"/>
      <c r="Z767" s="200">
        <f t="shared" ref="Z767:Z781" si="458">SUM(W767:Y767)</f>
        <v>0</v>
      </c>
      <c r="AA767" s="200">
        <f t="shared" si="402"/>
        <v>0</v>
      </c>
      <c r="AB767" s="402">
        <f t="shared" si="402"/>
        <v>0</v>
      </c>
      <c r="AC767" s="402">
        <f t="shared" si="402"/>
        <v>0</v>
      </c>
      <c r="AD767" s="402">
        <f t="shared" si="440"/>
        <v>0</v>
      </c>
      <c r="AE767" s="424"/>
      <c r="AF767" s="424"/>
      <c r="AG767" s="424"/>
      <c r="AH767" s="402">
        <f t="shared" si="441"/>
        <v>0</v>
      </c>
      <c r="AI767" s="402">
        <f t="shared" si="403"/>
        <v>0</v>
      </c>
      <c r="AJ767" s="402">
        <f t="shared" si="403"/>
        <v>0</v>
      </c>
      <c r="AK767" s="402">
        <f t="shared" si="403"/>
        <v>0</v>
      </c>
      <c r="AL767" s="402">
        <f t="shared" si="442"/>
        <v>0</v>
      </c>
      <c r="AM767" s="403" t="str">
        <f t="shared" si="404"/>
        <v/>
      </c>
      <c r="AN767" s="403" t="str">
        <f t="shared" si="404"/>
        <v/>
      </c>
      <c r="AO767" s="403" t="str">
        <f t="shared" si="404"/>
        <v/>
      </c>
      <c r="AP767" s="403" t="str">
        <f t="shared" si="404"/>
        <v/>
      </c>
      <c r="AQ767" s="200">
        <f t="shared" si="405"/>
        <v>0</v>
      </c>
      <c r="AR767" s="200">
        <f t="shared" si="405"/>
        <v>0</v>
      </c>
      <c r="AS767" s="200">
        <f t="shared" si="405"/>
        <v>0</v>
      </c>
      <c r="AT767" s="200">
        <f t="shared" si="443"/>
        <v>0</v>
      </c>
      <c r="AU767" s="425"/>
    </row>
    <row r="768" spans="1:48" s="442" customFormat="1" ht="24">
      <c r="A768" s="436">
        <v>303030000</v>
      </c>
      <c r="B768" s="503" t="s">
        <v>263</v>
      </c>
      <c r="C768" s="504">
        <f>SUM(C769:C784)</f>
        <v>0</v>
      </c>
      <c r="D768" s="504">
        <f t="shared" ref="D768:AL768" si="459">SUM(D769:D784)</f>
        <v>48228919.338999994</v>
      </c>
      <c r="E768" s="504">
        <f t="shared" si="459"/>
        <v>1106992343.29</v>
      </c>
      <c r="F768" s="504">
        <f t="shared" si="459"/>
        <v>1155221262.6290002</v>
      </c>
      <c r="G768" s="504">
        <f t="shared" si="459"/>
        <v>0</v>
      </c>
      <c r="H768" s="504">
        <f t="shared" si="459"/>
        <v>0</v>
      </c>
      <c r="I768" s="504">
        <f t="shared" si="459"/>
        <v>0</v>
      </c>
      <c r="J768" s="504">
        <f t="shared" si="459"/>
        <v>0</v>
      </c>
      <c r="K768" s="504">
        <f t="shared" si="459"/>
        <v>0</v>
      </c>
      <c r="L768" s="504">
        <f t="shared" si="459"/>
        <v>48228919.338999994</v>
      </c>
      <c r="M768" s="504">
        <f t="shared" si="459"/>
        <v>1106992343.29</v>
      </c>
      <c r="N768" s="504">
        <f t="shared" si="459"/>
        <v>1155221262.6290002</v>
      </c>
      <c r="O768" s="504">
        <f t="shared" si="459"/>
        <v>0</v>
      </c>
      <c r="P768" s="504">
        <f t="shared" si="459"/>
        <v>48228919.338999994</v>
      </c>
      <c r="Q768" s="504">
        <f t="shared" si="459"/>
        <v>1106992343.29</v>
      </c>
      <c r="R768" s="504">
        <f t="shared" si="459"/>
        <v>1155221262.6289999</v>
      </c>
      <c r="S768" s="504">
        <f t="shared" si="459"/>
        <v>0</v>
      </c>
      <c r="T768" s="504">
        <f t="shared" si="459"/>
        <v>0</v>
      </c>
      <c r="U768" s="504">
        <f t="shared" si="459"/>
        <v>0</v>
      </c>
      <c r="V768" s="504">
        <f t="shared" si="459"/>
        <v>0</v>
      </c>
      <c r="W768" s="504">
        <f t="shared" si="459"/>
        <v>0</v>
      </c>
      <c r="X768" s="504">
        <f t="shared" si="459"/>
        <v>0</v>
      </c>
      <c r="Y768" s="504">
        <f t="shared" si="459"/>
        <v>0</v>
      </c>
      <c r="Z768" s="504">
        <f t="shared" si="459"/>
        <v>0</v>
      </c>
      <c r="AA768" s="504">
        <f t="shared" si="459"/>
        <v>0</v>
      </c>
      <c r="AB768" s="504">
        <f t="shared" si="459"/>
        <v>48228919.338999994</v>
      </c>
      <c r="AC768" s="504">
        <f t="shared" si="459"/>
        <v>1106992343.29</v>
      </c>
      <c r="AD768" s="504">
        <f t="shared" si="459"/>
        <v>1155221262.6289999</v>
      </c>
      <c r="AE768" s="504">
        <f t="shared" si="459"/>
        <v>0</v>
      </c>
      <c r="AF768" s="504">
        <f t="shared" si="459"/>
        <v>44337232.769999988</v>
      </c>
      <c r="AG768" s="504">
        <f t="shared" si="459"/>
        <v>1044833199.4299999</v>
      </c>
      <c r="AH768" s="504">
        <f t="shared" si="459"/>
        <v>1089170432.1999998</v>
      </c>
      <c r="AI768" s="504">
        <f t="shared" si="459"/>
        <v>0</v>
      </c>
      <c r="AJ768" s="504">
        <f t="shared" si="459"/>
        <v>3891686.5690000048</v>
      </c>
      <c r="AK768" s="504">
        <f t="shared" si="459"/>
        <v>62159143.859999947</v>
      </c>
      <c r="AL768" s="504">
        <f t="shared" si="459"/>
        <v>66050830.428999953</v>
      </c>
      <c r="AM768" s="439" t="str">
        <f t="shared" si="404"/>
        <v/>
      </c>
      <c r="AN768" s="439">
        <f t="shared" si="404"/>
        <v>0.91930802882715601</v>
      </c>
      <c r="AO768" s="439">
        <f t="shared" si="404"/>
        <v>0.94384862349159349</v>
      </c>
      <c r="AP768" s="439">
        <f t="shared" si="404"/>
        <v>0.94282408698167075</v>
      </c>
      <c r="AQ768" s="504">
        <f>SUM(AQ769:AQ784)</f>
        <v>0</v>
      </c>
      <c r="AR768" s="504">
        <f>SUM(AR769:AR784)</f>
        <v>0</v>
      </c>
      <c r="AS768" s="504">
        <f>SUM(AS769:AS784)</f>
        <v>5.6810677051544189E-8</v>
      </c>
      <c r="AT768" s="504">
        <f>SUM(AT769:AT784)</f>
        <v>5.6810677051544189E-8</v>
      </c>
      <c r="AU768" s="505"/>
      <c r="AV768" s="485">
        <f>+AL768-'[1]Summary by PAP Conap2014'!$BE$178</f>
        <v>0</v>
      </c>
    </row>
    <row r="769" spans="1:47">
      <c r="A769" s="492" t="s">
        <v>264</v>
      </c>
      <c r="B769" s="506" t="s">
        <v>51</v>
      </c>
      <c r="C769" s="200"/>
      <c r="D769" s="200">
        <v>0</v>
      </c>
      <c r="E769" s="200">
        <v>199711000</v>
      </c>
      <c r="F769" s="200">
        <f t="shared" ref="F769:F781" si="460">SUM(C769:E769)</f>
        <v>199711000</v>
      </c>
      <c r="G769" s="200"/>
      <c r="H769" s="200"/>
      <c r="I769" s="200"/>
      <c r="J769" s="200">
        <f t="shared" si="455"/>
        <v>0</v>
      </c>
      <c r="K769" s="200">
        <f t="shared" si="401"/>
        <v>0</v>
      </c>
      <c r="L769" s="200">
        <f t="shared" si="401"/>
        <v>0</v>
      </c>
      <c r="M769" s="200">
        <f t="shared" si="401"/>
        <v>199711000</v>
      </c>
      <c r="N769" s="200">
        <f t="shared" si="456"/>
        <v>199711000</v>
      </c>
      <c r="O769" s="200"/>
      <c r="P769" s="200">
        <v>0</v>
      </c>
      <c r="Q769" s="200">
        <v>199711000</v>
      </c>
      <c r="R769" s="200">
        <f t="shared" ref="R769:R781" si="461">SUM(O769:Q769)</f>
        <v>199711000</v>
      </c>
      <c r="S769" s="200"/>
      <c r="T769" s="200"/>
      <c r="U769" s="200"/>
      <c r="V769" s="200">
        <f t="shared" si="457"/>
        <v>0</v>
      </c>
      <c r="W769" s="200"/>
      <c r="X769" s="200">
        <f>-+'[3]Central-conap'!E182</f>
        <v>0</v>
      </c>
      <c r="Y769" s="200">
        <f>-+'[3]Central-conap'!E183</f>
        <v>-159711000</v>
      </c>
      <c r="Z769" s="200">
        <f t="shared" si="458"/>
        <v>-159711000</v>
      </c>
      <c r="AA769" s="200">
        <f t="shared" si="402"/>
        <v>0</v>
      </c>
      <c r="AB769" s="402">
        <f t="shared" si="402"/>
        <v>0</v>
      </c>
      <c r="AC769" s="402">
        <f t="shared" si="402"/>
        <v>40000000</v>
      </c>
      <c r="AD769" s="402">
        <f t="shared" si="440"/>
        <v>40000000</v>
      </c>
      <c r="AE769" s="402"/>
      <c r="AF769" s="402">
        <f>+'[3]Central-conap'!F182</f>
        <v>0</v>
      </c>
      <c r="AG769" s="402">
        <f>+'[3]Central-conap'!F183</f>
        <v>40000000</v>
      </c>
      <c r="AH769" s="402">
        <f t="shared" si="441"/>
        <v>40000000</v>
      </c>
      <c r="AI769" s="402">
        <f t="shared" si="403"/>
        <v>0</v>
      </c>
      <c r="AJ769" s="402">
        <f t="shared" si="403"/>
        <v>0</v>
      </c>
      <c r="AK769" s="402">
        <f t="shared" si="403"/>
        <v>0</v>
      </c>
      <c r="AL769" s="402">
        <f t="shared" si="442"/>
        <v>0</v>
      </c>
      <c r="AM769" s="403" t="str">
        <f t="shared" si="404"/>
        <v/>
      </c>
      <c r="AN769" s="403" t="str">
        <f t="shared" si="404"/>
        <v/>
      </c>
      <c r="AO769" s="403">
        <f t="shared" si="404"/>
        <v>1</v>
      </c>
      <c r="AP769" s="403">
        <f t="shared" si="404"/>
        <v>1</v>
      </c>
      <c r="AQ769" s="200">
        <f t="shared" si="405"/>
        <v>0</v>
      </c>
      <c r="AR769" s="200">
        <f t="shared" si="405"/>
        <v>0</v>
      </c>
      <c r="AS769" s="200">
        <f t="shared" si="405"/>
        <v>0</v>
      </c>
      <c r="AT769" s="200">
        <f t="shared" si="443"/>
        <v>0</v>
      </c>
      <c r="AU769" s="425"/>
    </row>
    <row r="770" spans="1:47" s="334" customFormat="1">
      <c r="A770" s="492" t="s">
        <v>265</v>
      </c>
      <c r="B770" s="217" t="s">
        <v>429</v>
      </c>
      <c r="C770" s="200"/>
      <c r="D770" s="200">
        <v>1141228.54</v>
      </c>
      <c r="E770" s="200">
        <v>117675.6099999994</v>
      </c>
      <c r="F770" s="200">
        <f t="shared" si="460"/>
        <v>1258904.1499999994</v>
      </c>
      <c r="G770" s="200"/>
      <c r="H770" s="200"/>
      <c r="I770" s="200"/>
      <c r="J770" s="200">
        <f t="shared" si="455"/>
        <v>0</v>
      </c>
      <c r="K770" s="200">
        <f t="shared" si="401"/>
        <v>0</v>
      </c>
      <c r="L770" s="200">
        <f t="shared" si="401"/>
        <v>1141228.54</v>
      </c>
      <c r="M770" s="200">
        <f t="shared" si="401"/>
        <v>117675.6099999994</v>
      </c>
      <c r="N770" s="200">
        <f t="shared" si="456"/>
        <v>1258904.1499999994</v>
      </c>
      <c r="O770" s="200"/>
      <c r="P770" s="200">
        <v>1141228.54</v>
      </c>
      <c r="Q770" s="200">
        <v>117675.6099999994</v>
      </c>
      <c r="R770" s="200">
        <f t="shared" si="461"/>
        <v>1258904.1499999994</v>
      </c>
      <c r="S770" s="200"/>
      <c r="T770" s="200"/>
      <c r="U770" s="200"/>
      <c r="V770" s="200">
        <f t="shared" si="457"/>
        <v>0</v>
      </c>
      <c r="W770" s="200"/>
      <c r="X770" s="200"/>
      <c r="Y770" s="200"/>
      <c r="Z770" s="200">
        <f t="shared" si="458"/>
        <v>0</v>
      </c>
      <c r="AA770" s="200">
        <f t="shared" si="402"/>
        <v>0</v>
      </c>
      <c r="AB770" s="402">
        <f t="shared" si="402"/>
        <v>1141228.54</v>
      </c>
      <c r="AC770" s="402">
        <f t="shared" si="402"/>
        <v>117675.6099999994</v>
      </c>
      <c r="AD770" s="402">
        <f t="shared" si="440"/>
        <v>1258904.1499999994</v>
      </c>
      <c r="AE770" s="402"/>
      <c r="AF770" s="402">
        <f>+[3]AMANG!AX497</f>
        <v>0</v>
      </c>
      <c r="AG770" s="402">
        <f>+[3]AMANG!AX498</f>
        <v>0</v>
      </c>
      <c r="AH770" s="402">
        <f t="shared" si="441"/>
        <v>0</v>
      </c>
      <c r="AI770" s="402">
        <f t="shared" si="403"/>
        <v>0</v>
      </c>
      <c r="AJ770" s="402">
        <f t="shared" si="403"/>
        <v>1141228.54</v>
      </c>
      <c r="AK770" s="402">
        <f t="shared" si="403"/>
        <v>117675.6099999994</v>
      </c>
      <c r="AL770" s="402">
        <f t="shared" si="442"/>
        <v>1258904.1499999994</v>
      </c>
      <c r="AM770" s="403" t="str">
        <f t="shared" si="404"/>
        <v/>
      </c>
      <c r="AN770" s="403">
        <f t="shared" si="404"/>
        <v>0</v>
      </c>
      <c r="AO770" s="403">
        <f t="shared" si="404"/>
        <v>0</v>
      </c>
      <c r="AP770" s="403">
        <f t="shared" si="404"/>
        <v>0</v>
      </c>
      <c r="AQ770" s="200">
        <f t="shared" si="405"/>
        <v>0</v>
      </c>
      <c r="AR770" s="200">
        <f t="shared" si="405"/>
        <v>0</v>
      </c>
      <c r="AS770" s="200">
        <f t="shared" si="405"/>
        <v>0</v>
      </c>
      <c r="AT770" s="200">
        <f t="shared" si="443"/>
        <v>0</v>
      </c>
      <c r="AU770" s="404"/>
    </row>
    <row r="771" spans="1:47" s="334" customFormat="1">
      <c r="A771" s="492" t="s">
        <v>266</v>
      </c>
      <c r="B771" s="217" t="s">
        <v>62</v>
      </c>
      <c r="C771" s="200"/>
      <c r="D771" s="200">
        <v>237333.39</v>
      </c>
      <c r="E771" s="200">
        <v>7017558.5599999996</v>
      </c>
      <c r="F771" s="200">
        <f t="shared" si="460"/>
        <v>7254891.9499999993</v>
      </c>
      <c r="G771" s="200"/>
      <c r="H771" s="200"/>
      <c r="I771" s="200"/>
      <c r="J771" s="200">
        <f t="shared" si="455"/>
        <v>0</v>
      </c>
      <c r="K771" s="200">
        <f t="shared" si="401"/>
        <v>0</v>
      </c>
      <c r="L771" s="200">
        <f t="shared" si="401"/>
        <v>237333.39</v>
      </c>
      <c r="M771" s="200">
        <f t="shared" si="401"/>
        <v>7017558.5599999996</v>
      </c>
      <c r="N771" s="200">
        <f t="shared" si="456"/>
        <v>7254891.9499999993</v>
      </c>
      <c r="O771" s="200"/>
      <c r="P771" s="200">
        <v>237333.39</v>
      </c>
      <c r="Q771" s="200">
        <v>7017558.5599999428</v>
      </c>
      <c r="R771" s="200">
        <f t="shared" si="461"/>
        <v>7254891.9499999424</v>
      </c>
      <c r="S771" s="200"/>
      <c r="T771" s="200"/>
      <c r="U771" s="200"/>
      <c r="V771" s="200">
        <f t="shared" si="457"/>
        <v>0</v>
      </c>
      <c r="W771" s="200"/>
      <c r="X771" s="200"/>
      <c r="Y771" s="200"/>
      <c r="Z771" s="200">
        <f t="shared" si="458"/>
        <v>0</v>
      </c>
      <c r="AA771" s="200">
        <f t="shared" si="402"/>
        <v>0</v>
      </c>
      <c r="AB771" s="402">
        <f t="shared" si="402"/>
        <v>237333.39</v>
      </c>
      <c r="AC771" s="402">
        <f t="shared" si="402"/>
        <v>7017558.5599999428</v>
      </c>
      <c r="AD771" s="402">
        <f t="shared" si="440"/>
        <v>7254891.9499999424</v>
      </c>
      <c r="AE771" s="402"/>
      <c r="AF771" s="402">
        <f>+[3]EAMC!AX497</f>
        <v>233325.16999999998</v>
      </c>
      <c r="AG771" s="402">
        <f>+[3]EAMC!AX498</f>
        <v>7005165.5599999996</v>
      </c>
      <c r="AH771" s="402">
        <f t="shared" si="441"/>
        <v>7238490.7299999995</v>
      </c>
      <c r="AI771" s="402">
        <f t="shared" si="403"/>
        <v>0</v>
      </c>
      <c r="AJ771" s="402">
        <f t="shared" si="403"/>
        <v>4008.2200000000303</v>
      </c>
      <c r="AK771" s="402">
        <f t="shared" si="403"/>
        <v>12392.999999943189</v>
      </c>
      <c r="AL771" s="402">
        <f t="shared" si="442"/>
        <v>16401.21999994322</v>
      </c>
      <c r="AM771" s="403" t="str">
        <f t="shared" si="404"/>
        <v/>
      </c>
      <c r="AN771" s="403">
        <f t="shared" si="404"/>
        <v>0.98311143661665124</v>
      </c>
      <c r="AO771" s="403">
        <f t="shared" si="404"/>
        <v>0.9982340011994224</v>
      </c>
      <c r="AP771" s="403">
        <f t="shared" si="404"/>
        <v>0.99773928817782831</v>
      </c>
      <c r="AQ771" s="200">
        <f t="shared" si="405"/>
        <v>0</v>
      </c>
      <c r="AR771" s="200">
        <f t="shared" si="405"/>
        <v>0</v>
      </c>
      <c r="AS771" s="200">
        <f t="shared" si="405"/>
        <v>5.6810677051544189E-8</v>
      </c>
      <c r="AT771" s="200">
        <f t="shared" si="443"/>
        <v>5.6810677051544189E-8</v>
      </c>
      <c r="AU771" s="404"/>
    </row>
    <row r="772" spans="1:47" s="334" customFormat="1">
      <c r="A772" s="492" t="s">
        <v>267</v>
      </c>
      <c r="B772" s="217" t="s">
        <v>63</v>
      </c>
      <c r="C772" s="200"/>
      <c r="D772" s="200">
        <v>17078.859999999404</v>
      </c>
      <c r="E772" s="200">
        <v>840000000</v>
      </c>
      <c r="F772" s="200">
        <f t="shared" si="460"/>
        <v>840017078.86000001</v>
      </c>
      <c r="G772" s="200"/>
      <c r="H772" s="200"/>
      <c r="I772" s="200"/>
      <c r="J772" s="200">
        <f t="shared" si="455"/>
        <v>0</v>
      </c>
      <c r="K772" s="200">
        <f t="shared" ref="K772:M781" si="462">+C772+G772</f>
        <v>0</v>
      </c>
      <c r="L772" s="200">
        <f t="shared" si="462"/>
        <v>17078.859999999404</v>
      </c>
      <c r="M772" s="200">
        <f t="shared" si="462"/>
        <v>840000000</v>
      </c>
      <c r="N772" s="200">
        <f t="shared" si="456"/>
        <v>840017078.86000001</v>
      </c>
      <c r="O772" s="200"/>
      <c r="P772" s="200">
        <v>17078.859999999404</v>
      </c>
      <c r="Q772" s="200">
        <v>840000000</v>
      </c>
      <c r="R772" s="200">
        <f t="shared" si="461"/>
        <v>840017078.86000001</v>
      </c>
      <c r="S772" s="200"/>
      <c r="T772" s="200"/>
      <c r="U772" s="200"/>
      <c r="V772" s="200">
        <f t="shared" si="457"/>
        <v>0</v>
      </c>
      <c r="W772" s="200"/>
      <c r="X772" s="200"/>
      <c r="Y772" s="200"/>
      <c r="Z772" s="200">
        <f t="shared" si="458"/>
        <v>0</v>
      </c>
      <c r="AA772" s="200">
        <f t="shared" ref="AA772:AC781" si="463">+O772+W772+S772</f>
        <v>0</v>
      </c>
      <c r="AB772" s="402">
        <f t="shared" si="463"/>
        <v>17078.859999999404</v>
      </c>
      <c r="AC772" s="402">
        <f t="shared" si="463"/>
        <v>840000000</v>
      </c>
      <c r="AD772" s="402">
        <f t="shared" si="440"/>
        <v>840017078.86000001</v>
      </c>
      <c r="AE772" s="402"/>
      <c r="AF772" s="402">
        <f>+[3]JFMH!AX497</f>
        <v>0</v>
      </c>
      <c r="AG772" s="402">
        <f>+[3]JFMH!AX498</f>
        <v>840000000</v>
      </c>
      <c r="AH772" s="402">
        <f t="shared" si="441"/>
        <v>840000000</v>
      </c>
      <c r="AI772" s="402">
        <f t="shared" ref="AI772:AK781" si="464">+AA772-AE772</f>
        <v>0</v>
      </c>
      <c r="AJ772" s="402">
        <f t="shared" si="464"/>
        <v>17078.859999999404</v>
      </c>
      <c r="AK772" s="402">
        <f t="shared" si="464"/>
        <v>0</v>
      </c>
      <c r="AL772" s="402">
        <f t="shared" si="442"/>
        <v>17078.859999999404</v>
      </c>
      <c r="AM772" s="403" t="str">
        <f t="shared" ref="AM772:AP781" si="465">IF(AA772=0,"",AE772/AA772)</f>
        <v/>
      </c>
      <c r="AN772" s="403">
        <f t="shared" si="465"/>
        <v>0</v>
      </c>
      <c r="AO772" s="403">
        <f t="shared" si="465"/>
        <v>1</v>
      </c>
      <c r="AP772" s="403">
        <f t="shared" si="465"/>
        <v>0.99997966843719033</v>
      </c>
      <c r="AQ772" s="200">
        <f t="shared" ref="AQ772:AS781" si="466">+K772-O772-S772</f>
        <v>0</v>
      </c>
      <c r="AR772" s="200">
        <f t="shared" si="466"/>
        <v>0</v>
      </c>
      <c r="AS772" s="200">
        <f t="shared" si="466"/>
        <v>0</v>
      </c>
      <c r="AT772" s="200">
        <f t="shared" si="443"/>
        <v>0</v>
      </c>
      <c r="AU772" s="404"/>
    </row>
    <row r="773" spans="1:47" s="334" customFormat="1">
      <c r="A773" s="492" t="s">
        <v>268</v>
      </c>
      <c r="B773" s="464" t="s">
        <v>64</v>
      </c>
      <c r="C773" s="200"/>
      <c r="D773" s="200">
        <v>1142959.2599999905</v>
      </c>
      <c r="E773" s="200">
        <v>0</v>
      </c>
      <c r="F773" s="200">
        <f t="shared" si="460"/>
        <v>1142959.2599999905</v>
      </c>
      <c r="G773" s="200"/>
      <c r="H773" s="200"/>
      <c r="I773" s="200"/>
      <c r="J773" s="200">
        <f t="shared" si="455"/>
        <v>0</v>
      </c>
      <c r="K773" s="200">
        <f t="shared" si="462"/>
        <v>0</v>
      </c>
      <c r="L773" s="200">
        <f t="shared" si="462"/>
        <v>1142959.2599999905</v>
      </c>
      <c r="M773" s="200">
        <f t="shared" si="462"/>
        <v>0</v>
      </c>
      <c r="N773" s="200">
        <f t="shared" si="456"/>
        <v>1142959.2599999905</v>
      </c>
      <c r="O773" s="200"/>
      <c r="P773" s="200">
        <v>1142959.2599999905</v>
      </c>
      <c r="Q773" s="200">
        <v>0</v>
      </c>
      <c r="R773" s="200">
        <f t="shared" si="461"/>
        <v>1142959.2599999905</v>
      </c>
      <c r="S773" s="200"/>
      <c r="T773" s="200"/>
      <c r="U773" s="200"/>
      <c r="V773" s="200">
        <f t="shared" si="457"/>
        <v>0</v>
      </c>
      <c r="W773" s="200"/>
      <c r="X773" s="200"/>
      <c r="Y773" s="200"/>
      <c r="Z773" s="200">
        <f t="shared" si="458"/>
        <v>0</v>
      </c>
      <c r="AA773" s="200">
        <f t="shared" si="463"/>
        <v>0</v>
      </c>
      <c r="AB773" s="402">
        <f t="shared" si="463"/>
        <v>1142959.2599999905</v>
      </c>
      <c r="AC773" s="402">
        <f t="shared" si="463"/>
        <v>0</v>
      </c>
      <c r="AD773" s="402">
        <f t="shared" si="440"/>
        <v>1142959.2599999905</v>
      </c>
      <c r="AE773" s="402"/>
      <c r="AF773" s="402">
        <f>+[3]JRMMC!AX497</f>
        <v>1142959.26</v>
      </c>
      <c r="AG773" s="402">
        <f>+[3]JRMMC!AX498</f>
        <v>0</v>
      </c>
      <c r="AH773" s="402">
        <f t="shared" si="441"/>
        <v>1142959.26</v>
      </c>
      <c r="AI773" s="402">
        <f t="shared" si="464"/>
        <v>0</v>
      </c>
      <c r="AJ773" s="402">
        <f t="shared" si="464"/>
        <v>-9.5460563898086548E-9</v>
      </c>
      <c r="AK773" s="402">
        <f t="shared" si="464"/>
        <v>0</v>
      </c>
      <c r="AL773" s="402">
        <f t="shared" si="442"/>
        <v>-9.5460563898086548E-9</v>
      </c>
      <c r="AM773" s="403" t="str">
        <f t="shared" si="465"/>
        <v/>
      </c>
      <c r="AN773" s="403">
        <f t="shared" si="465"/>
        <v>1.0000000000000084</v>
      </c>
      <c r="AO773" s="403" t="str">
        <f t="shared" si="465"/>
        <v/>
      </c>
      <c r="AP773" s="403">
        <f t="shared" si="465"/>
        <v>1.0000000000000084</v>
      </c>
      <c r="AQ773" s="200">
        <f t="shared" si="466"/>
        <v>0</v>
      </c>
      <c r="AR773" s="200">
        <f t="shared" si="466"/>
        <v>0</v>
      </c>
      <c r="AS773" s="200">
        <f t="shared" si="466"/>
        <v>0</v>
      </c>
      <c r="AT773" s="200">
        <f t="shared" si="443"/>
        <v>0</v>
      </c>
      <c r="AU773" s="404"/>
    </row>
    <row r="774" spans="1:47" s="334" customFormat="1">
      <c r="A774" s="492" t="s">
        <v>269</v>
      </c>
      <c r="B774" s="217" t="s">
        <v>163</v>
      </c>
      <c r="C774" s="200"/>
      <c r="D774" s="200">
        <v>246632.38999998569</v>
      </c>
      <c r="E774" s="200">
        <v>12934824.120000005</v>
      </c>
      <c r="F774" s="200">
        <f t="shared" si="460"/>
        <v>13181456.50999999</v>
      </c>
      <c r="G774" s="200"/>
      <c r="H774" s="200"/>
      <c r="I774" s="200"/>
      <c r="J774" s="200">
        <f t="shared" si="455"/>
        <v>0</v>
      </c>
      <c r="K774" s="200">
        <f t="shared" si="462"/>
        <v>0</v>
      </c>
      <c r="L774" s="200">
        <f t="shared" si="462"/>
        <v>246632.38999998569</v>
      </c>
      <c r="M774" s="200">
        <f t="shared" si="462"/>
        <v>12934824.120000005</v>
      </c>
      <c r="N774" s="200">
        <f t="shared" si="456"/>
        <v>13181456.50999999</v>
      </c>
      <c r="O774" s="200"/>
      <c r="P774" s="200">
        <v>246632.38999998569</v>
      </c>
      <c r="Q774" s="200">
        <v>12934824.120000005</v>
      </c>
      <c r="R774" s="200">
        <f t="shared" si="461"/>
        <v>13181456.50999999</v>
      </c>
      <c r="S774" s="200"/>
      <c r="T774" s="200"/>
      <c r="U774" s="200"/>
      <c r="V774" s="200">
        <f t="shared" si="457"/>
        <v>0</v>
      </c>
      <c r="W774" s="200"/>
      <c r="X774" s="200"/>
      <c r="Y774" s="200"/>
      <c r="Z774" s="200">
        <f t="shared" si="458"/>
        <v>0</v>
      </c>
      <c r="AA774" s="200">
        <f t="shared" si="463"/>
        <v>0</v>
      </c>
      <c r="AB774" s="402">
        <f t="shared" si="463"/>
        <v>246632.38999998569</v>
      </c>
      <c r="AC774" s="402">
        <f t="shared" si="463"/>
        <v>12934824.120000005</v>
      </c>
      <c r="AD774" s="402">
        <f t="shared" si="440"/>
        <v>13181456.50999999</v>
      </c>
      <c r="AE774" s="402"/>
      <c r="AF774" s="402">
        <f>+[3]NCMH!AX497</f>
        <v>246632.38999998569</v>
      </c>
      <c r="AG774" s="402">
        <f>+[3]NCMH!AX498</f>
        <v>12891439.120000001</v>
      </c>
      <c r="AH774" s="402">
        <f t="shared" si="441"/>
        <v>13138071.509999987</v>
      </c>
      <c r="AI774" s="402">
        <f t="shared" si="464"/>
        <v>0</v>
      </c>
      <c r="AJ774" s="402">
        <f t="shared" si="464"/>
        <v>0</v>
      </c>
      <c r="AK774" s="402">
        <f t="shared" si="464"/>
        <v>43385.000000003725</v>
      </c>
      <c r="AL774" s="402">
        <f t="shared" si="442"/>
        <v>43385.000000003725</v>
      </c>
      <c r="AM774" s="403" t="str">
        <f t="shared" si="465"/>
        <v/>
      </c>
      <c r="AN774" s="403">
        <f t="shared" si="465"/>
        <v>1</v>
      </c>
      <c r="AO774" s="403">
        <f t="shared" si="465"/>
        <v>0.99664587631053125</v>
      </c>
      <c r="AP774" s="403">
        <f t="shared" si="465"/>
        <v>0.99670863383214969</v>
      </c>
      <c r="AQ774" s="200">
        <f t="shared" si="466"/>
        <v>0</v>
      </c>
      <c r="AR774" s="200">
        <f t="shared" si="466"/>
        <v>0</v>
      </c>
      <c r="AS774" s="200">
        <f t="shared" si="466"/>
        <v>0</v>
      </c>
      <c r="AT774" s="200">
        <f t="shared" si="443"/>
        <v>0</v>
      </c>
      <c r="AU774" s="404"/>
    </row>
    <row r="775" spans="1:47" s="334" customFormat="1">
      <c r="A775" s="492" t="s">
        <v>270</v>
      </c>
      <c r="B775" s="217" t="s">
        <v>161</v>
      </c>
      <c r="C775" s="200"/>
      <c r="D775" s="200">
        <v>310333.04999998957</v>
      </c>
      <c r="E775" s="200">
        <v>0</v>
      </c>
      <c r="F775" s="200">
        <f t="shared" si="460"/>
        <v>310333.04999998957</v>
      </c>
      <c r="G775" s="200"/>
      <c r="H775" s="200"/>
      <c r="I775" s="200"/>
      <c r="J775" s="200">
        <f t="shared" si="455"/>
        <v>0</v>
      </c>
      <c r="K775" s="200">
        <f t="shared" si="462"/>
        <v>0</v>
      </c>
      <c r="L775" s="200">
        <f t="shared" si="462"/>
        <v>310333.04999998957</v>
      </c>
      <c r="M775" s="200">
        <f t="shared" si="462"/>
        <v>0</v>
      </c>
      <c r="N775" s="200">
        <f t="shared" si="456"/>
        <v>310333.04999998957</v>
      </c>
      <c r="O775" s="200"/>
      <c r="P775" s="200">
        <v>310333.04999998957</v>
      </c>
      <c r="Q775" s="200">
        <v>0</v>
      </c>
      <c r="R775" s="200">
        <f t="shared" si="461"/>
        <v>310333.04999998957</v>
      </c>
      <c r="S775" s="200"/>
      <c r="T775" s="200"/>
      <c r="U775" s="200"/>
      <c r="V775" s="200">
        <f t="shared" si="457"/>
        <v>0</v>
      </c>
      <c r="W775" s="200"/>
      <c r="X775" s="200"/>
      <c r="Y775" s="200"/>
      <c r="Z775" s="200">
        <f t="shared" si="458"/>
        <v>0</v>
      </c>
      <c r="AA775" s="200">
        <f t="shared" si="463"/>
        <v>0</v>
      </c>
      <c r="AB775" s="402">
        <f t="shared" si="463"/>
        <v>310333.04999998957</v>
      </c>
      <c r="AC775" s="402">
        <f t="shared" si="463"/>
        <v>0</v>
      </c>
      <c r="AD775" s="402">
        <f t="shared" si="440"/>
        <v>310333.04999998957</v>
      </c>
      <c r="AE775" s="402"/>
      <c r="AF775" s="402">
        <f>+[3]NCH!AX497</f>
        <v>293350.26</v>
      </c>
      <c r="AG775" s="402">
        <f>+[3]NCH!AX498</f>
        <v>0</v>
      </c>
      <c r="AH775" s="402">
        <f t="shared" si="441"/>
        <v>293350.26</v>
      </c>
      <c r="AI775" s="402">
        <f t="shared" si="464"/>
        <v>0</v>
      </c>
      <c r="AJ775" s="402">
        <f t="shared" si="464"/>
        <v>16982.78999998956</v>
      </c>
      <c r="AK775" s="402">
        <f t="shared" si="464"/>
        <v>0</v>
      </c>
      <c r="AL775" s="402">
        <f t="shared" si="442"/>
        <v>16982.78999998956</v>
      </c>
      <c r="AM775" s="403" t="str">
        <f t="shared" si="465"/>
        <v/>
      </c>
      <c r="AN775" s="403">
        <f t="shared" si="465"/>
        <v>0.94527559987571375</v>
      </c>
      <c r="AO775" s="403" t="str">
        <f t="shared" si="465"/>
        <v/>
      </c>
      <c r="AP775" s="403">
        <f t="shared" si="465"/>
        <v>0.94527559987571375</v>
      </c>
      <c r="AQ775" s="200">
        <f t="shared" si="466"/>
        <v>0</v>
      </c>
      <c r="AR775" s="200">
        <f t="shared" si="466"/>
        <v>0</v>
      </c>
      <c r="AS775" s="200">
        <f t="shared" si="466"/>
        <v>0</v>
      </c>
      <c r="AT775" s="200">
        <f t="shared" si="443"/>
        <v>0</v>
      </c>
      <c r="AU775" s="404"/>
    </row>
    <row r="776" spans="1:47" s="334" customFormat="1">
      <c r="A776" s="492" t="s">
        <v>271</v>
      </c>
      <c r="B776" s="217" t="s">
        <v>162</v>
      </c>
      <c r="C776" s="200"/>
      <c r="D776" s="200">
        <v>2665980.3090000153</v>
      </c>
      <c r="E776" s="200">
        <v>4720000</v>
      </c>
      <c r="F776" s="200">
        <f t="shared" si="460"/>
        <v>7385980.3090000153</v>
      </c>
      <c r="G776" s="200"/>
      <c r="H776" s="200"/>
      <c r="I776" s="200"/>
      <c r="J776" s="200">
        <f t="shared" si="455"/>
        <v>0</v>
      </c>
      <c r="K776" s="200">
        <f t="shared" si="462"/>
        <v>0</v>
      </c>
      <c r="L776" s="200">
        <f t="shared" si="462"/>
        <v>2665980.3090000153</v>
      </c>
      <c r="M776" s="200">
        <f t="shared" si="462"/>
        <v>4720000</v>
      </c>
      <c r="N776" s="200">
        <f t="shared" si="456"/>
        <v>7385980.3090000153</v>
      </c>
      <c r="O776" s="200"/>
      <c r="P776" s="200">
        <v>2665980.3090000153</v>
      </c>
      <c r="Q776" s="200">
        <v>4720000</v>
      </c>
      <c r="R776" s="200">
        <f t="shared" si="461"/>
        <v>7385980.3090000153</v>
      </c>
      <c r="S776" s="200"/>
      <c r="T776" s="200"/>
      <c r="U776" s="200"/>
      <c r="V776" s="200">
        <f t="shared" si="457"/>
        <v>0</v>
      </c>
      <c r="W776" s="200"/>
      <c r="X776" s="200"/>
      <c r="Y776" s="200"/>
      <c r="Z776" s="200">
        <f t="shared" si="458"/>
        <v>0</v>
      </c>
      <c r="AA776" s="200">
        <f t="shared" si="463"/>
        <v>0</v>
      </c>
      <c r="AB776" s="402">
        <f t="shared" si="463"/>
        <v>2665980.3090000153</v>
      </c>
      <c r="AC776" s="402">
        <f t="shared" si="463"/>
        <v>4720000</v>
      </c>
      <c r="AD776" s="402">
        <f t="shared" si="440"/>
        <v>7385980.3090000153</v>
      </c>
      <c r="AE776" s="402"/>
      <c r="AF776" s="402">
        <f>+[3]POC!AX497</f>
        <v>0</v>
      </c>
      <c r="AG776" s="402">
        <f>+[3]POC!AX498</f>
        <v>870624</v>
      </c>
      <c r="AH776" s="402">
        <f t="shared" si="441"/>
        <v>870624</v>
      </c>
      <c r="AI776" s="402">
        <f t="shared" si="464"/>
        <v>0</v>
      </c>
      <c r="AJ776" s="402">
        <f t="shared" si="464"/>
        <v>2665980.3090000153</v>
      </c>
      <c r="AK776" s="402">
        <f t="shared" si="464"/>
        <v>3849376</v>
      </c>
      <c r="AL776" s="402">
        <f t="shared" si="442"/>
        <v>6515356.3090000153</v>
      </c>
      <c r="AM776" s="403" t="str">
        <f t="shared" si="465"/>
        <v/>
      </c>
      <c r="AN776" s="403">
        <f t="shared" si="465"/>
        <v>0</v>
      </c>
      <c r="AO776" s="403">
        <f t="shared" si="465"/>
        <v>0.18445423728813559</v>
      </c>
      <c r="AP776" s="403">
        <f t="shared" si="465"/>
        <v>0.11787521271064334</v>
      </c>
      <c r="AQ776" s="200">
        <f t="shared" si="466"/>
        <v>0</v>
      </c>
      <c r="AR776" s="200">
        <f t="shared" si="466"/>
        <v>0</v>
      </c>
      <c r="AS776" s="200">
        <f t="shared" si="466"/>
        <v>0</v>
      </c>
      <c r="AT776" s="200">
        <f t="shared" si="443"/>
        <v>0</v>
      </c>
      <c r="AU776" s="404"/>
    </row>
    <row r="777" spans="1:47" s="334" customFormat="1">
      <c r="A777" s="492" t="s">
        <v>272</v>
      </c>
      <c r="B777" s="217" t="s">
        <v>430</v>
      </c>
      <c r="C777" s="200"/>
      <c r="D777" s="200"/>
      <c r="E777" s="200"/>
      <c r="F777" s="200">
        <f t="shared" si="460"/>
        <v>0</v>
      </c>
      <c r="G777" s="200"/>
      <c r="H777" s="200"/>
      <c r="I777" s="200"/>
      <c r="J777" s="200">
        <f t="shared" si="455"/>
        <v>0</v>
      </c>
      <c r="K777" s="200">
        <f t="shared" si="462"/>
        <v>0</v>
      </c>
      <c r="L777" s="200">
        <f t="shared" si="462"/>
        <v>0</v>
      </c>
      <c r="M777" s="200">
        <f t="shared" si="462"/>
        <v>0</v>
      </c>
      <c r="N777" s="200">
        <f t="shared" si="456"/>
        <v>0</v>
      </c>
      <c r="O777" s="200"/>
      <c r="P777" s="200"/>
      <c r="Q777" s="200"/>
      <c r="R777" s="200">
        <f t="shared" si="461"/>
        <v>0</v>
      </c>
      <c r="S777" s="200"/>
      <c r="T777" s="200"/>
      <c r="U777" s="200"/>
      <c r="V777" s="200">
        <f t="shared" si="457"/>
        <v>0</v>
      </c>
      <c r="W777" s="200"/>
      <c r="X777" s="200"/>
      <c r="Y777" s="200"/>
      <c r="Z777" s="200">
        <f t="shared" si="458"/>
        <v>0</v>
      </c>
      <c r="AA777" s="200">
        <f t="shared" si="463"/>
        <v>0</v>
      </c>
      <c r="AB777" s="402">
        <f t="shared" si="463"/>
        <v>0</v>
      </c>
      <c r="AC777" s="402">
        <f t="shared" si="463"/>
        <v>0</v>
      </c>
      <c r="AD777" s="402">
        <f t="shared" si="440"/>
        <v>0</v>
      </c>
      <c r="AE777" s="402"/>
      <c r="AF777" s="402">
        <f>+[3]QMMC!AX497</f>
        <v>0</v>
      </c>
      <c r="AG777" s="402">
        <f>+[3]QMMC!AX498</f>
        <v>0</v>
      </c>
      <c r="AH777" s="402">
        <f t="shared" si="441"/>
        <v>0</v>
      </c>
      <c r="AI777" s="402">
        <f t="shared" si="464"/>
        <v>0</v>
      </c>
      <c r="AJ777" s="402">
        <f t="shared" si="464"/>
        <v>0</v>
      </c>
      <c r="AK777" s="402">
        <f t="shared" si="464"/>
        <v>0</v>
      </c>
      <c r="AL777" s="402">
        <f t="shared" si="442"/>
        <v>0</v>
      </c>
      <c r="AM777" s="403" t="str">
        <f t="shared" si="465"/>
        <v/>
      </c>
      <c r="AN777" s="403" t="str">
        <f t="shared" si="465"/>
        <v/>
      </c>
      <c r="AO777" s="403" t="str">
        <f t="shared" si="465"/>
        <v/>
      </c>
      <c r="AP777" s="403" t="str">
        <f t="shared" si="465"/>
        <v/>
      </c>
      <c r="AQ777" s="200">
        <f t="shared" si="466"/>
        <v>0</v>
      </c>
      <c r="AR777" s="200">
        <f t="shared" si="466"/>
        <v>0</v>
      </c>
      <c r="AS777" s="200">
        <f t="shared" si="466"/>
        <v>0</v>
      </c>
      <c r="AT777" s="200">
        <f t="shared" si="443"/>
        <v>0</v>
      </c>
      <c r="AU777" s="404"/>
    </row>
    <row r="778" spans="1:47" s="334" customFormat="1">
      <c r="A778" s="492" t="s">
        <v>273</v>
      </c>
      <c r="B778" s="217" t="s">
        <v>431</v>
      </c>
      <c r="C778" s="200"/>
      <c r="D778" s="200">
        <v>7347807.8500000238</v>
      </c>
      <c r="E778" s="200">
        <v>29033800</v>
      </c>
      <c r="F778" s="200">
        <f t="shared" si="460"/>
        <v>36381607.850000024</v>
      </c>
      <c r="G778" s="200"/>
      <c r="H778" s="200"/>
      <c r="I778" s="200"/>
      <c r="J778" s="200">
        <f t="shared" si="455"/>
        <v>0</v>
      </c>
      <c r="K778" s="200">
        <f t="shared" si="462"/>
        <v>0</v>
      </c>
      <c r="L778" s="200">
        <f t="shared" si="462"/>
        <v>7347807.8500000238</v>
      </c>
      <c r="M778" s="200">
        <f t="shared" si="462"/>
        <v>29033800</v>
      </c>
      <c r="N778" s="200">
        <f t="shared" si="456"/>
        <v>36381607.850000024</v>
      </c>
      <c r="O778" s="200"/>
      <c r="P778" s="200">
        <v>7347807.8500000238</v>
      </c>
      <c r="Q778" s="200">
        <v>29033800</v>
      </c>
      <c r="R778" s="200">
        <f t="shared" si="461"/>
        <v>36381607.850000024</v>
      </c>
      <c r="S778" s="200"/>
      <c r="T778" s="200"/>
      <c r="U778" s="200"/>
      <c r="V778" s="200">
        <f t="shared" si="457"/>
        <v>0</v>
      </c>
      <c r="W778" s="200"/>
      <c r="X778" s="200"/>
      <c r="Y778" s="200"/>
      <c r="Z778" s="200">
        <f t="shared" si="458"/>
        <v>0</v>
      </c>
      <c r="AA778" s="200">
        <f t="shared" si="463"/>
        <v>0</v>
      </c>
      <c r="AB778" s="402">
        <f t="shared" si="463"/>
        <v>7347807.8500000238</v>
      </c>
      <c r="AC778" s="402">
        <f t="shared" si="463"/>
        <v>29033800</v>
      </c>
      <c r="AD778" s="402">
        <f t="shared" si="440"/>
        <v>36381607.850000024</v>
      </c>
      <c r="AE778" s="402"/>
      <c r="AF778" s="402">
        <f>+[3]RITM!AX497</f>
        <v>7347038.54</v>
      </c>
      <c r="AG778" s="402">
        <f>+[3]RITM!AX498</f>
        <v>26041708</v>
      </c>
      <c r="AH778" s="402">
        <f t="shared" si="441"/>
        <v>33388746.539999999</v>
      </c>
      <c r="AI778" s="402">
        <f t="shared" si="464"/>
        <v>0</v>
      </c>
      <c r="AJ778" s="402">
        <f t="shared" si="464"/>
        <v>769.31000002380461</v>
      </c>
      <c r="AK778" s="402">
        <f t="shared" si="464"/>
        <v>2992092</v>
      </c>
      <c r="AL778" s="402">
        <f t="shared" si="442"/>
        <v>2992861.3100000238</v>
      </c>
      <c r="AM778" s="403" t="str">
        <f t="shared" si="465"/>
        <v/>
      </c>
      <c r="AN778" s="403">
        <f t="shared" si="465"/>
        <v>0.99989530074605537</v>
      </c>
      <c r="AO778" s="403">
        <f t="shared" si="465"/>
        <v>0.89694452672402514</v>
      </c>
      <c r="AP778" s="403">
        <f t="shared" si="465"/>
        <v>0.91773696967051377</v>
      </c>
      <c r="AQ778" s="200">
        <f t="shared" si="466"/>
        <v>0</v>
      </c>
      <c r="AR778" s="200">
        <f t="shared" si="466"/>
        <v>0</v>
      </c>
      <c r="AS778" s="200">
        <f t="shared" si="466"/>
        <v>0</v>
      </c>
      <c r="AT778" s="200">
        <f t="shared" si="443"/>
        <v>0</v>
      </c>
      <c r="AU778" s="404"/>
    </row>
    <row r="779" spans="1:47" s="334" customFormat="1">
      <c r="A779" s="492" t="s">
        <v>274</v>
      </c>
      <c r="B779" s="217" t="s">
        <v>432</v>
      </c>
      <c r="C779" s="200"/>
      <c r="D779" s="200">
        <v>5496169.2299999893</v>
      </c>
      <c r="E779" s="200">
        <v>0</v>
      </c>
      <c r="F779" s="200">
        <f t="shared" si="460"/>
        <v>5496169.2299999893</v>
      </c>
      <c r="G779" s="200"/>
      <c r="H779" s="200"/>
      <c r="I779" s="200"/>
      <c r="J779" s="200">
        <f t="shared" si="455"/>
        <v>0</v>
      </c>
      <c r="K779" s="200">
        <f t="shared" si="462"/>
        <v>0</v>
      </c>
      <c r="L779" s="200">
        <f t="shared" si="462"/>
        <v>5496169.2299999893</v>
      </c>
      <c r="M779" s="200">
        <f t="shared" si="462"/>
        <v>0</v>
      </c>
      <c r="N779" s="200">
        <f t="shared" si="456"/>
        <v>5496169.2299999893</v>
      </c>
      <c r="O779" s="200"/>
      <c r="P779" s="200">
        <v>5496169.2299999893</v>
      </c>
      <c r="Q779" s="200">
        <v>0</v>
      </c>
      <c r="R779" s="200">
        <f t="shared" si="461"/>
        <v>5496169.2299999893</v>
      </c>
      <c r="S779" s="200"/>
      <c r="T779" s="200"/>
      <c r="U779" s="200"/>
      <c r="V779" s="200">
        <f t="shared" si="457"/>
        <v>0</v>
      </c>
      <c r="W779" s="200"/>
      <c r="X779" s="200"/>
      <c r="Y779" s="200"/>
      <c r="Z779" s="200">
        <f t="shared" si="458"/>
        <v>0</v>
      </c>
      <c r="AA779" s="200">
        <f t="shared" si="463"/>
        <v>0</v>
      </c>
      <c r="AB779" s="402">
        <f t="shared" si="463"/>
        <v>5496169.2299999893</v>
      </c>
      <c r="AC779" s="402">
        <f t="shared" si="463"/>
        <v>0</v>
      </c>
      <c r="AD779" s="402">
        <f t="shared" si="440"/>
        <v>5496169.2299999893</v>
      </c>
      <c r="AE779" s="402"/>
      <c r="AF779" s="402">
        <f>+[3]RMC!AX497</f>
        <v>5495346.2400000002</v>
      </c>
      <c r="AG779" s="402">
        <f>+[3]RMC!AX498</f>
        <v>0</v>
      </c>
      <c r="AH779" s="402">
        <f t="shared" si="441"/>
        <v>5495346.2400000002</v>
      </c>
      <c r="AI779" s="402">
        <f t="shared" si="464"/>
        <v>0</v>
      </c>
      <c r="AJ779" s="402">
        <f t="shared" si="464"/>
        <v>822.98999998904765</v>
      </c>
      <c r="AK779" s="402">
        <f t="shared" si="464"/>
        <v>0</v>
      </c>
      <c r="AL779" s="402">
        <f t="shared" si="442"/>
        <v>822.98999998904765</v>
      </c>
      <c r="AM779" s="403" t="str">
        <f t="shared" si="465"/>
        <v/>
      </c>
      <c r="AN779" s="403">
        <f t="shared" si="465"/>
        <v>0.99985026116090148</v>
      </c>
      <c r="AO779" s="403" t="str">
        <f t="shared" si="465"/>
        <v/>
      </c>
      <c r="AP779" s="403">
        <f t="shared" si="465"/>
        <v>0.99985026116090148</v>
      </c>
      <c r="AQ779" s="200">
        <f t="shared" si="466"/>
        <v>0</v>
      </c>
      <c r="AR779" s="200">
        <f t="shared" si="466"/>
        <v>0</v>
      </c>
      <c r="AS779" s="200">
        <f t="shared" si="466"/>
        <v>0</v>
      </c>
      <c r="AT779" s="200">
        <f t="shared" si="443"/>
        <v>0</v>
      </c>
      <c r="AU779" s="404"/>
    </row>
    <row r="780" spans="1:47" s="334" customFormat="1">
      <c r="A780" s="492" t="s">
        <v>275</v>
      </c>
      <c r="B780" s="217" t="s">
        <v>164</v>
      </c>
      <c r="C780" s="200"/>
      <c r="D780" s="200">
        <v>20098568.219999999</v>
      </c>
      <c r="E780" s="200">
        <v>0</v>
      </c>
      <c r="F780" s="200">
        <f t="shared" si="460"/>
        <v>20098568.219999999</v>
      </c>
      <c r="G780" s="200"/>
      <c r="H780" s="200"/>
      <c r="I780" s="200"/>
      <c r="J780" s="200">
        <f t="shared" si="455"/>
        <v>0</v>
      </c>
      <c r="K780" s="200">
        <f t="shared" si="462"/>
        <v>0</v>
      </c>
      <c r="L780" s="200">
        <f t="shared" si="462"/>
        <v>20098568.219999999</v>
      </c>
      <c r="M780" s="200">
        <f t="shared" si="462"/>
        <v>0</v>
      </c>
      <c r="N780" s="200">
        <f t="shared" si="456"/>
        <v>20098568.219999999</v>
      </c>
      <c r="O780" s="200"/>
      <c r="P780" s="200">
        <v>20098568.219999999</v>
      </c>
      <c r="Q780" s="200">
        <v>0</v>
      </c>
      <c r="R780" s="200">
        <f t="shared" si="461"/>
        <v>20098568.219999999</v>
      </c>
      <c r="S780" s="200"/>
      <c r="T780" s="200"/>
      <c r="U780" s="200"/>
      <c r="V780" s="200">
        <f t="shared" si="457"/>
        <v>0</v>
      </c>
      <c r="W780" s="200"/>
      <c r="X780" s="200"/>
      <c r="Y780" s="200"/>
      <c r="Z780" s="200">
        <f t="shared" si="458"/>
        <v>0</v>
      </c>
      <c r="AA780" s="200">
        <f t="shared" si="463"/>
        <v>0</v>
      </c>
      <c r="AB780" s="402">
        <f t="shared" si="463"/>
        <v>20098568.219999999</v>
      </c>
      <c r="AC780" s="402">
        <f t="shared" si="463"/>
        <v>0</v>
      </c>
      <c r="AD780" s="402">
        <f t="shared" si="440"/>
        <v>20098568.219999999</v>
      </c>
      <c r="AE780" s="402"/>
      <c r="AF780" s="402">
        <f>+[3]SLH!AX497</f>
        <v>20053752.670000002</v>
      </c>
      <c r="AG780" s="402">
        <f>+[3]SLH!AX498</f>
        <v>0</v>
      </c>
      <c r="AH780" s="402">
        <f t="shared" si="441"/>
        <v>20053752.670000002</v>
      </c>
      <c r="AI780" s="402">
        <f t="shared" si="464"/>
        <v>0</v>
      </c>
      <c r="AJ780" s="402">
        <f t="shared" si="464"/>
        <v>44815.54999999702</v>
      </c>
      <c r="AK780" s="402">
        <f t="shared" si="464"/>
        <v>0</v>
      </c>
      <c r="AL780" s="402">
        <f t="shared" si="442"/>
        <v>44815.54999999702</v>
      </c>
      <c r="AM780" s="403" t="str">
        <f t="shared" si="465"/>
        <v/>
      </c>
      <c r="AN780" s="403">
        <f t="shared" si="465"/>
        <v>0.99777021181263048</v>
      </c>
      <c r="AO780" s="403" t="str">
        <f t="shared" si="465"/>
        <v/>
      </c>
      <c r="AP780" s="403">
        <f t="shared" si="465"/>
        <v>0.99777021181263048</v>
      </c>
      <c r="AQ780" s="200">
        <f t="shared" si="466"/>
        <v>0</v>
      </c>
      <c r="AR780" s="200">
        <f t="shared" si="466"/>
        <v>0</v>
      </c>
      <c r="AS780" s="200">
        <f t="shared" si="466"/>
        <v>0</v>
      </c>
      <c r="AT780" s="200">
        <f t="shared" si="443"/>
        <v>0</v>
      </c>
      <c r="AU780" s="404"/>
    </row>
    <row r="781" spans="1:47" s="334" customFormat="1">
      <c r="A781" s="492" t="s">
        <v>276</v>
      </c>
      <c r="B781" s="217" t="s">
        <v>70</v>
      </c>
      <c r="C781" s="200"/>
      <c r="D781" s="200">
        <v>9524828.2400000002</v>
      </c>
      <c r="E781" s="200">
        <v>13457485</v>
      </c>
      <c r="F781" s="200">
        <f t="shared" si="460"/>
        <v>22982313.240000002</v>
      </c>
      <c r="G781" s="200"/>
      <c r="H781" s="200"/>
      <c r="I781" s="200"/>
      <c r="J781" s="200">
        <f t="shared" si="455"/>
        <v>0</v>
      </c>
      <c r="K781" s="200">
        <f t="shared" si="462"/>
        <v>0</v>
      </c>
      <c r="L781" s="200">
        <f t="shared" si="462"/>
        <v>9524828.2400000002</v>
      </c>
      <c r="M781" s="200">
        <f t="shared" si="462"/>
        <v>13457485</v>
      </c>
      <c r="N781" s="200">
        <f t="shared" si="456"/>
        <v>22982313.240000002</v>
      </c>
      <c r="O781" s="200"/>
      <c r="P781" s="200">
        <v>9524828.2400000002</v>
      </c>
      <c r="Q781" s="200">
        <v>13457485</v>
      </c>
      <c r="R781" s="200">
        <f t="shared" si="461"/>
        <v>22982313.240000002</v>
      </c>
      <c r="S781" s="200"/>
      <c r="T781" s="200"/>
      <c r="U781" s="200"/>
      <c r="V781" s="200">
        <f t="shared" si="457"/>
        <v>0</v>
      </c>
      <c r="W781" s="200"/>
      <c r="X781" s="200"/>
      <c r="Y781" s="200"/>
      <c r="Z781" s="200">
        <f t="shared" si="458"/>
        <v>0</v>
      </c>
      <c r="AA781" s="200">
        <f t="shared" si="463"/>
        <v>0</v>
      </c>
      <c r="AB781" s="402">
        <f t="shared" si="463"/>
        <v>9524828.2400000002</v>
      </c>
      <c r="AC781" s="402">
        <f t="shared" si="463"/>
        <v>13457485</v>
      </c>
      <c r="AD781" s="402">
        <f t="shared" si="440"/>
        <v>22982313.240000002</v>
      </c>
      <c r="AE781" s="402"/>
      <c r="AF781" s="402">
        <f>+[3]TMC!AX497</f>
        <v>9524828.2400000002</v>
      </c>
      <c r="AG781" s="402">
        <f>+[3]TMC!AX498</f>
        <v>12043182</v>
      </c>
      <c r="AH781" s="402">
        <f t="shared" si="441"/>
        <v>21568010.240000002</v>
      </c>
      <c r="AI781" s="402">
        <f t="shared" si="464"/>
        <v>0</v>
      </c>
      <c r="AJ781" s="402">
        <f t="shared" si="464"/>
        <v>0</v>
      </c>
      <c r="AK781" s="402">
        <f t="shared" si="464"/>
        <v>1414303</v>
      </c>
      <c r="AL781" s="402">
        <f t="shared" si="442"/>
        <v>1414303</v>
      </c>
      <c r="AM781" s="403" t="str">
        <f t="shared" si="465"/>
        <v/>
      </c>
      <c r="AN781" s="403">
        <f t="shared" si="465"/>
        <v>1</v>
      </c>
      <c r="AO781" s="403">
        <f t="shared" si="465"/>
        <v>0.89490584607748025</v>
      </c>
      <c r="AP781" s="403">
        <f t="shared" si="465"/>
        <v>0.93846124255505969</v>
      </c>
      <c r="AQ781" s="200">
        <f t="shared" si="466"/>
        <v>0</v>
      </c>
      <c r="AR781" s="200">
        <f t="shared" si="466"/>
        <v>0</v>
      </c>
      <c r="AS781" s="200">
        <f t="shared" si="466"/>
        <v>0</v>
      </c>
      <c r="AT781" s="200">
        <f t="shared" si="443"/>
        <v>0</v>
      </c>
      <c r="AU781" s="404"/>
    </row>
    <row r="782" spans="1:47" s="334" customFormat="1">
      <c r="A782" s="492"/>
      <c r="B782" s="217"/>
      <c r="C782" s="200"/>
      <c r="D782" s="200"/>
      <c r="E782" s="200"/>
      <c r="F782" s="200"/>
      <c r="G782" s="200"/>
      <c r="H782" s="200"/>
      <c r="I782" s="200"/>
      <c r="J782" s="200"/>
      <c r="K782" s="200"/>
      <c r="L782" s="200"/>
      <c r="M782" s="200"/>
      <c r="N782" s="200"/>
      <c r="O782" s="200"/>
      <c r="P782" s="200"/>
      <c r="Q782" s="200"/>
      <c r="R782" s="200"/>
      <c r="S782" s="200"/>
      <c r="T782" s="200"/>
      <c r="U782" s="200"/>
      <c r="V782" s="200"/>
      <c r="W782" s="200"/>
      <c r="X782" s="200"/>
      <c r="Y782" s="200"/>
      <c r="Z782" s="200"/>
      <c r="AA782" s="200"/>
      <c r="AB782" s="402"/>
      <c r="AC782" s="402"/>
      <c r="AD782" s="402"/>
      <c r="AE782" s="402"/>
      <c r="AF782" s="402"/>
      <c r="AG782" s="402"/>
      <c r="AH782" s="402"/>
      <c r="AI782" s="402"/>
      <c r="AJ782" s="402"/>
      <c r="AK782" s="402"/>
      <c r="AL782" s="402"/>
      <c r="AM782" s="403"/>
      <c r="AN782" s="403"/>
      <c r="AO782" s="403"/>
      <c r="AP782" s="403"/>
      <c r="AQ782" s="200"/>
      <c r="AR782" s="200"/>
      <c r="AS782" s="200"/>
      <c r="AT782" s="200"/>
      <c r="AU782" s="404"/>
    </row>
    <row r="783" spans="1:47" s="334" customFormat="1">
      <c r="A783" s="492" t="s">
        <v>276</v>
      </c>
      <c r="B783" s="222" t="s">
        <v>153</v>
      </c>
      <c r="C783" s="200"/>
      <c r="D783" s="200"/>
      <c r="E783" s="200"/>
      <c r="F783" s="200">
        <f>SUM(C783:E783)</f>
        <v>0</v>
      </c>
      <c r="G783" s="200"/>
      <c r="H783" s="200"/>
      <c r="I783" s="200"/>
      <c r="J783" s="200">
        <f t="shared" ref="J783:J846" si="467">SUM(G783:I783)</f>
        <v>0</v>
      </c>
      <c r="K783" s="200">
        <f t="shared" ref="K783:M798" si="468">+C783+G783</f>
        <v>0</v>
      </c>
      <c r="L783" s="200">
        <f t="shared" si="468"/>
        <v>0</v>
      </c>
      <c r="M783" s="200">
        <f t="shared" si="468"/>
        <v>0</v>
      </c>
      <c r="N783" s="200">
        <f t="shared" ref="N783:N846" si="469">SUM(K783:M783)</f>
        <v>0</v>
      </c>
      <c r="O783" s="200"/>
      <c r="P783" s="200"/>
      <c r="Q783" s="200"/>
      <c r="R783" s="200">
        <f t="shared" ref="R783:R846" si="470">SUM(O783:Q783)</f>
        <v>0</v>
      </c>
      <c r="S783" s="200"/>
      <c r="T783" s="200"/>
      <c r="U783" s="200"/>
      <c r="V783" s="200">
        <f t="shared" ref="V783:V846" si="471">SUM(S783:U783)</f>
        <v>0</v>
      </c>
      <c r="W783" s="200"/>
      <c r="X783" s="200"/>
      <c r="Y783" s="200">
        <f>+[3]VSMMC!J498</f>
        <v>53729919.25</v>
      </c>
      <c r="Z783" s="200">
        <f t="shared" ref="Z783:Z846" si="472">SUM(W783:Y783)</f>
        <v>53729919.25</v>
      </c>
      <c r="AA783" s="200">
        <f t="shared" ref="AA783:AC798" si="473">+O783+W783+S783</f>
        <v>0</v>
      </c>
      <c r="AB783" s="402">
        <f t="shared" si="473"/>
        <v>0</v>
      </c>
      <c r="AC783" s="402">
        <f t="shared" si="473"/>
        <v>53729919.25</v>
      </c>
      <c r="AD783" s="402">
        <f>SUM(AA783:AC783)</f>
        <v>53729919.25</v>
      </c>
      <c r="AE783" s="402"/>
      <c r="AF783" s="402"/>
      <c r="AG783" s="200">
        <f>+[3]VSMMC!AX498</f>
        <v>0</v>
      </c>
      <c r="AH783" s="402">
        <f>SUM(AE783:AG783)</f>
        <v>0</v>
      </c>
      <c r="AI783" s="402">
        <f t="shared" ref="AI783:AK798" si="474">+AA783-AE783</f>
        <v>0</v>
      </c>
      <c r="AJ783" s="402">
        <f t="shared" si="474"/>
        <v>0</v>
      </c>
      <c r="AK783" s="402">
        <f t="shared" si="474"/>
        <v>53729919.25</v>
      </c>
      <c r="AL783" s="402">
        <f>SUM(AI783:AK783)</f>
        <v>53729919.25</v>
      </c>
      <c r="AM783" s="403" t="str">
        <f t="shared" ref="AM783:AP798" si="475">IF(AA783=0,"",AE783/AA783)</f>
        <v/>
      </c>
      <c r="AN783" s="403" t="str">
        <f t="shared" si="475"/>
        <v/>
      </c>
      <c r="AO783" s="403">
        <f t="shared" si="475"/>
        <v>0</v>
      </c>
      <c r="AP783" s="403">
        <f t="shared" si="475"/>
        <v>0</v>
      </c>
      <c r="AQ783" s="200">
        <f t="shared" ref="AQ783:AS798" si="476">+K783-O783-S783</f>
        <v>0</v>
      </c>
      <c r="AR783" s="200">
        <f t="shared" si="476"/>
        <v>0</v>
      </c>
      <c r="AS783" s="200">
        <f t="shared" si="476"/>
        <v>0</v>
      </c>
      <c r="AT783" s="200">
        <f>SUM(AQ783:AS783)</f>
        <v>0</v>
      </c>
      <c r="AU783" s="404"/>
    </row>
    <row r="784" spans="1:47" s="334" customFormat="1">
      <c r="A784" s="492" t="s">
        <v>276</v>
      </c>
      <c r="B784" s="216" t="s">
        <v>61</v>
      </c>
      <c r="C784" s="200"/>
      <c r="D784" s="200"/>
      <c r="E784" s="200"/>
      <c r="F784" s="200">
        <f>SUM(C784:E784)</f>
        <v>0</v>
      </c>
      <c r="G784" s="200"/>
      <c r="H784" s="200"/>
      <c r="I784" s="200"/>
      <c r="J784" s="200">
        <f t="shared" si="467"/>
        <v>0</v>
      </c>
      <c r="K784" s="200">
        <f t="shared" si="468"/>
        <v>0</v>
      </c>
      <c r="L784" s="200">
        <f t="shared" si="468"/>
        <v>0</v>
      </c>
      <c r="M784" s="200">
        <f t="shared" si="468"/>
        <v>0</v>
      </c>
      <c r="N784" s="200">
        <f t="shared" si="469"/>
        <v>0</v>
      </c>
      <c r="O784" s="200"/>
      <c r="P784" s="200"/>
      <c r="Q784" s="200"/>
      <c r="R784" s="200">
        <f t="shared" si="470"/>
        <v>0</v>
      </c>
      <c r="S784" s="200"/>
      <c r="T784" s="200"/>
      <c r="U784" s="200"/>
      <c r="V784" s="200">
        <f t="shared" si="471"/>
        <v>0</v>
      </c>
      <c r="W784" s="200"/>
      <c r="X784" s="200"/>
      <c r="Y784" s="200">
        <f>+[3]EVRMC!J498</f>
        <v>105981080.75</v>
      </c>
      <c r="Z784" s="200">
        <f t="shared" si="472"/>
        <v>105981080.75</v>
      </c>
      <c r="AA784" s="200">
        <f t="shared" si="473"/>
        <v>0</v>
      </c>
      <c r="AB784" s="402">
        <f t="shared" si="473"/>
        <v>0</v>
      </c>
      <c r="AC784" s="402">
        <f t="shared" si="473"/>
        <v>105981080.75</v>
      </c>
      <c r="AD784" s="402">
        <f>SUM(AA784:AC784)</f>
        <v>105981080.75</v>
      </c>
      <c r="AE784" s="402"/>
      <c r="AF784" s="402"/>
      <c r="AG784" s="200">
        <f>+[3]EVRMC!AX498</f>
        <v>105981080.75</v>
      </c>
      <c r="AH784" s="402">
        <f>SUM(AE784:AG784)</f>
        <v>105981080.75</v>
      </c>
      <c r="AI784" s="402">
        <f t="shared" si="474"/>
        <v>0</v>
      </c>
      <c r="AJ784" s="402">
        <f t="shared" si="474"/>
        <v>0</v>
      </c>
      <c r="AK784" s="402">
        <f t="shared" si="474"/>
        <v>0</v>
      </c>
      <c r="AL784" s="402">
        <f>SUM(AI784:AK784)</f>
        <v>0</v>
      </c>
      <c r="AM784" s="403" t="str">
        <f t="shared" si="475"/>
        <v/>
      </c>
      <c r="AN784" s="403" t="str">
        <f t="shared" si="475"/>
        <v/>
      </c>
      <c r="AO784" s="403">
        <f t="shared" si="475"/>
        <v>1</v>
      </c>
      <c r="AP784" s="403">
        <f t="shared" si="475"/>
        <v>1</v>
      </c>
      <c r="AQ784" s="200">
        <f t="shared" si="476"/>
        <v>0</v>
      </c>
      <c r="AR784" s="200">
        <f t="shared" si="476"/>
        <v>0</v>
      </c>
      <c r="AS784" s="200">
        <f t="shared" si="476"/>
        <v>0</v>
      </c>
      <c r="AT784" s="200">
        <f>SUM(AQ784:AS784)</f>
        <v>0</v>
      </c>
      <c r="AU784" s="404"/>
    </row>
    <row r="785" spans="1:48">
      <c r="A785" s="421"/>
      <c r="B785" s="422"/>
      <c r="C785" s="423"/>
      <c r="D785" s="423"/>
      <c r="E785" s="423"/>
      <c r="F785" s="200">
        <f>SUM(C785:E785)</f>
        <v>0</v>
      </c>
      <c r="G785" s="423"/>
      <c r="H785" s="423"/>
      <c r="I785" s="423"/>
      <c r="J785" s="200">
        <f t="shared" si="467"/>
        <v>0</v>
      </c>
      <c r="K785" s="200">
        <f t="shared" si="468"/>
        <v>0</v>
      </c>
      <c r="L785" s="200">
        <f t="shared" si="468"/>
        <v>0</v>
      </c>
      <c r="M785" s="200">
        <f t="shared" si="468"/>
        <v>0</v>
      </c>
      <c r="N785" s="200">
        <f t="shared" si="469"/>
        <v>0</v>
      </c>
      <c r="O785" s="423"/>
      <c r="P785" s="423"/>
      <c r="Q785" s="423"/>
      <c r="R785" s="200">
        <f t="shared" si="470"/>
        <v>0</v>
      </c>
      <c r="S785" s="423"/>
      <c r="T785" s="423"/>
      <c r="U785" s="423"/>
      <c r="V785" s="200">
        <f t="shared" si="471"/>
        <v>0</v>
      </c>
      <c r="W785" s="423"/>
      <c r="X785" s="423"/>
      <c r="Y785" s="423"/>
      <c r="Z785" s="200">
        <f t="shared" si="472"/>
        <v>0</v>
      </c>
      <c r="AA785" s="200">
        <f t="shared" si="473"/>
        <v>0</v>
      </c>
      <c r="AB785" s="402">
        <f t="shared" si="473"/>
        <v>0</v>
      </c>
      <c r="AC785" s="402">
        <f t="shared" si="473"/>
        <v>0</v>
      </c>
      <c r="AD785" s="402">
        <f t="shared" si="440"/>
        <v>0</v>
      </c>
      <c r="AE785" s="424"/>
      <c r="AF785" s="424"/>
      <c r="AG785" s="424"/>
      <c r="AH785" s="402">
        <f t="shared" si="441"/>
        <v>0</v>
      </c>
      <c r="AI785" s="402">
        <f t="shared" si="474"/>
        <v>0</v>
      </c>
      <c r="AJ785" s="402">
        <f t="shared" si="474"/>
        <v>0</v>
      </c>
      <c r="AK785" s="402">
        <f t="shared" si="474"/>
        <v>0</v>
      </c>
      <c r="AL785" s="402">
        <f t="shared" ref="AL785:AL848" si="477">SUM(AI785:AK785)</f>
        <v>0</v>
      </c>
      <c r="AM785" s="403" t="str">
        <f t="shared" si="475"/>
        <v/>
      </c>
      <c r="AN785" s="403" t="str">
        <f t="shared" si="475"/>
        <v/>
      </c>
      <c r="AO785" s="403" t="str">
        <f t="shared" si="475"/>
        <v/>
      </c>
      <c r="AP785" s="403" t="str">
        <f t="shared" si="475"/>
        <v/>
      </c>
      <c r="AQ785" s="200">
        <f t="shared" si="476"/>
        <v>0</v>
      </c>
      <c r="AR785" s="200">
        <f t="shared" si="476"/>
        <v>0</v>
      </c>
      <c r="AS785" s="200">
        <f t="shared" si="476"/>
        <v>0</v>
      </c>
      <c r="AT785" s="200">
        <f t="shared" si="443"/>
        <v>0</v>
      </c>
      <c r="AU785" s="425"/>
    </row>
    <row r="786" spans="1:48" s="442" customFormat="1" ht="24">
      <c r="A786" s="436">
        <v>303040000</v>
      </c>
      <c r="B786" s="507" t="s">
        <v>279</v>
      </c>
      <c r="C786" s="438">
        <f t="shared" ref="C786:I786" si="478">+C787+C793+C798+C804+C810+C817+C820+C824+C829+C835+C843+C847+C856+C861+C865+C869</f>
        <v>0</v>
      </c>
      <c r="D786" s="438">
        <f t="shared" si="478"/>
        <v>24240090.250000004</v>
      </c>
      <c r="E786" s="438">
        <f t="shared" si="478"/>
        <v>548338838.94000006</v>
      </c>
      <c r="F786" s="438">
        <f t="shared" si="478"/>
        <v>572578929.18999994</v>
      </c>
      <c r="G786" s="438">
        <f t="shared" si="478"/>
        <v>0</v>
      </c>
      <c r="H786" s="438">
        <f t="shared" si="478"/>
        <v>0</v>
      </c>
      <c r="I786" s="438">
        <f t="shared" si="478"/>
        <v>0</v>
      </c>
      <c r="J786" s="438">
        <f t="shared" si="467"/>
        <v>0</v>
      </c>
      <c r="K786" s="438">
        <f t="shared" si="468"/>
        <v>0</v>
      </c>
      <c r="L786" s="438">
        <f t="shared" si="468"/>
        <v>24240090.250000004</v>
      </c>
      <c r="M786" s="438">
        <f t="shared" si="468"/>
        <v>548338838.94000006</v>
      </c>
      <c r="N786" s="438">
        <f t="shared" si="469"/>
        <v>572578929.19000006</v>
      </c>
      <c r="O786" s="438">
        <f>+O787+O793+O798+O804+O810+O817+O820+O824+O829+O835+O843+O847+O856+O861+O865+O869</f>
        <v>0</v>
      </c>
      <c r="P786" s="438">
        <f>+P787+P793+P798+P804+P810+P817+P820+P824+P829+P835+P843+P847+P856+P861+P865+P869</f>
        <v>24240090.250000004</v>
      </c>
      <c r="Q786" s="438">
        <f>+Q787+Q793+Q798+Q804+Q810+Q817+Q820+Q824+Q829+Q835+Q843+Q847+Q856+Q861+Q865+Q869</f>
        <v>548338838.94000006</v>
      </c>
      <c r="R786" s="438">
        <f t="shared" si="470"/>
        <v>572578929.19000006</v>
      </c>
      <c r="S786" s="438">
        <f>+S787+S793+S798+S804+S810+S817+S820+S824+S829+S835+S843+S847+S856+S861+S865+S869</f>
        <v>0</v>
      </c>
      <c r="T786" s="438">
        <f>+T787+T793+T798+T804+T810+T817+T820+T824+T829+T835+T843+T847+T856+T861+T865+T869</f>
        <v>0</v>
      </c>
      <c r="U786" s="438">
        <f>+U787+U793+U798+U804+U810+U817+U820+U824+U829+U835+U843+U847+U856+U861+U865+U869</f>
        <v>0</v>
      </c>
      <c r="V786" s="438">
        <f t="shared" si="471"/>
        <v>0</v>
      </c>
      <c r="W786" s="438">
        <f>+W787+W793+W798+W804+W810+W817+W820+W824+W829+W835+W843+W847+W856+W861+W865+W869</f>
        <v>0</v>
      </c>
      <c r="X786" s="438">
        <f>+X787+X793+X798+X804+X810+X817+X820+X824+X829+X835+X843+X847+X856+X861+X865+X869</f>
        <v>0</v>
      </c>
      <c r="Y786" s="438">
        <f>+Y787+Y793+Y798+Y804+Y810+Y817+Y820+Y824+Y829+Y835+Y843+Y847+Y856+Y861+Y865+Y869</f>
        <v>0</v>
      </c>
      <c r="Z786" s="438">
        <f t="shared" si="472"/>
        <v>0</v>
      </c>
      <c r="AA786" s="438">
        <f t="shared" si="473"/>
        <v>0</v>
      </c>
      <c r="AB786" s="438">
        <f t="shared" si="473"/>
        <v>24240090.250000004</v>
      </c>
      <c r="AC786" s="438">
        <f t="shared" si="473"/>
        <v>548338838.94000006</v>
      </c>
      <c r="AD786" s="438">
        <f t="shared" si="440"/>
        <v>572578929.19000006</v>
      </c>
      <c r="AE786" s="438">
        <f>+AE787+AE793+AE798+AE804+AE810+AE817+AE820+AE824+AE829+AE835+AE843+AE847+AE856+AE861+AE865+AE869</f>
        <v>0</v>
      </c>
      <c r="AF786" s="438">
        <f>+AF787+AF793+AF798+AF804+AF810+AF817+AF820+AF824+AF829+AF835+AF843+AF847+AF856+AF861+AF865+AF869</f>
        <v>15286903.050000001</v>
      </c>
      <c r="AG786" s="438">
        <f>+AG787+AG793+AG798+AG804+AG810+AG817+AG820+AG824+AG829+AG835+AG843+AG847+AG856+AG861+AG865+AG869</f>
        <v>502732213.76999998</v>
      </c>
      <c r="AH786" s="438">
        <f t="shared" si="441"/>
        <v>518019116.81999999</v>
      </c>
      <c r="AI786" s="438">
        <f t="shared" si="474"/>
        <v>0</v>
      </c>
      <c r="AJ786" s="438">
        <f t="shared" si="474"/>
        <v>8953187.200000003</v>
      </c>
      <c r="AK786" s="438">
        <f t="shared" si="474"/>
        <v>45606625.170000076</v>
      </c>
      <c r="AL786" s="438">
        <f t="shared" si="477"/>
        <v>54559812.370000079</v>
      </c>
      <c r="AM786" s="439" t="str">
        <f t="shared" si="475"/>
        <v/>
      </c>
      <c r="AN786" s="439">
        <f t="shared" si="475"/>
        <v>0.63064546758442863</v>
      </c>
      <c r="AO786" s="439">
        <f t="shared" si="475"/>
        <v>0.91682765850005676</v>
      </c>
      <c r="AP786" s="439">
        <f t="shared" si="475"/>
        <v>0.90471215479901923</v>
      </c>
      <c r="AQ786" s="438">
        <f t="shared" si="476"/>
        <v>0</v>
      </c>
      <c r="AR786" s="438">
        <f t="shared" si="476"/>
        <v>0</v>
      </c>
      <c r="AS786" s="438">
        <f t="shared" si="476"/>
        <v>0</v>
      </c>
      <c r="AT786" s="438">
        <f t="shared" si="443"/>
        <v>0</v>
      </c>
      <c r="AU786" s="508"/>
      <c r="AV786" s="485">
        <f>+AL786-'[1]Summary by PAP Conap2014'!$BE$183</f>
        <v>0</v>
      </c>
    </row>
    <row r="787" spans="1:48" s="447" customFormat="1">
      <c r="A787" s="428"/>
      <c r="B787" s="481" t="s">
        <v>280</v>
      </c>
      <c r="C787" s="456">
        <f>SUM(C788:C791)</f>
        <v>0</v>
      </c>
      <c r="D787" s="456">
        <f>SUM(D788:D791)</f>
        <v>1968853.34</v>
      </c>
      <c r="E787" s="456">
        <f>SUM(E788:E791)</f>
        <v>72749566.679999992</v>
      </c>
      <c r="F787" s="397">
        <f t="shared" ref="F787:F850" si="479">SUM(C787:E787)</f>
        <v>74718420.019999996</v>
      </c>
      <c r="G787" s="456">
        <f>SUM(G788:G791)</f>
        <v>0</v>
      </c>
      <c r="H787" s="456">
        <f>SUM(H788:H791)</f>
        <v>0</v>
      </c>
      <c r="I787" s="456">
        <f>SUM(I788:I791)</f>
        <v>0</v>
      </c>
      <c r="J787" s="397">
        <f t="shared" si="467"/>
        <v>0</v>
      </c>
      <c r="K787" s="397">
        <f t="shared" si="468"/>
        <v>0</v>
      </c>
      <c r="L787" s="397">
        <f t="shared" si="468"/>
        <v>1968853.34</v>
      </c>
      <c r="M787" s="397">
        <f t="shared" si="468"/>
        <v>72749566.679999992</v>
      </c>
      <c r="N787" s="397">
        <f t="shared" si="469"/>
        <v>74718420.019999996</v>
      </c>
      <c r="O787" s="456">
        <f>SUM(O788:O791)</f>
        <v>0</v>
      </c>
      <c r="P787" s="456">
        <f>SUM(P788:P791)</f>
        <v>1968853.34</v>
      </c>
      <c r="Q787" s="456">
        <f>SUM(Q788:Q791)</f>
        <v>72749566.679999992</v>
      </c>
      <c r="R787" s="397">
        <f t="shared" si="470"/>
        <v>74718420.019999996</v>
      </c>
      <c r="S787" s="456">
        <f>SUM(S788:S791)</f>
        <v>0</v>
      </c>
      <c r="T787" s="456">
        <f>SUM(T788:T791)</f>
        <v>0</v>
      </c>
      <c r="U787" s="456">
        <f>SUM(U788:U791)</f>
        <v>0</v>
      </c>
      <c r="V787" s="397">
        <f t="shared" si="471"/>
        <v>0</v>
      </c>
      <c r="W787" s="456">
        <f>SUM(W788:W791)</f>
        <v>0</v>
      </c>
      <c r="X787" s="456">
        <f>SUM(X788:X791)</f>
        <v>0</v>
      </c>
      <c r="Y787" s="456">
        <f>SUM(Y788:Y791)</f>
        <v>0</v>
      </c>
      <c r="Z787" s="397">
        <f t="shared" si="472"/>
        <v>0</v>
      </c>
      <c r="AA787" s="397">
        <f t="shared" si="473"/>
        <v>0</v>
      </c>
      <c r="AB787" s="398">
        <f t="shared" si="473"/>
        <v>1968853.34</v>
      </c>
      <c r="AC787" s="398">
        <f t="shared" si="473"/>
        <v>72749566.679999992</v>
      </c>
      <c r="AD787" s="398">
        <f t="shared" si="440"/>
        <v>74718420.019999996</v>
      </c>
      <c r="AE787" s="456">
        <f>SUM(AE788:AE791)</f>
        <v>0</v>
      </c>
      <c r="AF787" s="456">
        <f>SUM(AF788:AF791)</f>
        <v>1968016.23</v>
      </c>
      <c r="AG787" s="456">
        <f>SUM(AG788:AG791)</f>
        <v>64993434.149999999</v>
      </c>
      <c r="AH787" s="398">
        <f t="shared" si="441"/>
        <v>66961450.379999995</v>
      </c>
      <c r="AI787" s="398">
        <f t="shared" si="474"/>
        <v>0</v>
      </c>
      <c r="AJ787" s="398">
        <f t="shared" si="474"/>
        <v>837.11000000010245</v>
      </c>
      <c r="AK787" s="398">
        <f t="shared" si="474"/>
        <v>7756132.5299999937</v>
      </c>
      <c r="AL787" s="398">
        <f t="shared" si="477"/>
        <v>7756969.6399999941</v>
      </c>
      <c r="AM787" s="399" t="str">
        <f t="shared" si="475"/>
        <v/>
      </c>
      <c r="AN787" s="399">
        <f t="shared" si="475"/>
        <v>0.99957482358741856</v>
      </c>
      <c r="AO787" s="399">
        <f t="shared" si="475"/>
        <v>0.89338585940839321</v>
      </c>
      <c r="AP787" s="399">
        <f t="shared" si="475"/>
        <v>0.89618397126272642</v>
      </c>
      <c r="AQ787" s="397">
        <f t="shared" si="476"/>
        <v>0</v>
      </c>
      <c r="AR787" s="397">
        <f t="shared" si="476"/>
        <v>0</v>
      </c>
      <c r="AS787" s="397">
        <f t="shared" si="476"/>
        <v>0</v>
      </c>
      <c r="AT787" s="397">
        <f t="shared" si="443"/>
        <v>0</v>
      </c>
      <c r="AU787" s="509"/>
      <c r="AV787" s="457"/>
    </row>
    <row r="788" spans="1:48" s="334" customFormat="1">
      <c r="A788" s="492" t="s">
        <v>281</v>
      </c>
      <c r="B788" s="217" t="s">
        <v>433</v>
      </c>
      <c r="C788" s="200"/>
      <c r="D788" s="200">
        <f>[3]DJNRMH!D502</f>
        <v>0</v>
      </c>
      <c r="E788" s="200">
        <f>[3]DJNRMH!D503</f>
        <v>0</v>
      </c>
      <c r="F788" s="200">
        <f t="shared" si="479"/>
        <v>0</v>
      </c>
      <c r="G788" s="200"/>
      <c r="H788" s="200"/>
      <c r="I788" s="200"/>
      <c r="J788" s="200">
        <f t="shared" si="467"/>
        <v>0</v>
      </c>
      <c r="K788" s="200">
        <f t="shared" si="468"/>
        <v>0</v>
      </c>
      <c r="L788" s="200">
        <f t="shared" si="468"/>
        <v>0</v>
      </c>
      <c r="M788" s="200">
        <f t="shared" si="468"/>
        <v>0</v>
      </c>
      <c r="N788" s="200">
        <f t="shared" si="469"/>
        <v>0</v>
      </c>
      <c r="O788" s="200"/>
      <c r="P788" s="200">
        <v>0</v>
      </c>
      <c r="Q788" s="200">
        <v>0</v>
      </c>
      <c r="R788" s="200">
        <f t="shared" si="470"/>
        <v>0</v>
      </c>
      <c r="S788" s="200"/>
      <c r="T788" s="200"/>
      <c r="U788" s="200"/>
      <c r="V788" s="200">
        <f t="shared" si="471"/>
        <v>0</v>
      </c>
      <c r="W788" s="200"/>
      <c r="X788" s="200">
        <f>[3]DJNRMH!J502</f>
        <v>0</v>
      </c>
      <c r="Y788" s="200">
        <f>[3]DJNRMH!J503</f>
        <v>0</v>
      </c>
      <c r="Z788" s="200">
        <f t="shared" si="472"/>
        <v>0</v>
      </c>
      <c r="AA788" s="200">
        <f t="shared" si="473"/>
        <v>0</v>
      </c>
      <c r="AB788" s="402">
        <f t="shared" si="473"/>
        <v>0</v>
      </c>
      <c r="AC788" s="402">
        <f t="shared" si="473"/>
        <v>0</v>
      </c>
      <c r="AD788" s="402">
        <f t="shared" si="440"/>
        <v>0</v>
      </c>
      <c r="AE788" s="402"/>
      <c r="AF788" s="402">
        <f>[3]DJNRMH!AX502</f>
        <v>0</v>
      </c>
      <c r="AG788" s="402">
        <f>[3]DJNRMH!AX503</f>
        <v>0</v>
      </c>
      <c r="AH788" s="402">
        <f t="shared" si="441"/>
        <v>0</v>
      </c>
      <c r="AI788" s="402">
        <f t="shared" si="474"/>
        <v>0</v>
      </c>
      <c r="AJ788" s="402">
        <f t="shared" si="474"/>
        <v>0</v>
      </c>
      <c r="AK788" s="402">
        <f t="shared" si="474"/>
        <v>0</v>
      </c>
      <c r="AL788" s="402">
        <f t="shared" si="477"/>
        <v>0</v>
      </c>
      <c r="AM788" s="403" t="str">
        <f t="shared" si="475"/>
        <v/>
      </c>
      <c r="AN788" s="403" t="str">
        <f t="shared" si="475"/>
        <v/>
      </c>
      <c r="AO788" s="403" t="str">
        <f t="shared" si="475"/>
        <v/>
      </c>
      <c r="AP788" s="403" t="str">
        <f t="shared" si="475"/>
        <v/>
      </c>
      <c r="AQ788" s="200">
        <f t="shared" si="476"/>
        <v>0</v>
      </c>
      <c r="AR788" s="200">
        <f t="shared" si="476"/>
        <v>0</v>
      </c>
      <c r="AS788" s="200">
        <f t="shared" si="476"/>
        <v>0</v>
      </c>
      <c r="AT788" s="200">
        <f t="shared" si="443"/>
        <v>0</v>
      </c>
      <c r="AU788" s="404"/>
    </row>
    <row r="789" spans="1:48" s="334" customFormat="1" ht="24">
      <c r="A789" s="492" t="s">
        <v>282</v>
      </c>
      <c r="B789" s="217" t="s">
        <v>58</v>
      </c>
      <c r="C789" s="200"/>
      <c r="D789" s="200">
        <f>[3]LPGH!D502</f>
        <v>1780422.24</v>
      </c>
      <c r="E789" s="200">
        <f>[3]LPGH!D503</f>
        <v>52006853.68</v>
      </c>
      <c r="F789" s="200">
        <f t="shared" si="479"/>
        <v>53787275.920000002</v>
      </c>
      <c r="G789" s="200"/>
      <c r="H789" s="430"/>
      <c r="I789" s="430"/>
      <c r="J789" s="200">
        <f t="shared" si="467"/>
        <v>0</v>
      </c>
      <c r="K789" s="200">
        <f t="shared" si="468"/>
        <v>0</v>
      </c>
      <c r="L789" s="200">
        <f t="shared" si="468"/>
        <v>1780422.24</v>
      </c>
      <c r="M789" s="200">
        <f t="shared" si="468"/>
        <v>52006853.68</v>
      </c>
      <c r="N789" s="200">
        <f t="shared" si="469"/>
        <v>53787275.920000002</v>
      </c>
      <c r="O789" s="200"/>
      <c r="P789" s="430">
        <v>1780422.24</v>
      </c>
      <c r="Q789" s="430">
        <v>52006853.68</v>
      </c>
      <c r="R789" s="200">
        <f t="shared" si="470"/>
        <v>53787275.920000002</v>
      </c>
      <c r="S789" s="200"/>
      <c r="T789" s="430"/>
      <c r="U789" s="430"/>
      <c r="V789" s="200">
        <f t="shared" si="471"/>
        <v>0</v>
      </c>
      <c r="W789" s="200"/>
      <c r="X789" s="200">
        <f>[3]LPGH!J502</f>
        <v>0</v>
      </c>
      <c r="Y789" s="200">
        <f>[3]LPGH!J503</f>
        <v>0</v>
      </c>
      <c r="Z789" s="200">
        <f t="shared" si="472"/>
        <v>0</v>
      </c>
      <c r="AA789" s="200">
        <f t="shared" si="473"/>
        <v>0</v>
      </c>
      <c r="AB789" s="402">
        <f t="shared" si="473"/>
        <v>1780422.24</v>
      </c>
      <c r="AC789" s="402">
        <f t="shared" si="473"/>
        <v>52006853.68</v>
      </c>
      <c r="AD789" s="402">
        <f t="shared" si="440"/>
        <v>53787275.920000002</v>
      </c>
      <c r="AE789" s="402"/>
      <c r="AF789" s="402">
        <f>[3]LPGH!AX502</f>
        <v>1780422.23</v>
      </c>
      <c r="AG789" s="402">
        <f>[3]LPGH!AX503</f>
        <v>45764842.68</v>
      </c>
      <c r="AH789" s="402">
        <f t="shared" si="441"/>
        <v>47545264.909999996</v>
      </c>
      <c r="AI789" s="402">
        <f t="shared" si="474"/>
        <v>0</v>
      </c>
      <c r="AJ789" s="402">
        <f t="shared" si="474"/>
        <v>1.0000000009313226E-2</v>
      </c>
      <c r="AK789" s="402">
        <f t="shared" si="474"/>
        <v>6242011</v>
      </c>
      <c r="AL789" s="402">
        <f t="shared" si="477"/>
        <v>6242011.0099999998</v>
      </c>
      <c r="AM789" s="403" t="str">
        <f t="shared" si="475"/>
        <v/>
      </c>
      <c r="AN789" s="403">
        <f t="shared" si="475"/>
        <v>0.99999999438335485</v>
      </c>
      <c r="AO789" s="403">
        <f t="shared" si="475"/>
        <v>0.87997714611986888</v>
      </c>
      <c r="AP789" s="403">
        <f t="shared" si="475"/>
        <v>0.8839500438861414</v>
      </c>
      <c r="AQ789" s="200">
        <f t="shared" si="476"/>
        <v>0</v>
      </c>
      <c r="AR789" s="200">
        <f t="shared" si="476"/>
        <v>0</v>
      </c>
      <c r="AS789" s="200">
        <f t="shared" si="476"/>
        <v>0</v>
      </c>
      <c r="AT789" s="200">
        <f t="shared" si="443"/>
        <v>0</v>
      </c>
      <c r="AU789" s="404"/>
    </row>
    <row r="790" spans="1:48" s="334" customFormat="1">
      <c r="A790" s="492" t="s">
        <v>283</v>
      </c>
      <c r="B790" s="217" t="s">
        <v>434</v>
      </c>
      <c r="C790" s="200"/>
      <c r="D790" s="200">
        <f>[3]SLRSH!D502</f>
        <v>188431.1</v>
      </c>
      <c r="E790" s="200">
        <f>[3]SLRSH!D503</f>
        <v>5878136.2599999998</v>
      </c>
      <c r="F790" s="200">
        <f t="shared" si="479"/>
        <v>6066567.3599999994</v>
      </c>
      <c r="G790" s="200"/>
      <c r="H790" s="200"/>
      <c r="I790" s="200"/>
      <c r="J790" s="200">
        <f t="shared" si="467"/>
        <v>0</v>
      </c>
      <c r="K790" s="200">
        <f t="shared" si="468"/>
        <v>0</v>
      </c>
      <c r="L790" s="200">
        <f t="shared" si="468"/>
        <v>188431.1</v>
      </c>
      <c r="M790" s="200">
        <f t="shared" si="468"/>
        <v>5878136.2599999998</v>
      </c>
      <c r="N790" s="200">
        <f t="shared" si="469"/>
        <v>6066567.3599999994</v>
      </c>
      <c r="O790" s="200"/>
      <c r="P790" s="200">
        <v>188431.1</v>
      </c>
      <c r="Q790" s="200">
        <v>5878136.2599999998</v>
      </c>
      <c r="R790" s="200">
        <f t="shared" si="470"/>
        <v>6066567.3599999994</v>
      </c>
      <c r="S790" s="200"/>
      <c r="T790" s="200"/>
      <c r="U790" s="200"/>
      <c r="V790" s="200">
        <f t="shared" si="471"/>
        <v>0</v>
      </c>
      <c r="W790" s="200"/>
      <c r="X790" s="200">
        <f>[3]SLRSH!J502</f>
        <v>0</v>
      </c>
      <c r="Y790" s="200">
        <f>[3]SLRSH!J503</f>
        <v>0</v>
      </c>
      <c r="Z790" s="200">
        <f t="shared" si="472"/>
        <v>0</v>
      </c>
      <c r="AA790" s="200">
        <f t="shared" si="473"/>
        <v>0</v>
      </c>
      <c r="AB790" s="402">
        <f t="shared" si="473"/>
        <v>188431.1</v>
      </c>
      <c r="AC790" s="402">
        <f t="shared" si="473"/>
        <v>5878136.2599999998</v>
      </c>
      <c r="AD790" s="402">
        <f t="shared" ref="AD790:AD853" si="480">SUM(AA790:AC790)</f>
        <v>6066567.3599999994</v>
      </c>
      <c r="AE790" s="402"/>
      <c r="AF790" s="402">
        <f>[3]SLRSH!AX502</f>
        <v>187594</v>
      </c>
      <c r="AG790" s="402">
        <f>[3]SLRSH!AX503</f>
        <v>4433231.47</v>
      </c>
      <c r="AH790" s="402">
        <f t="shared" si="441"/>
        <v>4620825.47</v>
      </c>
      <c r="AI790" s="402">
        <f t="shared" si="474"/>
        <v>0</v>
      </c>
      <c r="AJ790" s="402">
        <f t="shared" si="474"/>
        <v>837.10000000000582</v>
      </c>
      <c r="AK790" s="402">
        <f t="shared" si="474"/>
        <v>1444904.79</v>
      </c>
      <c r="AL790" s="402">
        <f t="shared" si="477"/>
        <v>1445741.8900000001</v>
      </c>
      <c r="AM790" s="403" t="str">
        <f t="shared" si="475"/>
        <v/>
      </c>
      <c r="AN790" s="403">
        <f t="shared" si="475"/>
        <v>0.99555752739330183</v>
      </c>
      <c r="AO790" s="403">
        <f t="shared" si="475"/>
        <v>0.75418998027786444</v>
      </c>
      <c r="AP790" s="403">
        <f t="shared" si="475"/>
        <v>0.7616869962521936</v>
      </c>
      <c r="AQ790" s="200">
        <f t="shared" si="476"/>
        <v>0</v>
      </c>
      <c r="AR790" s="200">
        <f t="shared" si="476"/>
        <v>0</v>
      </c>
      <c r="AS790" s="200">
        <f t="shared" si="476"/>
        <v>0</v>
      </c>
      <c r="AT790" s="200">
        <f t="shared" si="443"/>
        <v>0</v>
      </c>
      <c r="AU790" s="404"/>
    </row>
    <row r="791" spans="1:48" s="334" customFormat="1">
      <c r="A791" s="492" t="s">
        <v>284</v>
      </c>
      <c r="B791" s="217" t="s">
        <v>197</v>
      </c>
      <c r="C791" s="200"/>
      <c r="D791" s="200">
        <f>[3]VMC!D502</f>
        <v>0</v>
      </c>
      <c r="E791" s="200">
        <f>[3]VMC!D503</f>
        <v>14864576.74</v>
      </c>
      <c r="F791" s="200">
        <f t="shared" si="479"/>
        <v>14864576.74</v>
      </c>
      <c r="G791" s="200"/>
      <c r="H791" s="200"/>
      <c r="I791" s="200"/>
      <c r="J791" s="200">
        <f t="shared" si="467"/>
        <v>0</v>
      </c>
      <c r="K791" s="200">
        <f t="shared" si="468"/>
        <v>0</v>
      </c>
      <c r="L791" s="200">
        <f t="shared" si="468"/>
        <v>0</v>
      </c>
      <c r="M791" s="200">
        <f t="shared" si="468"/>
        <v>14864576.74</v>
      </c>
      <c r="N791" s="200">
        <f t="shared" si="469"/>
        <v>14864576.74</v>
      </c>
      <c r="O791" s="200"/>
      <c r="P791" s="200"/>
      <c r="Q791" s="200">
        <v>14864576.74</v>
      </c>
      <c r="R791" s="200">
        <f t="shared" si="470"/>
        <v>14864576.74</v>
      </c>
      <c r="S791" s="200"/>
      <c r="T791" s="200"/>
      <c r="U791" s="200"/>
      <c r="V791" s="200">
        <f t="shared" si="471"/>
        <v>0</v>
      </c>
      <c r="W791" s="200"/>
      <c r="X791" s="200">
        <f>[3]VMC!J502</f>
        <v>0</v>
      </c>
      <c r="Y791" s="200">
        <f>[3]VMC!J503</f>
        <v>0</v>
      </c>
      <c r="Z791" s="200">
        <f t="shared" si="472"/>
        <v>0</v>
      </c>
      <c r="AA791" s="200">
        <f t="shared" si="473"/>
        <v>0</v>
      </c>
      <c r="AB791" s="402">
        <f t="shared" si="473"/>
        <v>0</v>
      </c>
      <c r="AC791" s="402">
        <f t="shared" si="473"/>
        <v>14864576.74</v>
      </c>
      <c r="AD791" s="402">
        <f t="shared" si="480"/>
        <v>14864576.74</v>
      </c>
      <c r="AE791" s="402"/>
      <c r="AF791" s="402">
        <f>[3]VMC!AX502</f>
        <v>0</v>
      </c>
      <c r="AG791" s="402">
        <f>[3]VMC!AX503</f>
        <v>14795360</v>
      </c>
      <c r="AH791" s="402">
        <f t="shared" si="441"/>
        <v>14795360</v>
      </c>
      <c r="AI791" s="402">
        <f t="shared" si="474"/>
        <v>0</v>
      </c>
      <c r="AJ791" s="402">
        <f t="shared" si="474"/>
        <v>0</v>
      </c>
      <c r="AK791" s="402">
        <f t="shared" si="474"/>
        <v>69216.740000000224</v>
      </c>
      <c r="AL791" s="402">
        <f t="shared" si="477"/>
        <v>69216.740000000224</v>
      </c>
      <c r="AM791" s="403" t="str">
        <f t="shared" si="475"/>
        <v/>
      </c>
      <c r="AN791" s="403" t="str">
        <f t="shared" si="475"/>
        <v/>
      </c>
      <c r="AO791" s="403">
        <f t="shared" si="475"/>
        <v>0.99534351087079787</v>
      </c>
      <c r="AP791" s="403">
        <f t="shared" si="475"/>
        <v>0.99534351087079787</v>
      </c>
      <c r="AQ791" s="200">
        <f t="shared" si="476"/>
        <v>0</v>
      </c>
      <c r="AR791" s="200">
        <f t="shared" si="476"/>
        <v>0</v>
      </c>
      <c r="AS791" s="200">
        <f t="shared" si="476"/>
        <v>0</v>
      </c>
      <c r="AT791" s="200">
        <f t="shared" si="443"/>
        <v>0</v>
      </c>
      <c r="AU791" s="404"/>
    </row>
    <row r="792" spans="1:48">
      <c r="A792" s="401"/>
      <c r="B792" s="510"/>
      <c r="C792" s="423"/>
      <c r="D792" s="423"/>
      <c r="E792" s="423"/>
      <c r="F792" s="200">
        <f t="shared" si="479"/>
        <v>0</v>
      </c>
      <c r="G792" s="423"/>
      <c r="H792" s="423"/>
      <c r="I792" s="423"/>
      <c r="J792" s="200">
        <f t="shared" si="467"/>
        <v>0</v>
      </c>
      <c r="K792" s="200">
        <f t="shared" si="468"/>
        <v>0</v>
      </c>
      <c r="L792" s="200">
        <f t="shared" si="468"/>
        <v>0</v>
      </c>
      <c r="M792" s="200">
        <f t="shared" si="468"/>
        <v>0</v>
      </c>
      <c r="N792" s="200">
        <f t="shared" si="469"/>
        <v>0</v>
      </c>
      <c r="O792" s="423"/>
      <c r="P792" s="423"/>
      <c r="Q792" s="423"/>
      <c r="R792" s="200">
        <f t="shared" si="470"/>
        <v>0</v>
      </c>
      <c r="S792" s="423"/>
      <c r="T792" s="423"/>
      <c r="U792" s="423"/>
      <c r="V792" s="200">
        <f t="shared" si="471"/>
        <v>0</v>
      </c>
      <c r="W792" s="423"/>
      <c r="X792" s="423"/>
      <c r="Y792" s="423"/>
      <c r="Z792" s="200">
        <f t="shared" si="472"/>
        <v>0</v>
      </c>
      <c r="AA792" s="200">
        <f t="shared" si="473"/>
        <v>0</v>
      </c>
      <c r="AB792" s="402">
        <f t="shared" si="473"/>
        <v>0</v>
      </c>
      <c r="AC792" s="402">
        <f t="shared" si="473"/>
        <v>0</v>
      </c>
      <c r="AD792" s="402">
        <f t="shared" si="480"/>
        <v>0</v>
      </c>
      <c r="AE792" s="424"/>
      <c r="AF792" s="424"/>
      <c r="AG792" s="424"/>
      <c r="AH792" s="402">
        <f t="shared" si="441"/>
        <v>0</v>
      </c>
      <c r="AI792" s="402">
        <f t="shared" si="474"/>
        <v>0</v>
      </c>
      <c r="AJ792" s="402">
        <f t="shared" si="474"/>
        <v>0</v>
      </c>
      <c r="AK792" s="402">
        <f t="shared" si="474"/>
        <v>0</v>
      </c>
      <c r="AL792" s="402">
        <f t="shared" si="477"/>
        <v>0</v>
      </c>
      <c r="AM792" s="403" t="str">
        <f t="shared" si="475"/>
        <v/>
      </c>
      <c r="AN792" s="403" t="str">
        <f t="shared" si="475"/>
        <v/>
      </c>
      <c r="AO792" s="403" t="str">
        <f t="shared" si="475"/>
        <v/>
      </c>
      <c r="AP792" s="403" t="str">
        <f t="shared" si="475"/>
        <v/>
      </c>
      <c r="AQ792" s="200">
        <f t="shared" si="476"/>
        <v>0</v>
      </c>
      <c r="AR792" s="200">
        <f t="shared" si="476"/>
        <v>0</v>
      </c>
      <c r="AS792" s="200">
        <f t="shared" si="476"/>
        <v>0</v>
      </c>
      <c r="AT792" s="200">
        <f t="shared" si="443"/>
        <v>0</v>
      </c>
      <c r="AU792" s="425"/>
    </row>
    <row r="793" spans="1:48">
      <c r="A793" s="428"/>
      <c r="B793" s="454" t="s">
        <v>285</v>
      </c>
      <c r="C793" s="456">
        <f>SUM(C794:C796)</f>
        <v>0</v>
      </c>
      <c r="D793" s="456">
        <f>SUM(D794:D796)</f>
        <v>686864.80000000237</v>
      </c>
      <c r="E793" s="456">
        <f>SUM(E794:E796)</f>
        <v>26242808</v>
      </c>
      <c r="F793" s="397">
        <f t="shared" si="479"/>
        <v>26929672.800000001</v>
      </c>
      <c r="G793" s="456">
        <f>SUM(G794:G796)</f>
        <v>0</v>
      </c>
      <c r="H793" s="456">
        <f>SUM(H794:H796)</f>
        <v>0</v>
      </c>
      <c r="I793" s="456">
        <f>SUM(I794:I796)</f>
        <v>0</v>
      </c>
      <c r="J793" s="397">
        <f t="shared" si="467"/>
        <v>0</v>
      </c>
      <c r="K793" s="397">
        <f t="shared" si="468"/>
        <v>0</v>
      </c>
      <c r="L793" s="397">
        <f t="shared" si="468"/>
        <v>686864.80000000237</v>
      </c>
      <c r="M793" s="397">
        <f t="shared" si="468"/>
        <v>26242808</v>
      </c>
      <c r="N793" s="397">
        <f t="shared" si="469"/>
        <v>26929672.800000001</v>
      </c>
      <c r="O793" s="456">
        <f>SUM(O794:O796)</f>
        <v>0</v>
      </c>
      <c r="P793" s="456">
        <f>SUM(P794:P796)</f>
        <v>686864.80000000237</v>
      </c>
      <c r="Q793" s="456">
        <f>SUM(Q794:Q796)</f>
        <v>26242808</v>
      </c>
      <c r="R793" s="397">
        <f t="shared" si="470"/>
        <v>26929672.800000001</v>
      </c>
      <c r="S793" s="456">
        <f>SUM(S794:S796)</f>
        <v>0</v>
      </c>
      <c r="T793" s="456">
        <f>SUM(T794:T796)</f>
        <v>0</v>
      </c>
      <c r="U793" s="456">
        <f>SUM(U794:U796)</f>
        <v>0</v>
      </c>
      <c r="V793" s="397">
        <f t="shared" si="471"/>
        <v>0</v>
      </c>
      <c r="W793" s="456">
        <f>SUM(W794:W796)</f>
        <v>0</v>
      </c>
      <c r="X793" s="456">
        <f>SUM(X794:X796)</f>
        <v>0</v>
      </c>
      <c r="Y793" s="456">
        <f>SUM(Y794:Y796)</f>
        <v>0</v>
      </c>
      <c r="Z793" s="397">
        <f t="shared" si="472"/>
        <v>0</v>
      </c>
      <c r="AA793" s="397">
        <f t="shared" si="473"/>
        <v>0</v>
      </c>
      <c r="AB793" s="398">
        <f t="shared" si="473"/>
        <v>686864.80000000237</v>
      </c>
      <c r="AC793" s="398">
        <f t="shared" si="473"/>
        <v>26242808</v>
      </c>
      <c r="AD793" s="398">
        <f t="shared" si="480"/>
        <v>26929672.800000001</v>
      </c>
      <c r="AE793" s="456">
        <f>SUM(AE794:AE796)</f>
        <v>0</v>
      </c>
      <c r="AF793" s="456">
        <f>SUM(AF794:AF796)</f>
        <v>682597.80999999994</v>
      </c>
      <c r="AG793" s="456">
        <f>SUM(AG794:AG796)</f>
        <v>26176849.490000002</v>
      </c>
      <c r="AH793" s="398">
        <f t="shared" si="441"/>
        <v>26859447.300000001</v>
      </c>
      <c r="AI793" s="398">
        <f t="shared" si="474"/>
        <v>0</v>
      </c>
      <c r="AJ793" s="398">
        <f t="shared" si="474"/>
        <v>4266.9900000024354</v>
      </c>
      <c r="AK793" s="398">
        <f t="shared" si="474"/>
        <v>65958.509999997914</v>
      </c>
      <c r="AL793" s="398">
        <f t="shared" si="477"/>
        <v>70225.500000000349</v>
      </c>
      <c r="AM793" s="399" t="str">
        <f t="shared" si="475"/>
        <v/>
      </c>
      <c r="AN793" s="399">
        <f t="shared" si="475"/>
        <v>0.99378772940467697</v>
      </c>
      <c r="AO793" s="399">
        <f t="shared" si="475"/>
        <v>0.99748660623512553</v>
      </c>
      <c r="AP793" s="399">
        <f t="shared" si="475"/>
        <v>0.99739226315441898</v>
      </c>
      <c r="AQ793" s="397">
        <f t="shared" si="476"/>
        <v>0</v>
      </c>
      <c r="AR793" s="397">
        <f t="shared" si="476"/>
        <v>0</v>
      </c>
      <c r="AS793" s="397">
        <f t="shared" si="476"/>
        <v>0</v>
      </c>
      <c r="AT793" s="397">
        <f t="shared" si="443"/>
        <v>0</v>
      </c>
      <c r="AU793" s="509"/>
    </row>
    <row r="794" spans="1:48" s="334" customFormat="1">
      <c r="A794" s="492" t="s">
        <v>286</v>
      </c>
      <c r="B794" s="217" t="s">
        <v>113</v>
      </c>
      <c r="C794" s="200"/>
      <c r="D794" s="200">
        <f>[3]ITRMC!D502</f>
        <v>670036.74</v>
      </c>
      <c r="E794" s="200">
        <f>[3]ITRMC!D503</f>
        <v>12926100</v>
      </c>
      <c r="F794" s="200">
        <f t="shared" si="479"/>
        <v>13596136.74</v>
      </c>
      <c r="G794" s="200"/>
      <c r="H794" s="200"/>
      <c r="I794" s="200"/>
      <c r="J794" s="200">
        <f t="shared" si="467"/>
        <v>0</v>
      </c>
      <c r="K794" s="200">
        <f t="shared" si="468"/>
        <v>0</v>
      </c>
      <c r="L794" s="200">
        <f t="shared" si="468"/>
        <v>670036.74</v>
      </c>
      <c r="M794" s="200">
        <f t="shared" si="468"/>
        <v>12926100</v>
      </c>
      <c r="N794" s="200">
        <f t="shared" si="469"/>
        <v>13596136.74</v>
      </c>
      <c r="O794" s="200"/>
      <c r="P794" s="200">
        <v>670036.74</v>
      </c>
      <c r="Q794" s="200">
        <v>12926100</v>
      </c>
      <c r="R794" s="200">
        <f t="shared" si="470"/>
        <v>13596136.74</v>
      </c>
      <c r="S794" s="200"/>
      <c r="T794" s="200"/>
      <c r="U794" s="200"/>
      <c r="V794" s="200">
        <f t="shared" si="471"/>
        <v>0</v>
      </c>
      <c r="W794" s="200"/>
      <c r="X794" s="200">
        <f>[3]ITRMC!J502</f>
        <v>0</v>
      </c>
      <c r="Y794" s="200">
        <f>[3]ITRMC!J503</f>
        <v>0</v>
      </c>
      <c r="Z794" s="200">
        <f t="shared" si="472"/>
        <v>0</v>
      </c>
      <c r="AA794" s="200">
        <f t="shared" si="473"/>
        <v>0</v>
      </c>
      <c r="AB794" s="402">
        <f t="shared" si="473"/>
        <v>670036.74</v>
      </c>
      <c r="AC794" s="402">
        <f t="shared" si="473"/>
        <v>12926100</v>
      </c>
      <c r="AD794" s="402">
        <f t="shared" si="480"/>
        <v>13596136.74</v>
      </c>
      <c r="AE794" s="402"/>
      <c r="AF794" s="402">
        <f>[3]ITRMC!AX502</f>
        <v>669877.87999999989</v>
      </c>
      <c r="AG794" s="402">
        <f>[3]ITRMC!AX503</f>
        <v>12876849.49</v>
      </c>
      <c r="AH794" s="402">
        <f t="shared" si="441"/>
        <v>13546727.370000001</v>
      </c>
      <c r="AI794" s="402">
        <f t="shared" si="474"/>
        <v>0</v>
      </c>
      <c r="AJ794" s="402">
        <f t="shared" si="474"/>
        <v>158.86000000010245</v>
      </c>
      <c r="AK794" s="402">
        <f t="shared" si="474"/>
        <v>49250.509999999776</v>
      </c>
      <c r="AL794" s="402">
        <f t="shared" si="477"/>
        <v>49409.369999999879</v>
      </c>
      <c r="AM794" s="403" t="str">
        <f t="shared" si="475"/>
        <v/>
      </c>
      <c r="AN794" s="403">
        <f t="shared" si="475"/>
        <v>0.9997629085234937</v>
      </c>
      <c r="AO794" s="403">
        <f t="shared" si="475"/>
        <v>0.99618983993625299</v>
      </c>
      <c r="AP794" s="403">
        <f t="shared" si="475"/>
        <v>0.99636592578135552</v>
      </c>
      <c r="AQ794" s="200">
        <f t="shared" si="476"/>
        <v>0</v>
      </c>
      <c r="AR794" s="200">
        <f t="shared" si="476"/>
        <v>0</v>
      </c>
      <c r="AS794" s="200">
        <f t="shared" si="476"/>
        <v>0</v>
      </c>
      <c r="AT794" s="200">
        <f t="shared" si="443"/>
        <v>0</v>
      </c>
      <c r="AU794" s="404"/>
    </row>
    <row r="795" spans="1:48" s="334" customFormat="1" ht="24">
      <c r="A795" s="492" t="s">
        <v>287</v>
      </c>
      <c r="B795" s="217" t="s">
        <v>436</v>
      </c>
      <c r="C795" s="200"/>
      <c r="D795" s="430">
        <f>[3]MMMHMC!D502</f>
        <v>0</v>
      </c>
      <c r="E795" s="430">
        <f>[3]MMMHMC!D503</f>
        <v>13300000</v>
      </c>
      <c r="F795" s="200">
        <f t="shared" si="479"/>
        <v>13300000</v>
      </c>
      <c r="G795" s="200"/>
      <c r="H795" s="430"/>
      <c r="I795" s="430"/>
      <c r="J795" s="200">
        <f t="shared" si="467"/>
        <v>0</v>
      </c>
      <c r="K795" s="200">
        <f t="shared" si="468"/>
        <v>0</v>
      </c>
      <c r="L795" s="200">
        <f t="shared" si="468"/>
        <v>0</v>
      </c>
      <c r="M795" s="200">
        <f t="shared" si="468"/>
        <v>13300000</v>
      </c>
      <c r="N795" s="200">
        <f t="shared" si="469"/>
        <v>13300000</v>
      </c>
      <c r="O795" s="200"/>
      <c r="P795" s="430">
        <v>0</v>
      </c>
      <c r="Q795" s="430">
        <v>13300000</v>
      </c>
      <c r="R795" s="200">
        <f t="shared" si="470"/>
        <v>13300000</v>
      </c>
      <c r="S795" s="200"/>
      <c r="T795" s="430"/>
      <c r="U795" s="430"/>
      <c r="V795" s="200">
        <f t="shared" si="471"/>
        <v>0</v>
      </c>
      <c r="W795" s="200"/>
      <c r="X795" s="430">
        <f>[3]MMMHMC!J502</f>
        <v>0</v>
      </c>
      <c r="Y795" s="430">
        <f>[3]MMMHMC!J503</f>
        <v>0</v>
      </c>
      <c r="Z795" s="200">
        <f t="shared" si="472"/>
        <v>0</v>
      </c>
      <c r="AA795" s="200">
        <f t="shared" si="473"/>
        <v>0</v>
      </c>
      <c r="AB795" s="402">
        <f t="shared" si="473"/>
        <v>0</v>
      </c>
      <c r="AC795" s="402">
        <f t="shared" si="473"/>
        <v>13300000</v>
      </c>
      <c r="AD795" s="402">
        <f t="shared" si="480"/>
        <v>13300000</v>
      </c>
      <c r="AE795" s="402"/>
      <c r="AF795" s="431">
        <f>[3]MMMHMC!AX502</f>
        <v>0</v>
      </c>
      <c r="AG795" s="431">
        <f>[3]MMMHMC!AX503</f>
        <v>13300000</v>
      </c>
      <c r="AH795" s="402">
        <f t="shared" si="441"/>
        <v>13300000</v>
      </c>
      <c r="AI795" s="402">
        <f t="shared" si="474"/>
        <v>0</v>
      </c>
      <c r="AJ795" s="402">
        <f t="shared" si="474"/>
        <v>0</v>
      </c>
      <c r="AK795" s="402">
        <f t="shared" si="474"/>
        <v>0</v>
      </c>
      <c r="AL795" s="402">
        <f t="shared" si="477"/>
        <v>0</v>
      </c>
      <c r="AM795" s="403" t="str">
        <f t="shared" si="475"/>
        <v/>
      </c>
      <c r="AN795" s="403" t="str">
        <f t="shared" si="475"/>
        <v/>
      </c>
      <c r="AO795" s="403">
        <f t="shared" si="475"/>
        <v>1</v>
      </c>
      <c r="AP795" s="403">
        <f t="shared" si="475"/>
        <v>1</v>
      </c>
      <c r="AQ795" s="200">
        <f t="shared" si="476"/>
        <v>0</v>
      </c>
      <c r="AR795" s="200">
        <f t="shared" si="476"/>
        <v>0</v>
      </c>
      <c r="AS795" s="200">
        <f t="shared" si="476"/>
        <v>0</v>
      </c>
      <c r="AT795" s="200">
        <f t="shared" si="443"/>
        <v>0</v>
      </c>
      <c r="AU795" s="404"/>
    </row>
    <row r="796" spans="1:48" s="334" customFormat="1">
      <c r="A796" s="492" t="s">
        <v>288</v>
      </c>
      <c r="B796" s="217" t="s">
        <v>112</v>
      </c>
      <c r="C796" s="200"/>
      <c r="D796" s="200">
        <f>[3]R1!D502</f>
        <v>16828.060000002384</v>
      </c>
      <c r="E796" s="200">
        <f>[3]R1!D503</f>
        <v>16708</v>
      </c>
      <c r="F796" s="200">
        <f t="shared" si="479"/>
        <v>33536.060000002384</v>
      </c>
      <c r="G796" s="200"/>
      <c r="H796" s="200"/>
      <c r="I796" s="200"/>
      <c r="J796" s="200">
        <f t="shared" si="467"/>
        <v>0</v>
      </c>
      <c r="K796" s="200">
        <f t="shared" si="468"/>
        <v>0</v>
      </c>
      <c r="L796" s="200">
        <f t="shared" si="468"/>
        <v>16828.060000002384</v>
      </c>
      <c r="M796" s="200">
        <f t="shared" si="468"/>
        <v>16708</v>
      </c>
      <c r="N796" s="200">
        <f t="shared" si="469"/>
        <v>33536.060000002384</v>
      </c>
      <c r="O796" s="200"/>
      <c r="P796" s="200">
        <v>16828.060000002384</v>
      </c>
      <c r="Q796" s="200">
        <v>16708</v>
      </c>
      <c r="R796" s="200">
        <f t="shared" si="470"/>
        <v>33536.060000002384</v>
      </c>
      <c r="S796" s="200"/>
      <c r="T796" s="200"/>
      <c r="U796" s="200"/>
      <c r="V796" s="200">
        <f t="shared" si="471"/>
        <v>0</v>
      </c>
      <c r="W796" s="200"/>
      <c r="X796" s="200">
        <f>[3]R1!J502</f>
        <v>0</v>
      </c>
      <c r="Y796" s="200">
        <f>[3]R1!J503</f>
        <v>0</v>
      </c>
      <c r="Z796" s="200">
        <f t="shared" si="472"/>
        <v>0</v>
      </c>
      <c r="AA796" s="200">
        <f t="shared" si="473"/>
        <v>0</v>
      </c>
      <c r="AB796" s="402">
        <f t="shared" si="473"/>
        <v>16828.060000002384</v>
      </c>
      <c r="AC796" s="402">
        <f t="shared" si="473"/>
        <v>16708</v>
      </c>
      <c r="AD796" s="402">
        <f t="shared" si="480"/>
        <v>33536.060000002384</v>
      </c>
      <c r="AE796" s="402"/>
      <c r="AF796" s="402">
        <f>[3]R1!AX502</f>
        <v>12719.93</v>
      </c>
      <c r="AG796" s="402">
        <f>[3]R1!AX503</f>
        <v>0</v>
      </c>
      <c r="AH796" s="402">
        <f t="shared" si="441"/>
        <v>12719.93</v>
      </c>
      <c r="AI796" s="402">
        <f t="shared" si="474"/>
        <v>0</v>
      </c>
      <c r="AJ796" s="402">
        <f t="shared" si="474"/>
        <v>4108.1300000023839</v>
      </c>
      <c r="AK796" s="402">
        <f t="shared" si="474"/>
        <v>16708</v>
      </c>
      <c r="AL796" s="402">
        <f t="shared" si="477"/>
        <v>20816.130000002384</v>
      </c>
      <c r="AM796" s="403" t="str">
        <f t="shared" si="475"/>
        <v/>
      </c>
      <c r="AN796" s="403">
        <f t="shared" si="475"/>
        <v>0.7558761972561423</v>
      </c>
      <c r="AO796" s="403">
        <f t="shared" si="475"/>
        <v>0</v>
      </c>
      <c r="AP796" s="403">
        <f t="shared" si="475"/>
        <v>0.37929112722243152</v>
      </c>
      <c r="AQ796" s="200">
        <f t="shared" si="476"/>
        <v>0</v>
      </c>
      <c r="AR796" s="200">
        <f t="shared" si="476"/>
        <v>0</v>
      </c>
      <c r="AS796" s="200">
        <f t="shared" si="476"/>
        <v>0</v>
      </c>
      <c r="AT796" s="200">
        <f t="shared" si="443"/>
        <v>0</v>
      </c>
      <c r="AU796" s="404"/>
    </row>
    <row r="797" spans="1:48">
      <c r="A797" s="401"/>
      <c r="B797" s="510"/>
      <c r="C797" s="200"/>
      <c r="D797" s="200"/>
      <c r="E797" s="200"/>
      <c r="F797" s="200">
        <f t="shared" si="479"/>
        <v>0</v>
      </c>
      <c r="G797" s="200"/>
      <c r="H797" s="200"/>
      <c r="I797" s="200"/>
      <c r="J797" s="200">
        <f t="shared" si="467"/>
        <v>0</v>
      </c>
      <c r="K797" s="200">
        <f t="shared" si="468"/>
        <v>0</v>
      </c>
      <c r="L797" s="200">
        <f t="shared" si="468"/>
        <v>0</v>
      </c>
      <c r="M797" s="200">
        <f t="shared" si="468"/>
        <v>0</v>
      </c>
      <c r="N797" s="200">
        <f t="shared" si="469"/>
        <v>0</v>
      </c>
      <c r="O797" s="200"/>
      <c r="P797" s="200"/>
      <c r="Q797" s="200"/>
      <c r="R797" s="200">
        <f t="shared" si="470"/>
        <v>0</v>
      </c>
      <c r="S797" s="200"/>
      <c r="T797" s="200"/>
      <c r="U797" s="200"/>
      <c r="V797" s="200">
        <f t="shared" si="471"/>
        <v>0</v>
      </c>
      <c r="W797" s="200"/>
      <c r="X797" s="200"/>
      <c r="Y797" s="200"/>
      <c r="Z797" s="200">
        <f t="shared" si="472"/>
        <v>0</v>
      </c>
      <c r="AA797" s="200">
        <f t="shared" si="473"/>
        <v>0</v>
      </c>
      <c r="AB797" s="402">
        <f t="shared" si="473"/>
        <v>0</v>
      </c>
      <c r="AC797" s="402">
        <f t="shared" si="473"/>
        <v>0</v>
      </c>
      <c r="AD797" s="402">
        <f t="shared" si="480"/>
        <v>0</v>
      </c>
      <c r="AE797" s="402"/>
      <c r="AF797" s="402"/>
      <c r="AG797" s="402"/>
      <c r="AH797" s="402">
        <f t="shared" si="441"/>
        <v>0</v>
      </c>
      <c r="AI797" s="402">
        <f t="shared" si="474"/>
        <v>0</v>
      </c>
      <c r="AJ797" s="402">
        <f t="shared" si="474"/>
        <v>0</v>
      </c>
      <c r="AK797" s="402">
        <f t="shared" si="474"/>
        <v>0</v>
      </c>
      <c r="AL797" s="402">
        <f t="shared" si="477"/>
        <v>0</v>
      </c>
      <c r="AM797" s="403" t="str">
        <f t="shared" si="475"/>
        <v/>
      </c>
      <c r="AN797" s="403" t="str">
        <f t="shared" si="475"/>
        <v/>
      </c>
      <c r="AO797" s="403" t="str">
        <f t="shared" si="475"/>
        <v/>
      </c>
      <c r="AP797" s="403" t="str">
        <f t="shared" si="475"/>
        <v/>
      </c>
      <c r="AQ797" s="200">
        <f t="shared" si="476"/>
        <v>0</v>
      </c>
      <c r="AR797" s="200">
        <f t="shared" si="476"/>
        <v>0</v>
      </c>
      <c r="AS797" s="200">
        <f t="shared" si="476"/>
        <v>0</v>
      </c>
      <c r="AT797" s="200">
        <f t="shared" si="443"/>
        <v>0</v>
      </c>
      <c r="AU797" s="425"/>
    </row>
    <row r="798" spans="1:48">
      <c r="A798" s="428"/>
      <c r="B798" s="454" t="s">
        <v>289</v>
      </c>
      <c r="C798" s="456">
        <f>SUM(C799:C802)</f>
        <v>0</v>
      </c>
      <c r="D798" s="456">
        <f>SUM(D799:D802)</f>
        <v>545072.07999999449</v>
      </c>
      <c r="E798" s="456">
        <f>SUM(E799:E802)</f>
        <v>41672319.440000005</v>
      </c>
      <c r="F798" s="397">
        <f t="shared" si="479"/>
        <v>42217391.519999996</v>
      </c>
      <c r="G798" s="456">
        <f>SUM(G799:G802)</f>
        <v>0</v>
      </c>
      <c r="H798" s="456">
        <f>SUM(H799:H802)</f>
        <v>0</v>
      </c>
      <c r="I798" s="456">
        <f>SUM(I799:I802)</f>
        <v>0</v>
      </c>
      <c r="J798" s="397">
        <f t="shared" si="467"/>
        <v>0</v>
      </c>
      <c r="K798" s="397">
        <f t="shared" si="468"/>
        <v>0</v>
      </c>
      <c r="L798" s="397">
        <f t="shared" si="468"/>
        <v>545072.07999999449</v>
      </c>
      <c r="M798" s="397">
        <f t="shared" si="468"/>
        <v>41672319.440000005</v>
      </c>
      <c r="N798" s="397">
        <f t="shared" si="469"/>
        <v>42217391.519999996</v>
      </c>
      <c r="O798" s="456">
        <f>SUM(O799:O802)</f>
        <v>0</v>
      </c>
      <c r="P798" s="456">
        <f>SUM(P799:P802)</f>
        <v>545072.07999999449</v>
      </c>
      <c r="Q798" s="456">
        <f>SUM(Q799:Q802)</f>
        <v>41672319.440000005</v>
      </c>
      <c r="R798" s="397">
        <f t="shared" si="470"/>
        <v>42217391.519999996</v>
      </c>
      <c r="S798" s="456">
        <f>SUM(S799:S802)</f>
        <v>0</v>
      </c>
      <c r="T798" s="456">
        <f>SUM(T799:T802)</f>
        <v>0</v>
      </c>
      <c r="U798" s="456">
        <f>SUM(U799:U802)</f>
        <v>0</v>
      </c>
      <c r="V798" s="397">
        <f t="shared" si="471"/>
        <v>0</v>
      </c>
      <c r="W798" s="456">
        <f>SUM(W799:W802)</f>
        <v>0</v>
      </c>
      <c r="X798" s="456">
        <f>SUM(X799:X802)</f>
        <v>0</v>
      </c>
      <c r="Y798" s="456">
        <f>SUM(Y799:Y802)</f>
        <v>0</v>
      </c>
      <c r="Z798" s="397">
        <f t="shared" si="472"/>
        <v>0</v>
      </c>
      <c r="AA798" s="397">
        <f t="shared" si="473"/>
        <v>0</v>
      </c>
      <c r="AB798" s="398">
        <f t="shared" si="473"/>
        <v>545072.07999999449</v>
      </c>
      <c r="AC798" s="398">
        <f t="shared" si="473"/>
        <v>41672319.440000005</v>
      </c>
      <c r="AD798" s="398">
        <f t="shared" si="480"/>
        <v>42217391.519999996</v>
      </c>
      <c r="AE798" s="456">
        <f>SUM(AE799:AE802)</f>
        <v>0</v>
      </c>
      <c r="AF798" s="456">
        <f>SUM(AF799:AF802)</f>
        <v>120353.21</v>
      </c>
      <c r="AG798" s="456">
        <f>SUM(AG799:AG802)</f>
        <v>41647946.259999998</v>
      </c>
      <c r="AH798" s="398">
        <f t="shared" si="441"/>
        <v>41768299.469999999</v>
      </c>
      <c r="AI798" s="398">
        <f t="shared" si="474"/>
        <v>0</v>
      </c>
      <c r="AJ798" s="398">
        <f t="shared" si="474"/>
        <v>424718.86999999447</v>
      </c>
      <c r="AK798" s="398">
        <f t="shared" si="474"/>
        <v>24373.180000007153</v>
      </c>
      <c r="AL798" s="398">
        <f t="shared" si="477"/>
        <v>449092.05000000162</v>
      </c>
      <c r="AM798" s="399" t="str">
        <f t="shared" si="475"/>
        <v/>
      </c>
      <c r="AN798" s="399">
        <f t="shared" si="475"/>
        <v>0.22080237534823141</v>
      </c>
      <c r="AO798" s="399">
        <f t="shared" si="475"/>
        <v>0.99941512302824664</v>
      </c>
      <c r="AP798" s="399">
        <f t="shared" si="475"/>
        <v>0.98936239227884926</v>
      </c>
      <c r="AQ798" s="397">
        <f t="shared" si="476"/>
        <v>0</v>
      </c>
      <c r="AR798" s="397">
        <f t="shared" si="476"/>
        <v>0</v>
      </c>
      <c r="AS798" s="397">
        <f t="shared" si="476"/>
        <v>0</v>
      </c>
      <c r="AT798" s="397">
        <f t="shared" si="443"/>
        <v>0</v>
      </c>
      <c r="AU798" s="425"/>
    </row>
    <row r="799" spans="1:48" s="334" customFormat="1">
      <c r="A799" s="492" t="s">
        <v>290</v>
      </c>
      <c r="B799" s="217" t="s">
        <v>246</v>
      </c>
      <c r="C799" s="200"/>
      <c r="D799" s="200">
        <f>[3]BATANES!D502</f>
        <v>422761.35000000149</v>
      </c>
      <c r="E799" s="200">
        <f>[3]BATANES!D503</f>
        <v>25000000</v>
      </c>
      <c r="F799" s="200">
        <f t="shared" si="479"/>
        <v>25422761.350000001</v>
      </c>
      <c r="G799" s="200"/>
      <c r="H799" s="200"/>
      <c r="I799" s="200"/>
      <c r="J799" s="200">
        <f t="shared" si="467"/>
        <v>0</v>
      </c>
      <c r="K799" s="200">
        <f t="shared" ref="K799:M862" si="481">+C799+G799</f>
        <v>0</v>
      </c>
      <c r="L799" s="200">
        <f t="shared" si="481"/>
        <v>422761.35000000149</v>
      </c>
      <c r="M799" s="200">
        <f t="shared" si="481"/>
        <v>25000000</v>
      </c>
      <c r="N799" s="200">
        <f t="shared" si="469"/>
        <v>25422761.350000001</v>
      </c>
      <c r="O799" s="200"/>
      <c r="P799" s="200">
        <v>422761.35000000149</v>
      </c>
      <c r="Q799" s="200">
        <v>25000000</v>
      </c>
      <c r="R799" s="200">
        <f t="shared" si="470"/>
        <v>25422761.350000001</v>
      </c>
      <c r="S799" s="200"/>
      <c r="T799" s="200"/>
      <c r="U799" s="200"/>
      <c r="V799" s="200">
        <f t="shared" si="471"/>
        <v>0</v>
      </c>
      <c r="W799" s="200"/>
      <c r="X799" s="200">
        <f>[3]BATANES!J502</f>
        <v>0</v>
      </c>
      <c r="Y799" s="200">
        <f>[3]BATANES!J503</f>
        <v>0</v>
      </c>
      <c r="Z799" s="200">
        <f t="shared" si="472"/>
        <v>0</v>
      </c>
      <c r="AA799" s="200">
        <f t="shared" ref="AA799:AC862" si="482">+O799+W799+S799</f>
        <v>0</v>
      </c>
      <c r="AB799" s="402">
        <f t="shared" si="482"/>
        <v>422761.35000000149</v>
      </c>
      <c r="AC799" s="402">
        <f t="shared" si="482"/>
        <v>25000000</v>
      </c>
      <c r="AD799" s="402">
        <f t="shared" si="480"/>
        <v>25422761.350000001</v>
      </c>
      <c r="AE799" s="402"/>
      <c r="AF799" s="402">
        <f>[3]BATANES!AX502</f>
        <v>0</v>
      </c>
      <c r="AG799" s="402">
        <f>[3]BATANES!AX503</f>
        <v>25000000</v>
      </c>
      <c r="AH799" s="402">
        <f t="shared" si="441"/>
        <v>25000000</v>
      </c>
      <c r="AI799" s="402">
        <f t="shared" ref="AI799:AK851" si="483">+AA799-AE799</f>
        <v>0</v>
      </c>
      <c r="AJ799" s="402">
        <f t="shared" si="483"/>
        <v>422761.35000000149</v>
      </c>
      <c r="AK799" s="402">
        <f t="shared" si="483"/>
        <v>0</v>
      </c>
      <c r="AL799" s="402">
        <f t="shared" si="477"/>
        <v>422761.35000000149</v>
      </c>
      <c r="AM799" s="403" t="str">
        <f t="shared" ref="AM799:AP851" si="484">IF(AA799=0,"",AE799/AA799)</f>
        <v/>
      </c>
      <c r="AN799" s="403">
        <f t="shared" si="484"/>
        <v>0</v>
      </c>
      <c r="AO799" s="403">
        <f t="shared" si="484"/>
        <v>1</v>
      </c>
      <c r="AP799" s="403">
        <f t="shared" si="484"/>
        <v>0.98337075409788244</v>
      </c>
      <c r="AQ799" s="200">
        <f t="shared" ref="AQ799:AS862" si="485">+K799-O799-S799</f>
        <v>0</v>
      </c>
      <c r="AR799" s="200">
        <f t="shared" si="485"/>
        <v>0</v>
      </c>
      <c r="AS799" s="200">
        <f t="shared" si="485"/>
        <v>0</v>
      </c>
      <c r="AT799" s="200">
        <f t="shared" si="443"/>
        <v>0</v>
      </c>
      <c r="AU799" s="404"/>
    </row>
    <row r="800" spans="1:48" s="334" customFormat="1">
      <c r="A800" s="492" t="s">
        <v>291</v>
      </c>
      <c r="B800" s="217" t="s">
        <v>139</v>
      </c>
      <c r="C800" s="200"/>
      <c r="D800" s="430">
        <f>[3]CVMC!D502</f>
        <v>120353.20999999344</v>
      </c>
      <c r="E800" s="430">
        <f>[3]CVMC!D503</f>
        <v>3672318.6200000048</v>
      </c>
      <c r="F800" s="200">
        <f t="shared" si="479"/>
        <v>3792671.8299999982</v>
      </c>
      <c r="G800" s="200"/>
      <c r="H800" s="430"/>
      <c r="I800" s="430"/>
      <c r="J800" s="200">
        <f t="shared" si="467"/>
        <v>0</v>
      </c>
      <c r="K800" s="200">
        <f t="shared" si="481"/>
        <v>0</v>
      </c>
      <c r="L800" s="200">
        <f t="shared" si="481"/>
        <v>120353.20999999344</v>
      </c>
      <c r="M800" s="200">
        <f t="shared" si="481"/>
        <v>3672318.6200000048</v>
      </c>
      <c r="N800" s="200">
        <f t="shared" si="469"/>
        <v>3792671.8299999982</v>
      </c>
      <c r="O800" s="200"/>
      <c r="P800" s="430">
        <v>120353.20999999344</v>
      </c>
      <c r="Q800" s="430">
        <v>3672318.6200000048</v>
      </c>
      <c r="R800" s="200">
        <f t="shared" si="470"/>
        <v>3792671.8299999982</v>
      </c>
      <c r="S800" s="200"/>
      <c r="T800" s="430"/>
      <c r="U800" s="430"/>
      <c r="V800" s="200">
        <f t="shared" si="471"/>
        <v>0</v>
      </c>
      <c r="W800" s="200"/>
      <c r="X800" s="430">
        <f>[3]CVMC!J502</f>
        <v>0</v>
      </c>
      <c r="Y800" s="430">
        <f>[3]CVMC!J503</f>
        <v>0</v>
      </c>
      <c r="Z800" s="200">
        <f t="shared" si="472"/>
        <v>0</v>
      </c>
      <c r="AA800" s="200">
        <f t="shared" si="482"/>
        <v>0</v>
      </c>
      <c r="AB800" s="402">
        <f t="shared" si="482"/>
        <v>120353.20999999344</v>
      </c>
      <c r="AC800" s="402">
        <f t="shared" si="482"/>
        <v>3672318.6200000048</v>
      </c>
      <c r="AD800" s="402">
        <f t="shared" si="480"/>
        <v>3792671.8299999982</v>
      </c>
      <c r="AE800" s="402"/>
      <c r="AF800" s="431">
        <f>[3]CVMC!AX502</f>
        <v>120353.21</v>
      </c>
      <c r="AG800" s="431">
        <f>[3]CVMC!AX503</f>
        <v>3647946.26</v>
      </c>
      <c r="AH800" s="402">
        <f t="shared" si="441"/>
        <v>3768299.4699999997</v>
      </c>
      <c r="AI800" s="402">
        <f t="shared" si="483"/>
        <v>0</v>
      </c>
      <c r="AJ800" s="402">
        <f t="shared" si="483"/>
        <v>-6.5629137679934502E-9</v>
      </c>
      <c r="AK800" s="402">
        <f t="shared" si="483"/>
        <v>24372.360000004992</v>
      </c>
      <c r="AL800" s="402">
        <f t="shared" si="477"/>
        <v>24372.359999998429</v>
      </c>
      <c r="AM800" s="403" t="str">
        <f t="shared" si="484"/>
        <v/>
      </c>
      <c r="AN800" s="403">
        <f t="shared" si="484"/>
        <v>1.0000000000000546</v>
      </c>
      <c r="AO800" s="403">
        <f t="shared" si="484"/>
        <v>0.99336322293298041</v>
      </c>
      <c r="AP800" s="403">
        <f t="shared" si="484"/>
        <v>0.99357382840054509</v>
      </c>
      <c r="AQ800" s="200">
        <f t="shared" si="485"/>
        <v>0</v>
      </c>
      <c r="AR800" s="200">
        <f t="shared" si="485"/>
        <v>0</v>
      </c>
      <c r="AS800" s="200">
        <f t="shared" si="485"/>
        <v>0</v>
      </c>
      <c r="AT800" s="200">
        <f t="shared" si="443"/>
        <v>0</v>
      </c>
      <c r="AU800" s="404"/>
    </row>
    <row r="801" spans="1:48" s="334" customFormat="1">
      <c r="A801" s="492" t="s">
        <v>292</v>
      </c>
      <c r="B801" s="217" t="s">
        <v>437</v>
      </c>
      <c r="C801" s="200"/>
      <c r="D801" s="200">
        <f>[3]SIGH!D502</f>
        <v>1957.519999999553</v>
      </c>
      <c r="E801" s="200">
        <f>[3]SIGH!D503</f>
        <v>13000000.82</v>
      </c>
      <c r="F801" s="200">
        <f t="shared" si="479"/>
        <v>13001958.34</v>
      </c>
      <c r="G801" s="200"/>
      <c r="H801" s="200"/>
      <c r="I801" s="200"/>
      <c r="J801" s="200">
        <f t="shared" si="467"/>
        <v>0</v>
      </c>
      <c r="K801" s="200">
        <f t="shared" si="481"/>
        <v>0</v>
      </c>
      <c r="L801" s="200">
        <f t="shared" si="481"/>
        <v>1957.519999999553</v>
      </c>
      <c r="M801" s="200">
        <f t="shared" si="481"/>
        <v>13000000.82</v>
      </c>
      <c r="N801" s="200">
        <f t="shared" si="469"/>
        <v>13001958.34</v>
      </c>
      <c r="O801" s="200"/>
      <c r="P801" s="200">
        <v>1957.519999999553</v>
      </c>
      <c r="Q801" s="200">
        <v>13000000.82</v>
      </c>
      <c r="R801" s="200">
        <f t="shared" si="470"/>
        <v>13001958.34</v>
      </c>
      <c r="S801" s="200"/>
      <c r="T801" s="200"/>
      <c r="U801" s="200"/>
      <c r="V801" s="200">
        <f t="shared" si="471"/>
        <v>0</v>
      </c>
      <c r="W801" s="200"/>
      <c r="X801" s="200">
        <f>[3]SIGH!J502</f>
        <v>0</v>
      </c>
      <c r="Y801" s="200">
        <f>[3]SIGH!J503</f>
        <v>0</v>
      </c>
      <c r="Z801" s="200">
        <f t="shared" si="472"/>
        <v>0</v>
      </c>
      <c r="AA801" s="200">
        <f t="shared" si="482"/>
        <v>0</v>
      </c>
      <c r="AB801" s="402">
        <f t="shared" si="482"/>
        <v>1957.519999999553</v>
      </c>
      <c r="AC801" s="402">
        <f t="shared" si="482"/>
        <v>13000000.82</v>
      </c>
      <c r="AD801" s="402">
        <f t="shared" si="480"/>
        <v>13001958.34</v>
      </c>
      <c r="AE801" s="402"/>
      <c r="AF801" s="402">
        <f>[3]SIGH!AX502</f>
        <v>0</v>
      </c>
      <c r="AG801" s="402">
        <f>[3]SIGH!AX503</f>
        <v>13000000</v>
      </c>
      <c r="AH801" s="402">
        <f t="shared" si="441"/>
        <v>13000000</v>
      </c>
      <c r="AI801" s="402">
        <f t="shared" si="483"/>
        <v>0</v>
      </c>
      <c r="AJ801" s="402">
        <f t="shared" si="483"/>
        <v>1957.519999999553</v>
      </c>
      <c r="AK801" s="402">
        <f t="shared" si="483"/>
        <v>0.82000000029802322</v>
      </c>
      <c r="AL801" s="402">
        <f t="shared" si="477"/>
        <v>1958.339999999851</v>
      </c>
      <c r="AM801" s="403" t="str">
        <f t="shared" si="484"/>
        <v/>
      </c>
      <c r="AN801" s="403">
        <f t="shared" si="484"/>
        <v>0</v>
      </c>
      <c r="AO801" s="403">
        <f t="shared" si="484"/>
        <v>0.99999993692308087</v>
      </c>
      <c r="AP801" s="403">
        <f t="shared" si="484"/>
        <v>0.99984938115099364</v>
      </c>
      <c r="AQ801" s="200">
        <f t="shared" si="485"/>
        <v>0</v>
      </c>
      <c r="AR801" s="200">
        <f t="shared" si="485"/>
        <v>0</v>
      </c>
      <c r="AS801" s="200">
        <f t="shared" si="485"/>
        <v>0</v>
      </c>
      <c r="AT801" s="200">
        <f t="shared" si="443"/>
        <v>0</v>
      </c>
      <c r="AU801" s="404"/>
    </row>
    <row r="802" spans="1:48" s="334" customFormat="1">
      <c r="A802" s="492" t="s">
        <v>293</v>
      </c>
      <c r="B802" s="217" t="s">
        <v>59</v>
      </c>
      <c r="C802" s="200"/>
      <c r="D802" s="200">
        <f>[3]VGH!D502</f>
        <v>0</v>
      </c>
      <c r="E802" s="200">
        <f>[3]VGH!D503</f>
        <v>0</v>
      </c>
      <c r="F802" s="200">
        <f t="shared" si="479"/>
        <v>0</v>
      </c>
      <c r="G802" s="200"/>
      <c r="H802" s="200"/>
      <c r="I802" s="200"/>
      <c r="J802" s="200">
        <f t="shared" si="467"/>
        <v>0</v>
      </c>
      <c r="K802" s="200">
        <f t="shared" si="481"/>
        <v>0</v>
      </c>
      <c r="L802" s="200">
        <f t="shared" si="481"/>
        <v>0</v>
      </c>
      <c r="M802" s="200">
        <f t="shared" si="481"/>
        <v>0</v>
      </c>
      <c r="N802" s="200">
        <f t="shared" si="469"/>
        <v>0</v>
      </c>
      <c r="O802" s="200"/>
      <c r="P802" s="200"/>
      <c r="Q802" s="200"/>
      <c r="R802" s="200">
        <f t="shared" si="470"/>
        <v>0</v>
      </c>
      <c r="S802" s="200"/>
      <c r="T802" s="200"/>
      <c r="U802" s="200"/>
      <c r="V802" s="200">
        <f t="shared" si="471"/>
        <v>0</v>
      </c>
      <c r="W802" s="200"/>
      <c r="X802" s="200">
        <f>[3]VGH!J502</f>
        <v>0</v>
      </c>
      <c r="Y802" s="200">
        <f>[3]VGH!J503</f>
        <v>0</v>
      </c>
      <c r="Z802" s="200">
        <f t="shared" si="472"/>
        <v>0</v>
      </c>
      <c r="AA802" s="200">
        <f t="shared" si="482"/>
        <v>0</v>
      </c>
      <c r="AB802" s="402">
        <f t="shared" si="482"/>
        <v>0</v>
      </c>
      <c r="AC802" s="402">
        <f t="shared" si="482"/>
        <v>0</v>
      </c>
      <c r="AD802" s="402">
        <f t="shared" si="480"/>
        <v>0</v>
      </c>
      <c r="AE802" s="402"/>
      <c r="AF802" s="402">
        <f>[3]VGH!AX502</f>
        <v>0</v>
      </c>
      <c r="AG802" s="402">
        <f>[3]VGH!AX503</f>
        <v>0</v>
      </c>
      <c r="AH802" s="402">
        <f t="shared" si="441"/>
        <v>0</v>
      </c>
      <c r="AI802" s="402">
        <f t="shared" si="483"/>
        <v>0</v>
      </c>
      <c r="AJ802" s="402">
        <f t="shared" si="483"/>
        <v>0</v>
      </c>
      <c r="AK802" s="402">
        <f t="shared" si="483"/>
        <v>0</v>
      </c>
      <c r="AL802" s="402">
        <f t="shared" si="477"/>
        <v>0</v>
      </c>
      <c r="AM802" s="403" t="str">
        <f t="shared" si="484"/>
        <v/>
      </c>
      <c r="AN802" s="403" t="str">
        <f t="shared" si="484"/>
        <v/>
      </c>
      <c r="AO802" s="403" t="str">
        <f t="shared" si="484"/>
        <v/>
      </c>
      <c r="AP802" s="403" t="str">
        <f t="shared" si="484"/>
        <v/>
      </c>
      <c r="AQ802" s="200">
        <f t="shared" si="485"/>
        <v>0</v>
      </c>
      <c r="AR802" s="200">
        <f t="shared" si="485"/>
        <v>0</v>
      </c>
      <c r="AS802" s="200">
        <f t="shared" si="485"/>
        <v>0</v>
      </c>
      <c r="AT802" s="200">
        <f t="shared" si="443"/>
        <v>0</v>
      </c>
      <c r="AU802" s="404"/>
    </row>
    <row r="803" spans="1:48">
      <c r="A803" s="401" t="s">
        <v>227</v>
      </c>
      <c r="B803" s="510"/>
      <c r="C803" s="423"/>
      <c r="D803" s="423"/>
      <c r="E803" s="423"/>
      <c r="F803" s="200">
        <f t="shared" si="479"/>
        <v>0</v>
      </c>
      <c r="G803" s="423"/>
      <c r="H803" s="423"/>
      <c r="I803" s="423"/>
      <c r="J803" s="200">
        <f t="shared" si="467"/>
        <v>0</v>
      </c>
      <c r="K803" s="200">
        <f t="shared" si="481"/>
        <v>0</v>
      </c>
      <c r="L803" s="200">
        <f t="shared" si="481"/>
        <v>0</v>
      </c>
      <c r="M803" s="200">
        <f t="shared" si="481"/>
        <v>0</v>
      </c>
      <c r="N803" s="200">
        <f t="shared" si="469"/>
        <v>0</v>
      </c>
      <c r="O803" s="423"/>
      <c r="P803" s="423"/>
      <c r="Q803" s="423"/>
      <c r="R803" s="200">
        <f t="shared" si="470"/>
        <v>0</v>
      </c>
      <c r="S803" s="423"/>
      <c r="T803" s="423"/>
      <c r="U803" s="423"/>
      <c r="V803" s="200">
        <f t="shared" si="471"/>
        <v>0</v>
      </c>
      <c r="W803" s="423"/>
      <c r="X803" s="423"/>
      <c r="Y803" s="423"/>
      <c r="Z803" s="200">
        <f t="shared" si="472"/>
        <v>0</v>
      </c>
      <c r="AA803" s="200">
        <f t="shared" si="482"/>
        <v>0</v>
      </c>
      <c r="AB803" s="402">
        <f t="shared" si="482"/>
        <v>0</v>
      </c>
      <c r="AC803" s="402">
        <f t="shared" si="482"/>
        <v>0</v>
      </c>
      <c r="AD803" s="402">
        <f t="shared" si="480"/>
        <v>0</v>
      </c>
      <c r="AE803" s="424"/>
      <c r="AF803" s="424"/>
      <c r="AG803" s="424"/>
      <c r="AH803" s="402">
        <f t="shared" si="441"/>
        <v>0</v>
      </c>
      <c r="AI803" s="402">
        <f t="shared" si="483"/>
        <v>0</v>
      </c>
      <c r="AJ803" s="402">
        <f t="shared" si="483"/>
        <v>0</v>
      </c>
      <c r="AK803" s="402">
        <f t="shared" si="483"/>
        <v>0</v>
      </c>
      <c r="AL803" s="402">
        <f t="shared" si="477"/>
        <v>0</v>
      </c>
      <c r="AM803" s="403" t="str">
        <f t="shared" si="484"/>
        <v/>
      </c>
      <c r="AN803" s="403" t="str">
        <f t="shared" si="484"/>
        <v/>
      </c>
      <c r="AO803" s="403" t="str">
        <f t="shared" si="484"/>
        <v/>
      </c>
      <c r="AP803" s="403" t="str">
        <f t="shared" si="484"/>
        <v/>
      </c>
      <c r="AQ803" s="200">
        <f t="shared" si="485"/>
        <v>0</v>
      </c>
      <c r="AR803" s="200">
        <f t="shared" si="485"/>
        <v>0</v>
      </c>
      <c r="AS803" s="200">
        <f t="shared" si="485"/>
        <v>0</v>
      </c>
      <c r="AT803" s="200">
        <f t="shared" si="443"/>
        <v>0</v>
      </c>
      <c r="AU803" s="425"/>
    </row>
    <row r="804" spans="1:48" s="447" customFormat="1">
      <c r="A804" s="428" t="s">
        <v>227</v>
      </c>
      <c r="B804" s="454" t="s">
        <v>445</v>
      </c>
      <c r="C804" s="456">
        <f>SUM(C805:C808)</f>
        <v>0</v>
      </c>
      <c r="D804" s="456">
        <f>SUM(D805:D808)</f>
        <v>1629.66</v>
      </c>
      <c r="E804" s="456">
        <f>SUM(E805:E808)</f>
        <v>79822408.99000001</v>
      </c>
      <c r="F804" s="397">
        <f t="shared" si="479"/>
        <v>79824038.650000006</v>
      </c>
      <c r="G804" s="456">
        <f>SUM(G805:G808)</f>
        <v>0</v>
      </c>
      <c r="H804" s="456">
        <f>SUM(H805:H808)</f>
        <v>0</v>
      </c>
      <c r="I804" s="456">
        <f>SUM(I805:I808)</f>
        <v>0</v>
      </c>
      <c r="J804" s="397">
        <f t="shared" si="467"/>
        <v>0</v>
      </c>
      <c r="K804" s="397">
        <f t="shared" si="481"/>
        <v>0</v>
      </c>
      <c r="L804" s="397">
        <f t="shared" si="481"/>
        <v>1629.66</v>
      </c>
      <c r="M804" s="397">
        <f t="shared" si="481"/>
        <v>79822408.99000001</v>
      </c>
      <c r="N804" s="397">
        <f t="shared" si="469"/>
        <v>79824038.650000006</v>
      </c>
      <c r="O804" s="456">
        <f>SUM(O805:O808)</f>
        <v>0</v>
      </c>
      <c r="P804" s="456">
        <f>SUM(P805:P808)</f>
        <v>1629.66</v>
      </c>
      <c r="Q804" s="456">
        <f>SUM(Q805:Q808)</f>
        <v>79822408.99000001</v>
      </c>
      <c r="R804" s="397">
        <f t="shared" si="470"/>
        <v>79824038.650000006</v>
      </c>
      <c r="S804" s="456">
        <f>SUM(S805:S808)</f>
        <v>0</v>
      </c>
      <c r="T804" s="456">
        <f>SUM(T805:T808)</f>
        <v>0</v>
      </c>
      <c r="U804" s="456">
        <f>SUM(U805:U808)</f>
        <v>0</v>
      </c>
      <c r="V804" s="397">
        <f t="shared" si="471"/>
        <v>0</v>
      </c>
      <c r="W804" s="456">
        <f>SUM(W805:W808)</f>
        <v>0</v>
      </c>
      <c r="X804" s="456">
        <f>SUM(X805:X808)</f>
        <v>0</v>
      </c>
      <c r="Y804" s="456">
        <f>SUM(Y805:Y808)</f>
        <v>0</v>
      </c>
      <c r="Z804" s="397">
        <f t="shared" si="472"/>
        <v>0</v>
      </c>
      <c r="AA804" s="397">
        <f t="shared" si="482"/>
        <v>0</v>
      </c>
      <c r="AB804" s="398">
        <f t="shared" si="482"/>
        <v>1629.66</v>
      </c>
      <c r="AC804" s="398">
        <f t="shared" si="482"/>
        <v>79822408.99000001</v>
      </c>
      <c r="AD804" s="398">
        <f t="shared" si="480"/>
        <v>79824038.650000006</v>
      </c>
      <c r="AE804" s="456">
        <f>SUM(AE805:AE808)</f>
        <v>0</v>
      </c>
      <c r="AF804" s="456">
        <f>SUM(AF805:AF808)</f>
        <v>0</v>
      </c>
      <c r="AG804" s="456">
        <f>SUM(AG805:AG808)</f>
        <v>68878449.49000001</v>
      </c>
      <c r="AH804" s="398">
        <f t="shared" si="441"/>
        <v>68878449.49000001</v>
      </c>
      <c r="AI804" s="398">
        <f t="shared" si="483"/>
        <v>0</v>
      </c>
      <c r="AJ804" s="398">
        <f t="shared" si="483"/>
        <v>1629.66</v>
      </c>
      <c r="AK804" s="398">
        <f t="shared" si="483"/>
        <v>10943959.5</v>
      </c>
      <c r="AL804" s="398">
        <f t="shared" si="477"/>
        <v>10945589.16</v>
      </c>
      <c r="AM804" s="399" t="str">
        <f t="shared" si="484"/>
        <v/>
      </c>
      <c r="AN804" s="399">
        <f t="shared" si="484"/>
        <v>0</v>
      </c>
      <c r="AO804" s="399">
        <f t="shared" si="484"/>
        <v>0.86289615111251483</v>
      </c>
      <c r="AP804" s="399">
        <f t="shared" si="484"/>
        <v>0.86287853452275809</v>
      </c>
      <c r="AQ804" s="397">
        <f t="shared" si="485"/>
        <v>0</v>
      </c>
      <c r="AR804" s="397">
        <f t="shared" si="485"/>
        <v>0</v>
      </c>
      <c r="AS804" s="397">
        <f t="shared" si="485"/>
        <v>0</v>
      </c>
      <c r="AT804" s="397">
        <f t="shared" si="443"/>
        <v>0</v>
      </c>
      <c r="AU804" s="445"/>
      <c r="AV804" s="457"/>
    </row>
    <row r="805" spans="1:48" s="334" customFormat="1">
      <c r="A805" s="492" t="s">
        <v>295</v>
      </c>
      <c r="B805" s="217" t="s">
        <v>136</v>
      </c>
      <c r="C805" s="200"/>
      <c r="D805" s="200">
        <f>[3]BGHM!D502</f>
        <v>0</v>
      </c>
      <c r="E805" s="200">
        <f>[3]BGHM!D503</f>
        <v>4938572.47</v>
      </c>
      <c r="F805" s="200">
        <f t="shared" si="479"/>
        <v>4938572.47</v>
      </c>
      <c r="G805" s="200"/>
      <c r="H805" s="200"/>
      <c r="I805" s="200"/>
      <c r="J805" s="200">
        <f t="shared" si="467"/>
        <v>0</v>
      </c>
      <c r="K805" s="200">
        <f t="shared" si="481"/>
        <v>0</v>
      </c>
      <c r="L805" s="200">
        <f t="shared" si="481"/>
        <v>0</v>
      </c>
      <c r="M805" s="200">
        <f t="shared" si="481"/>
        <v>4938572.47</v>
      </c>
      <c r="N805" s="200">
        <f t="shared" si="469"/>
        <v>4938572.47</v>
      </c>
      <c r="O805" s="200"/>
      <c r="P805" s="200">
        <v>0</v>
      </c>
      <c r="Q805" s="200">
        <v>4938572.47</v>
      </c>
      <c r="R805" s="200">
        <f t="shared" si="470"/>
        <v>4938572.47</v>
      </c>
      <c r="S805" s="200"/>
      <c r="T805" s="200"/>
      <c r="U805" s="200"/>
      <c r="V805" s="200">
        <f t="shared" si="471"/>
        <v>0</v>
      </c>
      <c r="W805" s="200"/>
      <c r="X805" s="200">
        <f>[3]BGHM!J502</f>
        <v>0</v>
      </c>
      <c r="Y805" s="200">
        <f>[3]BGHM!J503</f>
        <v>0</v>
      </c>
      <c r="Z805" s="200">
        <f t="shared" si="472"/>
        <v>0</v>
      </c>
      <c r="AA805" s="200">
        <f t="shared" si="482"/>
        <v>0</v>
      </c>
      <c r="AB805" s="402">
        <f t="shared" si="482"/>
        <v>0</v>
      </c>
      <c r="AC805" s="402">
        <f t="shared" si="482"/>
        <v>4938572.47</v>
      </c>
      <c r="AD805" s="402">
        <f t="shared" si="480"/>
        <v>4938572.47</v>
      </c>
      <c r="AE805" s="402"/>
      <c r="AF805" s="402">
        <f>[3]BGHM!AX502</f>
        <v>0</v>
      </c>
      <c r="AG805" s="402">
        <f>[3]BGHM!AX503</f>
        <v>4937656</v>
      </c>
      <c r="AH805" s="402">
        <f t="shared" si="441"/>
        <v>4937656</v>
      </c>
      <c r="AI805" s="402">
        <f t="shared" si="483"/>
        <v>0</v>
      </c>
      <c r="AJ805" s="402">
        <f t="shared" si="483"/>
        <v>0</v>
      </c>
      <c r="AK805" s="402">
        <f t="shared" si="483"/>
        <v>916.46999999973923</v>
      </c>
      <c r="AL805" s="402">
        <f t="shared" si="477"/>
        <v>916.46999999973923</v>
      </c>
      <c r="AM805" s="403" t="str">
        <f t="shared" si="484"/>
        <v/>
      </c>
      <c r="AN805" s="403" t="str">
        <f t="shared" si="484"/>
        <v/>
      </c>
      <c r="AO805" s="403">
        <f t="shared" si="484"/>
        <v>0.99981442613112048</v>
      </c>
      <c r="AP805" s="403">
        <f t="shared" si="484"/>
        <v>0.99981442613112048</v>
      </c>
      <c r="AQ805" s="200">
        <f t="shared" si="485"/>
        <v>0</v>
      </c>
      <c r="AR805" s="200">
        <f t="shared" si="485"/>
        <v>0</v>
      </c>
      <c r="AS805" s="200">
        <f t="shared" si="485"/>
        <v>0</v>
      </c>
      <c r="AT805" s="200">
        <f t="shared" si="443"/>
        <v>0</v>
      </c>
      <c r="AU805" s="404"/>
    </row>
    <row r="806" spans="1:48" s="334" customFormat="1">
      <c r="A806" s="492" t="s">
        <v>296</v>
      </c>
      <c r="B806" s="217" t="s">
        <v>277</v>
      </c>
      <c r="C806" s="200"/>
      <c r="D806" s="200">
        <f>[3]CDH!D502</f>
        <v>1629.66</v>
      </c>
      <c r="E806" s="430">
        <f>[3]CDH!D503</f>
        <v>28016949.920000002</v>
      </c>
      <c r="F806" s="200">
        <f t="shared" si="479"/>
        <v>28018579.580000002</v>
      </c>
      <c r="G806" s="200"/>
      <c r="H806" s="430"/>
      <c r="I806" s="430"/>
      <c r="J806" s="200">
        <f t="shared" si="467"/>
        <v>0</v>
      </c>
      <c r="K806" s="200">
        <f t="shared" si="481"/>
        <v>0</v>
      </c>
      <c r="L806" s="200">
        <f t="shared" si="481"/>
        <v>1629.66</v>
      </c>
      <c r="M806" s="200">
        <f t="shared" si="481"/>
        <v>28016949.920000002</v>
      </c>
      <c r="N806" s="200">
        <f t="shared" si="469"/>
        <v>28018579.580000002</v>
      </c>
      <c r="O806" s="200"/>
      <c r="P806" s="430">
        <v>1629.66</v>
      </c>
      <c r="Q806" s="430">
        <v>28016949.920000002</v>
      </c>
      <c r="R806" s="200">
        <f t="shared" si="470"/>
        <v>28018579.580000002</v>
      </c>
      <c r="S806" s="200"/>
      <c r="T806" s="430"/>
      <c r="U806" s="430"/>
      <c r="V806" s="200">
        <f t="shared" si="471"/>
        <v>0</v>
      </c>
      <c r="W806" s="200"/>
      <c r="X806" s="200">
        <f>[3]CDH!J502</f>
        <v>0</v>
      </c>
      <c r="Y806" s="430">
        <f>[3]CDH!J503</f>
        <v>0</v>
      </c>
      <c r="Z806" s="200">
        <f t="shared" si="472"/>
        <v>0</v>
      </c>
      <c r="AA806" s="200">
        <f t="shared" si="482"/>
        <v>0</v>
      </c>
      <c r="AB806" s="402">
        <f t="shared" si="482"/>
        <v>1629.66</v>
      </c>
      <c r="AC806" s="402">
        <f t="shared" si="482"/>
        <v>28016949.920000002</v>
      </c>
      <c r="AD806" s="402">
        <f t="shared" si="480"/>
        <v>28018579.580000002</v>
      </c>
      <c r="AE806" s="402"/>
      <c r="AF806" s="402">
        <f>[3]CDH!AX502</f>
        <v>0</v>
      </c>
      <c r="AG806" s="431">
        <f>[3]CDH!AX503</f>
        <v>26616500</v>
      </c>
      <c r="AH806" s="402">
        <f t="shared" si="441"/>
        <v>26616500</v>
      </c>
      <c r="AI806" s="402">
        <f t="shared" si="483"/>
        <v>0</v>
      </c>
      <c r="AJ806" s="402">
        <f t="shared" si="483"/>
        <v>1629.66</v>
      </c>
      <c r="AK806" s="402">
        <f t="shared" si="483"/>
        <v>1400449.9200000018</v>
      </c>
      <c r="AL806" s="402">
        <f t="shared" si="477"/>
        <v>1402079.5800000017</v>
      </c>
      <c r="AM806" s="403" t="str">
        <f t="shared" si="484"/>
        <v/>
      </c>
      <c r="AN806" s="403">
        <f t="shared" si="484"/>
        <v>0</v>
      </c>
      <c r="AO806" s="403">
        <f t="shared" si="484"/>
        <v>0.95001419055254532</v>
      </c>
      <c r="AP806" s="403">
        <f t="shared" si="484"/>
        <v>0.94995893435651457</v>
      </c>
      <c r="AQ806" s="200">
        <f t="shared" si="485"/>
        <v>0</v>
      </c>
      <c r="AR806" s="200">
        <f t="shared" si="485"/>
        <v>0</v>
      </c>
      <c r="AS806" s="200">
        <f t="shared" si="485"/>
        <v>0</v>
      </c>
      <c r="AT806" s="200">
        <f t="shared" si="443"/>
        <v>0</v>
      </c>
      <c r="AU806" s="404"/>
    </row>
    <row r="807" spans="1:48" s="334" customFormat="1">
      <c r="A807" s="492" t="s">
        <v>297</v>
      </c>
      <c r="B807" s="217" t="s">
        <v>435</v>
      </c>
      <c r="C807" s="200"/>
      <c r="D807" s="200">
        <f>[3]FNLG!D502</f>
        <v>0</v>
      </c>
      <c r="E807" s="200">
        <f>[3]FNLG!D503</f>
        <v>22845162</v>
      </c>
      <c r="F807" s="200">
        <f t="shared" si="479"/>
        <v>22845162</v>
      </c>
      <c r="G807" s="200"/>
      <c r="H807" s="200"/>
      <c r="I807" s="200"/>
      <c r="J807" s="200">
        <f t="shared" si="467"/>
        <v>0</v>
      </c>
      <c r="K807" s="200">
        <f t="shared" si="481"/>
        <v>0</v>
      </c>
      <c r="L807" s="200">
        <f t="shared" si="481"/>
        <v>0</v>
      </c>
      <c r="M807" s="200">
        <f t="shared" si="481"/>
        <v>22845162</v>
      </c>
      <c r="N807" s="200">
        <f t="shared" si="469"/>
        <v>22845162</v>
      </c>
      <c r="O807" s="200"/>
      <c r="P807" s="200">
        <v>0</v>
      </c>
      <c r="Q807" s="200">
        <v>22845162</v>
      </c>
      <c r="R807" s="200">
        <f t="shared" si="470"/>
        <v>22845162</v>
      </c>
      <c r="S807" s="200"/>
      <c r="T807" s="200"/>
      <c r="U807" s="200"/>
      <c r="V807" s="200">
        <f t="shared" si="471"/>
        <v>0</v>
      </c>
      <c r="W807" s="200"/>
      <c r="X807" s="200">
        <f>[3]FNLG!J502</f>
        <v>0</v>
      </c>
      <c r="Y807" s="200">
        <f>[3]FNLG!J503</f>
        <v>0</v>
      </c>
      <c r="Z807" s="200">
        <f t="shared" si="472"/>
        <v>0</v>
      </c>
      <c r="AA807" s="200">
        <f t="shared" si="482"/>
        <v>0</v>
      </c>
      <c r="AB807" s="402">
        <f t="shared" si="482"/>
        <v>0</v>
      </c>
      <c r="AC807" s="402">
        <f t="shared" si="482"/>
        <v>22845162</v>
      </c>
      <c r="AD807" s="402">
        <f t="shared" si="480"/>
        <v>22845162</v>
      </c>
      <c r="AE807" s="402"/>
      <c r="AF807" s="402">
        <f>[3]FNLG!AX502</f>
        <v>0</v>
      </c>
      <c r="AG807" s="402">
        <f>[3]FNLG!AX503</f>
        <v>22845162</v>
      </c>
      <c r="AH807" s="402">
        <f t="shared" si="441"/>
        <v>22845162</v>
      </c>
      <c r="AI807" s="402">
        <f t="shared" si="483"/>
        <v>0</v>
      </c>
      <c r="AJ807" s="402">
        <f t="shared" si="483"/>
        <v>0</v>
      </c>
      <c r="AK807" s="402">
        <f t="shared" si="483"/>
        <v>0</v>
      </c>
      <c r="AL807" s="402">
        <f t="shared" si="477"/>
        <v>0</v>
      </c>
      <c r="AM807" s="403" t="str">
        <f t="shared" si="484"/>
        <v/>
      </c>
      <c r="AN807" s="403" t="str">
        <f t="shared" si="484"/>
        <v/>
      </c>
      <c r="AO807" s="403">
        <f t="shared" si="484"/>
        <v>1</v>
      </c>
      <c r="AP807" s="403">
        <f t="shared" si="484"/>
        <v>1</v>
      </c>
      <c r="AQ807" s="200">
        <f t="shared" si="485"/>
        <v>0</v>
      </c>
      <c r="AR807" s="200">
        <f t="shared" si="485"/>
        <v>0</v>
      </c>
      <c r="AS807" s="200">
        <f t="shared" si="485"/>
        <v>0</v>
      </c>
      <c r="AT807" s="200">
        <f t="shared" si="443"/>
        <v>0</v>
      </c>
      <c r="AU807" s="404"/>
    </row>
    <row r="808" spans="1:48" s="334" customFormat="1">
      <c r="A808" s="492" t="s">
        <v>298</v>
      </c>
      <c r="B808" s="217" t="s">
        <v>278</v>
      </c>
      <c r="C808" s="200"/>
      <c r="D808" s="200">
        <f>[3]LHMRH!D502</f>
        <v>0</v>
      </c>
      <c r="E808" s="200">
        <f>[3]LHMRH!D503</f>
        <v>24021724.600000001</v>
      </c>
      <c r="F808" s="200">
        <f t="shared" si="479"/>
        <v>24021724.600000001</v>
      </c>
      <c r="G808" s="200"/>
      <c r="H808" s="200"/>
      <c r="I808" s="200"/>
      <c r="J808" s="200">
        <f t="shared" si="467"/>
        <v>0</v>
      </c>
      <c r="K808" s="200">
        <f t="shared" si="481"/>
        <v>0</v>
      </c>
      <c r="L808" s="200">
        <f t="shared" si="481"/>
        <v>0</v>
      </c>
      <c r="M808" s="200">
        <f t="shared" si="481"/>
        <v>24021724.600000001</v>
      </c>
      <c r="N808" s="200">
        <f t="shared" si="469"/>
        <v>24021724.600000001</v>
      </c>
      <c r="O808" s="200"/>
      <c r="P808" s="200">
        <v>0</v>
      </c>
      <c r="Q808" s="200">
        <v>24021724.600000001</v>
      </c>
      <c r="R808" s="200">
        <f t="shared" si="470"/>
        <v>24021724.600000001</v>
      </c>
      <c r="S808" s="200"/>
      <c r="T808" s="200"/>
      <c r="U808" s="200"/>
      <c r="V808" s="200">
        <f t="shared" si="471"/>
        <v>0</v>
      </c>
      <c r="W808" s="200"/>
      <c r="X808" s="200">
        <f>[3]LHMRH!J502</f>
        <v>0</v>
      </c>
      <c r="Y808" s="200">
        <f>[3]LHMRH!J503</f>
        <v>0</v>
      </c>
      <c r="Z808" s="200">
        <f t="shared" si="472"/>
        <v>0</v>
      </c>
      <c r="AA808" s="200">
        <f t="shared" si="482"/>
        <v>0</v>
      </c>
      <c r="AB808" s="402">
        <f t="shared" si="482"/>
        <v>0</v>
      </c>
      <c r="AC808" s="402">
        <f t="shared" si="482"/>
        <v>24021724.600000001</v>
      </c>
      <c r="AD808" s="402">
        <f t="shared" si="480"/>
        <v>24021724.600000001</v>
      </c>
      <c r="AE808" s="402"/>
      <c r="AF808" s="402">
        <f>[3]LHMRH!AX502</f>
        <v>0</v>
      </c>
      <c r="AG808" s="402">
        <f>[3]LHMRH!AX503</f>
        <v>14479131.490000002</v>
      </c>
      <c r="AH808" s="402">
        <f t="shared" si="441"/>
        <v>14479131.490000002</v>
      </c>
      <c r="AI808" s="402">
        <f t="shared" si="483"/>
        <v>0</v>
      </c>
      <c r="AJ808" s="402">
        <f t="shared" si="483"/>
        <v>0</v>
      </c>
      <c r="AK808" s="402">
        <f t="shared" si="483"/>
        <v>9542593.1099999994</v>
      </c>
      <c r="AL808" s="402">
        <f t="shared" si="477"/>
        <v>9542593.1099999994</v>
      </c>
      <c r="AM808" s="403" t="str">
        <f t="shared" si="484"/>
        <v/>
      </c>
      <c r="AN808" s="403" t="str">
        <f t="shared" si="484"/>
        <v/>
      </c>
      <c r="AO808" s="403">
        <f t="shared" si="484"/>
        <v>0.6027515397458183</v>
      </c>
      <c r="AP808" s="403">
        <f t="shared" si="484"/>
        <v>0.6027515397458183</v>
      </c>
      <c r="AQ808" s="200">
        <f t="shared" si="485"/>
        <v>0</v>
      </c>
      <c r="AR808" s="200">
        <f t="shared" si="485"/>
        <v>0</v>
      </c>
      <c r="AS808" s="200">
        <f t="shared" si="485"/>
        <v>0</v>
      </c>
      <c r="AT808" s="200">
        <f t="shared" si="443"/>
        <v>0</v>
      </c>
      <c r="AU808" s="404"/>
    </row>
    <row r="809" spans="1:48">
      <c r="A809" s="401" t="s">
        <v>227</v>
      </c>
      <c r="B809" s="510"/>
      <c r="C809" s="423"/>
      <c r="D809" s="423"/>
      <c r="E809" s="423"/>
      <c r="F809" s="200">
        <f t="shared" si="479"/>
        <v>0</v>
      </c>
      <c r="G809" s="423"/>
      <c r="H809" s="423"/>
      <c r="I809" s="423"/>
      <c r="J809" s="200">
        <f t="shared" si="467"/>
        <v>0</v>
      </c>
      <c r="K809" s="200">
        <f t="shared" si="481"/>
        <v>0</v>
      </c>
      <c r="L809" s="200">
        <f t="shared" si="481"/>
        <v>0</v>
      </c>
      <c r="M809" s="200">
        <f t="shared" si="481"/>
        <v>0</v>
      </c>
      <c r="N809" s="200">
        <f t="shared" si="469"/>
        <v>0</v>
      </c>
      <c r="O809" s="423"/>
      <c r="P809" s="423"/>
      <c r="Q809" s="423"/>
      <c r="R809" s="200">
        <f t="shared" si="470"/>
        <v>0</v>
      </c>
      <c r="S809" s="423"/>
      <c r="T809" s="423"/>
      <c r="U809" s="423"/>
      <c r="V809" s="200">
        <f t="shared" si="471"/>
        <v>0</v>
      </c>
      <c r="W809" s="423"/>
      <c r="X809" s="423"/>
      <c r="Y809" s="423"/>
      <c r="Z809" s="200">
        <f t="shared" si="472"/>
        <v>0</v>
      </c>
      <c r="AA809" s="200">
        <f t="shared" si="482"/>
        <v>0</v>
      </c>
      <c r="AB809" s="402">
        <f t="shared" si="482"/>
        <v>0</v>
      </c>
      <c r="AC809" s="402">
        <f t="shared" si="482"/>
        <v>0</v>
      </c>
      <c r="AD809" s="402">
        <f t="shared" si="480"/>
        <v>0</v>
      </c>
      <c r="AE809" s="424"/>
      <c r="AF809" s="424"/>
      <c r="AG809" s="424"/>
      <c r="AH809" s="402">
        <f t="shared" si="441"/>
        <v>0</v>
      </c>
      <c r="AI809" s="402">
        <f t="shared" si="483"/>
        <v>0</v>
      </c>
      <c r="AJ809" s="402">
        <f t="shared" si="483"/>
        <v>0</v>
      </c>
      <c r="AK809" s="402">
        <f t="shared" si="483"/>
        <v>0</v>
      </c>
      <c r="AL809" s="402">
        <f t="shared" si="477"/>
        <v>0</v>
      </c>
      <c r="AM809" s="403" t="str">
        <f t="shared" si="484"/>
        <v/>
      </c>
      <c r="AN809" s="403" t="str">
        <f t="shared" si="484"/>
        <v/>
      </c>
      <c r="AO809" s="403" t="str">
        <f t="shared" si="484"/>
        <v/>
      </c>
      <c r="AP809" s="403" t="str">
        <f t="shared" si="484"/>
        <v/>
      </c>
      <c r="AQ809" s="200">
        <f t="shared" si="485"/>
        <v>0</v>
      </c>
      <c r="AR809" s="200">
        <f t="shared" si="485"/>
        <v>0</v>
      </c>
      <c r="AS809" s="200">
        <f t="shared" si="485"/>
        <v>0</v>
      </c>
      <c r="AT809" s="200">
        <f t="shared" si="443"/>
        <v>0</v>
      </c>
      <c r="AU809" s="425"/>
    </row>
    <row r="810" spans="1:48" s="447" customFormat="1">
      <c r="A810" s="428" t="s">
        <v>227</v>
      </c>
      <c r="B810" s="454" t="s">
        <v>299</v>
      </c>
      <c r="C810" s="456">
        <f>SUM(C811:C815)</f>
        <v>0</v>
      </c>
      <c r="D810" s="456">
        <f>SUM(D811:D815)</f>
        <v>2469256.9299999997</v>
      </c>
      <c r="E810" s="456">
        <f>SUM(E811:E815)</f>
        <v>15376489.41</v>
      </c>
      <c r="F810" s="397">
        <f t="shared" si="479"/>
        <v>17845746.34</v>
      </c>
      <c r="G810" s="456">
        <f>SUM(G811:G815)</f>
        <v>0</v>
      </c>
      <c r="H810" s="456">
        <f>SUM(H811:H815)</f>
        <v>0</v>
      </c>
      <c r="I810" s="456">
        <f>SUM(I811:I815)</f>
        <v>0</v>
      </c>
      <c r="J810" s="397">
        <f t="shared" si="467"/>
        <v>0</v>
      </c>
      <c r="K810" s="397">
        <f t="shared" si="481"/>
        <v>0</v>
      </c>
      <c r="L810" s="397">
        <f t="shared" si="481"/>
        <v>2469256.9299999997</v>
      </c>
      <c r="M810" s="397">
        <f t="shared" si="481"/>
        <v>15376489.41</v>
      </c>
      <c r="N810" s="397">
        <f t="shared" si="469"/>
        <v>17845746.34</v>
      </c>
      <c r="O810" s="456">
        <f>SUM(O811:O815)</f>
        <v>0</v>
      </c>
      <c r="P810" s="456">
        <f>SUM(P811:P815)</f>
        <v>2469256.9299999997</v>
      </c>
      <c r="Q810" s="456">
        <f>SUM(Q811:Q815)</f>
        <v>15376489.41</v>
      </c>
      <c r="R810" s="397">
        <f t="shared" si="470"/>
        <v>17845746.34</v>
      </c>
      <c r="S810" s="456">
        <f>SUM(S811:S815)</f>
        <v>0</v>
      </c>
      <c r="T810" s="456">
        <f>SUM(T811:T815)</f>
        <v>0</v>
      </c>
      <c r="U810" s="456">
        <f>SUM(U811:U815)</f>
        <v>0</v>
      </c>
      <c r="V810" s="397">
        <f t="shared" si="471"/>
        <v>0</v>
      </c>
      <c r="W810" s="456">
        <f>SUM(W811:W815)</f>
        <v>0</v>
      </c>
      <c r="X810" s="456">
        <f>SUM(X811:X815)</f>
        <v>0</v>
      </c>
      <c r="Y810" s="456">
        <f>SUM(Y811:Y815)</f>
        <v>0</v>
      </c>
      <c r="Z810" s="397">
        <f t="shared" si="472"/>
        <v>0</v>
      </c>
      <c r="AA810" s="397">
        <f t="shared" si="482"/>
        <v>0</v>
      </c>
      <c r="AB810" s="398">
        <f t="shared" si="482"/>
        <v>2469256.9299999997</v>
      </c>
      <c r="AC810" s="398">
        <f t="shared" si="482"/>
        <v>15376489.41</v>
      </c>
      <c r="AD810" s="398">
        <f t="shared" si="480"/>
        <v>17845746.34</v>
      </c>
      <c r="AE810" s="456">
        <f>SUM(AE811:AE815)</f>
        <v>0</v>
      </c>
      <c r="AF810" s="456">
        <f>SUM(AF811:AF815)</f>
        <v>2468988.2600000002</v>
      </c>
      <c r="AG810" s="456">
        <f>SUM(AG811:AG815)</f>
        <v>13734821</v>
      </c>
      <c r="AH810" s="398">
        <f t="shared" si="441"/>
        <v>16203809.26</v>
      </c>
      <c r="AI810" s="398">
        <f t="shared" si="483"/>
        <v>0</v>
      </c>
      <c r="AJ810" s="398">
        <f t="shared" si="483"/>
        <v>268.66999999945983</v>
      </c>
      <c r="AK810" s="398">
        <f t="shared" si="483"/>
        <v>1641668.4100000001</v>
      </c>
      <c r="AL810" s="398">
        <f t="shared" si="477"/>
        <v>1641937.0799999996</v>
      </c>
      <c r="AM810" s="399" t="str">
        <f t="shared" si="484"/>
        <v/>
      </c>
      <c r="AN810" s="399">
        <f t="shared" si="484"/>
        <v>0.99989119398765869</v>
      </c>
      <c r="AO810" s="399">
        <f t="shared" si="484"/>
        <v>0.89323516140606507</v>
      </c>
      <c r="AP810" s="399">
        <f t="shared" si="484"/>
        <v>0.90799280407120253</v>
      </c>
      <c r="AQ810" s="397">
        <f t="shared" si="485"/>
        <v>0</v>
      </c>
      <c r="AR810" s="397">
        <f t="shared" si="485"/>
        <v>0</v>
      </c>
      <c r="AS810" s="397">
        <f t="shared" si="485"/>
        <v>0</v>
      </c>
      <c r="AT810" s="397">
        <f t="shared" si="443"/>
        <v>0</v>
      </c>
      <c r="AU810" s="445"/>
      <c r="AV810" s="457"/>
    </row>
    <row r="811" spans="1:48" s="334" customFormat="1">
      <c r="A811" s="492" t="s">
        <v>300</v>
      </c>
      <c r="B811" s="217" t="s">
        <v>231</v>
      </c>
      <c r="C811" s="200"/>
      <c r="D811" s="200">
        <f>[3]BGH!D502</f>
        <v>2390304.2599999998</v>
      </c>
      <c r="E811" s="200">
        <f>[3]BGH!D503</f>
        <v>13484190</v>
      </c>
      <c r="F811" s="200">
        <f t="shared" si="479"/>
        <v>15874494.26</v>
      </c>
      <c r="G811" s="200"/>
      <c r="H811" s="200"/>
      <c r="I811" s="200"/>
      <c r="J811" s="200">
        <f t="shared" si="467"/>
        <v>0</v>
      </c>
      <c r="K811" s="200">
        <f t="shared" si="481"/>
        <v>0</v>
      </c>
      <c r="L811" s="200">
        <f t="shared" si="481"/>
        <v>2390304.2599999998</v>
      </c>
      <c r="M811" s="200">
        <f t="shared" si="481"/>
        <v>13484190</v>
      </c>
      <c r="N811" s="200">
        <f t="shared" si="469"/>
        <v>15874494.26</v>
      </c>
      <c r="O811" s="200"/>
      <c r="P811" s="200">
        <v>2390304.2599999998</v>
      </c>
      <c r="Q811" s="200">
        <v>13484190</v>
      </c>
      <c r="R811" s="200">
        <f t="shared" si="470"/>
        <v>15874494.26</v>
      </c>
      <c r="S811" s="200"/>
      <c r="T811" s="200"/>
      <c r="U811" s="200"/>
      <c r="V811" s="200">
        <f t="shared" si="471"/>
        <v>0</v>
      </c>
      <c r="W811" s="200"/>
      <c r="X811" s="200">
        <f>[3]BGH!J502</f>
        <v>0</v>
      </c>
      <c r="Y811" s="200">
        <f>[3]BGH!J503</f>
        <v>0</v>
      </c>
      <c r="Z811" s="200">
        <f t="shared" si="472"/>
        <v>0</v>
      </c>
      <c r="AA811" s="200">
        <f t="shared" si="482"/>
        <v>0</v>
      </c>
      <c r="AB811" s="402">
        <f t="shared" si="482"/>
        <v>2390304.2599999998</v>
      </c>
      <c r="AC811" s="402">
        <f t="shared" si="482"/>
        <v>13484190</v>
      </c>
      <c r="AD811" s="402">
        <f t="shared" si="480"/>
        <v>15874494.26</v>
      </c>
      <c r="AE811" s="402"/>
      <c r="AF811" s="402">
        <f>[3]BGH!AX502</f>
        <v>2390304.2600000002</v>
      </c>
      <c r="AG811" s="402">
        <f>[3]BGH!AX503</f>
        <v>12025780</v>
      </c>
      <c r="AH811" s="402">
        <f t="shared" si="441"/>
        <v>14416084.26</v>
      </c>
      <c r="AI811" s="402">
        <f t="shared" si="483"/>
        <v>0</v>
      </c>
      <c r="AJ811" s="402">
        <f t="shared" si="483"/>
        <v>0</v>
      </c>
      <c r="AK811" s="402">
        <f t="shared" si="483"/>
        <v>1458410</v>
      </c>
      <c r="AL811" s="402">
        <f t="shared" si="477"/>
        <v>1458410</v>
      </c>
      <c r="AM811" s="403" t="str">
        <f t="shared" si="484"/>
        <v/>
      </c>
      <c r="AN811" s="403">
        <f t="shared" si="484"/>
        <v>1.0000000000000002</v>
      </c>
      <c r="AO811" s="403">
        <f t="shared" si="484"/>
        <v>0.8918429657250454</v>
      </c>
      <c r="AP811" s="403">
        <f t="shared" si="484"/>
        <v>0.90812872674155987</v>
      </c>
      <c r="AQ811" s="200">
        <f t="shared" si="485"/>
        <v>0</v>
      </c>
      <c r="AR811" s="200">
        <f t="shared" si="485"/>
        <v>0</v>
      </c>
      <c r="AS811" s="200">
        <f t="shared" si="485"/>
        <v>0</v>
      </c>
      <c r="AT811" s="200">
        <f t="shared" si="443"/>
        <v>0</v>
      </c>
      <c r="AU811" s="404"/>
    </row>
    <row r="812" spans="1:48" s="334" customFormat="1" ht="24">
      <c r="A812" s="492" t="s">
        <v>301</v>
      </c>
      <c r="B812" s="217" t="s">
        <v>140</v>
      </c>
      <c r="C812" s="200"/>
      <c r="D812" s="430">
        <f>[3]DPJGMRMC!D502</f>
        <v>0</v>
      </c>
      <c r="E812" s="430">
        <f>[3]DPJGMRMC!D503</f>
        <v>0</v>
      </c>
      <c r="F812" s="200">
        <f t="shared" si="479"/>
        <v>0</v>
      </c>
      <c r="G812" s="200"/>
      <c r="H812" s="430"/>
      <c r="I812" s="430"/>
      <c r="J812" s="200">
        <f t="shared" si="467"/>
        <v>0</v>
      </c>
      <c r="K812" s="200">
        <f t="shared" si="481"/>
        <v>0</v>
      </c>
      <c r="L812" s="200">
        <f t="shared" si="481"/>
        <v>0</v>
      </c>
      <c r="M812" s="200">
        <f t="shared" si="481"/>
        <v>0</v>
      </c>
      <c r="N812" s="200">
        <f t="shared" si="469"/>
        <v>0</v>
      </c>
      <c r="O812" s="200"/>
      <c r="P812" s="430">
        <v>0</v>
      </c>
      <c r="Q812" s="430">
        <v>0</v>
      </c>
      <c r="R812" s="200">
        <f t="shared" si="470"/>
        <v>0</v>
      </c>
      <c r="S812" s="200"/>
      <c r="T812" s="430"/>
      <c r="U812" s="430"/>
      <c r="V812" s="200">
        <f t="shared" si="471"/>
        <v>0</v>
      </c>
      <c r="W812" s="200"/>
      <c r="X812" s="430">
        <f>[3]DPJGMRMC!J502</f>
        <v>0</v>
      </c>
      <c r="Y812" s="430">
        <f>[3]DPJGMRMC!J503</f>
        <v>0</v>
      </c>
      <c r="Z812" s="200">
        <f t="shared" si="472"/>
        <v>0</v>
      </c>
      <c r="AA812" s="200">
        <f t="shared" si="482"/>
        <v>0</v>
      </c>
      <c r="AB812" s="402">
        <f t="shared" si="482"/>
        <v>0</v>
      </c>
      <c r="AC812" s="402">
        <f t="shared" si="482"/>
        <v>0</v>
      </c>
      <c r="AD812" s="402">
        <f t="shared" si="480"/>
        <v>0</v>
      </c>
      <c r="AE812" s="402"/>
      <c r="AF812" s="431">
        <f>[3]DPJGMRMC!AX502</f>
        <v>0</v>
      </c>
      <c r="AG812" s="431">
        <f>[3]DPJGMRMC!AX503</f>
        <v>0</v>
      </c>
      <c r="AH812" s="402">
        <f t="shared" si="441"/>
        <v>0</v>
      </c>
      <c r="AI812" s="402">
        <f t="shared" si="483"/>
        <v>0</v>
      </c>
      <c r="AJ812" s="402">
        <f t="shared" si="483"/>
        <v>0</v>
      </c>
      <c r="AK812" s="402">
        <f t="shared" si="483"/>
        <v>0</v>
      </c>
      <c r="AL812" s="402">
        <f t="shared" si="477"/>
        <v>0</v>
      </c>
      <c r="AM812" s="403" t="str">
        <f t="shared" si="484"/>
        <v/>
      </c>
      <c r="AN812" s="403" t="str">
        <f t="shared" si="484"/>
        <v/>
      </c>
      <c r="AO812" s="403" t="str">
        <f t="shared" si="484"/>
        <v/>
      </c>
      <c r="AP812" s="403" t="str">
        <f t="shared" si="484"/>
        <v/>
      </c>
      <c r="AQ812" s="200">
        <f t="shared" si="485"/>
        <v>0</v>
      </c>
      <c r="AR812" s="200">
        <f t="shared" si="485"/>
        <v>0</v>
      </c>
      <c r="AS812" s="200">
        <f t="shared" si="485"/>
        <v>0</v>
      </c>
      <c r="AT812" s="200">
        <f t="shared" si="443"/>
        <v>0</v>
      </c>
      <c r="AU812" s="404"/>
    </row>
    <row r="813" spans="1:48" s="334" customFormat="1">
      <c r="A813" s="492" t="s">
        <v>302</v>
      </c>
      <c r="B813" s="217" t="s">
        <v>141</v>
      </c>
      <c r="C813" s="200"/>
      <c r="D813" s="200">
        <f>[3]JBLMGH!D502</f>
        <v>0</v>
      </c>
      <c r="E813" s="200">
        <f>[3]JBLMGH!D503</f>
        <v>0</v>
      </c>
      <c r="F813" s="200">
        <f t="shared" si="479"/>
        <v>0</v>
      </c>
      <c r="G813" s="200"/>
      <c r="H813" s="200"/>
      <c r="I813" s="200"/>
      <c r="J813" s="200">
        <f t="shared" si="467"/>
        <v>0</v>
      </c>
      <c r="K813" s="200">
        <f t="shared" si="481"/>
        <v>0</v>
      </c>
      <c r="L813" s="200">
        <f t="shared" si="481"/>
        <v>0</v>
      </c>
      <c r="M813" s="200">
        <f t="shared" si="481"/>
        <v>0</v>
      </c>
      <c r="N813" s="200">
        <f t="shared" si="469"/>
        <v>0</v>
      </c>
      <c r="O813" s="200"/>
      <c r="P813" s="200">
        <v>0</v>
      </c>
      <c r="Q813" s="200">
        <v>0</v>
      </c>
      <c r="R813" s="200">
        <f t="shared" si="470"/>
        <v>0</v>
      </c>
      <c r="S813" s="200"/>
      <c r="T813" s="200"/>
      <c r="U813" s="200"/>
      <c r="V813" s="200">
        <f t="shared" si="471"/>
        <v>0</v>
      </c>
      <c r="W813" s="200"/>
      <c r="X813" s="200">
        <f>[3]JBLMGH!J502</f>
        <v>0</v>
      </c>
      <c r="Y813" s="200">
        <f>[3]JBLMGH!J503</f>
        <v>0</v>
      </c>
      <c r="Z813" s="200">
        <f t="shared" si="472"/>
        <v>0</v>
      </c>
      <c r="AA813" s="200">
        <f t="shared" si="482"/>
        <v>0</v>
      </c>
      <c r="AB813" s="402">
        <f t="shared" si="482"/>
        <v>0</v>
      </c>
      <c r="AC813" s="402">
        <f t="shared" si="482"/>
        <v>0</v>
      </c>
      <c r="AD813" s="402">
        <f t="shared" si="480"/>
        <v>0</v>
      </c>
      <c r="AE813" s="402"/>
      <c r="AF813" s="402">
        <f>[3]JBLMGH!AX502</f>
        <v>0</v>
      </c>
      <c r="AG813" s="402">
        <f>[3]JBLMGH!AX503</f>
        <v>0</v>
      </c>
      <c r="AH813" s="402">
        <f t="shared" ref="AH813:AH876" si="486">SUM(AE813:AG813)</f>
        <v>0</v>
      </c>
      <c r="AI813" s="402">
        <f t="shared" si="483"/>
        <v>0</v>
      </c>
      <c r="AJ813" s="402">
        <f t="shared" si="483"/>
        <v>0</v>
      </c>
      <c r="AK813" s="402">
        <f t="shared" si="483"/>
        <v>0</v>
      </c>
      <c r="AL813" s="402">
        <f t="shared" si="477"/>
        <v>0</v>
      </c>
      <c r="AM813" s="403" t="str">
        <f t="shared" si="484"/>
        <v/>
      </c>
      <c r="AN813" s="403" t="str">
        <f t="shared" si="484"/>
        <v/>
      </c>
      <c r="AO813" s="403" t="str">
        <f t="shared" si="484"/>
        <v/>
      </c>
      <c r="AP813" s="403" t="str">
        <f t="shared" si="484"/>
        <v/>
      </c>
      <c r="AQ813" s="200">
        <f t="shared" si="485"/>
        <v>0</v>
      </c>
      <c r="AR813" s="200">
        <f t="shared" si="485"/>
        <v>0</v>
      </c>
      <c r="AS813" s="200">
        <f t="shared" si="485"/>
        <v>0</v>
      </c>
      <c r="AT813" s="200">
        <f t="shared" ref="AT813:AT876" si="487">SUM(AQ813:AS813)</f>
        <v>0</v>
      </c>
      <c r="AU813" s="404"/>
    </row>
    <row r="814" spans="1:48" s="334" customFormat="1">
      <c r="A814" s="492" t="s">
        <v>303</v>
      </c>
      <c r="B814" s="217" t="s">
        <v>232</v>
      </c>
      <c r="C814" s="200"/>
      <c r="D814" s="200">
        <f>[3]MMH!D502</f>
        <v>78952.67</v>
      </c>
      <c r="E814" s="200">
        <f>[3]MMH!D503</f>
        <v>1709620</v>
      </c>
      <c r="F814" s="200">
        <f t="shared" si="479"/>
        <v>1788572.67</v>
      </c>
      <c r="G814" s="200"/>
      <c r="H814" s="200"/>
      <c r="I814" s="200"/>
      <c r="J814" s="200">
        <f t="shared" si="467"/>
        <v>0</v>
      </c>
      <c r="K814" s="200">
        <f t="shared" si="481"/>
        <v>0</v>
      </c>
      <c r="L814" s="200">
        <f t="shared" si="481"/>
        <v>78952.67</v>
      </c>
      <c r="M814" s="200">
        <f t="shared" si="481"/>
        <v>1709620</v>
      </c>
      <c r="N814" s="200">
        <f t="shared" si="469"/>
        <v>1788572.67</v>
      </c>
      <c r="O814" s="200"/>
      <c r="P814" s="200">
        <v>78952.67</v>
      </c>
      <c r="Q814" s="200">
        <v>1709620</v>
      </c>
      <c r="R814" s="200">
        <f t="shared" si="470"/>
        <v>1788572.67</v>
      </c>
      <c r="S814" s="200"/>
      <c r="T814" s="200"/>
      <c r="U814" s="200"/>
      <c r="V814" s="200">
        <f t="shared" si="471"/>
        <v>0</v>
      </c>
      <c r="W814" s="200"/>
      <c r="X814" s="200">
        <f>[3]MMH!J502</f>
        <v>0</v>
      </c>
      <c r="Y814" s="200">
        <f>[3]MMH!J503</f>
        <v>0</v>
      </c>
      <c r="Z814" s="200">
        <f t="shared" si="472"/>
        <v>0</v>
      </c>
      <c r="AA814" s="200">
        <f t="shared" si="482"/>
        <v>0</v>
      </c>
      <c r="AB814" s="402">
        <f t="shared" si="482"/>
        <v>78952.67</v>
      </c>
      <c r="AC814" s="402">
        <f t="shared" si="482"/>
        <v>1709620</v>
      </c>
      <c r="AD814" s="402">
        <f t="shared" si="480"/>
        <v>1788572.67</v>
      </c>
      <c r="AE814" s="402"/>
      <c r="AF814" s="402">
        <f>[3]MMH!AX502</f>
        <v>78684</v>
      </c>
      <c r="AG814" s="402">
        <f>[3]MMH!AX503</f>
        <v>1709041</v>
      </c>
      <c r="AH814" s="402">
        <f t="shared" si="486"/>
        <v>1787725</v>
      </c>
      <c r="AI814" s="402">
        <f t="shared" si="483"/>
        <v>0</v>
      </c>
      <c r="AJ814" s="402">
        <f t="shared" si="483"/>
        <v>268.66999999999825</v>
      </c>
      <c r="AK814" s="402">
        <f t="shared" si="483"/>
        <v>579</v>
      </c>
      <c r="AL814" s="402">
        <f t="shared" si="477"/>
        <v>847.66999999999825</v>
      </c>
      <c r="AM814" s="403" t="str">
        <f t="shared" si="484"/>
        <v/>
      </c>
      <c r="AN814" s="403">
        <f t="shared" si="484"/>
        <v>0.9965970751844111</v>
      </c>
      <c r="AO814" s="403">
        <f t="shared" si="484"/>
        <v>0.99966132824838272</v>
      </c>
      <c r="AP814" s="403">
        <f t="shared" si="484"/>
        <v>0.99952606342799599</v>
      </c>
      <c r="AQ814" s="200">
        <f t="shared" si="485"/>
        <v>0</v>
      </c>
      <c r="AR814" s="200">
        <f t="shared" si="485"/>
        <v>0</v>
      </c>
      <c r="AS814" s="200">
        <f t="shared" si="485"/>
        <v>0</v>
      </c>
      <c r="AT814" s="200">
        <f t="shared" si="487"/>
        <v>0</v>
      </c>
      <c r="AU814" s="404"/>
    </row>
    <row r="815" spans="1:48" s="334" customFormat="1">
      <c r="A815" s="492" t="s">
        <v>304</v>
      </c>
      <c r="B815" s="217" t="s">
        <v>247</v>
      </c>
      <c r="C815" s="200"/>
      <c r="D815" s="200">
        <f>[3]TEH!D502</f>
        <v>0</v>
      </c>
      <c r="E815" s="200">
        <f>[3]TEH!D503</f>
        <v>182679.41</v>
      </c>
      <c r="F815" s="200">
        <f t="shared" si="479"/>
        <v>182679.41</v>
      </c>
      <c r="G815" s="200"/>
      <c r="H815" s="200"/>
      <c r="I815" s="200"/>
      <c r="J815" s="200">
        <f t="shared" si="467"/>
        <v>0</v>
      </c>
      <c r="K815" s="200">
        <f t="shared" si="481"/>
        <v>0</v>
      </c>
      <c r="L815" s="200">
        <f t="shared" si="481"/>
        <v>0</v>
      </c>
      <c r="M815" s="200">
        <f t="shared" si="481"/>
        <v>182679.41</v>
      </c>
      <c r="N815" s="200">
        <f t="shared" si="469"/>
        <v>182679.41</v>
      </c>
      <c r="O815" s="200"/>
      <c r="P815" s="200">
        <v>0</v>
      </c>
      <c r="Q815" s="200">
        <v>182679.41</v>
      </c>
      <c r="R815" s="200">
        <f t="shared" si="470"/>
        <v>182679.41</v>
      </c>
      <c r="S815" s="200"/>
      <c r="T815" s="200"/>
      <c r="U815" s="200"/>
      <c r="V815" s="200">
        <f t="shared" si="471"/>
        <v>0</v>
      </c>
      <c r="W815" s="200"/>
      <c r="X815" s="200">
        <f>[3]TEH!J502</f>
        <v>0</v>
      </c>
      <c r="Y815" s="200">
        <f>[3]TEH!J503</f>
        <v>0</v>
      </c>
      <c r="Z815" s="200">
        <f t="shared" si="472"/>
        <v>0</v>
      </c>
      <c r="AA815" s="200">
        <f t="shared" si="482"/>
        <v>0</v>
      </c>
      <c r="AB815" s="402">
        <f t="shared" si="482"/>
        <v>0</v>
      </c>
      <c r="AC815" s="402">
        <f t="shared" si="482"/>
        <v>182679.41</v>
      </c>
      <c r="AD815" s="402">
        <f t="shared" si="480"/>
        <v>182679.41</v>
      </c>
      <c r="AE815" s="402"/>
      <c r="AF815" s="402">
        <f>[3]TEH!AX502</f>
        <v>0</v>
      </c>
      <c r="AG815" s="402">
        <f>[3]TEH!AX503</f>
        <v>0</v>
      </c>
      <c r="AH815" s="402">
        <f t="shared" si="486"/>
        <v>0</v>
      </c>
      <c r="AI815" s="402">
        <f t="shared" si="483"/>
        <v>0</v>
      </c>
      <c r="AJ815" s="402">
        <f t="shared" si="483"/>
        <v>0</v>
      </c>
      <c r="AK815" s="402">
        <f t="shared" si="483"/>
        <v>182679.41</v>
      </c>
      <c r="AL815" s="402">
        <f t="shared" si="477"/>
        <v>182679.41</v>
      </c>
      <c r="AM815" s="403" t="str">
        <f t="shared" si="484"/>
        <v/>
      </c>
      <c r="AN815" s="403" t="str">
        <f t="shared" si="484"/>
        <v/>
      </c>
      <c r="AO815" s="403">
        <f t="shared" si="484"/>
        <v>0</v>
      </c>
      <c r="AP815" s="403">
        <f t="shared" si="484"/>
        <v>0</v>
      </c>
      <c r="AQ815" s="200">
        <f t="shared" si="485"/>
        <v>0</v>
      </c>
      <c r="AR815" s="200">
        <f t="shared" si="485"/>
        <v>0</v>
      </c>
      <c r="AS815" s="200">
        <f t="shared" si="485"/>
        <v>0</v>
      </c>
      <c r="AT815" s="200">
        <f t="shared" si="487"/>
        <v>0</v>
      </c>
      <c r="AU815" s="404"/>
    </row>
    <row r="816" spans="1:48">
      <c r="A816" s="401" t="s">
        <v>227</v>
      </c>
      <c r="B816" s="510"/>
      <c r="C816" s="423"/>
      <c r="D816" s="423"/>
      <c r="E816" s="423"/>
      <c r="F816" s="200">
        <f t="shared" si="479"/>
        <v>0</v>
      </c>
      <c r="G816" s="423"/>
      <c r="H816" s="423"/>
      <c r="I816" s="423"/>
      <c r="J816" s="200">
        <f t="shared" si="467"/>
        <v>0</v>
      </c>
      <c r="K816" s="200">
        <f t="shared" si="481"/>
        <v>0</v>
      </c>
      <c r="L816" s="200">
        <f t="shared" si="481"/>
        <v>0</v>
      </c>
      <c r="M816" s="200">
        <f t="shared" si="481"/>
        <v>0</v>
      </c>
      <c r="N816" s="200">
        <f t="shared" si="469"/>
        <v>0</v>
      </c>
      <c r="O816" s="423"/>
      <c r="P816" s="423"/>
      <c r="Q816" s="423"/>
      <c r="R816" s="200">
        <f t="shared" si="470"/>
        <v>0</v>
      </c>
      <c r="S816" s="423"/>
      <c r="T816" s="423"/>
      <c r="U816" s="423"/>
      <c r="V816" s="200">
        <f t="shared" si="471"/>
        <v>0</v>
      </c>
      <c r="W816" s="423"/>
      <c r="X816" s="423"/>
      <c r="Y816" s="423"/>
      <c r="Z816" s="200">
        <f t="shared" si="472"/>
        <v>0</v>
      </c>
      <c r="AA816" s="200">
        <f t="shared" si="482"/>
        <v>0</v>
      </c>
      <c r="AB816" s="402">
        <f t="shared" si="482"/>
        <v>0</v>
      </c>
      <c r="AC816" s="402">
        <f t="shared" si="482"/>
        <v>0</v>
      </c>
      <c r="AD816" s="402">
        <f t="shared" si="480"/>
        <v>0</v>
      </c>
      <c r="AE816" s="424"/>
      <c r="AF816" s="424"/>
      <c r="AG816" s="424"/>
      <c r="AH816" s="402">
        <f t="shared" si="486"/>
        <v>0</v>
      </c>
      <c r="AI816" s="402">
        <f t="shared" si="483"/>
        <v>0</v>
      </c>
      <c r="AJ816" s="402">
        <f t="shared" si="483"/>
        <v>0</v>
      </c>
      <c r="AK816" s="402">
        <f t="shared" si="483"/>
        <v>0</v>
      </c>
      <c r="AL816" s="402">
        <f t="shared" si="477"/>
        <v>0</v>
      </c>
      <c r="AM816" s="403" t="str">
        <f t="shared" si="484"/>
        <v/>
      </c>
      <c r="AN816" s="403" t="str">
        <f t="shared" si="484"/>
        <v/>
      </c>
      <c r="AO816" s="403" t="str">
        <f t="shared" si="484"/>
        <v/>
      </c>
      <c r="AP816" s="403" t="str">
        <f t="shared" si="484"/>
        <v/>
      </c>
      <c r="AQ816" s="200">
        <f t="shared" si="485"/>
        <v>0</v>
      </c>
      <c r="AR816" s="200">
        <f t="shared" si="485"/>
        <v>0</v>
      </c>
      <c r="AS816" s="200">
        <f t="shared" si="485"/>
        <v>0</v>
      </c>
      <c r="AT816" s="200">
        <f t="shared" si="487"/>
        <v>0</v>
      </c>
      <c r="AU816" s="425"/>
    </row>
    <row r="817" spans="1:47">
      <c r="A817" s="428" t="s">
        <v>227</v>
      </c>
      <c r="B817" s="454" t="s">
        <v>305</v>
      </c>
      <c r="C817" s="456">
        <f>+C818</f>
        <v>0</v>
      </c>
      <c r="D817" s="456">
        <f>+D818</f>
        <v>0</v>
      </c>
      <c r="E817" s="456">
        <f>+E818</f>
        <v>11347171</v>
      </c>
      <c r="F817" s="397">
        <f t="shared" si="479"/>
        <v>11347171</v>
      </c>
      <c r="G817" s="456">
        <f>+G818</f>
        <v>0</v>
      </c>
      <c r="H817" s="456">
        <f>+H818</f>
        <v>0</v>
      </c>
      <c r="I817" s="456">
        <f>+I818</f>
        <v>0</v>
      </c>
      <c r="J817" s="397">
        <f t="shared" si="467"/>
        <v>0</v>
      </c>
      <c r="K817" s="397">
        <f t="shared" si="481"/>
        <v>0</v>
      </c>
      <c r="L817" s="397">
        <f t="shared" si="481"/>
        <v>0</v>
      </c>
      <c r="M817" s="397">
        <f t="shared" si="481"/>
        <v>11347171</v>
      </c>
      <c r="N817" s="397">
        <f t="shared" si="469"/>
        <v>11347171</v>
      </c>
      <c r="O817" s="456">
        <f>+O818</f>
        <v>0</v>
      </c>
      <c r="P817" s="456">
        <f>+P818</f>
        <v>0</v>
      </c>
      <c r="Q817" s="456">
        <f>+Q818</f>
        <v>11347171</v>
      </c>
      <c r="R817" s="397">
        <f t="shared" si="470"/>
        <v>11347171</v>
      </c>
      <c r="S817" s="456">
        <f>+S818</f>
        <v>0</v>
      </c>
      <c r="T817" s="456">
        <f>+T818</f>
        <v>0</v>
      </c>
      <c r="U817" s="456">
        <f>+U818</f>
        <v>0</v>
      </c>
      <c r="V817" s="397">
        <f t="shared" si="471"/>
        <v>0</v>
      </c>
      <c r="W817" s="456">
        <f>+W818</f>
        <v>0</v>
      </c>
      <c r="X817" s="456">
        <f>+X818</f>
        <v>0</v>
      </c>
      <c r="Y817" s="456">
        <f>+Y818</f>
        <v>0</v>
      </c>
      <c r="Z817" s="397">
        <f t="shared" si="472"/>
        <v>0</v>
      </c>
      <c r="AA817" s="397">
        <f t="shared" si="482"/>
        <v>0</v>
      </c>
      <c r="AB817" s="398">
        <f t="shared" si="482"/>
        <v>0</v>
      </c>
      <c r="AC817" s="398">
        <f t="shared" si="482"/>
        <v>11347171</v>
      </c>
      <c r="AD817" s="398">
        <f t="shared" si="480"/>
        <v>11347171</v>
      </c>
      <c r="AE817" s="456">
        <f>+AE818</f>
        <v>0</v>
      </c>
      <c r="AF817" s="456">
        <f>+AF818</f>
        <v>0</v>
      </c>
      <c r="AG817" s="456">
        <f>+AG818</f>
        <v>11347171</v>
      </c>
      <c r="AH817" s="398">
        <f t="shared" si="486"/>
        <v>11347171</v>
      </c>
      <c r="AI817" s="398">
        <f t="shared" si="483"/>
        <v>0</v>
      </c>
      <c r="AJ817" s="398">
        <f t="shared" si="483"/>
        <v>0</v>
      </c>
      <c r="AK817" s="398">
        <f t="shared" si="483"/>
        <v>0</v>
      </c>
      <c r="AL817" s="398">
        <f t="shared" si="477"/>
        <v>0</v>
      </c>
      <c r="AM817" s="399" t="str">
        <f t="shared" si="484"/>
        <v/>
      </c>
      <c r="AN817" s="399" t="str">
        <f t="shared" si="484"/>
        <v/>
      </c>
      <c r="AO817" s="399">
        <f t="shared" si="484"/>
        <v>1</v>
      </c>
      <c r="AP817" s="399">
        <f t="shared" si="484"/>
        <v>1</v>
      </c>
      <c r="AQ817" s="200">
        <f t="shared" si="485"/>
        <v>0</v>
      </c>
      <c r="AR817" s="200">
        <f t="shared" si="485"/>
        <v>0</v>
      </c>
      <c r="AS817" s="200">
        <f t="shared" si="485"/>
        <v>0</v>
      </c>
      <c r="AT817" s="200">
        <f t="shared" si="487"/>
        <v>0</v>
      </c>
      <c r="AU817" s="425"/>
    </row>
    <row r="818" spans="1:47" s="334" customFormat="1">
      <c r="A818" s="492" t="s">
        <v>306</v>
      </c>
      <c r="B818" s="217" t="s">
        <v>115</v>
      </c>
      <c r="C818" s="200"/>
      <c r="D818" s="200">
        <f>[3]BRH!D502</f>
        <v>0</v>
      </c>
      <c r="E818" s="200">
        <f>[3]BRH!D503</f>
        <v>11347171</v>
      </c>
      <c r="F818" s="200">
        <f t="shared" si="479"/>
        <v>11347171</v>
      </c>
      <c r="G818" s="200"/>
      <c r="H818" s="200"/>
      <c r="I818" s="200"/>
      <c r="J818" s="200">
        <f t="shared" si="467"/>
        <v>0</v>
      </c>
      <c r="K818" s="200">
        <f t="shared" si="481"/>
        <v>0</v>
      </c>
      <c r="L818" s="200">
        <f t="shared" si="481"/>
        <v>0</v>
      </c>
      <c r="M818" s="200">
        <f t="shared" si="481"/>
        <v>11347171</v>
      </c>
      <c r="N818" s="200">
        <f t="shared" si="469"/>
        <v>11347171</v>
      </c>
      <c r="O818" s="200"/>
      <c r="P818" s="200">
        <v>0</v>
      </c>
      <c r="Q818" s="200">
        <v>11347171</v>
      </c>
      <c r="R818" s="200">
        <f t="shared" si="470"/>
        <v>11347171</v>
      </c>
      <c r="S818" s="200"/>
      <c r="T818" s="200"/>
      <c r="U818" s="200"/>
      <c r="V818" s="200">
        <f t="shared" si="471"/>
        <v>0</v>
      </c>
      <c r="W818" s="200"/>
      <c r="X818" s="200">
        <f>[3]BRH!J502</f>
        <v>0</v>
      </c>
      <c r="Y818" s="200">
        <f>[3]BRH!J503</f>
        <v>0</v>
      </c>
      <c r="Z818" s="200">
        <f t="shared" si="472"/>
        <v>0</v>
      </c>
      <c r="AA818" s="200">
        <f t="shared" si="482"/>
        <v>0</v>
      </c>
      <c r="AB818" s="402">
        <f t="shared" si="482"/>
        <v>0</v>
      </c>
      <c r="AC818" s="402">
        <f t="shared" si="482"/>
        <v>11347171</v>
      </c>
      <c r="AD818" s="402">
        <f t="shared" si="480"/>
        <v>11347171</v>
      </c>
      <c r="AE818" s="402"/>
      <c r="AF818" s="402">
        <f>[3]BRH!AX502</f>
        <v>0</v>
      </c>
      <c r="AG818" s="402">
        <f>[3]BRH!AX503</f>
        <v>11347171</v>
      </c>
      <c r="AH818" s="402">
        <f t="shared" si="486"/>
        <v>11347171</v>
      </c>
      <c r="AI818" s="402">
        <f t="shared" si="483"/>
        <v>0</v>
      </c>
      <c r="AJ818" s="402">
        <f t="shared" si="483"/>
        <v>0</v>
      </c>
      <c r="AK818" s="402">
        <f t="shared" si="483"/>
        <v>0</v>
      </c>
      <c r="AL818" s="402">
        <f t="shared" si="477"/>
        <v>0</v>
      </c>
      <c r="AM818" s="403" t="str">
        <f t="shared" si="484"/>
        <v/>
      </c>
      <c r="AN818" s="403" t="str">
        <f t="shared" si="484"/>
        <v/>
      </c>
      <c r="AO818" s="403">
        <f t="shared" si="484"/>
        <v>1</v>
      </c>
      <c r="AP818" s="403">
        <f t="shared" si="484"/>
        <v>1</v>
      </c>
      <c r="AQ818" s="200">
        <f t="shared" si="485"/>
        <v>0</v>
      </c>
      <c r="AR818" s="200">
        <f t="shared" si="485"/>
        <v>0</v>
      </c>
      <c r="AS818" s="200">
        <f t="shared" si="485"/>
        <v>0</v>
      </c>
      <c r="AT818" s="200">
        <f t="shared" si="487"/>
        <v>0</v>
      </c>
      <c r="AU818" s="404"/>
    </row>
    <row r="819" spans="1:47">
      <c r="A819" s="401" t="s">
        <v>227</v>
      </c>
      <c r="B819" s="510"/>
      <c r="C819" s="423"/>
      <c r="D819" s="423"/>
      <c r="E819" s="423"/>
      <c r="F819" s="200">
        <f t="shared" si="479"/>
        <v>0</v>
      </c>
      <c r="G819" s="423"/>
      <c r="H819" s="423"/>
      <c r="I819" s="423"/>
      <c r="J819" s="200">
        <f t="shared" si="467"/>
        <v>0</v>
      </c>
      <c r="K819" s="200">
        <f t="shared" si="481"/>
        <v>0</v>
      </c>
      <c r="L819" s="200">
        <f t="shared" si="481"/>
        <v>0</v>
      </c>
      <c r="M819" s="200">
        <f t="shared" si="481"/>
        <v>0</v>
      </c>
      <c r="N819" s="200">
        <f t="shared" si="469"/>
        <v>0</v>
      </c>
      <c r="O819" s="423"/>
      <c r="P819" s="423"/>
      <c r="Q819" s="423"/>
      <c r="R819" s="200">
        <f t="shared" si="470"/>
        <v>0</v>
      </c>
      <c r="S819" s="423"/>
      <c r="T819" s="423"/>
      <c r="U819" s="423"/>
      <c r="V819" s="200">
        <f t="shared" si="471"/>
        <v>0</v>
      </c>
      <c r="W819" s="423"/>
      <c r="X819" s="423"/>
      <c r="Y819" s="423"/>
      <c r="Z819" s="200">
        <f t="shared" si="472"/>
        <v>0</v>
      </c>
      <c r="AA819" s="200">
        <f t="shared" si="482"/>
        <v>0</v>
      </c>
      <c r="AB819" s="402">
        <f t="shared" si="482"/>
        <v>0</v>
      </c>
      <c r="AC819" s="402">
        <f t="shared" si="482"/>
        <v>0</v>
      </c>
      <c r="AD819" s="402">
        <f t="shared" si="480"/>
        <v>0</v>
      </c>
      <c r="AE819" s="424"/>
      <c r="AF819" s="424"/>
      <c r="AG819" s="424"/>
      <c r="AH819" s="402">
        <f t="shared" si="486"/>
        <v>0</v>
      </c>
      <c r="AI819" s="402">
        <f t="shared" si="483"/>
        <v>0</v>
      </c>
      <c r="AJ819" s="402">
        <f t="shared" si="483"/>
        <v>0</v>
      </c>
      <c r="AK819" s="402">
        <f t="shared" si="483"/>
        <v>0</v>
      </c>
      <c r="AL819" s="402">
        <f t="shared" si="477"/>
        <v>0</v>
      </c>
      <c r="AM819" s="403" t="str">
        <f t="shared" si="484"/>
        <v/>
      </c>
      <c r="AN819" s="403" t="str">
        <f t="shared" si="484"/>
        <v/>
      </c>
      <c r="AO819" s="403" t="str">
        <f t="shared" si="484"/>
        <v/>
      </c>
      <c r="AP819" s="403" t="str">
        <f t="shared" si="484"/>
        <v/>
      </c>
      <c r="AQ819" s="200">
        <f t="shared" si="485"/>
        <v>0</v>
      </c>
      <c r="AR819" s="200">
        <f t="shared" si="485"/>
        <v>0</v>
      </c>
      <c r="AS819" s="200">
        <f t="shared" si="485"/>
        <v>0</v>
      </c>
      <c r="AT819" s="200">
        <f t="shared" si="487"/>
        <v>0</v>
      </c>
      <c r="AU819" s="425"/>
    </row>
    <row r="820" spans="1:47">
      <c r="A820" s="428" t="s">
        <v>227</v>
      </c>
      <c r="B820" s="511" t="s">
        <v>307</v>
      </c>
      <c r="C820" s="456">
        <f>SUM(C821:C822)</f>
        <v>0</v>
      </c>
      <c r="D820" s="456">
        <f>SUM(D821:D822)</f>
        <v>242760.28</v>
      </c>
      <c r="E820" s="456">
        <f>SUM(E821:E822)</f>
        <v>26004804.469999999</v>
      </c>
      <c r="F820" s="397">
        <f t="shared" si="479"/>
        <v>26247564.75</v>
      </c>
      <c r="G820" s="456">
        <f>SUM(G821:G822)</f>
        <v>0</v>
      </c>
      <c r="H820" s="456">
        <f>SUM(H821:H822)</f>
        <v>0</v>
      </c>
      <c r="I820" s="456">
        <f>SUM(I821:I822)</f>
        <v>0</v>
      </c>
      <c r="J820" s="397">
        <f t="shared" si="467"/>
        <v>0</v>
      </c>
      <c r="K820" s="397">
        <f t="shared" si="481"/>
        <v>0</v>
      </c>
      <c r="L820" s="397">
        <f t="shared" si="481"/>
        <v>242760.28</v>
      </c>
      <c r="M820" s="397">
        <f t="shared" si="481"/>
        <v>26004804.469999999</v>
      </c>
      <c r="N820" s="397">
        <f t="shared" si="469"/>
        <v>26247564.75</v>
      </c>
      <c r="O820" s="456">
        <f>SUM(O821:O822)</f>
        <v>0</v>
      </c>
      <c r="P820" s="456">
        <f>SUM(P821:P822)</f>
        <v>242760.28</v>
      </c>
      <c r="Q820" s="456">
        <f>SUM(Q821:Q822)</f>
        <v>26004804.469999999</v>
      </c>
      <c r="R820" s="397">
        <f t="shared" si="470"/>
        <v>26247564.75</v>
      </c>
      <c r="S820" s="456">
        <f>SUM(S821:S822)</f>
        <v>0</v>
      </c>
      <c r="T820" s="456">
        <f>SUM(T821:T822)</f>
        <v>0</v>
      </c>
      <c r="U820" s="456">
        <f>SUM(U821:U822)</f>
        <v>0</v>
      </c>
      <c r="V820" s="397">
        <f t="shared" si="471"/>
        <v>0</v>
      </c>
      <c r="W820" s="456">
        <f>SUM(W821:W822)</f>
        <v>0</v>
      </c>
      <c r="X820" s="456">
        <f>SUM(X821:X822)</f>
        <v>0</v>
      </c>
      <c r="Y820" s="456">
        <f>SUM(Y821:Y822)</f>
        <v>0</v>
      </c>
      <c r="Z820" s="397">
        <f t="shared" si="472"/>
        <v>0</v>
      </c>
      <c r="AA820" s="397">
        <f t="shared" si="482"/>
        <v>0</v>
      </c>
      <c r="AB820" s="398">
        <f t="shared" si="482"/>
        <v>242760.28</v>
      </c>
      <c r="AC820" s="398">
        <f t="shared" si="482"/>
        <v>26004804.469999999</v>
      </c>
      <c r="AD820" s="398">
        <f t="shared" si="480"/>
        <v>26247564.75</v>
      </c>
      <c r="AE820" s="456">
        <f>SUM(AE821:AE822)</f>
        <v>0</v>
      </c>
      <c r="AF820" s="456">
        <f>SUM(AF821:AF822)</f>
        <v>0</v>
      </c>
      <c r="AG820" s="456">
        <f>SUM(AG821:AG822)</f>
        <v>25964000</v>
      </c>
      <c r="AH820" s="398">
        <f t="shared" si="486"/>
        <v>25964000</v>
      </c>
      <c r="AI820" s="398">
        <f t="shared" si="483"/>
        <v>0</v>
      </c>
      <c r="AJ820" s="398">
        <f t="shared" si="483"/>
        <v>242760.28</v>
      </c>
      <c r="AK820" s="398">
        <f t="shared" si="483"/>
        <v>40804.469999998808</v>
      </c>
      <c r="AL820" s="398">
        <f t="shared" si="477"/>
        <v>283564.74999999884</v>
      </c>
      <c r="AM820" s="399" t="str">
        <f t="shared" si="484"/>
        <v/>
      </c>
      <c r="AN820" s="399">
        <f t="shared" si="484"/>
        <v>0</v>
      </c>
      <c r="AO820" s="399">
        <f t="shared" si="484"/>
        <v>0.99843088725981111</v>
      </c>
      <c r="AP820" s="399">
        <f t="shared" si="484"/>
        <v>0.98919653108008809</v>
      </c>
      <c r="AQ820" s="397">
        <f t="shared" si="485"/>
        <v>0</v>
      </c>
      <c r="AR820" s="397">
        <f t="shared" si="485"/>
        <v>0</v>
      </c>
      <c r="AS820" s="397">
        <f t="shared" si="485"/>
        <v>0</v>
      </c>
      <c r="AT820" s="397">
        <f t="shared" si="487"/>
        <v>0</v>
      </c>
      <c r="AU820" s="425"/>
    </row>
    <row r="821" spans="1:47" s="334" customFormat="1">
      <c r="A821" s="492" t="s">
        <v>308</v>
      </c>
      <c r="B821" s="512" t="s">
        <v>178</v>
      </c>
      <c r="C821" s="200"/>
      <c r="D821" s="200">
        <f>[3]CULION!D502</f>
        <v>0</v>
      </c>
      <c r="E821" s="200">
        <f>[3]CULION!D503</f>
        <v>10000000</v>
      </c>
      <c r="F821" s="200">
        <f t="shared" si="479"/>
        <v>10000000</v>
      </c>
      <c r="G821" s="200"/>
      <c r="H821" s="200"/>
      <c r="I821" s="200"/>
      <c r="J821" s="200">
        <f t="shared" si="467"/>
        <v>0</v>
      </c>
      <c r="K821" s="200">
        <f t="shared" si="481"/>
        <v>0</v>
      </c>
      <c r="L821" s="200">
        <f t="shared" si="481"/>
        <v>0</v>
      </c>
      <c r="M821" s="200">
        <f t="shared" si="481"/>
        <v>10000000</v>
      </c>
      <c r="N821" s="200">
        <f t="shared" si="469"/>
        <v>10000000</v>
      </c>
      <c r="O821" s="200"/>
      <c r="P821" s="200">
        <v>0</v>
      </c>
      <c r="Q821" s="200">
        <v>10000000</v>
      </c>
      <c r="R821" s="200">
        <f t="shared" si="470"/>
        <v>10000000</v>
      </c>
      <c r="S821" s="200"/>
      <c r="T821" s="200"/>
      <c r="U821" s="200"/>
      <c r="V821" s="200">
        <f t="shared" si="471"/>
        <v>0</v>
      </c>
      <c r="W821" s="200"/>
      <c r="X821" s="200">
        <f>[3]CULION!J502</f>
        <v>0</v>
      </c>
      <c r="Y821" s="200">
        <f>[3]CULION!J503</f>
        <v>0</v>
      </c>
      <c r="Z821" s="200">
        <f t="shared" si="472"/>
        <v>0</v>
      </c>
      <c r="AA821" s="200">
        <f t="shared" si="482"/>
        <v>0</v>
      </c>
      <c r="AB821" s="402">
        <f t="shared" si="482"/>
        <v>0</v>
      </c>
      <c r="AC821" s="402">
        <f t="shared" si="482"/>
        <v>10000000</v>
      </c>
      <c r="AD821" s="402">
        <f t="shared" si="480"/>
        <v>10000000</v>
      </c>
      <c r="AE821" s="402"/>
      <c r="AF821" s="402">
        <f>[3]CULION!AX502</f>
        <v>0</v>
      </c>
      <c r="AG821" s="402">
        <f>[3]CULION!AX503</f>
        <v>10000000</v>
      </c>
      <c r="AH821" s="402">
        <f t="shared" si="486"/>
        <v>10000000</v>
      </c>
      <c r="AI821" s="402">
        <f t="shared" si="483"/>
        <v>0</v>
      </c>
      <c r="AJ821" s="402">
        <f t="shared" si="483"/>
        <v>0</v>
      </c>
      <c r="AK821" s="402">
        <f t="shared" si="483"/>
        <v>0</v>
      </c>
      <c r="AL821" s="402">
        <f t="shared" si="477"/>
        <v>0</v>
      </c>
      <c r="AM821" s="403" t="str">
        <f t="shared" si="484"/>
        <v/>
      </c>
      <c r="AN821" s="403" t="str">
        <f t="shared" si="484"/>
        <v/>
      </c>
      <c r="AO821" s="403">
        <f t="shared" si="484"/>
        <v>1</v>
      </c>
      <c r="AP821" s="403">
        <f t="shared" si="484"/>
        <v>1</v>
      </c>
      <c r="AQ821" s="200">
        <f t="shared" si="485"/>
        <v>0</v>
      </c>
      <c r="AR821" s="200">
        <f t="shared" si="485"/>
        <v>0</v>
      </c>
      <c r="AS821" s="200">
        <f t="shared" si="485"/>
        <v>0</v>
      </c>
      <c r="AT821" s="200">
        <f t="shared" si="487"/>
        <v>0</v>
      </c>
      <c r="AU821" s="404"/>
    </row>
    <row r="822" spans="1:47" s="334" customFormat="1">
      <c r="A822" s="492" t="s">
        <v>309</v>
      </c>
      <c r="B822" s="512" t="s">
        <v>224</v>
      </c>
      <c r="C822" s="200"/>
      <c r="D822" s="200">
        <f>[3]ONP!D502</f>
        <v>242760.28</v>
      </c>
      <c r="E822" s="200">
        <f>[3]ONP!D503</f>
        <v>16004804.470000001</v>
      </c>
      <c r="F822" s="200">
        <f t="shared" si="479"/>
        <v>16247564.75</v>
      </c>
      <c r="G822" s="200"/>
      <c r="H822" s="200"/>
      <c r="I822" s="200"/>
      <c r="J822" s="200">
        <f t="shared" si="467"/>
        <v>0</v>
      </c>
      <c r="K822" s="200">
        <f t="shared" si="481"/>
        <v>0</v>
      </c>
      <c r="L822" s="200">
        <f t="shared" si="481"/>
        <v>242760.28</v>
      </c>
      <c r="M822" s="200">
        <f t="shared" si="481"/>
        <v>16004804.470000001</v>
      </c>
      <c r="N822" s="200">
        <f t="shared" si="469"/>
        <v>16247564.75</v>
      </c>
      <c r="O822" s="200"/>
      <c r="P822" s="200">
        <v>242760.28</v>
      </c>
      <c r="Q822" s="200">
        <v>16004804.470000001</v>
      </c>
      <c r="R822" s="200">
        <f t="shared" si="470"/>
        <v>16247564.75</v>
      </c>
      <c r="S822" s="200"/>
      <c r="T822" s="200"/>
      <c r="U822" s="200"/>
      <c r="V822" s="200">
        <f t="shared" si="471"/>
        <v>0</v>
      </c>
      <c r="W822" s="200"/>
      <c r="X822" s="200">
        <f>[3]ONP!J502</f>
        <v>0</v>
      </c>
      <c r="Y822" s="200">
        <f>[3]ONP!J503</f>
        <v>0</v>
      </c>
      <c r="Z822" s="200">
        <f t="shared" si="472"/>
        <v>0</v>
      </c>
      <c r="AA822" s="200">
        <f t="shared" si="482"/>
        <v>0</v>
      </c>
      <c r="AB822" s="402">
        <f t="shared" si="482"/>
        <v>242760.28</v>
      </c>
      <c r="AC822" s="402">
        <f t="shared" si="482"/>
        <v>16004804.470000001</v>
      </c>
      <c r="AD822" s="402">
        <f t="shared" si="480"/>
        <v>16247564.75</v>
      </c>
      <c r="AE822" s="402"/>
      <c r="AF822" s="402">
        <f>[3]ONP!AX502</f>
        <v>0</v>
      </c>
      <c r="AG822" s="402">
        <f>[3]ONP!AX503</f>
        <v>15964000</v>
      </c>
      <c r="AH822" s="402">
        <f t="shared" si="486"/>
        <v>15964000</v>
      </c>
      <c r="AI822" s="402">
        <f t="shared" si="483"/>
        <v>0</v>
      </c>
      <c r="AJ822" s="402">
        <f t="shared" si="483"/>
        <v>242760.28</v>
      </c>
      <c r="AK822" s="402">
        <f t="shared" si="483"/>
        <v>40804.470000000671</v>
      </c>
      <c r="AL822" s="402">
        <f t="shared" si="477"/>
        <v>283564.7500000007</v>
      </c>
      <c r="AM822" s="403" t="str">
        <f t="shared" si="484"/>
        <v/>
      </c>
      <c r="AN822" s="403">
        <f t="shared" si="484"/>
        <v>0</v>
      </c>
      <c r="AO822" s="403">
        <f t="shared" si="484"/>
        <v>0.99745048619141297</v>
      </c>
      <c r="AP822" s="403">
        <f t="shared" si="484"/>
        <v>0.98254724604190302</v>
      </c>
      <c r="AQ822" s="200">
        <f t="shared" si="485"/>
        <v>0</v>
      </c>
      <c r="AR822" s="200">
        <f t="shared" si="485"/>
        <v>0</v>
      </c>
      <c r="AS822" s="200">
        <f t="shared" si="485"/>
        <v>0</v>
      </c>
      <c r="AT822" s="200">
        <f t="shared" si="487"/>
        <v>0</v>
      </c>
      <c r="AU822" s="404"/>
    </row>
    <row r="823" spans="1:47">
      <c r="A823" s="401" t="s">
        <v>227</v>
      </c>
      <c r="B823" s="510"/>
      <c r="C823" s="423"/>
      <c r="D823" s="423"/>
      <c r="E823" s="423"/>
      <c r="F823" s="200">
        <f t="shared" si="479"/>
        <v>0</v>
      </c>
      <c r="G823" s="423"/>
      <c r="H823" s="423"/>
      <c r="I823" s="423"/>
      <c r="J823" s="200">
        <f t="shared" si="467"/>
        <v>0</v>
      </c>
      <c r="K823" s="200">
        <f t="shared" si="481"/>
        <v>0</v>
      </c>
      <c r="L823" s="200">
        <f t="shared" si="481"/>
        <v>0</v>
      </c>
      <c r="M823" s="200">
        <f t="shared" si="481"/>
        <v>0</v>
      </c>
      <c r="N823" s="200">
        <f t="shared" si="469"/>
        <v>0</v>
      </c>
      <c r="O823" s="423"/>
      <c r="P823" s="423"/>
      <c r="Q823" s="423"/>
      <c r="R823" s="200">
        <f t="shared" si="470"/>
        <v>0</v>
      </c>
      <c r="S823" s="423"/>
      <c r="T823" s="423"/>
      <c r="U823" s="423"/>
      <c r="V823" s="200">
        <f t="shared" si="471"/>
        <v>0</v>
      </c>
      <c r="W823" s="423"/>
      <c r="X823" s="423"/>
      <c r="Y823" s="423"/>
      <c r="Z823" s="200">
        <f t="shared" si="472"/>
        <v>0</v>
      </c>
      <c r="AA823" s="200">
        <f t="shared" si="482"/>
        <v>0</v>
      </c>
      <c r="AB823" s="402">
        <f t="shared" si="482"/>
        <v>0</v>
      </c>
      <c r="AC823" s="402">
        <f t="shared" si="482"/>
        <v>0</v>
      </c>
      <c r="AD823" s="402">
        <f t="shared" si="480"/>
        <v>0</v>
      </c>
      <c r="AE823" s="424"/>
      <c r="AF823" s="424"/>
      <c r="AG823" s="424"/>
      <c r="AH823" s="402">
        <f t="shared" si="486"/>
        <v>0</v>
      </c>
      <c r="AI823" s="402">
        <f t="shared" si="483"/>
        <v>0</v>
      </c>
      <c r="AJ823" s="402">
        <f t="shared" si="483"/>
        <v>0</v>
      </c>
      <c r="AK823" s="402">
        <f t="shared" si="483"/>
        <v>0</v>
      </c>
      <c r="AL823" s="402">
        <f t="shared" si="477"/>
        <v>0</v>
      </c>
      <c r="AM823" s="403" t="str">
        <f t="shared" si="484"/>
        <v/>
      </c>
      <c r="AN823" s="403" t="str">
        <f t="shared" si="484"/>
        <v/>
      </c>
      <c r="AO823" s="403" t="str">
        <f t="shared" si="484"/>
        <v/>
      </c>
      <c r="AP823" s="403" t="str">
        <f t="shared" si="484"/>
        <v/>
      </c>
      <c r="AQ823" s="200">
        <f t="shared" si="485"/>
        <v>0</v>
      </c>
      <c r="AR823" s="200">
        <f t="shared" si="485"/>
        <v>0</v>
      </c>
      <c r="AS823" s="200">
        <f t="shared" si="485"/>
        <v>0</v>
      </c>
      <c r="AT823" s="200">
        <f t="shared" si="487"/>
        <v>0</v>
      </c>
      <c r="AU823" s="425"/>
    </row>
    <row r="824" spans="1:47">
      <c r="A824" s="428" t="s">
        <v>227</v>
      </c>
      <c r="B824" s="454" t="s">
        <v>310</v>
      </c>
      <c r="C824" s="456">
        <f>SUM(C825:C827)</f>
        <v>0</v>
      </c>
      <c r="D824" s="456">
        <f>SUM(D825:D827)</f>
        <v>0</v>
      </c>
      <c r="E824" s="456">
        <f>SUM(E825:E827)</f>
        <v>15848486.869999999</v>
      </c>
      <c r="F824" s="397">
        <f t="shared" si="479"/>
        <v>15848486.869999999</v>
      </c>
      <c r="G824" s="456">
        <f>SUM(G825:G827)</f>
        <v>0</v>
      </c>
      <c r="H824" s="456">
        <f>SUM(H825:H827)</f>
        <v>0</v>
      </c>
      <c r="I824" s="456">
        <f>SUM(I825:I827)</f>
        <v>0</v>
      </c>
      <c r="J824" s="397">
        <f t="shared" si="467"/>
        <v>0</v>
      </c>
      <c r="K824" s="397">
        <f t="shared" si="481"/>
        <v>0</v>
      </c>
      <c r="L824" s="397">
        <f t="shared" si="481"/>
        <v>0</v>
      </c>
      <c r="M824" s="397">
        <f t="shared" si="481"/>
        <v>15848486.869999999</v>
      </c>
      <c r="N824" s="397">
        <f t="shared" si="469"/>
        <v>15848486.869999999</v>
      </c>
      <c r="O824" s="456">
        <f>SUM(O825:O827)</f>
        <v>0</v>
      </c>
      <c r="P824" s="456">
        <f>SUM(P825:P827)</f>
        <v>0</v>
      </c>
      <c r="Q824" s="456">
        <f>SUM(Q825:Q827)</f>
        <v>15848486.869999999</v>
      </c>
      <c r="R824" s="397">
        <f t="shared" si="470"/>
        <v>15848486.869999999</v>
      </c>
      <c r="S824" s="456">
        <f>SUM(S825:S827)</f>
        <v>0</v>
      </c>
      <c r="T824" s="456">
        <f>SUM(T825:T827)</f>
        <v>0</v>
      </c>
      <c r="U824" s="456">
        <f>SUM(U825:U827)</f>
        <v>0</v>
      </c>
      <c r="V824" s="397">
        <f t="shared" si="471"/>
        <v>0</v>
      </c>
      <c r="W824" s="456">
        <f>SUM(W825:W827)</f>
        <v>0</v>
      </c>
      <c r="X824" s="456">
        <f>SUM(X825:X827)</f>
        <v>0</v>
      </c>
      <c r="Y824" s="456">
        <f>SUM(Y825:Y827)</f>
        <v>0</v>
      </c>
      <c r="Z824" s="397">
        <f t="shared" si="472"/>
        <v>0</v>
      </c>
      <c r="AA824" s="397">
        <f t="shared" si="482"/>
        <v>0</v>
      </c>
      <c r="AB824" s="398">
        <f t="shared" si="482"/>
        <v>0</v>
      </c>
      <c r="AC824" s="398">
        <f t="shared" si="482"/>
        <v>15848486.869999999</v>
      </c>
      <c r="AD824" s="398">
        <f t="shared" si="480"/>
        <v>15848486.869999999</v>
      </c>
      <c r="AE824" s="456">
        <f>SUM(AE825:AE827)</f>
        <v>0</v>
      </c>
      <c r="AF824" s="456">
        <f>SUM(AF825:AF827)</f>
        <v>0</v>
      </c>
      <c r="AG824" s="456">
        <f>SUM(AG825:AG827)</f>
        <v>1847719.83</v>
      </c>
      <c r="AH824" s="398">
        <f t="shared" si="486"/>
        <v>1847719.83</v>
      </c>
      <c r="AI824" s="398">
        <f t="shared" si="483"/>
        <v>0</v>
      </c>
      <c r="AJ824" s="398">
        <f t="shared" si="483"/>
        <v>0</v>
      </c>
      <c r="AK824" s="398">
        <f t="shared" si="483"/>
        <v>14000767.039999999</v>
      </c>
      <c r="AL824" s="398">
        <f t="shared" si="477"/>
        <v>14000767.039999999</v>
      </c>
      <c r="AM824" s="399" t="str">
        <f t="shared" si="484"/>
        <v/>
      </c>
      <c r="AN824" s="399" t="str">
        <f t="shared" si="484"/>
        <v/>
      </c>
      <c r="AO824" s="399">
        <f t="shared" si="484"/>
        <v>0.11658651359945255</v>
      </c>
      <c r="AP824" s="399">
        <f t="shared" si="484"/>
        <v>0.11658651359945255</v>
      </c>
      <c r="AQ824" s="397">
        <f t="shared" si="485"/>
        <v>0</v>
      </c>
      <c r="AR824" s="397">
        <f t="shared" si="485"/>
        <v>0</v>
      </c>
      <c r="AS824" s="397">
        <f t="shared" si="485"/>
        <v>0</v>
      </c>
      <c r="AT824" s="397">
        <f t="shared" si="487"/>
        <v>0</v>
      </c>
      <c r="AU824" s="425"/>
    </row>
    <row r="825" spans="1:47" s="334" customFormat="1">
      <c r="A825" s="492" t="s">
        <v>311</v>
      </c>
      <c r="B825" s="217" t="s">
        <v>116</v>
      </c>
      <c r="C825" s="200"/>
      <c r="D825" s="200">
        <f>[3]BMC!D502</f>
        <v>0</v>
      </c>
      <c r="E825" s="200">
        <f>[3]BMC!D503</f>
        <v>13017664</v>
      </c>
      <c r="F825" s="200">
        <f t="shared" si="479"/>
        <v>13017664</v>
      </c>
      <c r="G825" s="200"/>
      <c r="H825" s="200"/>
      <c r="I825" s="200"/>
      <c r="J825" s="200">
        <f t="shared" si="467"/>
        <v>0</v>
      </c>
      <c r="K825" s="200">
        <f t="shared" si="481"/>
        <v>0</v>
      </c>
      <c r="L825" s="200">
        <f t="shared" si="481"/>
        <v>0</v>
      </c>
      <c r="M825" s="200">
        <f t="shared" si="481"/>
        <v>13017664</v>
      </c>
      <c r="N825" s="200">
        <f t="shared" si="469"/>
        <v>13017664</v>
      </c>
      <c r="O825" s="200"/>
      <c r="P825" s="200">
        <v>0</v>
      </c>
      <c r="Q825" s="200">
        <v>13017664</v>
      </c>
      <c r="R825" s="200">
        <f t="shared" si="470"/>
        <v>13017664</v>
      </c>
      <c r="S825" s="200"/>
      <c r="T825" s="200"/>
      <c r="U825" s="200"/>
      <c r="V825" s="200">
        <f t="shared" si="471"/>
        <v>0</v>
      </c>
      <c r="W825" s="200"/>
      <c r="X825" s="200">
        <f>[3]BMC!J502</f>
        <v>0</v>
      </c>
      <c r="Y825" s="200">
        <f>[3]BMC!J503</f>
        <v>0</v>
      </c>
      <c r="Z825" s="200">
        <f t="shared" si="472"/>
        <v>0</v>
      </c>
      <c r="AA825" s="200">
        <f t="shared" si="482"/>
        <v>0</v>
      </c>
      <c r="AB825" s="402">
        <f t="shared" si="482"/>
        <v>0</v>
      </c>
      <c r="AC825" s="402">
        <f t="shared" si="482"/>
        <v>13017664</v>
      </c>
      <c r="AD825" s="402">
        <f t="shared" si="480"/>
        <v>13017664</v>
      </c>
      <c r="AE825" s="402"/>
      <c r="AF825" s="402">
        <f>[3]BMC!AX502</f>
        <v>0</v>
      </c>
      <c r="AG825" s="402">
        <f>[3]BMC!AX503</f>
        <v>0</v>
      </c>
      <c r="AH825" s="402">
        <f t="shared" si="486"/>
        <v>0</v>
      </c>
      <c r="AI825" s="402">
        <f t="shared" si="483"/>
        <v>0</v>
      </c>
      <c r="AJ825" s="402">
        <f t="shared" si="483"/>
        <v>0</v>
      </c>
      <c r="AK825" s="402">
        <f t="shared" si="483"/>
        <v>13017664</v>
      </c>
      <c r="AL825" s="402">
        <f t="shared" si="477"/>
        <v>13017664</v>
      </c>
      <c r="AM825" s="403" t="str">
        <f t="shared" si="484"/>
        <v/>
      </c>
      <c r="AN825" s="403" t="str">
        <f t="shared" si="484"/>
        <v/>
      </c>
      <c r="AO825" s="403">
        <f t="shared" si="484"/>
        <v>0</v>
      </c>
      <c r="AP825" s="403">
        <f t="shared" si="484"/>
        <v>0</v>
      </c>
      <c r="AQ825" s="200">
        <f t="shared" si="485"/>
        <v>0</v>
      </c>
      <c r="AR825" s="200">
        <f t="shared" si="485"/>
        <v>0</v>
      </c>
      <c r="AS825" s="200">
        <f t="shared" si="485"/>
        <v>0</v>
      </c>
      <c r="AT825" s="200">
        <f t="shared" si="487"/>
        <v>0</v>
      </c>
      <c r="AU825" s="404"/>
    </row>
    <row r="826" spans="1:47" s="334" customFormat="1" ht="24">
      <c r="A826" s="492" t="s">
        <v>312</v>
      </c>
      <c r="B826" s="217" t="s">
        <v>117</v>
      </c>
      <c r="C826" s="200"/>
      <c r="D826" s="200">
        <f>[3]BRTTH!D502</f>
        <v>0</v>
      </c>
      <c r="E826" s="200">
        <f>[3]BRTTH!D503</f>
        <v>1487927.42</v>
      </c>
      <c r="F826" s="200">
        <f t="shared" si="479"/>
        <v>1487927.42</v>
      </c>
      <c r="G826" s="200"/>
      <c r="H826" s="200"/>
      <c r="I826" s="200"/>
      <c r="J826" s="200">
        <f t="shared" si="467"/>
        <v>0</v>
      </c>
      <c r="K826" s="200">
        <f t="shared" si="481"/>
        <v>0</v>
      </c>
      <c r="L826" s="200">
        <f t="shared" si="481"/>
        <v>0</v>
      </c>
      <c r="M826" s="200">
        <f t="shared" si="481"/>
        <v>1487927.42</v>
      </c>
      <c r="N826" s="200">
        <f t="shared" si="469"/>
        <v>1487927.42</v>
      </c>
      <c r="O826" s="200"/>
      <c r="P826" s="200">
        <v>0</v>
      </c>
      <c r="Q826" s="200">
        <v>1487927.42</v>
      </c>
      <c r="R826" s="200">
        <f t="shared" si="470"/>
        <v>1487927.42</v>
      </c>
      <c r="S826" s="200"/>
      <c r="T826" s="200"/>
      <c r="U826" s="200"/>
      <c r="V826" s="200">
        <f t="shared" si="471"/>
        <v>0</v>
      </c>
      <c r="W826" s="200"/>
      <c r="X826" s="200">
        <f>[3]BRTTH!J502</f>
        <v>0</v>
      </c>
      <c r="Y826" s="200">
        <f>[3]BRTTH!J503</f>
        <v>0</v>
      </c>
      <c r="Z826" s="200">
        <f t="shared" si="472"/>
        <v>0</v>
      </c>
      <c r="AA826" s="200">
        <f t="shared" si="482"/>
        <v>0</v>
      </c>
      <c r="AB826" s="402">
        <f t="shared" si="482"/>
        <v>0</v>
      </c>
      <c r="AC826" s="402">
        <f t="shared" si="482"/>
        <v>1487927.42</v>
      </c>
      <c r="AD826" s="402">
        <f t="shared" si="480"/>
        <v>1487927.42</v>
      </c>
      <c r="AE826" s="402"/>
      <c r="AF826" s="402">
        <f>[3]BRTTH!AX502</f>
        <v>0</v>
      </c>
      <c r="AG826" s="402">
        <f>[3]BRTTH!AX503</f>
        <v>504824.38</v>
      </c>
      <c r="AH826" s="402">
        <f t="shared" si="486"/>
        <v>504824.38</v>
      </c>
      <c r="AI826" s="402">
        <f t="shared" si="483"/>
        <v>0</v>
      </c>
      <c r="AJ826" s="402">
        <f t="shared" si="483"/>
        <v>0</v>
      </c>
      <c r="AK826" s="402">
        <f t="shared" si="483"/>
        <v>983103.03999999992</v>
      </c>
      <c r="AL826" s="402">
        <f t="shared" si="477"/>
        <v>983103.03999999992</v>
      </c>
      <c r="AM826" s="403" t="str">
        <f t="shared" si="484"/>
        <v/>
      </c>
      <c r="AN826" s="403" t="str">
        <f t="shared" si="484"/>
        <v/>
      </c>
      <c r="AO826" s="403">
        <f t="shared" si="484"/>
        <v>0.33928024526895273</v>
      </c>
      <c r="AP826" s="403">
        <f t="shared" si="484"/>
        <v>0.33928024526895273</v>
      </c>
      <c r="AQ826" s="200">
        <f t="shared" si="485"/>
        <v>0</v>
      </c>
      <c r="AR826" s="200">
        <f t="shared" si="485"/>
        <v>0</v>
      </c>
      <c r="AS826" s="200">
        <f t="shared" si="485"/>
        <v>0</v>
      </c>
      <c r="AT826" s="200">
        <f t="shared" si="487"/>
        <v>0</v>
      </c>
      <c r="AU826" s="404"/>
    </row>
    <row r="827" spans="1:47" s="334" customFormat="1">
      <c r="A827" s="492" t="s">
        <v>313</v>
      </c>
      <c r="B827" s="512" t="s">
        <v>118</v>
      </c>
      <c r="C827" s="200"/>
      <c r="D827" s="200">
        <f>[3]BS!D502</f>
        <v>0</v>
      </c>
      <c r="E827" s="200">
        <f>[3]BS!D503</f>
        <v>1342895.45</v>
      </c>
      <c r="F827" s="200">
        <f t="shared" si="479"/>
        <v>1342895.45</v>
      </c>
      <c r="G827" s="200"/>
      <c r="H827" s="200"/>
      <c r="I827" s="200"/>
      <c r="J827" s="200">
        <f t="shared" si="467"/>
        <v>0</v>
      </c>
      <c r="K827" s="200">
        <f t="shared" si="481"/>
        <v>0</v>
      </c>
      <c r="L827" s="200">
        <f t="shared" si="481"/>
        <v>0</v>
      </c>
      <c r="M827" s="200">
        <f t="shared" si="481"/>
        <v>1342895.45</v>
      </c>
      <c r="N827" s="200">
        <f t="shared" si="469"/>
        <v>1342895.45</v>
      </c>
      <c r="O827" s="200"/>
      <c r="P827" s="200">
        <v>0</v>
      </c>
      <c r="Q827" s="200">
        <v>1342895.45</v>
      </c>
      <c r="R827" s="200">
        <f t="shared" si="470"/>
        <v>1342895.45</v>
      </c>
      <c r="S827" s="200"/>
      <c r="T827" s="200"/>
      <c r="U827" s="200"/>
      <c r="V827" s="200">
        <f t="shared" si="471"/>
        <v>0</v>
      </c>
      <c r="W827" s="200"/>
      <c r="X827" s="200">
        <f>[3]BS!J502</f>
        <v>0</v>
      </c>
      <c r="Y827" s="200">
        <f>[3]BS!J503</f>
        <v>0</v>
      </c>
      <c r="Z827" s="200">
        <f t="shared" si="472"/>
        <v>0</v>
      </c>
      <c r="AA827" s="200">
        <f t="shared" si="482"/>
        <v>0</v>
      </c>
      <c r="AB827" s="402">
        <f t="shared" si="482"/>
        <v>0</v>
      </c>
      <c r="AC827" s="402">
        <f t="shared" si="482"/>
        <v>1342895.45</v>
      </c>
      <c r="AD827" s="402">
        <f t="shared" si="480"/>
        <v>1342895.45</v>
      </c>
      <c r="AE827" s="402"/>
      <c r="AF827" s="402">
        <f>[3]BS!AX502</f>
        <v>0</v>
      </c>
      <c r="AG827" s="402">
        <f>[3]BS!AX503</f>
        <v>1342895.45</v>
      </c>
      <c r="AH827" s="402">
        <f t="shared" si="486"/>
        <v>1342895.45</v>
      </c>
      <c r="AI827" s="402">
        <f t="shared" si="483"/>
        <v>0</v>
      </c>
      <c r="AJ827" s="402">
        <f t="shared" si="483"/>
        <v>0</v>
      </c>
      <c r="AK827" s="402">
        <f t="shared" si="483"/>
        <v>0</v>
      </c>
      <c r="AL827" s="402">
        <f t="shared" si="477"/>
        <v>0</v>
      </c>
      <c r="AM827" s="403" t="str">
        <f t="shared" si="484"/>
        <v/>
      </c>
      <c r="AN827" s="403" t="str">
        <f t="shared" si="484"/>
        <v/>
      </c>
      <c r="AO827" s="403">
        <f t="shared" si="484"/>
        <v>1</v>
      </c>
      <c r="AP827" s="403">
        <f t="shared" si="484"/>
        <v>1</v>
      </c>
      <c r="AQ827" s="200">
        <f t="shared" si="485"/>
        <v>0</v>
      </c>
      <c r="AR827" s="200">
        <f t="shared" si="485"/>
        <v>0</v>
      </c>
      <c r="AS827" s="200">
        <f t="shared" si="485"/>
        <v>0</v>
      </c>
      <c r="AT827" s="200">
        <f t="shared" si="487"/>
        <v>0</v>
      </c>
      <c r="AU827" s="404"/>
    </row>
    <row r="828" spans="1:47">
      <c r="A828" s="401" t="s">
        <v>227</v>
      </c>
      <c r="B828" s="510"/>
      <c r="C828" s="423"/>
      <c r="D828" s="423"/>
      <c r="E828" s="423"/>
      <c r="F828" s="200">
        <f t="shared" si="479"/>
        <v>0</v>
      </c>
      <c r="G828" s="423"/>
      <c r="H828" s="423"/>
      <c r="I828" s="423"/>
      <c r="J828" s="200">
        <f t="shared" si="467"/>
        <v>0</v>
      </c>
      <c r="K828" s="200">
        <f t="shared" si="481"/>
        <v>0</v>
      </c>
      <c r="L828" s="200">
        <f t="shared" si="481"/>
        <v>0</v>
      </c>
      <c r="M828" s="200">
        <f t="shared" si="481"/>
        <v>0</v>
      </c>
      <c r="N828" s="200">
        <f t="shared" si="469"/>
        <v>0</v>
      </c>
      <c r="O828" s="423"/>
      <c r="P828" s="423"/>
      <c r="Q828" s="423"/>
      <c r="R828" s="200">
        <f t="shared" si="470"/>
        <v>0</v>
      </c>
      <c r="S828" s="423"/>
      <c r="T828" s="423"/>
      <c r="U828" s="423"/>
      <c r="V828" s="200">
        <f t="shared" si="471"/>
        <v>0</v>
      </c>
      <c r="W828" s="423"/>
      <c r="X828" s="423"/>
      <c r="Y828" s="423"/>
      <c r="Z828" s="200">
        <f t="shared" si="472"/>
        <v>0</v>
      </c>
      <c r="AA828" s="200">
        <f t="shared" si="482"/>
        <v>0</v>
      </c>
      <c r="AB828" s="402">
        <f t="shared" si="482"/>
        <v>0</v>
      </c>
      <c r="AC828" s="402">
        <f t="shared" si="482"/>
        <v>0</v>
      </c>
      <c r="AD828" s="402">
        <f t="shared" si="480"/>
        <v>0</v>
      </c>
      <c r="AE828" s="424"/>
      <c r="AF828" s="424"/>
      <c r="AG828" s="424"/>
      <c r="AH828" s="402">
        <f t="shared" si="486"/>
        <v>0</v>
      </c>
      <c r="AI828" s="402">
        <f t="shared" si="483"/>
        <v>0</v>
      </c>
      <c r="AJ828" s="402">
        <f t="shared" si="483"/>
        <v>0</v>
      </c>
      <c r="AK828" s="402">
        <f t="shared" si="483"/>
        <v>0</v>
      </c>
      <c r="AL828" s="402">
        <f t="shared" si="477"/>
        <v>0</v>
      </c>
      <c r="AM828" s="403" t="str">
        <f t="shared" si="484"/>
        <v/>
      </c>
      <c r="AN828" s="403" t="str">
        <f t="shared" si="484"/>
        <v/>
      </c>
      <c r="AO828" s="403" t="str">
        <f t="shared" si="484"/>
        <v/>
      </c>
      <c r="AP828" s="403" t="str">
        <f t="shared" si="484"/>
        <v/>
      </c>
      <c r="AQ828" s="200">
        <f t="shared" si="485"/>
        <v>0</v>
      </c>
      <c r="AR828" s="200">
        <f t="shared" si="485"/>
        <v>0</v>
      </c>
      <c r="AS828" s="200">
        <f t="shared" si="485"/>
        <v>0</v>
      </c>
      <c r="AT828" s="200">
        <f t="shared" si="487"/>
        <v>0</v>
      </c>
      <c r="AU828" s="425"/>
    </row>
    <row r="829" spans="1:47">
      <c r="A829" s="428" t="s">
        <v>227</v>
      </c>
      <c r="B829" s="454" t="s">
        <v>314</v>
      </c>
      <c r="C829" s="456">
        <f>SUM(C830:C833)</f>
        <v>0</v>
      </c>
      <c r="D829" s="456">
        <f>SUM(D830:D833)</f>
        <v>1765011.9600000002</v>
      </c>
      <c r="E829" s="456">
        <f>SUM(E830:E833)</f>
        <v>14489385.99</v>
      </c>
      <c r="F829" s="397">
        <f t="shared" si="479"/>
        <v>16254397.950000001</v>
      </c>
      <c r="G829" s="456">
        <f>SUM(G830:G833)</f>
        <v>0</v>
      </c>
      <c r="H829" s="456">
        <f>SUM(H830:H833)</f>
        <v>0</v>
      </c>
      <c r="I829" s="456">
        <f>SUM(I830:I833)</f>
        <v>0</v>
      </c>
      <c r="J829" s="397">
        <f t="shared" si="467"/>
        <v>0</v>
      </c>
      <c r="K829" s="397">
        <f t="shared" si="481"/>
        <v>0</v>
      </c>
      <c r="L829" s="397">
        <f t="shared" si="481"/>
        <v>1765011.9600000002</v>
      </c>
      <c r="M829" s="397">
        <f t="shared" si="481"/>
        <v>14489385.99</v>
      </c>
      <c r="N829" s="397">
        <f t="shared" si="469"/>
        <v>16254397.950000001</v>
      </c>
      <c r="O829" s="456">
        <f>SUM(O830:O833)</f>
        <v>0</v>
      </c>
      <c r="P829" s="456">
        <f>SUM(P830:P833)</f>
        <v>1765011.9600000002</v>
      </c>
      <c r="Q829" s="456">
        <f>SUM(Q830:Q833)</f>
        <v>14489385.99</v>
      </c>
      <c r="R829" s="397">
        <f t="shared" si="470"/>
        <v>16254397.950000001</v>
      </c>
      <c r="S829" s="456">
        <f>SUM(S830:S833)</f>
        <v>0</v>
      </c>
      <c r="T829" s="456">
        <f>SUM(T830:T833)</f>
        <v>0</v>
      </c>
      <c r="U829" s="456">
        <f>SUM(U830:U833)</f>
        <v>0</v>
      </c>
      <c r="V829" s="397">
        <f t="shared" si="471"/>
        <v>0</v>
      </c>
      <c r="W829" s="456">
        <f>SUM(W830:W833)</f>
        <v>0</v>
      </c>
      <c r="X829" s="456">
        <f>SUM(X830:X833)</f>
        <v>0</v>
      </c>
      <c r="Y829" s="456">
        <f>SUM(Y830:Y833)</f>
        <v>0</v>
      </c>
      <c r="Z829" s="397">
        <f t="shared" si="472"/>
        <v>0</v>
      </c>
      <c r="AA829" s="397">
        <f t="shared" si="482"/>
        <v>0</v>
      </c>
      <c r="AB829" s="398">
        <f t="shared" si="482"/>
        <v>1765011.9600000002</v>
      </c>
      <c r="AC829" s="398">
        <f t="shared" si="482"/>
        <v>14489385.99</v>
      </c>
      <c r="AD829" s="398">
        <f t="shared" si="480"/>
        <v>16254397.950000001</v>
      </c>
      <c r="AE829" s="456">
        <f>SUM(AE830:AE833)</f>
        <v>0</v>
      </c>
      <c r="AF829" s="456">
        <f>SUM(AF830:AF833)</f>
        <v>1762276.79</v>
      </c>
      <c r="AG829" s="456">
        <f>SUM(AG830:AG833)</f>
        <v>14483602.800000001</v>
      </c>
      <c r="AH829" s="398">
        <f t="shared" si="486"/>
        <v>16245879.59</v>
      </c>
      <c r="AI829" s="398">
        <f t="shared" si="483"/>
        <v>0</v>
      </c>
      <c r="AJ829" s="398">
        <f t="shared" si="483"/>
        <v>2735.1700000001583</v>
      </c>
      <c r="AK829" s="398">
        <f t="shared" si="483"/>
        <v>5783.1899999994785</v>
      </c>
      <c r="AL829" s="398">
        <f t="shared" si="477"/>
        <v>8518.3599999996368</v>
      </c>
      <c r="AM829" s="399" t="str">
        <f t="shared" si="484"/>
        <v/>
      </c>
      <c r="AN829" s="399">
        <f t="shared" si="484"/>
        <v>0.99845033911271619</v>
      </c>
      <c r="AO829" s="399">
        <f t="shared" si="484"/>
        <v>0.99960086714481966</v>
      </c>
      <c r="AP829" s="399">
        <f t="shared" si="484"/>
        <v>0.99947593506531562</v>
      </c>
      <c r="AQ829" s="397">
        <f t="shared" si="485"/>
        <v>0</v>
      </c>
      <c r="AR829" s="397">
        <f t="shared" si="485"/>
        <v>0</v>
      </c>
      <c r="AS829" s="397">
        <f t="shared" si="485"/>
        <v>0</v>
      </c>
      <c r="AT829" s="397">
        <f t="shared" si="487"/>
        <v>0</v>
      </c>
      <c r="AU829" s="425"/>
    </row>
    <row r="830" spans="1:47" s="334" customFormat="1" ht="24">
      <c r="A830" s="492" t="s">
        <v>315</v>
      </c>
      <c r="B830" s="217" t="s">
        <v>142</v>
      </c>
      <c r="C830" s="200"/>
      <c r="D830" s="200">
        <f>[3]CLMMRH!D502</f>
        <v>728598.77</v>
      </c>
      <c r="E830" s="200">
        <f>[3]CLMMRH!D503</f>
        <v>3850194.54</v>
      </c>
      <c r="F830" s="200">
        <f t="shared" si="479"/>
        <v>4578793.3100000005</v>
      </c>
      <c r="G830" s="200"/>
      <c r="H830" s="200"/>
      <c r="I830" s="200"/>
      <c r="J830" s="200">
        <f t="shared" si="467"/>
        <v>0</v>
      </c>
      <c r="K830" s="200">
        <f t="shared" si="481"/>
        <v>0</v>
      </c>
      <c r="L830" s="200">
        <f t="shared" si="481"/>
        <v>728598.77</v>
      </c>
      <c r="M830" s="200">
        <f t="shared" si="481"/>
        <v>3850194.54</v>
      </c>
      <c r="N830" s="200">
        <f t="shared" si="469"/>
        <v>4578793.3100000005</v>
      </c>
      <c r="O830" s="200"/>
      <c r="P830" s="200">
        <v>728598.77</v>
      </c>
      <c r="Q830" s="200">
        <v>3850194.54</v>
      </c>
      <c r="R830" s="200">
        <f t="shared" si="470"/>
        <v>4578793.3100000005</v>
      </c>
      <c r="S830" s="200"/>
      <c r="T830" s="200"/>
      <c r="U830" s="200"/>
      <c r="V830" s="200">
        <f t="shared" si="471"/>
        <v>0</v>
      </c>
      <c r="W830" s="200"/>
      <c r="X830" s="200">
        <f>[3]CLMMRH!J502</f>
        <v>0</v>
      </c>
      <c r="Y830" s="200">
        <f>[3]CLMMRH!J503</f>
        <v>0</v>
      </c>
      <c r="Z830" s="200">
        <f t="shared" si="472"/>
        <v>0</v>
      </c>
      <c r="AA830" s="200">
        <f t="shared" si="482"/>
        <v>0</v>
      </c>
      <c r="AB830" s="402">
        <f t="shared" si="482"/>
        <v>728598.77</v>
      </c>
      <c r="AC830" s="402">
        <f t="shared" si="482"/>
        <v>3850194.54</v>
      </c>
      <c r="AD830" s="402">
        <f t="shared" si="480"/>
        <v>4578793.3100000005</v>
      </c>
      <c r="AE830" s="402"/>
      <c r="AF830" s="402">
        <f>[3]CLMMRH!AX502</f>
        <v>728598.77</v>
      </c>
      <c r="AG830" s="402">
        <f>[3]CLMMRH!AX503</f>
        <v>3844411.3499999996</v>
      </c>
      <c r="AH830" s="402">
        <f t="shared" si="486"/>
        <v>4573010.1199999992</v>
      </c>
      <c r="AI830" s="402">
        <f t="shared" si="483"/>
        <v>0</v>
      </c>
      <c r="AJ830" s="402">
        <f t="shared" si="483"/>
        <v>0</v>
      </c>
      <c r="AK830" s="402">
        <f t="shared" si="483"/>
        <v>5783.1900000004098</v>
      </c>
      <c r="AL830" s="402">
        <f t="shared" si="477"/>
        <v>5783.1900000004098</v>
      </c>
      <c r="AM830" s="403" t="str">
        <f t="shared" si="484"/>
        <v/>
      </c>
      <c r="AN830" s="403">
        <f t="shared" si="484"/>
        <v>1</v>
      </c>
      <c r="AO830" s="403">
        <f t="shared" si="484"/>
        <v>0.99849794862573349</v>
      </c>
      <c r="AP830" s="403">
        <f t="shared" si="484"/>
        <v>0.99873696198791695</v>
      </c>
      <c r="AQ830" s="200">
        <f t="shared" si="485"/>
        <v>0</v>
      </c>
      <c r="AR830" s="200">
        <f t="shared" si="485"/>
        <v>0</v>
      </c>
      <c r="AS830" s="200">
        <f t="shared" si="485"/>
        <v>0</v>
      </c>
      <c r="AT830" s="200">
        <f t="shared" si="487"/>
        <v>0</v>
      </c>
      <c r="AU830" s="404"/>
    </row>
    <row r="831" spans="1:47" s="334" customFormat="1">
      <c r="A831" s="492" t="s">
        <v>316</v>
      </c>
      <c r="B831" s="217" t="s">
        <v>441</v>
      </c>
      <c r="C831" s="200"/>
      <c r="D831" s="200">
        <f>[3]DJMMC!D502</f>
        <v>75959.67</v>
      </c>
      <c r="E831" s="200">
        <f>[3]DJMMC!D503</f>
        <v>1189230</v>
      </c>
      <c r="F831" s="200">
        <f t="shared" si="479"/>
        <v>1265189.67</v>
      </c>
      <c r="G831" s="200"/>
      <c r="H831" s="200"/>
      <c r="I831" s="200"/>
      <c r="J831" s="200">
        <f t="shared" si="467"/>
        <v>0</v>
      </c>
      <c r="K831" s="200">
        <f t="shared" si="481"/>
        <v>0</v>
      </c>
      <c r="L831" s="200">
        <f t="shared" si="481"/>
        <v>75959.67</v>
      </c>
      <c r="M831" s="200">
        <f t="shared" si="481"/>
        <v>1189230</v>
      </c>
      <c r="N831" s="200">
        <f t="shared" si="469"/>
        <v>1265189.67</v>
      </c>
      <c r="O831" s="200"/>
      <c r="P831" s="200">
        <v>75959.67</v>
      </c>
      <c r="Q831" s="200">
        <v>1189230</v>
      </c>
      <c r="R831" s="200">
        <f t="shared" si="470"/>
        <v>1265189.67</v>
      </c>
      <c r="S831" s="200"/>
      <c r="T831" s="200"/>
      <c r="U831" s="200"/>
      <c r="V831" s="200">
        <f t="shared" si="471"/>
        <v>0</v>
      </c>
      <c r="W831" s="200"/>
      <c r="X831" s="200">
        <f>[3]DJMMC!J502</f>
        <v>0</v>
      </c>
      <c r="Y831" s="200">
        <f>[3]DJMMC!J503</f>
        <v>0</v>
      </c>
      <c r="Z831" s="200">
        <f t="shared" si="472"/>
        <v>0</v>
      </c>
      <c r="AA831" s="200">
        <f t="shared" si="482"/>
        <v>0</v>
      </c>
      <c r="AB831" s="402">
        <f t="shared" si="482"/>
        <v>75959.67</v>
      </c>
      <c r="AC831" s="402">
        <f t="shared" si="482"/>
        <v>1189230</v>
      </c>
      <c r="AD831" s="402">
        <f t="shared" si="480"/>
        <v>1265189.67</v>
      </c>
      <c r="AE831" s="402"/>
      <c r="AF831" s="402">
        <f>[3]DJMMC!AX502</f>
        <v>73894</v>
      </c>
      <c r="AG831" s="402">
        <f>[3]DJMMC!AX503</f>
        <v>1189230</v>
      </c>
      <c r="AH831" s="402">
        <f t="shared" si="486"/>
        <v>1263124</v>
      </c>
      <c r="AI831" s="402">
        <f t="shared" si="483"/>
        <v>0</v>
      </c>
      <c r="AJ831" s="402">
        <f t="shared" si="483"/>
        <v>2065.6699999999983</v>
      </c>
      <c r="AK831" s="402">
        <f t="shared" si="483"/>
        <v>0</v>
      </c>
      <c r="AL831" s="402">
        <f t="shared" si="477"/>
        <v>2065.6699999999983</v>
      </c>
      <c r="AM831" s="403" t="str">
        <f t="shared" si="484"/>
        <v/>
      </c>
      <c r="AN831" s="403">
        <f t="shared" si="484"/>
        <v>0.97280570070933692</v>
      </c>
      <c r="AO831" s="403">
        <f t="shared" si="484"/>
        <v>1</v>
      </c>
      <c r="AP831" s="403">
        <f t="shared" si="484"/>
        <v>0.99836730408967067</v>
      </c>
      <c r="AQ831" s="200">
        <f t="shared" si="485"/>
        <v>0</v>
      </c>
      <c r="AR831" s="200">
        <f t="shared" si="485"/>
        <v>0</v>
      </c>
      <c r="AS831" s="200">
        <f t="shared" si="485"/>
        <v>0</v>
      </c>
      <c r="AT831" s="200">
        <f t="shared" si="487"/>
        <v>0</v>
      </c>
      <c r="AU831" s="404"/>
    </row>
    <row r="832" spans="1:47" s="334" customFormat="1">
      <c r="A832" s="492" t="s">
        <v>317</v>
      </c>
      <c r="B832" s="217" t="s">
        <v>60</v>
      </c>
      <c r="C832" s="200"/>
      <c r="D832" s="200">
        <f>[3]WVMC!D502</f>
        <v>931003.22</v>
      </c>
      <c r="E832" s="200">
        <f>[3]WVMC!D503</f>
        <v>7817472.2000000002</v>
      </c>
      <c r="F832" s="200">
        <f t="shared" si="479"/>
        <v>8748475.4199999999</v>
      </c>
      <c r="G832" s="200"/>
      <c r="H832" s="200"/>
      <c r="I832" s="200"/>
      <c r="J832" s="200">
        <f t="shared" si="467"/>
        <v>0</v>
      </c>
      <c r="K832" s="200">
        <f t="shared" si="481"/>
        <v>0</v>
      </c>
      <c r="L832" s="200">
        <f t="shared" si="481"/>
        <v>931003.22</v>
      </c>
      <c r="M832" s="200">
        <f t="shared" si="481"/>
        <v>7817472.2000000002</v>
      </c>
      <c r="N832" s="200">
        <f t="shared" si="469"/>
        <v>8748475.4199999999</v>
      </c>
      <c r="O832" s="200"/>
      <c r="P832" s="200">
        <v>931003.22</v>
      </c>
      <c r="Q832" s="200">
        <v>7817472.2000000002</v>
      </c>
      <c r="R832" s="200">
        <f t="shared" si="470"/>
        <v>8748475.4199999999</v>
      </c>
      <c r="S832" s="200"/>
      <c r="T832" s="200"/>
      <c r="U832" s="200"/>
      <c r="V832" s="200">
        <f t="shared" si="471"/>
        <v>0</v>
      </c>
      <c r="W832" s="200"/>
      <c r="X832" s="200">
        <f>[3]WVMC!J502</f>
        <v>0</v>
      </c>
      <c r="Y832" s="200">
        <f>[3]WVMC!J503</f>
        <v>0</v>
      </c>
      <c r="Z832" s="200">
        <f t="shared" si="472"/>
        <v>0</v>
      </c>
      <c r="AA832" s="200">
        <f t="shared" si="482"/>
        <v>0</v>
      </c>
      <c r="AB832" s="402">
        <f t="shared" si="482"/>
        <v>931003.22</v>
      </c>
      <c r="AC832" s="402">
        <f t="shared" si="482"/>
        <v>7817472.2000000002</v>
      </c>
      <c r="AD832" s="402">
        <f t="shared" si="480"/>
        <v>8748475.4199999999</v>
      </c>
      <c r="AE832" s="402"/>
      <c r="AF832" s="402">
        <f>[3]WVMC!AX502</f>
        <v>930462.39</v>
      </c>
      <c r="AG832" s="402">
        <f>[3]WVMC!AX503</f>
        <v>7817472.2000000002</v>
      </c>
      <c r="AH832" s="402">
        <f t="shared" si="486"/>
        <v>8747934.5899999999</v>
      </c>
      <c r="AI832" s="402">
        <f t="shared" si="483"/>
        <v>0</v>
      </c>
      <c r="AJ832" s="402">
        <f t="shared" si="483"/>
        <v>540.82999999995809</v>
      </c>
      <c r="AK832" s="402">
        <f t="shared" si="483"/>
        <v>0</v>
      </c>
      <c r="AL832" s="402">
        <f t="shared" si="477"/>
        <v>540.82999999995809</v>
      </c>
      <c r="AM832" s="403" t="str">
        <f t="shared" si="484"/>
        <v/>
      </c>
      <c r="AN832" s="403">
        <f t="shared" si="484"/>
        <v>0.99941908901238818</v>
      </c>
      <c r="AO832" s="403">
        <f t="shared" si="484"/>
        <v>1</v>
      </c>
      <c r="AP832" s="403">
        <f t="shared" si="484"/>
        <v>0.99993818008578228</v>
      </c>
      <c r="AQ832" s="200">
        <f t="shared" si="485"/>
        <v>0</v>
      </c>
      <c r="AR832" s="200">
        <f t="shared" si="485"/>
        <v>0</v>
      </c>
      <c r="AS832" s="200">
        <f t="shared" si="485"/>
        <v>0</v>
      </c>
      <c r="AT832" s="200">
        <f t="shared" si="487"/>
        <v>0</v>
      </c>
      <c r="AU832" s="404"/>
    </row>
    <row r="833" spans="1:47" s="334" customFormat="1">
      <c r="A833" s="492" t="s">
        <v>318</v>
      </c>
      <c r="B833" s="217" t="s">
        <v>200</v>
      </c>
      <c r="C833" s="200"/>
      <c r="D833" s="200">
        <f>[3]WVS!D502</f>
        <v>29450.3</v>
      </c>
      <c r="E833" s="200">
        <f>[3]WVS!D503</f>
        <v>1632489.25</v>
      </c>
      <c r="F833" s="200">
        <f t="shared" si="479"/>
        <v>1661939.55</v>
      </c>
      <c r="G833" s="200"/>
      <c r="H833" s="200"/>
      <c r="I833" s="200"/>
      <c r="J833" s="200">
        <f t="shared" si="467"/>
        <v>0</v>
      </c>
      <c r="K833" s="200">
        <f t="shared" si="481"/>
        <v>0</v>
      </c>
      <c r="L833" s="200">
        <f t="shared" si="481"/>
        <v>29450.3</v>
      </c>
      <c r="M833" s="200">
        <f t="shared" si="481"/>
        <v>1632489.25</v>
      </c>
      <c r="N833" s="200">
        <f t="shared" si="469"/>
        <v>1661939.55</v>
      </c>
      <c r="O833" s="200"/>
      <c r="P833" s="200">
        <v>29450.3</v>
      </c>
      <c r="Q833" s="200">
        <v>1632489.25</v>
      </c>
      <c r="R833" s="200">
        <f t="shared" si="470"/>
        <v>1661939.55</v>
      </c>
      <c r="S833" s="200"/>
      <c r="T833" s="200"/>
      <c r="U833" s="200"/>
      <c r="V833" s="200">
        <f t="shared" si="471"/>
        <v>0</v>
      </c>
      <c r="W833" s="200"/>
      <c r="X833" s="200">
        <f>[3]WVS!J502</f>
        <v>0</v>
      </c>
      <c r="Y833" s="200">
        <f>[3]WVS!J503</f>
        <v>0</v>
      </c>
      <c r="Z833" s="200">
        <f t="shared" si="472"/>
        <v>0</v>
      </c>
      <c r="AA833" s="200">
        <f t="shared" si="482"/>
        <v>0</v>
      </c>
      <c r="AB833" s="402">
        <f t="shared" si="482"/>
        <v>29450.3</v>
      </c>
      <c r="AC833" s="402">
        <f t="shared" si="482"/>
        <v>1632489.25</v>
      </c>
      <c r="AD833" s="402">
        <f t="shared" si="480"/>
        <v>1661939.55</v>
      </c>
      <c r="AE833" s="402"/>
      <c r="AF833" s="402">
        <f>[3]WVS!AX502</f>
        <v>29321.629999999997</v>
      </c>
      <c r="AG833" s="402">
        <f>[3]WVS!AX503</f>
        <v>1632489.25</v>
      </c>
      <c r="AH833" s="402">
        <f t="shared" si="486"/>
        <v>1661810.88</v>
      </c>
      <c r="AI833" s="402">
        <f t="shared" si="483"/>
        <v>0</v>
      </c>
      <c r="AJ833" s="402">
        <f t="shared" si="483"/>
        <v>128.67000000000189</v>
      </c>
      <c r="AK833" s="402">
        <f t="shared" si="483"/>
        <v>0</v>
      </c>
      <c r="AL833" s="402">
        <f t="shared" si="477"/>
        <v>128.67000000000189</v>
      </c>
      <c r="AM833" s="403" t="str">
        <f t="shared" si="484"/>
        <v/>
      </c>
      <c r="AN833" s="403">
        <f t="shared" si="484"/>
        <v>0.99563094433672994</v>
      </c>
      <c r="AO833" s="403">
        <f t="shared" si="484"/>
        <v>1</v>
      </c>
      <c r="AP833" s="403">
        <f t="shared" si="484"/>
        <v>0.99992257841147103</v>
      </c>
      <c r="AQ833" s="200">
        <f t="shared" si="485"/>
        <v>0</v>
      </c>
      <c r="AR833" s="200">
        <f t="shared" si="485"/>
        <v>0</v>
      </c>
      <c r="AS833" s="200">
        <f t="shared" si="485"/>
        <v>0</v>
      </c>
      <c r="AT833" s="200">
        <f t="shared" si="487"/>
        <v>0</v>
      </c>
      <c r="AU833" s="404"/>
    </row>
    <row r="834" spans="1:47">
      <c r="A834" s="401" t="s">
        <v>227</v>
      </c>
      <c r="B834" s="510"/>
      <c r="C834" s="423"/>
      <c r="D834" s="423"/>
      <c r="E834" s="423"/>
      <c r="F834" s="200">
        <f t="shared" si="479"/>
        <v>0</v>
      </c>
      <c r="G834" s="423"/>
      <c r="H834" s="423"/>
      <c r="I834" s="423"/>
      <c r="J834" s="200">
        <f t="shared" si="467"/>
        <v>0</v>
      </c>
      <c r="K834" s="200">
        <f t="shared" si="481"/>
        <v>0</v>
      </c>
      <c r="L834" s="200">
        <f t="shared" si="481"/>
        <v>0</v>
      </c>
      <c r="M834" s="200">
        <f t="shared" si="481"/>
        <v>0</v>
      </c>
      <c r="N834" s="200">
        <f t="shared" si="469"/>
        <v>0</v>
      </c>
      <c r="O834" s="423"/>
      <c r="P834" s="423"/>
      <c r="Q834" s="423"/>
      <c r="R834" s="200">
        <f t="shared" si="470"/>
        <v>0</v>
      </c>
      <c r="S834" s="423"/>
      <c r="T834" s="423"/>
      <c r="U834" s="423"/>
      <c r="V834" s="200">
        <f t="shared" si="471"/>
        <v>0</v>
      </c>
      <c r="W834" s="423"/>
      <c r="X834" s="423"/>
      <c r="Y834" s="423"/>
      <c r="Z834" s="200">
        <f t="shared" si="472"/>
        <v>0</v>
      </c>
      <c r="AA834" s="200">
        <f t="shared" si="482"/>
        <v>0</v>
      </c>
      <c r="AB834" s="402">
        <f t="shared" si="482"/>
        <v>0</v>
      </c>
      <c r="AC834" s="402">
        <f t="shared" si="482"/>
        <v>0</v>
      </c>
      <c r="AD834" s="402">
        <f t="shared" si="480"/>
        <v>0</v>
      </c>
      <c r="AE834" s="424"/>
      <c r="AF834" s="424"/>
      <c r="AG834" s="424"/>
      <c r="AH834" s="402">
        <f t="shared" si="486"/>
        <v>0</v>
      </c>
      <c r="AI834" s="402">
        <f t="shared" si="483"/>
        <v>0</v>
      </c>
      <c r="AJ834" s="402">
        <f t="shared" si="483"/>
        <v>0</v>
      </c>
      <c r="AK834" s="402">
        <f t="shared" si="483"/>
        <v>0</v>
      </c>
      <c r="AL834" s="402">
        <f t="shared" si="477"/>
        <v>0</v>
      </c>
      <c r="AM834" s="403" t="str">
        <f t="shared" si="484"/>
        <v/>
      </c>
      <c r="AN834" s="403" t="str">
        <f t="shared" si="484"/>
        <v/>
      </c>
      <c r="AO834" s="403" t="str">
        <f t="shared" si="484"/>
        <v/>
      </c>
      <c r="AP834" s="403" t="str">
        <f t="shared" si="484"/>
        <v/>
      </c>
      <c r="AQ834" s="200">
        <f t="shared" si="485"/>
        <v>0</v>
      </c>
      <c r="AR834" s="200">
        <f t="shared" si="485"/>
        <v>0</v>
      </c>
      <c r="AS834" s="200">
        <f t="shared" si="485"/>
        <v>0</v>
      </c>
      <c r="AT834" s="200">
        <f t="shared" si="487"/>
        <v>0</v>
      </c>
      <c r="AU834" s="425"/>
    </row>
    <row r="835" spans="1:47">
      <c r="A835" s="428" t="s">
        <v>227</v>
      </c>
      <c r="B835" s="454" t="s">
        <v>319</v>
      </c>
      <c r="C835" s="456">
        <f>SUM(C836:C841)</f>
        <v>0</v>
      </c>
      <c r="D835" s="456">
        <f>SUM(D836:D841)</f>
        <v>3611307.6300000004</v>
      </c>
      <c r="E835" s="456">
        <f>SUM(E836:E841)</f>
        <v>23998255.719999999</v>
      </c>
      <c r="F835" s="397">
        <f t="shared" si="479"/>
        <v>27609563.349999998</v>
      </c>
      <c r="G835" s="456">
        <f>SUM(G836:G841)</f>
        <v>0</v>
      </c>
      <c r="H835" s="456">
        <f>SUM(H836:H841)</f>
        <v>0</v>
      </c>
      <c r="I835" s="456">
        <f>SUM(I836:I841)</f>
        <v>0</v>
      </c>
      <c r="J835" s="397">
        <f t="shared" si="467"/>
        <v>0</v>
      </c>
      <c r="K835" s="397">
        <f t="shared" si="481"/>
        <v>0</v>
      </c>
      <c r="L835" s="397">
        <f t="shared" si="481"/>
        <v>3611307.6300000004</v>
      </c>
      <c r="M835" s="397">
        <f t="shared" si="481"/>
        <v>23998255.719999999</v>
      </c>
      <c r="N835" s="397">
        <f t="shared" si="469"/>
        <v>27609563.349999998</v>
      </c>
      <c r="O835" s="456">
        <f>SUM(O836:O841)</f>
        <v>0</v>
      </c>
      <c r="P835" s="456">
        <f>SUM(P836:P841)</f>
        <v>3611307.6300000004</v>
      </c>
      <c r="Q835" s="456">
        <f>SUM(Q836:Q841)</f>
        <v>23998255.719999999</v>
      </c>
      <c r="R835" s="397">
        <f t="shared" si="470"/>
        <v>27609563.349999998</v>
      </c>
      <c r="S835" s="456">
        <f>SUM(S836:S841)</f>
        <v>0</v>
      </c>
      <c r="T835" s="456">
        <f>SUM(T836:T841)</f>
        <v>0</v>
      </c>
      <c r="U835" s="456">
        <f>SUM(U836:U841)</f>
        <v>0</v>
      </c>
      <c r="V835" s="397">
        <f t="shared" si="471"/>
        <v>0</v>
      </c>
      <c r="W835" s="456">
        <f>SUM(W836:W841)</f>
        <v>0</v>
      </c>
      <c r="X835" s="456">
        <f>SUM(X836:X841)</f>
        <v>0</v>
      </c>
      <c r="Y835" s="456">
        <f>SUM(Y836:Y841)</f>
        <v>0</v>
      </c>
      <c r="Z835" s="397">
        <f t="shared" si="472"/>
        <v>0</v>
      </c>
      <c r="AA835" s="397">
        <f t="shared" si="482"/>
        <v>0</v>
      </c>
      <c r="AB835" s="398">
        <f t="shared" si="482"/>
        <v>3611307.6300000004</v>
      </c>
      <c r="AC835" s="398">
        <f t="shared" si="482"/>
        <v>23998255.719999999</v>
      </c>
      <c r="AD835" s="398">
        <f t="shared" si="480"/>
        <v>27609563.349999998</v>
      </c>
      <c r="AE835" s="456">
        <f>SUM(AE836:AE841)</f>
        <v>0</v>
      </c>
      <c r="AF835" s="456">
        <f>SUM(AF836:AF841)</f>
        <v>125634.59</v>
      </c>
      <c r="AG835" s="456">
        <f>SUM(AG836:AG841)</f>
        <v>19998255.719999999</v>
      </c>
      <c r="AH835" s="398">
        <f t="shared" si="486"/>
        <v>20123890.309999999</v>
      </c>
      <c r="AI835" s="398">
        <f t="shared" si="483"/>
        <v>0</v>
      </c>
      <c r="AJ835" s="398">
        <f t="shared" si="483"/>
        <v>3485673.0400000005</v>
      </c>
      <c r="AK835" s="398">
        <f t="shared" si="483"/>
        <v>4000000</v>
      </c>
      <c r="AL835" s="398">
        <f t="shared" si="477"/>
        <v>7485673.040000001</v>
      </c>
      <c r="AM835" s="399" t="str">
        <f t="shared" si="484"/>
        <v/>
      </c>
      <c r="AN835" s="399">
        <f t="shared" si="484"/>
        <v>3.4789223979791492E-2</v>
      </c>
      <c r="AO835" s="399">
        <f t="shared" si="484"/>
        <v>0.83332121939735704</v>
      </c>
      <c r="AP835" s="399">
        <f t="shared" si="484"/>
        <v>0.7288739070188881</v>
      </c>
      <c r="AQ835" s="397">
        <f t="shared" si="485"/>
        <v>0</v>
      </c>
      <c r="AR835" s="397">
        <f t="shared" si="485"/>
        <v>0</v>
      </c>
      <c r="AS835" s="397">
        <f t="shared" si="485"/>
        <v>0</v>
      </c>
      <c r="AT835" s="397">
        <f t="shared" si="487"/>
        <v>0</v>
      </c>
      <c r="AU835" s="425"/>
    </row>
    <row r="836" spans="1:47" s="334" customFormat="1">
      <c r="A836" s="492" t="s">
        <v>320</v>
      </c>
      <c r="B836" s="217" t="s">
        <v>442</v>
      </c>
      <c r="C836" s="200"/>
      <c r="D836" s="200">
        <f>[3]DEDVMH!D502</f>
        <v>7893.570000000298</v>
      </c>
      <c r="E836" s="200">
        <f>[3]DEDVMH!D503</f>
        <v>4032248.4800000004</v>
      </c>
      <c r="F836" s="200">
        <f t="shared" si="479"/>
        <v>4040142.0500000007</v>
      </c>
      <c r="G836" s="200"/>
      <c r="H836" s="200"/>
      <c r="I836" s="200"/>
      <c r="J836" s="200">
        <f t="shared" si="467"/>
        <v>0</v>
      </c>
      <c r="K836" s="200">
        <f t="shared" si="481"/>
        <v>0</v>
      </c>
      <c r="L836" s="200">
        <f t="shared" si="481"/>
        <v>7893.570000000298</v>
      </c>
      <c r="M836" s="200">
        <f t="shared" si="481"/>
        <v>4032248.4800000004</v>
      </c>
      <c r="N836" s="200">
        <f t="shared" si="469"/>
        <v>4040142.0500000007</v>
      </c>
      <c r="O836" s="200"/>
      <c r="P836" s="200">
        <v>7893.570000000298</v>
      </c>
      <c r="Q836" s="200">
        <v>4032248.4800000004</v>
      </c>
      <c r="R836" s="200">
        <f t="shared" si="470"/>
        <v>4040142.0500000007</v>
      </c>
      <c r="S836" s="200"/>
      <c r="T836" s="200"/>
      <c r="U836" s="200"/>
      <c r="V836" s="200">
        <f t="shared" si="471"/>
        <v>0</v>
      </c>
      <c r="W836" s="200"/>
      <c r="X836" s="200">
        <f>[3]DEDVMH!J502</f>
        <v>0</v>
      </c>
      <c r="Y836" s="200">
        <f>[3]DEDVMH!J503</f>
        <v>0</v>
      </c>
      <c r="Z836" s="200">
        <f t="shared" si="472"/>
        <v>0</v>
      </c>
      <c r="AA836" s="200">
        <f t="shared" si="482"/>
        <v>0</v>
      </c>
      <c r="AB836" s="402">
        <f t="shared" si="482"/>
        <v>7893.570000000298</v>
      </c>
      <c r="AC836" s="402">
        <f t="shared" si="482"/>
        <v>4032248.4800000004</v>
      </c>
      <c r="AD836" s="402">
        <f t="shared" si="480"/>
        <v>4040142.0500000007</v>
      </c>
      <c r="AE836" s="402"/>
      <c r="AF836" s="402">
        <f>[3]DEDVMH!AX502</f>
        <v>7893.57</v>
      </c>
      <c r="AG836" s="402">
        <f>[3]DEDVMH!AX503</f>
        <v>32248.48</v>
      </c>
      <c r="AH836" s="402">
        <f t="shared" si="486"/>
        <v>40142.050000000003</v>
      </c>
      <c r="AI836" s="402">
        <f t="shared" si="483"/>
        <v>0</v>
      </c>
      <c r="AJ836" s="402">
        <f t="shared" si="483"/>
        <v>2.9831426218152046E-10</v>
      </c>
      <c r="AK836" s="402">
        <f t="shared" si="483"/>
        <v>4000000.0000000005</v>
      </c>
      <c r="AL836" s="402">
        <f t="shared" si="477"/>
        <v>4000000.0000000009</v>
      </c>
      <c r="AM836" s="403" t="str">
        <f t="shared" si="484"/>
        <v/>
      </c>
      <c r="AN836" s="403">
        <f t="shared" si="484"/>
        <v>0.99999999999996225</v>
      </c>
      <c r="AO836" s="403">
        <f t="shared" si="484"/>
        <v>7.997642050075247E-3</v>
      </c>
      <c r="AP836" s="403">
        <f t="shared" si="484"/>
        <v>9.9358016384597167E-3</v>
      </c>
      <c r="AQ836" s="200">
        <f t="shared" si="485"/>
        <v>0</v>
      </c>
      <c r="AR836" s="200">
        <f t="shared" si="485"/>
        <v>0</v>
      </c>
      <c r="AS836" s="200">
        <f t="shared" si="485"/>
        <v>0</v>
      </c>
      <c r="AT836" s="200">
        <f t="shared" si="487"/>
        <v>0</v>
      </c>
      <c r="AU836" s="404"/>
    </row>
    <row r="837" spans="1:47" s="334" customFormat="1">
      <c r="A837" s="492" t="s">
        <v>321</v>
      </c>
      <c r="B837" s="217" t="s">
        <v>143</v>
      </c>
      <c r="C837" s="200"/>
      <c r="D837" s="200">
        <f>[3]ECS!D502</f>
        <v>2571.02</v>
      </c>
      <c r="E837" s="200">
        <f>[3]ECS!D503</f>
        <v>41150</v>
      </c>
      <c r="F837" s="200">
        <f t="shared" si="479"/>
        <v>43721.02</v>
      </c>
      <c r="G837" s="200"/>
      <c r="H837" s="200"/>
      <c r="I837" s="200"/>
      <c r="J837" s="200">
        <f t="shared" si="467"/>
        <v>0</v>
      </c>
      <c r="K837" s="200">
        <f t="shared" si="481"/>
        <v>0</v>
      </c>
      <c r="L837" s="200">
        <f t="shared" si="481"/>
        <v>2571.02</v>
      </c>
      <c r="M837" s="200">
        <f t="shared" si="481"/>
        <v>41150</v>
      </c>
      <c r="N837" s="200">
        <f t="shared" si="469"/>
        <v>43721.02</v>
      </c>
      <c r="O837" s="200"/>
      <c r="P837" s="200">
        <v>2571.02</v>
      </c>
      <c r="Q837" s="200">
        <v>41150</v>
      </c>
      <c r="R837" s="200">
        <f t="shared" si="470"/>
        <v>43721.02</v>
      </c>
      <c r="S837" s="200"/>
      <c r="T837" s="200"/>
      <c r="U837" s="200"/>
      <c r="V837" s="200">
        <f t="shared" si="471"/>
        <v>0</v>
      </c>
      <c r="W837" s="200"/>
      <c r="X837" s="200">
        <f>[3]ECS!J502</f>
        <v>0</v>
      </c>
      <c r="Y837" s="200">
        <f>[3]ECS!J503</f>
        <v>0</v>
      </c>
      <c r="Z837" s="200">
        <f t="shared" si="472"/>
        <v>0</v>
      </c>
      <c r="AA837" s="200">
        <f t="shared" si="482"/>
        <v>0</v>
      </c>
      <c r="AB837" s="402">
        <f t="shared" si="482"/>
        <v>2571.02</v>
      </c>
      <c r="AC837" s="402">
        <f t="shared" si="482"/>
        <v>41150</v>
      </c>
      <c r="AD837" s="402">
        <f t="shared" si="480"/>
        <v>43721.02</v>
      </c>
      <c r="AE837" s="402"/>
      <c r="AF837" s="402">
        <f>[3]ECS!AX502</f>
        <v>2571.02</v>
      </c>
      <c r="AG837" s="402">
        <f>[3]ECS!AX503</f>
        <v>41150</v>
      </c>
      <c r="AH837" s="402">
        <f t="shared" si="486"/>
        <v>43721.02</v>
      </c>
      <c r="AI837" s="402">
        <f t="shared" si="483"/>
        <v>0</v>
      </c>
      <c r="AJ837" s="402">
        <f t="shared" si="483"/>
        <v>0</v>
      </c>
      <c r="AK837" s="402">
        <f t="shared" si="483"/>
        <v>0</v>
      </c>
      <c r="AL837" s="402">
        <f t="shared" si="477"/>
        <v>0</v>
      </c>
      <c r="AM837" s="403" t="str">
        <f t="shared" si="484"/>
        <v/>
      </c>
      <c r="AN837" s="403">
        <f t="shared" si="484"/>
        <v>1</v>
      </c>
      <c r="AO837" s="403">
        <f t="shared" si="484"/>
        <v>1</v>
      </c>
      <c r="AP837" s="403">
        <f t="shared" si="484"/>
        <v>1</v>
      </c>
      <c r="AQ837" s="200">
        <f t="shared" si="485"/>
        <v>0</v>
      </c>
      <c r="AR837" s="200">
        <f t="shared" si="485"/>
        <v>0</v>
      </c>
      <c r="AS837" s="200">
        <f t="shared" si="485"/>
        <v>0</v>
      </c>
      <c r="AT837" s="200">
        <f t="shared" si="487"/>
        <v>0</v>
      </c>
      <c r="AU837" s="404"/>
    </row>
    <row r="838" spans="1:47" s="334" customFormat="1">
      <c r="A838" s="492" t="s">
        <v>322</v>
      </c>
      <c r="B838" s="217" t="s">
        <v>249</v>
      </c>
      <c r="C838" s="200"/>
      <c r="D838" s="200">
        <f>[3]GCGMH!D502</f>
        <v>1883.01</v>
      </c>
      <c r="E838" s="200">
        <f>[3]GCGMH!D503</f>
        <v>0</v>
      </c>
      <c r="F838" s="200">
        <f t="shared" si="479"/>
        <v>1883.01</v>
      </c>
      <c r="G838" s="200"/>
      <c r="H838" s="200"/>
      <c r="I838" s="200"/>
      <c r="J838" s="200">
        <f t="shared" si="467"/>
        <v>0</v>
      </c>
      <c r="K838" s="200">
        <f t="shared" si="481"/>
        <v>0</v>
      </c>
      <c r="L838" s="200">
        <f t="shared" si="481"/>
        <v>1883.01</v>
      </c>
      <c r="M838" s="200">
        <f t="shared" si="481"/>
        <v>0</v>
      </c>
      <c r="N838" s="200">
        <f t="shared" si="469"/>
        <v>1883.01</v>
      </c>
      <c r="O838" s="200"/>
      <c r="P838" s="200">
        <v>1883.01</v>
      </c>
      <c r="Q838" s="200">
        <v>0</v>
      </c>
      <c r="R838" s="200">
        <f t="shared" si="470"/>
        <v>1883.01</v>
      </c>
      <c r="S838" s="200"/>
      <c r="T838" s="200"/>
      <c r="U838" s="200"/>
      <c r="V838" s="200">
        <f t="shared" si="471"/>
        <v>0</v>
      </c>
      <c r="W838" s="200"/>
      <c r="X838" s="200">
        <f>[3]GCGMH!J502</f>
        <v>0</v>
      </c>
      <c r="Y838" s="200">
        <f>[3]GCGMH!J503</f>
        <v>0</v>
      </c>
      <c r="Z838" s="200">
        <f t="shared" si="472"/>
        <v>0</v>
      </c>
      <c r="AA838" s="200">
        <f t="shared" si="482"/>
        <v>0</v>
      </c>
      <c r="AB838" s="402">
        <f t="shared" si="482"/>
        <v>1883.01</v>
      </c>
      <c r="AC838" s="402">
        <f t="shared" si="482"/>
        <v>0</v>
      </c>
      <c r="AD838" s="402">
        <f t="shared" si="480"/>
        <v>1883.01</v>
      </c>
      <c r="AE838" s="402"/>
      <c r="AF838" s="402">
        <f>[3]GCGMH!AX502</f>
        <v>1883</v>
      </c>
      <c r="AG838" s="402">
        <f>[3]GCGMH!AX503</f>
        <v>0</v>
      </c>
      <c r="AH838" s="402">
        <f t="shared" si="486"/>
        <v>1883</v>
      </c>
      <c r="AI838" s="402">
        <f t="shared" si="483"/>
        <v>0</v>
      </c>
      <c r="AJ838" s="402">
        <f t="shared" si="483"/>
        <v>9.9999999999909051E-3</v>
      </c>
      <c r="AK838" s="402">
        <f t="shared" si="483"/>
        <v>0</v>
      </c>
      <c r="AL838" s="402">
        <f t="shared" si="477"/>
        <v>9.9999999999909051E-3</v>
      </c>
      <c r="AM838" s="403" t="str">
        <f t="shared" si="484"/>
        <v/>
      </c>
      <c r="AN838" s="403">
        <f t="shared" si="484"/>
        <v>0.99999468935374747</v>
      </c>
      <c r="AO838" s="403" t="str">
        <f t="shared" si="484"/>
        <v/>
      </c>
      <c r="AP838" s="403">
        <f t="shared" si="484"/>
        <v>0.99999468935374747</v>
      </c>
      <c r="AQ838" s="200">
        <f t="shared" si="485"/>
        <v>0</v>
      </c>
      <c r="AR838" s="200">
        <f t="shared" si="485"/>
        <v>0</v>
      </c>
      <c r="AS838" s="200">
        <f t="shared" si="485"/>
        <v>0</v>
      </c>
      <c r="AT838" s="200">
        <f t="shared" si="487"/>
        <v>0</v>
      </c>
      <c r="AU838" s="404"/>
    </row>
    <row r="839" spans="1:47" s="334" customFormat="1">
      <c r="A839" s="492" t="s">
        <v>323</v>
      </c>
      <c r="B839" s="217" t="s">
        <v>443</v>
      </c>
      <c r="C839" s="200"/>
      <c r="D839" s="200">
        <f>[3]SAMCH!D502</f>
        <v>113504.41</v>
      </c>
      <c r="E839" s="200">
        <f>[3]SAMCH!D503</f>
        <v>0</v>
      </c>
      <c r="F839" s="200">
        <f t="shared" si="479"/>
        <v>113504.41</v>
      </c>
      <c r="G839" s="200"/>
      <c r="H839" s="200"/>
      <c r="I839" s="200"/>
      <c r="J839" s="200">
        <f t="shared" si="467"/>
        <v>0</v>
      </c>
      <c r="K839" s="200">
        <f t="shared" si="481"/>
        <v>0</v>
      </c>
      <c r="L839" s="200">
        <f t="shared" si="481"/>
        <v>113504.41</v>
      </c>
      <c r="M839" s="200">
        <f t="shared" si="481"/>
        <v>0</v>
      </c>
      <c r="N839" s="200">
        <f t="shared" si="469"/>
        <v>113504.41</v>
      </c>
      <c r="O839" s="200"/>
      <c r="P839" s="200">
        <v>113504.41</v>
      </c>
      <c r="Q839" s="200">
        <v>0</v>
      </c>
      <c r="R839" s="200">
        <f t="shared" si="470"/>
        <v>113504.41</v>
      </c>
      <c r="S839" s="200"/>
      <c r="T839" s="200"/>
      <c r="U839" s="200"/>
      <c r="V839" s="200">
        <f t="shared" si="471"/>
        <v>0</v>
      </c>
      <c r="W839" s="200"/>
      <c r="X839" s="200">
        <f>[3]SAMCH!J502</f>
        <v>0</v>
      </c>
      <c r="Y839" s="200">
        <f>[3]SAMCH!J503</f>
        <v>0</v>
      </c>
      <c r="Z839" s="200">
        <f t="shared" si="472"/>
        <v>0</v>
      </c>
      <c r="AA839" s="200">
        <f t="shared" si="482"/>
        <v>0</v>
      </c>
      <c r="AB839" s="402">
        <f t="shared" si="482"/>
        <v>113504.41</v>
      </c>
      <c r="AC839" s="402">
        <f t="shared" si="482"/>
        <v>0</v>
      </c>
      <c r="AD839" s="402">
        <f t="shared" si="480"/>
        <v>113504.41</v>
      </c>
      <c r="AE839" s="402"/>
      <c r="AF839" s="402">
        <f>[3]SAMCH!AX502</f>
        <v>113287</v>
      </c>
      <c r="AG839" s="402">
        <f>[3]SAMCH!AX503</f>
        <v>0</v>
      </c>
      <c r="AH839" s="402">
        <f t="shared" si="486"/>
        <v>113287</v>
      </c>
      <c r="AI839" s="402">
        <f t="shared" si="483"/>
        <v>0</v>
      </c>
      <c r="AJ839" s="402">
        <f t="shared" si="483"/>
        <v>217.41000000000349</v>
      </c>
      <c r="AK839" s="402">
        <f t="shared" si="483"/>
        <v>0</v>
      </c>
      <c r="AL839" s="402">
        <f t="shared" si="477"/>
        <v>217.41000000000349</v>
      </c>
      <c r="AM839" s="403" t="str">
        <f t="shared" si="484"/>
        <v/>
      </c>
      <c r="AN839" s="403">
        <f t="shared" si="484"/>
        <v>0.99808456781547072</v>
      </c>
      <c r="AO839" s="403" t="str">
        <f t="shared" si="484"/>
        <v/>
      </c>
      <c r="AP839" s="403">
        <f t="shared" si="484"/>
        <v>0.99808456781547072</v>
      </c>
      <c r="AQ839" s="200">
        <f t="shared" si="485"/>
        <v>0</v>
      </c>
      <c r="AR839" s="200">
        <f t="shared" si="485"/>
        <v>0</v>
      </c>
      <c r="AS839" s="200">
        <f t="shared" si="485"/>
        <v>0</v>
      </c>
      <c r="AT839" s="200">
        <f t="shared" si="487"/>
        <v>0</v>
      </c>
      <c r="AU839" s="404"/>
    </row>
    <row r="840" spans="1:47" s="334" customFormat="1">
      <c r="A840" s="492" t="s">
        <v>324</v>
      </c>
      <c r="B840" s="217" t="s">
        <v>251</v>
      </c>
      <c r="C840" s="200"/>
      <c r="D840" s="200">
        <f>[3]TDH!D502</f>
        <v>455.62</v>
      </c>
      <c r="E840" s="200">
        <f>[3]TDH!D503</f>
        <v>6624857.2400000002</v>
      </c>
      <c r="F840" s="200">
        <f t="shared" si="479"/>
        <v>6625312.8600000003</v>
      </c>
      <c r="G840" s="200"/>
      <c r="H840" s="200"/>
      <c r="I840" s="200"/>
      <c r="J840" s="200">
        <f t="shared" si="467"/>
        <v>0</v>
      </c>
      <c r="K840" s="200">
        <f t="shared" si="481"/>
        <v>0</v>
      </c>
      <c r="L840" s="200">
        <f t="shared" si="481"/>
        <v>455.62</v>
      </c>
      <c r="M840" s="200">
        <f t="shared" si="481"/>
        <v>6624857.2400000002</v>
      </c>
      <c r="N840" s="200">
        <f t="shared" si="469"/>
        <v>6625312.8600000003</v>
      </c>
      <c r="O840" s="200"/>
      <c r="P840" s="200">
        <v>455.62</v>
      </c>
      <c r="Q840" s="200">
        <v>6624857.2400000002</v>
      </c>
      <c r="R840" s="200">
        <f t="shared" si="470"/>
        <v>6625312.8600000003</v>
      </c>
      <c r="S840" s="200"/>
      <c r="T840" s="200"/>
      <c r="U840" s="200"/>
      <c r="V840" s="200">
        <f t="shared" si="471"/>
        <v>0</v>
      </c>
      <c r="W840" s="200"/>
      <c r="X840" s="200">
        <f>[3]TDH!J502</f>
        <v>0</v>
      </c>
      <c r="Y840" s="200">
        <f>[3]TDH!J503</f>
        <v>0</v>
      </c>
      <c r="Z840" s="200">
        <f t="shared" si="472"/>
        <v>0</v>
      </c>
      <c r="AA840" s="200">
        <f t="shared" si="482"/>
        <v>0</v>
      </c>
      <c r="AB840" s="402">
        <f t="shared" si="482"/>
        <v>455.62</v>
      </c>
      <c r="AC840" s="402">
        <f t="shared" si="482"/>
        <v>6624857.2400000002</v>
      </c>
      <c r="AD840" s="402">
        <f t="shared" si="480"/>
        <v>6625312.8600000003</v>
      </c>
      <c r="AE840" s="402"/>
      <c r="AF840" s="402">
        <f>[3]TDH!AX502</f>
        <v>0</v>
      </c>
      <c r="AG840" s="402">
        <f>[3]TDH!AX503</f>
        <v>6624857.2400000002</v>
      </c>
      <c r="AH840" s="402">
        <f t="shared" si="486"/>
        <v>6624857.2400000002</v>
      </c>
      <c r="AI840" s="402">
        <f t="shared" si="483"/>
        <v>0</v>
      </c>
      <c r="AJ840" s="402">
        <f t="shared" si="483"/>
        <v>455.62</v>
      </c>
      <c r="AK840" s="402">
        <f t="shared" si="483"/>
        <v>0</v>
      </c>
      <c r="AL840" s="402">
        <f t="shared" si="477"/>
        <v>455.62</v>
      </c>
      <c r="AM840" s="403" t="str">
        <f t="shared" si="484"/>
        <v/>
      </c>
      <c r="AN840" s="403">
        <f t="shared" si="484"/>
        <v>0</v>
      </c>
      <c r="AO840" s="403">
        <f t="shared" si="484"/>
        <v>1</v>
      </c>
      <c r="AP840" s="403">
        <f t="shared" si="484"/>
        <v>0.9999312304173964</v>
      </c>
      <c r="AQ840" s="200">
        <f t="shared" si="485"/>
        <v>0</v>
      </c>
      <c r="AR840" s="200">
        <f t="shared" si="485"/>
        <v>0</v>
      </c>
      <c r="AS840" s="200">
        <f t="shared" si="485"/>
        <v>0</v>
      </c>
      <c r="AT840" s="200">
        <f t="shared" si="487"/>
        <v>0</v>
      </c>
      <c r="AU840" s="404"/>
    </row>
    <row r="841" spans="1:47" s="334" customFormat="1">
      <c r="A841" s="492" t="s">
        <v>325</v>
      </c>
      <c r="B841" s="256" t="s">
        <v>153</v>
      </c>
      <c r="C841" s="200"/>
      <c r="D841" s="200">
        <f>[3]VSMMC!D502</f>
        <v>3485000</v>
      </c>
      <c r="E841" s="200">
        <f>[3]VSMMC!D503</f>
        <v>13300000</v>
      </c>
      <c r="F841" s="200">
        <f t="shared" si="479"/>
        <v>16785000</v>
      </c>
      <c r="G841" s="200"/>
      <c r="H841" s="200"/>
      <c r="I841" s="200"/>
      <c r="J841" s="200">
        <f t="shared" si="467"/>
        <v>0</v>
      </c>
      <c r="K841" s="200">
        <f t="shared" si="481"/>
        <v>0</v>
      </c>
      <c r="L841" s="200">
        <f t="shared" si="481"/>
        <v>3485000</v>
      </c>
      <c r="M841" s="200">
        <f t="shared" si="481"/>
        <v>13300000</v>
      </c>
      <c r="N841" s="200">
        <f t="shared" si="469"/>
        <v>16785000</v>
      </c>
      <c r="O841" s="200"/>
      <c r="P841" s="200">
        <v>3485000</v>
      </c>
      <c r="Q841" s="200">
        <v>13300000</v>
      </c>
      <c r="R841" s="200">
        <f t="shared" si="470"/>
        <v>16785000</v>
      </c>
      <c r="S841" s="200"/>
      <c r="T841" s="200"/>
      <c r="U841" s="200"/>
      <c r="V841" s="200">
        <f t="shared" si="471"/>
        <v>0</v>
      </c>
      <c r="W841" s="200"/>
      <c r="X841" s="200">
        <f>[3]VSMMC!J502</f>
        <v>0</v>
      </c>
      <c r="Y841" s="200">
        <f>[3]VSMMC!J503</f>
        <v>0</v>
      </c>
      <c r="Z841" s="200">
        <f t="shared" si="472"/>
        <v>0</v>
      </c>
      <c r="AA841" s="200">
        <f t="shared" si="482"/>
        <v>0</v>
      </c>
      <c r="AB841" s="402">
        <f t="shared" si="482"/>
        <v>3485000</v>
      </c>
      <c r="AC841" s="402">
        <f t="shared" si="482"/>
        <v>13300000</v>
      </c>
      <c r="AD841" s="402">
        <f t="shared" si="480"/>
        <v>16785000</v>
      </c>
      <c r="AE841" s="402"/>
      <c r="AF841" s="402">
        <f>[3]VSMMC!AX502</f>
        <v>0</v>
      </c>
      <c r="AG841" s="402">
        <f>[3]VSMMC!AX503</f>
        <v>13300000</v>
      </c>
      <c r="AH841" s="402">
        <f t="shared" si="486"/>
        <v>13300000</v>
      </c>
      <c r="AI841" s="402">
        <f t="shared" si="483"/>
        <v>0</v>
      </c>
      <c r="AJ841" s="402">
        <f t="shared" si="483"/>
        <v>3485000</v>
      </c>
      <c r="AK841" s="402">
        <f t="shared" si="483"/>
        <v>0</v>
      </c>
      <c r="AL841" s="402">
        <f t="shared" si="477"/>
        <v>3485000</v>
      </c>
      <c r="AM841" s="403" t="str">
        <f t="shared" si="484"/>
        <v/>
      </c>
      <c r="AN841" s="403">
        <f t="shared" si="484"/>
        <v>0</v>
      </c>
      <c r="AO841" s="403">
        <f t="shared" si="484"/>
        <v>1</v>
      </c>
      <c r="AP841" s="403">
        <f t="shared" si="484"/>
        <v>0.79237414358057789</v>
      </c>
      <c r="AQ841" s="200">
        <f t="shared" si="485"/>
        <v>0</v>
      </c>
      <c r="AR841" s="200">
        <f t="shared" si="485"/>
        <v>0</v>
      </c>
      <c r="AS841" s="200">
        <f t="shared" si="485"/>
        <v>0</v>
      </c>
      <c r="AT841" s="200">
        <f t="shared" si="487"/>
        <v>0</v>
      </c>
      <c r="AU841" s="404"/>
    </row>
    <row r="842" spans="1:47">
      <c r="A842" s="401" t="s">
        <v>227</v>
      </c>
      <c r="B842" s="510"/>
      <c r="C842" s="423"/>
      <c r="D842" s="423"/>
      <c r="E842" s="423"/>
      <c r="F842" s="200">
        <f t="shared" si="479"/>
        <v>0</v>
      </c>
      <c r="G842" s="423"/>
      <c r="H842" s="423"/>
      <c r="I842" s="423"/>
      <c r="J842" s="200">
        <f t="shared" si="467"/>
        <v>0</v>
      </c>
      <c r="K842" s="200">
        <f t="shared" si="481"/>
        <v>0</v>
      </c>
      <c r="L842" s="200">
        <f t="shared" si="481"/>
        <v>0</v>
      </c>
      <c r="M842" s="200">
        <f t="shared" si="481"/>
        <v>0</v>
      </c>
      <c r="N842" s="200">
        <f t="shared" si="469"/>
        <v>0</v>
      </c>
      <c r="O842" s="423"/>
      <c r="P842" s="423"/>
      <c r="Q842" s="423"/>
      <c r="R842" s="200">
        <f t="shared" si="470"/>
        <v>0</v>
      </c>
      <c r="S842" s="423"/>
      <c r="T842" s="423"/>
      <c r="U842" s="423"/>
      <c r="V842" s="200">
        <f t="shared" si="471"/>
        <v>0</v>
      </c>
      <c r="W842" s="423"/>
      <c r="X842" s="423"/>
      <c r="Y842" s="423"/>
      <c r="Z842" s="200">
        <f t="shared" si="472"/>
        <v>0</v>
      </c>
      <c r="AA842" s="200">
        <f t="shared" si="482"/>
        <v>0</v>
      </c>
      <c r="AB842" s="402">
        <f t="shared" si="482"/>
        <v>0</v>
      </c>
      <c r="AC842" s="402">
        <f t="shared" si="482"/>
        <v>0</v>
      </c>
      <c r="AD842" s="402">
        <f t="shared" si="480"/>
        <v>0</v>
      </c>
      <c r="AE842" s="424"/>
      <c r="AF842" s="424"/>
      <c r="AG842" s="424"/>
      <c r="AH842" s="402">
        <f t="shared" si="486"/>
        <v>0</v>
      </c>
      <c r="AI842" s="402">
        <f t="shared" si="483"/>
        <v>0</v>
      </c>
      <c r="AJ842" s="402">
        <f t="shared" si="483"/>
        <v>0</v>
      </c>
      <c r="AK842" s="402">
        <f t="shared" si="483"/>
        <v>0</v>
      </c>
      <c r="AL842" s="402">
        <f t="shared" si="477"/>
        <v>0</v>
      </c>
      <c r="AM842" s="403" t="str">
        <f t="shared" si="484"/>
        <v/>
      </c>
      <c r="AN842" s="403" t="str">
        <f t="shared" si="484"/>
        <v/>
      </c>
      <c r="AO842" s="403" t="str">
        <f t="shared" si="484"/>
        <v/>
      </c>
      <c r="AP842" s="403" t="str">
        <f t="shared" si="484"/>
        <v/>
      </c>
      <c r="AQ842" s="200">
        <f t="shared" si="485"/>
        <v>0</v>
      </c>
      <c r="AR842" s="200">
        <f t="shared" si="485"/>
        <v>0</v>
      </c>
      <c r="AS842" s="200">
        <f t="shared" si="485"/>
        <v>0</v>
      </c>
      <c r="AT842" s="200">
        <f t="shared" si="487"/>
        <v>0</v>
      </c>
      <c r="AU842" s="425"/>
    </row>
    <row r="843" spans="1:47">
      <c r="A843" s="428" t="s">
        <v>227</v>
      </c>
      <c r="B843" s="454" t="s">
        <v>326</v>
      </c>
      <c r="C843" s="456">
        <f>SUM(C844:C845)</f>
        <v>0</v>
      </c>
      <c r="D843" s="456">
        <f>SUM(D844:D845)</f>
        <v>168502.92000000208</v>
      </c>
      <c r="E843" s="456">
        <f>SUM(E844:E845)</f>
        <v>10579004.859999999</v>
      </c>
      <c r="F843" s="397">
        <f t="shared" si="479"/>
        <v>10747507.780000001</v>
      </c>
      <c r="G843" s="456">
        <f>SUM(G844:G845)</f>
        <v>0</v>
      </c>
      <c r="H843" s="456">
        <f>SUM(H844:H845)</f>
        <v>0</v>
      </c>
      <c r="I843" s="456">
        <f>SUM(I844:I845)</f>
        <v>0</v>
      </c>
      <c r="J843" s="397">
        <f t="shared" si="467"/>
        <v>0</v>
      </c>
      <c r="K843" s="397">
        <f t="shared" si="481"/>
        <v>0</v>
      </c>
      <c r="L843" s="397">
        <f t="shared" si="481"/>
        <v>168502.92000000208</v>
      </c>
      <c r="M843" s="397">
        <f t="shared" si="481"/>
        <v>10579004.859999999</v>
      </c>
      <c r="N843" s="397">
        <f t="shared" si="469"/>
        <v>10747507.780000001</v>
      </c>
      <c r="O843" s="456">
        <f>SUM(O844:O845)</f>
        <v>0</v>
      </c>
      <c r="P843" s="456">
        <f>SUM(P844:P845)</f>
        <v>168502.92000000208</v>
      </c>
      <c r="Q843" s="456">
        <f>SUM(Q844:Q845)</f>
        <v>10579004.859999999</v>
      </c>
      <c r="R843" s="397">
        <f t="shared" si="470"/>
        <v>10747507.780000001</v>
      </c>
      <c r="S843" s="456">
        <f>SUM(S844:S845)</f>
        <v>0</v>
      </c>
      <c r="T843" s="456">
        <f>SUM(T844:T845)</f>
        <v>0</v>
      </c>
      <c r="U843" s="456">
        <f>SUM(U844:U845)</f>
        <v>0</v>
      </c>
      <c r="V843" s="397">
        <f t="shared" si="471"/>
        <v>0</v>
      </c>
      <c r="W843" s="456">
        <f>SUM(W844:W845)</f>
        <v>0</v>
      </c>
      <c r="X843" s="456">
        <f>SUM(X844:X845)</f>
        <v>0</v>
      </c>
      <c r="Y843" s="456">
        <f>SUM(Y844:Y845)</f>
        <v>0</v>
      </c>
      <c r="Z843" s="397">
        <f t="shared" si="472"/>
        <v>0</v>
      </c>
      <c r="AA843" s="397">
        <f t="shared" si="482"/>
        <v>0</v>
      </c>
      <c r="AB843" s="398">
        <f t="shared" si="482"/>
        <v>168502.92000000208</v>
      </c>
      <c r="AC843" s="398">
        <f t="shared" si="482"/>
        <v>10579004.859999999</v>
      </c>
      <c r="AD843" s="398">
        <f t="shared" si="480"/>
        <v>10747507.780000001</v>
      </c>
      <c r="AE843" s="456">
        <f>SUM(AE844:AE845)</f>
        <v>0</v>
      </c>
      <c r="AF843" s="456">
        <f>SUM(AF844:AF845)</f>
        <v>168501.93</v>
      </c>
      <c r="AG843" s="456">
        <f>SUM(AG844:AG845)</f>
        <v>10563347.470000001</v>
      </c>
      <c r="AH843" s="398">
        <f t="shared" si="486"/>
        <v>10731849.4</v>
      </c>
      <c r="AI843" s="398">
        <f t="shared" si="483"/>
        <v>0</v>
      </c>
      <c r="AJ843" s="398">
        <f t="shared" si="483"/>
        <v>0.99000000208616257</v>
      </c>
      <c r="AK843" s="398">
        <f t="shared" si="483"/>
        <v>15657.389999998733</v>
      </c>
      <c r="AL843" s="398">
        <f t="shared" si="477"/>
        <v>15658.38000000082</v>
      </c>
      <c r="AM843" s="399" t="str">
        <f t="shared" si="484"/>
        <v/>
      </c>
      <c r="AN843" s="399">
        <f t="shared" si="484"/>
        <v>0.99999412473088245</v>
      </c>
      <c r="AO843" s="399">
        <f t="shared" si="484"/>
        <v>0.99851995625229362</v>
      </c>
      <c r="AP843" s="399">
        <f t="shared" si="484"/>
        <v>0.99854306874481735</v>
      </c>
      <c r="AQ843" s="397">
        <f t="shared" si="485"/>
        <v>0</v>
      </c>
      <c r="AR843" s="397">
        <f t="shared" si="485"/>
        <v>0</v>
      </c>
      <c r="AS843" s="397">
        <f t="shared" si="485"/>
        <v>0</v>
      </c>
      <c r="AT843" s="397">
        <f t="shared" si="487"/>
        <v>0</v>
      </c>
      <c r="AU843" s="425"/>
    </row>
    <row r="844" spans="1:47" s="334" customFormat="1">
      <c r="A844" s="492" t="s">
        <v>327</v>
      </c>
      <c r="B844" s="217" t="s">
        <v>61</v>
      </c>
      <c r="C844" s="200"/>
      <c r="D844" s="200">
        <f>[3]EVRMC!D502</f>
        <v>0.99000000208616257</v>
      </c>
      <c r="E844" s="200">
        <f>[3]EVRMC!D503</f>
        <v>10579004.859999999</v>
      </c>
      <c r="F844" s="200">
        <f t="shared" si="479"/>
        <v>10579005.850000001</v>
      </c>
      <c r="G844" s="200"/>
      <c r="H844" s="200"/>
      <c r="I844" s="200"/>
      <c r="J844" s="200">
        <f t="shared" si="467"/>
        <v>0</v>
      </c>
      <c r="K844" s="200">
        <f t="shared" si="481"/>
        <v>0</v>
      </c>
      <c r="L844" s="200">
        <f t="shared" si="481"/>
        <v>0.99000000208616257</v>
      </c>
      <c r="M844" s="200">
        <f t="shared" si="481"/>
        <v>10579004.859999999</v>
      </c>
      <c r="N844" s="200">
        <f t="shared" si="469"/>
        <v>10579005.850000001</v>
      </c>
      <c r="O844" s="200"/>
      <c r="P844" s="200">
        <v>0.99000000208616257</v>
      </c>
      <c r="Q844" s="200">
        <v>10579004.859999999</v>
      </c>
      <c r="R844" s="200">
        <f t="shared" si="470"/>
        <v>10579005.850000001</v>
      </c>
      <c r="S844" s="200"/>
      <c r="T844" s="200"/>
      <c r="U844" s="200"/>
      <c r="V844" s="200">
        <f t="shared" si="471"/>
        <v>0</v>
      </c>
      <c r="W844" s="200"/>
      <c r="X844" s="200">
        <f>[3]EVRMC!J502</f>
        <v>0</v>
      </c>
      <c r="Y844" s="200">
        <f>[3]EVRMC!J503</f>
        <v>0</v>
      </c>
      <c r="Z844" s="200">
        <f t="shared" si="472"/>
        <v>0</v>
      </c>
      <c r="AA844" s="200">
        <f t="shared" si="482"/>
        <v>0</v>
      </c>
      <c r="AB844" s="402">
        <f t="shared" si="482"/>
        <v>0.99000000208616257</v>
      </c>
      <c r="AC844" s="402">
        <f t="shared" si="482"/>
        <v>10579004.859999999</v>
      </c>
      <c r="AD844" s="402">
        <f t="shared" si="480"/>
        <v>10579005.850000001</v>
      </c>
      <c r="AE844" s="402"/>
      <c r="AF844" s="402">
        <f>[3]EVRMC!AX502</f>
        <v>0</v>
      </c>
      <c r="AG844" s="402">
        <f>[3]EVRMC!AX503</f>
        <v>10563347.470000001</v>
      </c>
      <c r="AH844" s="402">
        <f t="shared" si="486"/>
        <v>10563347.470000001</v>
      </c>
      <c r="AI844" s="402">
        <f t="shared" si="483"/>
        <v>0</v>
      </c>
      <c r="AJ844" s="402">
        <f t="shared" si="483"/>
        <v>0.99000000208616257</v>
      </c>
      <c r="AK844" s="402">
        <f t="shared" si="483"/>
        <v>15657.389999998733</v>
      </c>
      <c r="AL844" s="402">
        <f t="shared" si="477"/>
        <v>15658.38000000082</v>
      </c>
      <c r="AM844" s="403" t="str">
        <f t="shared" si="484"/>
        <v/>
      </c>
      <c r="AN844" s="403">
        <f t="shared" si="484"/>
        <v>0</v>
      </c>
      <c r="AO844" s="403">
        <f t="shared" si="484"/>
        <v>0.99851995625229362</v>
      </c>
      <c r="AP844" s="403">
        <f t="shared" si="484"/>
        <v>0.998519862809226</v>
      </c>
      <c r="AQ844" s="200">
        <f t="shared" si="485"/>
        <v>0</v>
      </c>
      <c r="AR844" s="200">
        <f t="shared" si="485"/>
        <v>0</v>
      </c>
      <c r="AS844" s="200">
        <f t="shared" si="485"/>
        <v>0</v>
      </c>
      <c r="AT844" s="200">
        <f t="shared" si="487"/>
        <v>0</v>
      </c>
      <c r="AU844" s="404"/>
    </row>
    <row r="845" spans="1:47" s="334" customFormat="1">
      <c r="A845" s="492" t="s">
        <v>328</v>
      </c>
      <c r="B845" s="217" t="s">
        <v>252</v>
      </c>
      <c r="C845" s="200"/>
      <c r="D845" s="200">
        <f>[3]SCHISTO!D502</f>
        <v>168501.93</v>
      </c>
      <c r="E845" s="200">
        <f>[3]SCHISTO!D503</f>
        <v>0</v>
      </c>
      <c r="F845" s="200">
        <f t="shared" si="479"/>
        <v>168501.93</v>
      </c>
      <c r="G845" s="200"/>
      <c r="H845" s="200"/>
      <c r="I845" s="200"/>
      <c r="J845" s="200">
        <f t="shared" si="467"/>
        <v>0</v>
      </c>
      <c r="K845" s="200">
        <f t="shared" si="481"/>
        <v>0</v>
      </c>
      <c r="L845" s="200">
        <f t="shared" si="481"/>
        <v>168501.93</v>
      </c>
      <c r="M845" s="200">
        <f t="shared" si="481"/>
        <v>0</v>
      </c>
      <c r="N845" s="200">
        <f t="shared" si="469"/>
        <v>168501.93</v>
      </c>
      <c r="O845" s="200"/>
      <c r="P845" s="200">
        <v>168501.93</v>
      </c>
      <c r="Q845" s="200">
        <v>0</v>
      </c>
      <c r="R845" s="200">
        <f t="shared" si="470"/>
        <v>168501.93</v>
      </c>
      <c r="S845" s="200"/>
      <c r="T845" s="200"/>
      <c r="U845" s="200"/>
      <c r="V845" s="200">
        <f t="shared" si="471"/>
        <v>0</v>
      </c>
      <c r="W845" s="200"/>
      <c r="X845" s="200">
        <f>[3]SCHISTO!J502</f>
        <v>0</v>
      </c>
      <c r="Y845" s="200">
        <f>[3]SCHISTO!J503</f>
        <v>0</v>
      </c>
      <c r="Z845" s="200">
        <f t="shared" si="472"/>
        <v>0</v>
      </c>
      <c r="AA845" s="200">
        <f t="shared" si="482"/>
        <v>0</v>
      </c>
      <c r="AB845" s="402">
        <f t="shared" si="482"/>
        <v>168501.93</v>
      </c>
      <c r="AC845" s="402">
        <f t="shared" si="482"/>
        <v>0</v>
      </c>
      <c r="AD845" s="402">
        <f t="shared" si="480"/>
        <v>168501.93</v>
      </c>
      <c r="AE845" s="402"/>
      <c r="AF845" s="402">
        <f>[3]SCHISTO!AX502</f>
        <v>168501.93</v>
      </c>
      <c r="AG845" s="402">
        <f>[3]SCHISTO!AX503</f>
        <v>0</v>
      </c>
      <c r="AH845" s="402">
        <f t="shared" si="486"/>
        <v>168501.93</v>
      </c>
      <c r="AI845" s="402">
        <f t="shared" si="483"/>
        <v>0</v>
      </c>
      <c r="AJ845" s="402">
        <f t="shared" si="483"/>
        <v>0</v>
      </c>
      <c r="AK845" s="402">
        <f t="shared" si="483"/>
        <v>0</v>
      </c>
      <c r="AL845" s="402">
        <f t="shared" si="477"/>
        <v>0</v>
      </c>
      <c r="AM845" s="403" t="str">
        <f t="shared" si="484"/>
        <v/>
      </c>
      <c r="AN845" s="403">
        <f t="shared" si="484"/>
        <v>1</v>
      </c>
      <c r="AO845" s="403" t="str">
        <f t="shared" si="484"/>
        <v/>
      </c>
      <c r="AP845" s="403">
        <f t="shared" si="484"/>
        <v>1</v>
      </c>
      <c r="AQ845" s="200">
        <f t="shared" si="485"/>
        <v>0</v>
      </c>
      <c r="AR845" s="200">
        <f t="shared" si="485"/>
        <v>0</v>
      </c>
      <c r="AS845" s="200">
        <f t="shared" si="485"/>
        <v>0</v>
      </c>
      <c r="AT845" s="200">
        <f t="shared" si="487"/>
        <v>0</v>
      </c>
      <c r="AU845" s="404"/>
    </row>
    <row r="846" spans="1:47">
      <c r="A846" s="401" t="s">
        <v>227</v>
      </c>
      <c r="B846" s="513"/>
      <c r="C846" s="423"/>
      <c r="D846" s="423"/>
      <c r="E846" s="423"/>
      <c r="F846" s="200">
        <f t="shared" si="479"/>
        <v>0</v>
      </c>
      <c r="G846" s="423"/>
      <c r="H846" s="423"/>
      <c r="I846" s="423"/>
      <c r="J846" s="200">
        <f t="shared" si="467"/>
        <v>0</v>
      </c>
      <c r="K846" s="200">
        <f t="shared" si="481"/>
        <v>0</v>
      </c>
      <c r="L846" s="200">
        <f t="shared" si="481"/>
        <v>0</v>
      </c>
      <c r="M846" s="200">
        <f t="shared" si="481"/>
        <v>0</v>
      </c>
      <c r="N846" s="200">
        <f t="shared" si="469"/>
        <v>0</v>
      </c>
      <c r="O846" s="423"/>
      <c r="P846" s="423"/>
      <c r="Q846" s="423"/>
      <c r="R846" s="200">
        <f t="shared" si="470"/>
        <v>0</v>
      </c>
      <c r="S846" s="423"/>
      <c r="T846" s="423"/>
      <c r="U846" s="423"/>
      <c r="V846" s="200">
        <f t="shared" si="471"/>
        <v>0</v>
      </c>
      <c r="W846" s="423"/>
      <c r="X846" s="423"/>
      <c r="Y846" s="423"/>
      <c r="Z846" s="200">
        <f t="shared" si="472"/>
        <v>0</v>
      </c>
      <c r="AA846" s="200">
        <f t="shared" si="482"/>
        <v>0</v>
      </c>
      <c r="AB846" s="402">
        <f t="shared" si="482"/>
        <v>0</v>
      </c>
      <c r="AC846" s="402">
        <f t="shared" si="482"/>
        <v>0</v>
      </c>
      <c r="AD846" s="402">
        <f t="shared" si="480"/>
        <v>0</v>
      </c>
      <c r="AE846" s="424"/>
      <c r="AF846" s="424"/>
      <c r="AG846" s="424"/>
      <c r="AH846" s="402">
        <f t="shared" si="486"/>
        <v>0</v>
      </c>
      <c r="AI846" s="402">
        <f t="shared" si="483"/>
        <v>0</v>
      </c>
      <c r="AJ846" s="402">
        <f t="shared" si="483"/>
        <v>0</v>
      </c>
      <c r="AK846" s="402">
        <f t="shared" si="483"/>
        <v>0</v>
      </c>
      <c r="AL846" s="402">
        <f t="shared" si="477"/>
        <v>0</v>
      </c>
      <c r="AM846" s="403" t="str">
        <f t="shared" si="484"/>
        <v/>
      </c>
      <c r="AN846" s="403" t="str">
        <f t="shared" si="484"/>
        <v/>
      </c>
      <c r="AO846" s="403" t="str">
        <f t="shared" si="484"/>
        <v/>
      </c>
      <c r="AP846" s="403" t="str">
        <f t="shared" si="484"/>
        <v/>
      </c>
      <c r="AQ846" s="200">
        <f t="shared" si="485"/>
        <v>0</v>
      </c>
      <c r="AR846" s="200">
        <f t="shared" si="485"/>
        <v>0</v>
      </c>
      <c r="AS846" s="200">
        <f t="shared" si="485"/>
        <v>0</v>
      </c>
      <c r="AT846" s="200">
        <f t="shared" si="487"/>
        <v>0</v>
      </c>
      <c r="AU846" s="425"/>
    </row>
    <row r="847" spans="1:47">
      <c r="A847" s="428" t="s">
        <v>227</v>
      </c>
      <c r="B847" s="454" t="s">
        <v>329</v>
      </c>
      <c r="C847" s="456">
        <f>SUM(C848:C854)</f>
        <v>0</v>
      </c>
      <c r="D847" s="456">
        <f>SUM(D848:D854)</f>
        <v>1603018.8000000035</v>
      </c>
      <c r="E847" s="456">
        <f>SUM(E848:E854)</f>
        <v>69570896</v>
      </c>
      <c r="F847" s="397">
        <f t="shared" si="479"/>
        <v>71173914.799999997</v>
      </c>
      <c r="G847" s="456">
        <f>SUM(G848:G854)</f>
        <v>0</v>
      </c>
      <c r="H847" s="456">
        <f>SUM(H848:H854)</f>
        <v>0</v>
      </c>
      <c r="I847" s="456">
        <f>SUM(I848:I854)</f>
        <v>0</v>
      </c>
      <c r="J847" s="397">
        <f t="shared" ref="J847:J910" si="488">SUM(G847:I847)</f>
        <v>0</v>
      </c>
      <c r="K847" s="397">
        <f t="shared" si="481"/>
        <v>0</v>
      </c>
      <c r="L847" s="397">
        <f t="shared" si="481"/>
        <v>1603018.8000000035</v>
      </c>
      <c r="M847" s="397">
        <f t="shared" si="481"/>
        <v>69570896</v>
      </c>
      <c r="N847" s="397">
        <f t="shared" ref="N847:N910" si="489">SUM(K847:M847)</f>
        <v>71173914.799999997</v>
      </c>
      <c r="O847" s="456">
        <f>SUM(O848:O854)</f>
        <v>0</v>
      </c>
      <c r="P847" s="456">
        <f>SUM(P848:P854)</f>
        <v>1603018.8000000035</v>
      </c>
      <c r="Q847" s="456">
        <f>SUM(Q848:Q854)</f>
        <v>69570896</v>
      </c>
      <c r="R847" s="397">
        <f t="shared" ref="R847:R910" si="490">SUM(O847:Q847)</f>
        <v>71173914.799999997</v>
      </c>
      <c r="S847" s="456">
        <f>SUM(S848:S854)</f>
        <v>0</v>
      </c>
      <c r="T847" s="456">
        <f>SUM(T848:T854)</f>
        <v>0</v>
      </c>
      <c r="U847" s="456">
        <f>SUM(U848:U854)</f>
        <v>0</v>
      </c>
      <c r="V847" s="397">
        <f t="shared" ref="V847:V910" si="491">SUM(S847:U847)</f>
        <v>0</v>
      </c>
      <c r="W847" s="456">
        <f>SUM(W848:W854)</f>
        <v>0</v>
      </c>
      <c r="X847" s="456">
        <f>SUM(X848:X854)</f>
        <v>0</v>
      </c>
      <c r="Y847" s="456">
        <f>SUM(Y848:Y854)</f>
        <v>0</v>
      </c>
      <c r="Z847" s="397">
        <f t="shared" ref="Z847:Z910" si="492">SUM(W847:Y847)</f>
        <v>0</v>
      </c>
      <c r="AA847" s="397">
        <f t="shared" si="482"/>
        <v>0</v>
      </c>
      <c r="AB847" s="398">
        <f t="shared" si="482"/>
        <v>1603018.8000000035</v>
      </c>
      <c r="AC847" s="398">
        <f t="shared" si="482"/>
        <v>69570896</v>
      </c>
      <c r="AD847" s="398">
        <f t="shared" si="480"/>
        <v>71173914.799999997</v>
      </c>
      <c r="AE847" s="456">
        <f>SUM(AE848:AE854)</f>
        <v>0</v>
      </c>
      <c r="AF847" s="456">
        <f>SUM(AF848:AF854)</f>
        <v>614508.92000000016</v>
      </c>
      <c r="AG847" s="456">
        <f>SUM(AG848:AG854)</f>
        <v>68301021.239999995</v>
      </c>
      <c r="AH847" s="398">
        <f t="shared" si="486"/>
        <v>68915530.159999996</v>
      </c>
      <c r="AI847" s="398">
        <f t="shared" si="483"/>
        <v>0</v>
      </c>
      <c r="AJ847" s="398">
        <f t="shared" si="483"/>
        <v>988509.88000000338</v>
      </c>
      <c r="AK847" s="398">
        <f t="shared" si="483"/>
        <v>1269874.7600000054</v>
      </c>
      <c r="AL847" s="398">
        <f t="shared" si="477"/>
        <v>2258384.640000009</v>
      </c>
      <c r="AM847" s="399" t="str">
        <f t="shared" si="484"/>
        <v/>
      </c>
      <c r="AN847" s="399">
        <f t="shared" si="484"/>
        <v>0.38334479920010844</v>
      </c>
      <c r="AO847" s="399">
        <f t="shared" si="484"/>
        <v>0.9817470403140991</v>
      </c>
      <c r="AP847" s="399">
        <f t="shared" si="484"/>
        <v>0.96826948965297044</v>
      </c>
      <c r="AQ847" s="397">
        <f t="shared" si="485"/>
        <v>0</v>
      </c>
      <c r="AR847" s="397">
        <f t="shared" si="485"/>
        <v>0</v>
      </c>
      <c r="AS847" s="397">
        <f t="shared" si="485"/>
        <v>0</v>
      </c>
      <c r="AT847" s="397">
        <f t="shared" si="487"/>
        <v>0</v>
      </c>
      <c r="AU847" s="425"/>
    </row>
    <row r="848" spans="1:47" s="334" customFormat="1">
      <c r="A848" s="492" t="s">
        <v>330</v>
      </c>
      <c r="B848" s="217" t="s">
        <v>123</v>
      </c>
      <c r="C848" s="200"/>
      <c r="D848" s="200">
        <f>[3]BASILAN!D502</f>
        <v>1438.160000000149</v>
      </c>
      <c r="E848" s="200">
        <f>[3]BASILAN!D503</f>
        <v>14671851</v>
      </c>
      <c r="F848" s="200">
        <f t="shared" si="479"/>
        <v>14673289.16</v>
      </c>
      <c r="G848" s="200"/>
      <c r="H848" s="200"/>
      <c r="I848" s="200"/>
      <c r="J848" s="200">
        <f t="shared" si="488"/>
        <v>0</v>
      </c>
      <c r="K848" s="200">
        <f t="shared" si="481"/>
        <v>0</v>
      </c>
      <c r="L848" s="200">
        <f t="shared" si="481"/>
        <v>1438.160000000149</v>
      </c>
      <c r="M848" s="200">
        <f t="shared" si="481"/>
        <v>14671851</v>
      </c>
      <c r="N848" s="200">
        <f t="shared" si="489"/>
        <v>14673289.16</v>
      </c>
      <c r="O848" s="200"/>
      <c r="P848" s="200">
        <v>1438.160000000149</v>
      </c>
      <c r="Q848" s="200">
        <v>14671851</v>
      </c>
      <c r="R848" s="200">
        <f t="shared" si="490"/>
        <v>14673289.16</v>
      </c>
      <c r="S848" s="200"/>
      <c r="T848" s="200"/>
      <c r="U848" s="200"/>
      <c r="V848" s="200">
        <f t="shared" si="491"/>
        <v>0</v>
      </c>
      <c r="W848" s="200"/>
      <c r="X848" s="200">
        <f>[3]BASILAN!J502</f>
        <v>0</v>
      </c>
      <c r="Y848" s="200">
        <f>[3]BASILAN!J503</f>
        <v>0</v>
      </c>
      <c r="Z848" s="200">
        <f t="shared" si="492"/>
        <v>0</v>
      </c>
      <c r="AA848" s="200">
        <f t="shared" si="482"/>
        <v>0</v>
      </c>
      <c r="AB848" s="402">
        <f t="shared" si="482"/>
        <v>1438.160000000149</v>
      </c>
      <c r="AC848" s="402">
        <f t="shared" si="482"/>
        <v>14671851</v>
      </c>
      <c r="AD848" s="402">
        <f t="shared" si="480"/>
        <v>14673289.16</v>
      </c>
      <c r="AE848" s="402"/>
      <c r="AF848" s="402">
        <f>[3]BASILAN!AX502</f>
        <v>1438.160000000149</v>
      </c>
      <c r="AG848" s="402">
        <f>[3]BASILAN!AX503</f>
        <v>14467118</v>
      </c>
      <c r="AH848" s="402">
        <f t="shared" si="486"/>
        <v>14468556.16</v>
      </c>
      <c r="AI848" s="402">
        <f t="shared" si="483"/>
        <v>0</v>
      </c>
      <c r="AJ848" s="402">
        <f t="shared" si="483"/>
        <v>0</v>
      </c>
      <c r="AK848" s="402">
        <f t="shared" si="483"/>
        <v>204733</v>
      </c>
      <c r="AL848" s="402">
        <f t="shared" si="477"/>
        <v>204733</v>
      </c>
      <c r="AM848" s="403" t="str">
        <f t="shared" si="484"/>
        <v/>
      </c>
      <c r="AN848" s="403">
        <f t="shared" si="484"/>
        <v>1</v>
      </c>
      <c r="AO848" s="403">
        <f t="shared" si="484"/>
        <v>0.98604586428801655</v>
      </c>
      <c r="AP848" s="403">
        <f t="shared" si="484"/>
        <v>0.98604723196227129</v>
      </c>
      <c r="AQ848" s="200">
        <f t="shared" si="485"/>
        <v>0</v>
      </c>
      <c r="AR848" s="200">
        <f t="shared" si="485"/>
        <v>0</v>
      </c>
      <c r="AS848" s="200">
        <f t="shared" si="485"/>
        <v>0</v>
      </c>
      <c r="AT848" s="200">
        <f t="shared" si="487"/>
        <v>0</v>
      </c>
      <c r="AU848" s="404"/>
    </row>
    <row r="849" spans="1:47" s="334" customFormat="1">
      <c r="A849" s="492" t="s">
        <v>331</v>
      </c>
      <c r="B849" s="217" t="s">
        <v>168</v>
      </c>
      <c r="C849" s="200"/>
      <c r="D849" s="200">
        <f>[3]DJRMH!D502</f>
        <v>0</v>
      </c>
      <c r="E849" s="200">
        <f>[3]DJRMH!D503</f>
        <v>13000000</v>
      </c>
      <c r="F849" s="200">
        <f t="shared" si="479"/>
        <v>13000000</v>
      </c>
      <c r="G849" s="200"/>
      <c r="H849" s="200"/>
      <c r="I849" s="200"/>
      <c r="J849" s="200">
        <f t="shared" si="488"/>
        <v>0</v>
      </c>
      <c r="K849" s="200">
        <f t="shared" si="481"/>
        <v>0</v>
      </c>
      <c r="L849" s="200">
        <f t="shared" si="481"/>
        <v>0</v>
      </c>
      <c r="M849" s="200">
        <f t="shared" si="481"/>
        <v>13000000</v>
      </c>
      <c r="N849" s="200">
        <f t="shared" si="489"/>
        <v>13000000</v>
      </c>
      <c r="O849" s="200"/>
      <c r="P849" s="200">
        <v>0</v>
      </c>
      <c r="Q849" s="200">
        <v>13000000</v>
      </c>
      <c r="R849" s="200">
        <f t="shared" si="490"/>
        <v>13000000</v>
      </c>
      <c r="S849" s="200"/>
      <c r="T849" s="200"/>
      <c r="U849" s="200"/>
      <c r="V849" s="200">
        <f t="shared" si="491"/>
        <v>0</v>
      </c>
      <c r="W849" s="200"/>
      <c r="X849" s="200">
        <f>[3]DJRMH!J502</f>
        <v>0</v>
      </c>
      <c r="Y849" s="200">
        <f>[3]DJRMH!J503</f>
        <v>0</v>
      </c>
      <c r="Z849" s="200">
        <f t="shared" si="492"/>
        <v>0</v>
      </c>
      <c r="AA849" s="200">
        <f t="shared" si="482"/>
        <v>0</v>
      </c>
      <c r="AB849" s="402">
        <f t="shared" si="482"/>
        <v>0</v>
      </c>
      <c r="AC849" s="402">
        <f t="shared" si="482"/>
        <v>13000000</v>
      </c>
      <c r="AD849" s="402">
        <f t="shared" si="480"/>
        <v>13000000</v>
      </c>
      <c r="AE849" s="402"/>
      <c r="AF849" s="402">
        <f>[3]DJRMH!AX502</f>
        <v>0</v>
      </c>
      <c r="AG849" s="402">
        <f>[3]DJRMH!AX503</f>
        <v>12990000</v>
      </c>
      <c r="AH849" s="402">
        <f t="shared" si="486"/>
        <v>12990000</v>
      </c>
      <c r="AI849" s="402">
        <f t="shared" si="483"/>
        <v>0</v>
      </c>
      <c r="AJ849" s="402">
        <f t="shared" si="483"/>
        <v>0</v>
      </c>
      <c r="AK849" s="402">
        <f t="shared" si="483"/>
        <v>10000</v>
      </c>
      <c r="AL849" s="402">
        <f t="shared" ref="AL849:AL912" si="493">SUM(AI849:AK849)</f>
        <v>10000</v>
      </c>
      <c r="AM849" s="403" t="str">
        <f t="shared" si="484"/>
        <v/>
      </c>
      <c r="AN849" s="403" t="str">
        <f t="shared" si="484"/>
        <v/>
      </c>
      <c r="AO849" s="403">
        <f t="shared" si="484"/>
        <v>0.99923076923076926</v>
      </c>
      <c r="AP849" s="403">
        <f t="shared" si="484"/>
        <v>0.99923076923076926</v>
      </c>
      <c r="AQ849" s="200">
        <f t="shared" si="485"/>
        <v>0</v>
      </c>
      <c r="AR849" s="200">
        <f t="shared" si="485"/>
        <v>0</v>
      </c>
      <c r="AS849" s="200">
        <f t="shared" si="485"/>
        <v>0</v>
      </c>
      <c r="AT849" s="200">
        <f t="shared" si="487"/>
        <v>0</v>
      </c>
      <c r="AU849" s="404"/>
    </row>
    <row r="850" spans="1:47" s="334" customFormat="1">
      <c r="A850" s="492" t="s">
        <v>332</v>
      </c>
      <c r="B850" s="256" t="s">
        <v>201</v>
      </c>
      <c r="C850" s="200"/>
      <c r="D850" s="200">
        <f>[3]LPH!D502</f>
        <v>235658.87999999989</v>
      </c>
      <c r="E850" s="200">
        <f>[3]LPH!D503</f>
        <v>0</v>
      </c>
      <c r="F850" s="200">
        <f t="shared" si="479"/>
        <v>235658.87999999989</v>
      </c>
      <c r="G850" s="200"/>
      <c r="H850" s="200"/>
      <c r="I850" s="200"/>
      <c r="J850" s="200">
        <f t="shared" si="488"/>
        <v>0</v>
      </c>
      <c r="K850" s="200">
        <f t="shared" si="481"/>
        <v>0</v>
      </c>
      <c r="L850" s="200">
        <f t="shared" si="481"/>
        <v>235658.87999999989</v>
      </c>
      <c r="M850" s="200">
        <f t="shared" si="481"/>
        <v>0</v>
      </c>
      <c r="N850" s="200">
        <f t="shared" si="489"/>
        <v>235658.87999999989</v>
      </c>
      <c r="O850" s="200"/>
      <c r="P850" s="200">
        <v>235658.87999999989</v>
      </c>
      <c r="Q850" s="200">
        <v>0</v>
      </c>
      <c r="R850" s="200">
        <f t="shared" si="490"/>
        <v>235658.87999999989</v>
      </c>
      <c r="S850" s="200"/>
      <c r="T850" s="200"/>
      <c r="U850" s="200"/>
      <c r="V850" s="200">
        <f t="shared" si="491"/>
        <v>0</v>
      </c>
      <c r="W850" s="200"/>
      <c r="X850" s="200">
        <f>[3]LPH!J502</f>
        <v>0</v>
      </c>
      <c r="Y850" s="200">
        <f>[3]LPH!J503</f>
        <v>0</v>
      </c>
      <c r="Z850" s="200">
        <f t="shared" si="492"/>
        <v>0</v>
      </c>
      <c r="AA850" s="200">
        <f t="shared" si="482"/>
        <v>0</v>
      </c>
      <c r="AB850" s="402">
        <f t="shared" si="482"/>
        <v>235658.87999999989</v>
      </c>
      <c r="AC850" s="402">
        <f t="shared" si="482"/>
        <v>0</v>
      </c>
      <c r="AD850" s="402">
        <f t="shared" si="480"/>
        <v>235658.87999999989</v>
      </c>
      <c r="AE850" s="402"/>
      <c r="AF850" s="402">
        <f>[3]LPH!AX502</f>
        <v>0</v>
      </c>
      <c r="AG850" s="402">
        <f>[3]LPH!AX503</f>
        <v>0</v>
      </c>
      <c r="AH850" s="402">
        <f t="shared" si="486"/>
        <v>0</v>
      </c>
      <c r="AI850" s="402">
        <f t="shared" si="483"/>
        <v>0</v>
      </c>
      <c r="AJ850" s="402">
        <f t="shared" si="483"/>
        <v>235658.87999999989</v>
      </c>
      <c r="AK850" s="402">
        <f t="shared" si="483"/>
        <v>0</v>
      </c>
      <c r="AL850" s="402">
        <f t="shared" si="493"/>
        <v>235658.87999999989</v>
      </c>
      <c r="AM850" s="403" t="str">
        <f t="shared" si="484"/>
        <v/>
      </c>
      <c r="AN850" s="403">
        <f t="shared" si="484"/>
        <v>0</v>
      </c>
      <c r="AO850" s="403" t="str">
        <f t="shared" si="484"/>
        <v/>
      </c>
      <c r="AP850" s="403">
        <f t="shared" si="484"/>
        <v>0</v>
      </c>
      <c r="AQ850" s="200">
        <f t="shared" si="485"/>
        <v>0</v>
      </c>
      <c r="AR850" s="200">
        <f t="shared" si="485"/>
        <v>0</v>
      </c>
      <c r="AS850" s="200">
        <f t="shared" si="485"/>
        <v>0</v>
      </c>
      <c r="AT850" s="200">
        <f t="shared" si="487"/>
        <v>0</v>
      </c>
      <c r="AU850" s="404"/>
    </row>
    <row r="851" spans="1:47" s="334" customFormat="1">
      <c r="A851" s="492" t="s">
        <v>333</v>
      </c>
      <c r="B851" s="217" t="s">
        <v>121</v>
      </c>
      <c r="C851" s="200"/>
      <c r="D851" s="200">
        <f>[3]MRH!D502</f>
        <v>1102127.9800000042</v>
      </c>
      <c r="E851" s="200">
        <f>[3]MRH!D503</f>
        <v>13000000</v>
      </c>
      <c r="F851" s="200">
        <f t="shared" ref="F851:F914" si="494">SUM(C851:E851)</f>
        <v>14102127.980000004</v>
      </c>
      <c r="G851" s="200"/>
      <c r="H851" s="200"/>
      <c r="I851" s="200"/>
      <c r="J851" s="200">
        <f t="shared" si="488"/>
        <v>0</v>
      </c>
      <c r="K851" s="200">
        <f t="shared" si="481"/>
        <v>0</v>
      </c>
      <c r="L851" s="200">
        <f t="shared" si="481"/>
        <v>1102127.9800000042</v>
      </c>
      <c r="M851" s="200">
        <f t="shared" si="481"/>
        <v>13000000</v>
      </c>
      <c r="N851" s="200">
        <f t="shared" si="489"/>
        <v>14102127.980000004</v>
      </c>
      <c r="O851" s="200"/>
      <c r="P851" s="200">
        <v>1102127.9800000042</v>
      </c>
      <c r="Q851" s="200">
        <v>13000000</v>
      </c>
      <c r="R851" s="200">
        <f t="shared" si="490"/>
        <v>14102127.980000004</v>
      </c>
      <c r="S851" s="200"/>
      <c r="T851" s="200"/>
      <c r="U851" s="200"/>
      <c r="V851" s="200">
        <f t="shared" si="491"/>
        <v>0</v>
      </c>
      <c r="W851" s="200"/>
      <c r="X851" s="200">
        <f>[3]MRH!J502</f>
        <v>0</v>
      </c>
      <c r="Y851" s="200">
        <f>[3]MRH!J503</f>
        <v>0</v>
      </c>
      <c r="Z851" s="200">
        <f t="shared" si="492"/>
        <v>0</v>
      </c>
      <c r="AA851" s="200">
        <f t="shared" si="482"/>
        <v>0</v>
      </c>
      <c r="AB851" s="402">
        <f t="shared" si="482"/>
        <v>1102127.9800000042</v>
      </c>
      <c r="AC851" s="402">
        <f t="shared" si="482"/>
        <v>13000000</v>
      </c>
      <c r="AD851" s="402">
        <f t="shared" si="480"/>
        <v>14102127.980000004</v>
      </c>
      <c r="AE851" s="402"/>
      <c r="AF851" s="402">
        <f>[3]MRH!AX502</f>
        <v>684424.86</v>
      </c>
      <c r="AG851" s="402">
        <f>[3]MRH!AX503</f>
        <v>12999800</v>
      </c>
      <c r="AH851" s="402">
        <f t="shared" si="486"/>
        <v>13684224.859999999</v>
      </c>
      <c r="AI851" s="402">
        <f t="shared" si="483"/>
        <v>0</v>
      </c>
      <c r="AJ851" s="402">
        <f t="shared" si="483"/>
        <v>417703.12000000419</v>
      </c>
      <c r="AK851" s="402">
        <f t="shared" si="483"/>
        <v>200</v>
      </c>
      <c r="AL851" s="402">
        <f t="shared" si="493"/>
        <v>417903.12000000419</v>
      </c>
      <c r="AM851" s="403" t="str">
        <f t="shared" si="484"/>
        <v/>
      </c>
      <c r="AN851" s="403">
        <f t="shared" si="484"/>
        <v>0.62100307080489636</v>
      </c>
      <c r="AO851" s="403">
        <f t="shared" si="484"/>
        <v>0.99998461538461536</v>
      </c>
      <c r="AP851" s="403">
        <f t="shared" si="484"/>
        <v>0.9703659532382144</v>
      </c>
      <c r="AQ851" s="200">
        <f t="shared" si="485"/>
        <v>0</v>
      </c>
      <c r="AR851" s="200">
        <f t="shared" si="485"/>
        <v>0</v>
      </c>
      <c r="AS851" s="200">
        <f t="shared" si="485"/>
        <v>0</v>
      </c>
      <c r="AT851" s="200">
        <f t="shared" si="487"/>
        <v>0</v>
      </c>
      <c r="AU851" s="404"/>
    </row>
    <row r="852" spans="1:47" s="334" customFormat="1">
      <c r="A852" s="492" t="s">
        <v>334</v>
      </c>
      <c r="B852" s="217" t="s">
        <v>122</v>
      </c>
      <c r="C852" s="200"/>
      <c r="D852" s="200">
        <f>[3]MCS!D502</f>
        <v>58825.8</v>
      </c>
      <c r="E852" s="200">
        <f>[3]MCS!D503</f>
        <v>7899045</v>
      </c>
      <c r="F852" s="200">
        <f t="shared" si="494"/>
        <v>7957870.7999999998</v>
      </c>
      <c r="G852" s="200"/>
      <c r="H852" s="200"/>
      <c r="I852" s="200"/>
      <c r="J852" s="200">
        <f t="shared" si="488"/>
        <v>0</v>
      </c>
      <c r="K852" s="200">
        <f t="shared" si="481"/>
        <v>0</v>
      </c>
      <c r="L852" s="200">
        <f t="shared" si="481"/>
        <v>58825.8</v>
      </c>
      <c r="M852" s="200">
        <f t="shared" si="481"/>
        <v>7899045</v>
      </c>
      <c r="N852" s="200">
        <f t="shared" si="489"/>
        <v>7957870.7999999998</v>
      </c>
      <c r="O852" s="200"/>
      <c r="P852" s="200">
        <v>58825.8</v>
      </c>
      <c r="Q852" s="200">
        <v>7899045</v>
      </c>
      <c r="R852" s="200">
        <f t="shared" si="490"/>
        <v>7957870.7999999998</v>
      </c>
      <c r="S852" s="200"/>
      <c r="T852" s="200"/>
      <c r="U852" s="200"/>
      <c r="V852" s="200">
        <f t="shared" si="491"/>
        <v>0</v>
      </c>
      <c r="W852" s="200"/>
      <c r="X852" s="200">
        <f>[3]MCS!J502</f>
        <v>0</v>
      </c>
      <c r="Y852" s="200">
        <f>[3]MCS!J503</f>
        <v>0</v>
      </c>
      <c r="Z852" s="200">
        <f t="shared" si="492"/>
        <v>0</v>
      </c>
      <c r="AA852" s="200">
        <f t="shared" si="482"/>
        <v>0</v>
      </c>
      <c r="AB852" s="402">
        <f t="shared" si="482"/>
        <v>58825.8</v>
      </c>
      <c r="AC852" s="402">
        <f t="shared" si="482"/>
        <v>7899045</v>
      </c>
      <c r="AD852" s="402">
        <f t="shared" si="480"/>
        <v>7957870.7999999998</v>
      </c>
      <c r="AE852" s="402"/>
      <c r="AF852" s="402">
        <f>[3]MCS!AX502</f>
        <v>57822.36</v>
      </c>
      <c r="AG852" s="402">
        <f>[3]MCS!AX503</f>
        <v>7096262.7199999997</v>
      </c>
      <c r="AH852" s="402">
        <f t="shared" si="486"/>
        <v>7154085.0800000001</v>
      </c>
      <c r="AI852" s="402">
        <f t="shared" ref="AI852:AK915" si="495">+AA852-AE852</f>
        <v>0</v>
      </c>
      <c r="AJ852" s="402">
        <f t="shared" si="495"/>
        <v>1003.4400000000023</v>
      </c>
      <c r="AK852" s="402">
        <f t="shared" si="495"/>
        <v>802782.28000000026</v>
      </c>
      <c r="AL852" s="402">
        <f t="shared" si="493"/>
        <v>803785.7200000002</v>
      </c>
      <c r="AM852" s="403" t="str">
        <f t="shared" ref="AM852:AP915" si="496">IF(AA852=0,"",AE852/AA852)</f>
        <v/>
      </c>
      <c r="AN852" s="403">
        <f t="shared" si="496"/>
        <v>0.98294217843191245</v>
      </c>
      <c r="AO852" s="403">
        <f t="shared" si="496"/>
        <v>0.89836970418575912</v>
      </c>
      <c r="AP852" s="403">
        <f t="shared" si="496"/>
        <v>0.89899487687083335</v>
      </c>
      <c r="AQ852" s="200">
        <f t="shared" si="485"/>
        <v>0</v>
      </c>
      <c r="AR852" s="200">
        <f t="shared" si="485"/>
        <v>0</v>
      </c>
      <c r="AS852" s="200">
        <f t="shared" si="485"/>
        <v>0</v>
      </c>
      <c r="AT852" s="200">
        <f t="shared" si="487"/>
        <v>0</v>
      </c>
      <c r="AU852" s="404"/>
    </row>
    <row r="853" spans="1:47" s="334" customFormat="1">
      <c r="A853" s="492" t="s">
        <v>335</v>
      </c>
      <c r="B853" s="217" t="s">
        <v>169</v>
      </c>
      <c r="C853" s="200"/>
      <c r="D853" s="200">
        <f>[3]SULU!D502</f>
        <v>23547.779999999329</v>
      </c>
      <c r="E853" s="200">
        <f>[3]SULU!D503</f>
        <v>8000000</v>
      </c>
      <c r="F853" s="200">
        <f t="shared" si="494"/>
        <v>8023547.7799999993</v>
      </c>
      <c r="G853" s="200"/>
      <c r="H853" s="200"/>
      <c r="I853" s="200"/>
      <c r="J853" s="200">
        <f t="shared" si="488"/>
        <v>0</v>
      </c>
      <c r="K853" s="200">
        <f t="shared" si="481"/>
        <v>0</v>
      </c>
      <c r="L853" s="200">
        <f t="shared" si="481"/>
        <v>23547.779999999329</v>
      </c>
      <c r="M853" s="200">
        <f t="shared" si="481"/>
        <v>8000000</v>
      </c>
      <c r="N853" s="200">
        <f t="shared" si="489"/>
        <v>8023547.7799999993</v>
      </c>
      <c r="O853" s="200"/>
      <c r="P853" s="200">
        <v>23547.779999999329</v>
      </c>
      <c r="Q853" s="200">
        <v>8000000</v>
      </c>
      <c r="R853" s="200">
        <f t="shared" si="490"/>
        <v>8023547.7799999993</v>
      </c>
      <c r="S853" s="200"/>
      <c r="T853" s="200"/>
      <c r="U853" s="200"/>
      <c r="V853" s="200">
        <f t="shared" si="491"/>
        <v>0</v>
      </c>
      <c r="W853" s="200"/>
      <c r="X853" s="200">
        <f>[3]SULU!J502</f>
        <v>0</v>
      </c>
      <c r="Y853" s="200">
        <f>[3]SULU!J503</f>
        <v>0</v>
      </c>
      <c r="Z853" s="200">
        <f t="shared" si="492"/>
        <v>0</v>
      </c>
      <c r="AA853" s="200">
        <f t="shared" si="482"/>
        <v>0</v>
      </c>
      <c r="AB853" s="402">
        <f t="shared" si="482"/>
        <v>23547.779999999329</v>
      </c>
      <c r="AC853" s="402">
        <f t="shared" si="482"/>
        <v>8000000</v>
      </c>
      <c r="AD853" s="402">
        <f t="shared" si="480"/>
        <v>8023547.7799999993</v>
      </c>
      <c r="AE853" s="402"/>
      <c r="AF853" s="402">
        <f>[3]SULU!AX502</f>
        <v>23462.14</v>
      </c>
      <c r="AG853" s="402">
        <f>[3]SULU!AX503</f>
        <v>7777840.5199999996</v>
      </c>
      <c r="AH853" s="402">
        <f t="shared" si="486"/>
        <v>7801302.6599999992</v>
      </c>
      <c r="AI853" s="402">
        <f t="shared" si="495"/>
        <v>0</v>
      </c>
      <c r="AJ853" s="402">
        <f t="shared" si="495"/>
        <v>85.63999999933003</v>
      </c>
      <c r="AK853" s="402">
        <f t="shared" si="495"/>
        <v>222159.48000000045</v>
      </c>
      <c r="AL853" s="402">
        <f t="shared" si="493"/>
        <v>222245.11999999976</v>
      </c>
      <c r="AM853" s="403" t="str">
        <f t="shared" si="496"/>
        <v/>
      </c>
      <c r="AN853" s="403">
        <f t="shared" si="496"/>
        <v>0.99636313911547791</v>
      </c>
      <c r="AO853" s="403">
        <f t="shared" si="496"/>
        <v>0.97223006499999998</v>
      </c>
      <c r="AP853" s="403">
        <f t="shared" si="496"/>
        <v>0.97230089156395605</v>
      </c>
      <c r="AQ853" s="200">
        <f t="shared" si="485"/>
        <v>0</v>
      </c>
      <c r="AR853" s="200">
        <f t="shared" si="485"/>
        <v>0</v>
      </c>
      <c r="AS853" s="200">
        <f t="shared" si="485"/>
        <v>0</v>
      </c>
      <c r="AT853" s="200">
        <f t="shared" si="487"/>
        <v>0</v>
      </c>
      <c r="AU853" s="404"/>
    </row>
    <row r="854" spans="1:47" s="334" customFormat="1">
      <c r="A854" s="492" t="s">
        <v>336</v>
      </c>
      <c r="B854" s="217" t="s">
        <v>120</v>
      </c>
      <c r="C854" s="200"/>
      <c r="D854" s="200">
        <f>[3]ZCMC!D502</f>
        <v>181420.2</v>
      </c>
      <c r="E854" s="200">
        <f>[3]ZCMC!D503</f>
        <v>13000000</v>
      </c>
      <c r="F854" s="200">
        <f t="shared" si="494"/>
        <v>13181420.199999999</v>
      </c>
      <c r="G854" s="200"/>
      <c r="H854" s="200"/>
      <c r="I854" s="200"/>
      <c r="J854" s="200">
        <f t="shared" si="488"/>
        <v>0</v>
      </c>
      <c r="K854" s="200">
        <f t="shared" si="481"/>
        <v>0</v>
      </c>
      <c r="L854" s="200">
        <f t="shared" si="481"/>
        <v>181420.2</v>
      </c>
      <c r="M854" s="200">
        <f t="shared" si="481"/>
        <v>13000000</v>
      </c>
      <c r="N854" s="200">
        <f t="shared" si="489"/>
        <v>13181420.199999999</v>
      </c>
      <c r="O854" s="200"/>
      <c r="P854" s="200">
        <v>181420.2</v>
      </c>
      <c r="Q854" s="200">
        <v>13000000</v>
      </c>
      <c r="R854" s="200">
        <f t="shared" si="490"/>
        <v>13181420.199999999</v>
      </c>
      <c r="S854" s="200"/>
      <c r="T854" s="200"/>
      <c r="U854" s="200"/>
      <c r="V854" s="200">
        <f t="shared" si="491"/>
        <v>0</v>
      </c>
      <c r="W854" s="200"/>
      <c r="X854" s="200">
        <f>[3]ZCMC!J502</f>
        <v>0</v>
      </c>
      <c r="Y854" s="200">
        <f>[3]ZCMC!J503</f>
        <v>0</v>
      </c>
      <c r="Z854" s="200">
        <f t="shared" si="492"/>
        <v>0</v>
      </c>
      <c r="AA854" s="200">
        <f t="shared" si="482"/>
        <v>0</v>
      </c>
      <c r="AB854" s="402">
        <f t="shared" si="482"/>
        <v>181420.2</v>
      </c>
      <c r="AC854" s="402">
        <f t="shared" si="482"/>
        <v>13000000</v>
      </c>
      <c r="AD854" s="402">
        <f t="shared" ref="AD854:AD913" si="497">SUM(AA854:AC854)</f>
        <v>13181420.199999999</v>
      </c>
      <c r="AE854" s="402"/>
      <c r="AF854" s="402">
        <f>[3]ZCMC!AX502</f>
        <v>-152638.6</v>
      </c>
      <c r="AG854" s="402">
        <f>[3]ZCMC!AX503</f>
        <v>12970000</v>
      </c>
      <c r="AH854" s="402">
        <f t="shared" ref="AH854:AH913" si="498">SUM(AE854:AG854)</f>
        <v>12817361.4</v>
      </c>
      <c r="AI854" s="402">
        <f t="shared" si="495"/>
        <v>0</v>
      </c>
      <c r="AJ854" s="402">
        <f t="shared" si="495"/>
        <v>334058.80000000005</v>
      </c>
      <c r="AK854" s="402">
        <f t="shared" si="495"/>
        <v>30000</v>
      </c>
      <c r="AL854" s="402">
        <f t="shared" si="493"/>
        <v>364058.80000000005</v>
      </c>
      <c r="AM854" s="403" t="str">
        <f t="shared" si="496"/>
        <v/>
      </c>
      <c r="AN854" s="403">
        <f t="shared" si="496"/>
        <v>-0.8413539396384746</v>
      </c>
      <c r="AO854" s="403">
        <f t="shared" si="496"/>
        <v>0.99769230769230766</v>
      </c>
      <c r="AP854" s="403">
        <f t="shared" si="496"/>
        <v>0.97238091233902102</v>
      </c>
      <c r="AQ854" s="200">
        <f t="shared" si="485"/>
        <v>0</v>
      </c>
      <c r="AR854" s="200">
        <f t="shared" si="485"/>
        <v>0</v>
      </c>
      <c r="AS854" s="200">
        <f t="shared" si="485"/>
        <v>0</v>
      </c>
      <c r="AT854" s="200">
        <f t="shared" ref="AT854:AT913" si="499">SUM(AQ854:AS854)</f>
        <v>0</v>
      </c>
      <c r="AU854" s="404"/>
    </row>
    <row r="855" spans="1:47">
      <c r="A855" s="401" t="s">
        <v>227</v>
      </c>
      <c r="B855" s="510"/>
      <c r="C855" s="423"/>
      <c r="D855" s="423"/>
      <c r="E855" s="423"/>
      <c r="F855" s="200">
        <f t="shared" si="494"/>
        <v>0</v>
      </c>
      <c r="G855" s="423"/>
      <c r="H855" s="423"/>
      <c r="I855" s="423"/>
      <c r="J855" s="200">
        <f t="shared" si="488"/>
        <v>0</v>
      </c>
      <c r="K855" s="200">
        <f t="shared" si="481"/>
        <v>0</v>
      </c>
      <c r="L855" s="200">
        <f t="shared" si="481"/>
        <v>0</v>
      </c>
      <c r="M855" s="200">
        <f t="shared" si="481"/>
        <v>0</v>
      </c>
      <c r="N855" s="200">
        <f t="shared" si="489"/>
        <v>0</v>
      </c>
      <c r="O855" s="423"/>
      <c r="P855" s="423"/>
      <c r="Q855" s="423"/>
      <c r="R855" s="200">
        <f t="shared" si="490"/>
        <v>0</v>
      </c>
      <c r="S855" s="423"/>
      <c r="T855" s="423"/>
      <c r="U855" s="423"/>
      <c r="V855" s="200">
        <f t="shared" si="491"/>
        <v>0</v>
      </c>
      <c r="W855" s="423"/>
      <c r="X855" s="423"/>
      <c r="Y855" s="423"/>
      <c r="Z855" s="200">
        <f t="shared" si="492"/>
        <v>0</v>
      </c>
      <c r="AA855" s="200">
        <f t="shared" si="482"/>
        <v>0</v>
      </c>
      <c r="AB855" s="402">
        <f t="shared" si="482"/>
        <v>0</v>
      </c>
      <c r="AC855" s="402">
        <f t="shared" si="482"/>
        <v>0</v>
      </c>
      <c r="AD855" s="402">
        <f t="shared" si="497"/>
        <v>0</v>
      </c>
      <c r="AE855" s="424"/>
      <c r="AF855" s="424"/>
      <c r="AG855" s="424"/>
      <c r="AH855" s="402">
        <f t="shared" si="498"/>
        <v>0</v>
      </c>
      <c r="AI855" s="402">
        <f t="shared" si="495"/>
        <v>0</v>
      </c>
      <c r="AJ855" s="402">
        <f t="shared" si="495"/>
        <v>0</v>
      </c>
      <c r="AK855" s="402">
        <f t="shared" si="495"/>
        <v>0</v>
      </c>
      <c r="AL855" s="402">
        <f t="shared" si="493"/>
        <v>0</v>
      </c>
      <c r="AM855" s="403" t="str">
        <f t="shared" si="496"/>
        <v/>
      </c>
      <c r="AN855" s="403" t="str">
        <f t="shared" si="496"/>
        <v/>
      </c>
      <c r="AO855" s="403" t="str">
        <f t="shared" si="496"/>
        <v/>
      </c>
      <c r="AP855" s="403" t="str">
        <f t="shared" si="496"/>
        <v/>
      </c>
      <c r="AQ855" s="200">
        <f t="shared" si="485"/>
        <v>0</v>
      </c>
      <c r="AR855" s="200">
        <f t="shared" si="485"/>
        <v>0</v>
      </c>
      <c r="AS855" s="200">
        <f t="shared" si="485"/>
        <v>0</v>
      </c>
      <c r="AT855" s="200">
        <f t="shared" si="499"/>
        <v>0</v>
      </c>
      <c r="AU855" s="425"/>
    </row>
    <row r="856" spans="1:47">
      <c r="A856" s="428" t="s">
        <v>227</v>
      </c>
      <c r="B856" s="454" t="s">
        <v>337</v>
      </c>
      <c r="C856" s="456">
        <f>SUM(C857:C859)</f>
        <v>0</v>
      </c>
      <c r="D856" s="456">
        <f>SUM(D857:D859)</f>
        <v>3404.67000000298</v>
      </c>
      <c r="E856" s="456">
        <f>SUM(E857:E859)</f>
        <v>40277162.210000001</v>
      </c>
      <c r="F856" s="397">
        <f t="shared" si="494"/>
        <v>40280566.880000003</v>
      </c>
      <c r="G856" s="456">
        <f>SUM(G857:G859)</f>
        <v>0</v>
      </c>
      <c r="H856" s="456">
        <f>SUM(H857:H859)</f>
        <v>0</v>
      </c>
      <c r="I856" s="456">
        <f>SUM(I857:I859)</f>
        <v>0</v>
      </c>
      <c r="J856" s="397">
        <f t="shared" si="488"/>
        <v>0</v>
      </c>
      <c r="K856" s="397">
        <f t="shared" si="481"/>
        <v>0</v>
      </c>
      <c r="L856" s="397">
        <f t="shared" si="481"/>
        <v>3404.67000000298</v>
      </c>
      <c r="M856" s="397">
        <f t="shared" si="481"/>
        <v>40277162.210000001</v>
      </c>
      <c r="N856" s="397">
        <f t="shared" si="489"/>
        <v>40280566.880000003</v>
      </c>
      <c r="O856" s="456">
        <f>SUM(O857:O859)</f>
        <v>0</v>
      </c>
      <c r="P856" s="456">
        <f>SUM(P857:P859)</f>
        <v>3404.67000000298</v>
      </c>
      <c r="Q856" s="456">
        <f>SUM(Q857:Q859)</f>
        <v>40277162.210000001</v>
      </c>
      <c r="R856" s="397">
        <f t="shared" si="490"/>
        <v>40280566.880000003</v>
      </c>
      <c r="S856" s="456">
        <f>SUM(S857:S859)</f>
        <v>0</v>
      </c>
      <c r="T856" s="456">
        <f>SUM(T857:T859)</f>
        <v>0</v>
      </c>
      <c r="U856" s="456">
        <f>SUM(U857:U859)</f>
        <v>0</v>
      </c>
      <c r="V856" s="397">
        <f t="shared" si="491"/>
        <v>0</v>
      </c>
      <c r="W856" s="456">
        <f>SUM(W857:W859)</f>
        <v>0</v>
      </c>
      <c r="X856" s="456">
        <f>SUM(X857:X859)</f>
        <v>0</v>
      </c>
      <c r="Y856" s="456">
        <f>SUM(Y857:Y859)</f>
        <v>0</v>
      </c>
      <c r="Z856" s="397">
        <f t="shared" si="492"/>
        <v>0</v>
      </c>
      <c r="AA856" s="397">
        <f t="shared" si="482"/>
        <v>0</v>
      </c>
      <c r="AB856" s="398">
        <f t="shared" si="482"/>
        <v>3404.67000000298</v>
      </c>
      <c r="AC856" s="398">
        <f t="shared" si="482"/>
        <v>40277162.210000001</v>
      </c>
      <c r="AD856" s="398">
        <f t="shared" si="497"/>
        <v>40280566.880000003</v>
      </c>
      <c r="AE856" s="456">
        <f>SUM(AE857:AE859)</f>
        <v>0</v>
      </c>
      <c r="AF856" s="456">
        <f>SUM(AF857:AF859)</f>
        <v>0</v>
      </c>
      <c r="AG856" s="456">
        <f>SUM(AG857:AG859)</f>
        <v>40277161.780000001</v>
      </c>
      <c r="AH856" s="398">
        <f t="shared" si="498"/>
        <v>40277161.780000001</v>
      </c>
      <c r="AI856" s="398">
        <f t="shared" si="495"/>
        <v>0</v>
      </c>
      <c r="AJ856" s="398">
        <f t="shared" si="495"/>
        <v>3404.67000000298</v>
      </c>
      <c r="AK856" s="398">
        <f t="shared" si="495"/>
        <v>0.42999999970197678</v>
      </c>
      <c r="AL856" s="398">
        <f t="shared" si="493"/>
        <v>3405.100000002682</v>
      </c>
      <c r="AM856" s="399" t="str">
        <f t="shared" si="496"/>
        <v/>
      </c>
      <c r="AN856" s="399">
        <f t="shared" si="496"/>
        <v>0</v>
      </c>
      <c r="AO856" s="399">
        <f t="shared" si="496"/>
        <v>0.99999998932397482</v>
      </c>
      <c r="AP856" s="399">
        <f t="shared" si="496"/>
        <v>0.99991546543994414</v>
      </c>
      <c r="AQ856" s="397">
        <f t="shared" si="485"/>
        <v>0</v>
      </c>
      <c r="AR856" s="397">
        <f t="shared" si="485"/>
        <v>0</v>
      </c>
      <c r="AS856" s="397">
        <f t="shared" si="485"/>
        <v>0</v>
      </c>
      <c r="AT856" s="397">
        <f t="shared" si="499"/>
        <v>0</v>
      </c>
      <c r="AU856" s="425"/>
    </row>
    <row r="857" spans="1:47" s="334" customFormat="1">
      <c r="A857" s="492" t="s">
        <v>338</v>
      </c>
      <c r="B857" s="217" t="s">
        <v>438</v>
      </c>
      <c r="C857" s="200"/>
      <c r="D857" s="200">
        <f>[3]APMC!D502</f>
        <v>3404.4500000029802</v>
      </c>
      <c r="E857" s="200">
        <f>[3]APMC!D503</f>
        <v>13977162.209999999</v>
      </c>
      <c r="F857" s="200">
        <f t="shared" si="494"/>
        <v>13980566.660000002</v>
      </c>
      <c r="G857" s="200"/>
      <c r="H857" s="200"/>
      <c r="I857" s="200"/>
      <c r="J857" s="200">
        <f t="shared" si="488"/>
        <v>0</v>
      </c>
      <c r="K857" s="200">
        <f t="shared" si="481"/>
        <v>0</v>
      </c>
      <c r="L857" s="200">
        <f t="shared" si="481"/>
        <v>3404.4500000029802</v>
      </c>
      <c r="M857" s="200">
        <f t="shared" si="481"/>
        <v>13977162.209999999</v>
      </c>
      <c r="N857" s="200">
        <f t="shared" si="489"/>
        <v>13980566.660000002</v>
      </c>
      <c r="O857" s="200"/>
      <c r="P857" s="200">
        <v>3404.4500000029802</v>
      </c>
      <c r="Q857" s="200">
        <v>13977162.209999999</v>
      </c>
      <c r="R857" s="200">
        <f t="shared" si="490"/>
        <v>13980566.660000002</v>
      </c>
      <c r="S857" s="200"/>
      <c r="T857" s="200"/>
      <c r="U857" s="200"/>
      <c r="V857" s="200">
        <f t="shared" si="491"/>
        <v>0</v>
      </c>
      <c r="W857" s="200"/>
      <c r="X857" s="200">
        <f>[3]APMC!J502</f>
        <v>0</v>
      </c>
      <c r="Y857" s="200">
        <f>[3]APMC!J503</f>
        <v>0</v>
      </c>
      <c r="Z857" s="200">
        <f t="shared" si="492"/>
        <v>0</v>
      </c>
      <c r="AA857" s="200">
        <f t="shared" si="482"/>
        <v>0</v>
      </c>
      <c r="AB857" s="402">
        <f t="shared" si="482"/>
        <v>3404.4500000029802</v>
      </c>
      <c r="AC857" s="402">
        <f t="shared" si="482"/>
        <v>13977162.209999999</v>
      </c>
      <c r="AD857" s="402">
        <f t="shared" si="497"/>
        <v>13980566.660000002</v>
      </c>
      <c r="AE857" s="402"/>
      <c r="AF857" s="402">
        <f>[3]APMC!AX502</f>
        <v>0</v>
      </c>
      <c r="AG857" s="402">
        <f>[3]APMC!AX503</f>
        <v>13977162.210000001</v>
      </c>
      <c r="AH857" s="402">
        <f t="shared" si="498"/>
        <v>13977162.210000001</v>
      </c>
      <c r="AI857" s="402">
        <f t="shared" si="495"/>
        <v>0</v>
      </c>
      <c r="AJ857" s="402">
        <f t="shared" si="495"/>
        <v>3404.4500000029802</v>
      </c>
      <c r="AK857" s="402">
        <f t="shared" si="495"/>
        <v>0</v>
      </c>
      <c r="AL857" s="402">
        <f t="shared" si="493"/>
        <v>3404.4500000029802</v>
      </c>
      <c r="AM857" s="403" t="str">
        <f t="shared" si="496"/>
        <v/>
      </c>
      <c r="AN857" s="403">
        <f t="shared" si="496"/>
        <v>0</v>
      </c>
      <c r="AO857" s="403">
        <f t="shared" si="496"/>
        <v>1.0000000000000002</v>
      </c>
      <c r="AP857" s="403">
        <f t="shared" si="496"/>
        <v>0.99975648698062136</v>
      </c>
      <c r="AQ857" s="200">
        <f t="shared" si="485"/>
        <v>0</v>
      </c>
      <c r="AR857" s="200">
        <f t="shared" si="485"/>
        <v>0</v>
      </c>
      <c r="AS857" s="200">
        <f t="shared" si="485"/>
        <v>0</v>
      </c>
      <c r="AT857" s="200">
        <f t="shared" si="499"/>
        <v>0</v>
      </c>
      <c r="AU857" s="404"/>
    </row>
    <row r="858" spans="1:47" s="334" customFormat="1" ht="24">
      <c r="A858" s="492" t="s">
        <v>339</v>
      </c>
      <c r="B858" s="217" t="s">
        <v>402</v>
      </c>
      <c r="C858" s="200"/>
      <c r="D858" s="200">
        <f>[3]HILARION!D502</f>
        <v>0.22</v>
      </c>
      <c r="E858" s="200">
        <f>[3]HILARION!D503</f>
        <v>13300000</v>
      </c>
      <c r="F858" s="200">
        <f t="shared" si="494"/>
        <v>13300000.220000001</v>
      </c>
      <c r="G858" s="200"/>
      <c r="H858" s="200"/>
      <c r="I858" s="200"/>
      <c r="J858" s="200">
        <f t="shared" si="488"/>
        <v>0</v>
      </c>
      <c r="K858" s="200">
        <f t="shared" si="481"/>
        <v>0</v>
      </c>
      <c r="L858" s="200">
        <f t="shared" si="481"/>
        <v>0.22</v>
      </c>
      <c r="M858" s="200">
        <f t="shared" si="481"/>
        <v>13300000</v>
      </c>
      <c r="N858" s="200">
        <f t="shared" si="489"/>
        <v>13300000.220000001</v>
      </c>
      <c r="O858" s="200"/>
      <c r="P858" s="200">
        <v>0.22</v>
      </c>
      <c r="Q858" s="200">
        <v>13300000</v>
      </c>
      <c r="R858" s="200">
        <f t="shared" si="490"/>
        <v>13300000.220000001</v>
      </c>
      <c r="S858" s="200"/>
      <c r="T858" s="200"/>
      <c r="U858" s="200"/>
      <c r="V858" s="200">
        <f t="shared" si="491"/>
        <v>0</v>
      </c>
      <c r="W858" s="200"/>
      <c r="X858" s="200">
        <f>[3]HILARION!J502</f>
        <v>0</v>
      </c>
      <c r="Y858" s="200">
        <f>[3]HILARION!J503</f>
        <v>0</v>
      </c>
      <c r="Z858" s="200">
        <f t="shared" si="492"/>
        <v>0</v>
      </c>
      <c r="AA858" s="200">
        <f t="shared" si="482"/>
        <v>0</v>
      </c>
      <c r="AB858" s="402">
        <f t="shared" si="482"/>
        <v>0.22</v>
      </c>
      <c r="AC858" s="402">
        <f t="shared" si="482"/>
        <v>13300000</v>
      </c>
      <c r="AD858" s="402">
        <f t="shared" si="497"/>
        <v>13300000.220000001</v>
      </c>
      <c r="AE858" s="402"/>
      <c r="AF858" s="402">
        <f>[3]HILARION!AX502</f>
        <v>0</v>
      </c>
      <c r="AG858" s="402">
        <f>[3]HILARION!AX503</f>
        <v>13299999.57</v>
      </c>
      <c r="AH858" s="402">
        <f t="shared" si="498"/>
        <v>13299999.57</v>
      </c>
      <c r="AI858" s="402">
        <f t="shared" si="495"/>
        <v>0</v>
      </c>
      <c r="AJ858" s="402">
        <f t="shared" si="495"/>
        <v>0.22</v>
      </c>
      <c r="AK858" s="402">
        <f t="shared" si="495"/>
        <v>0.42999999970197678</v>
      </c>
      <c r="AL858" s="402">
        <f t="shared" si="493"/>
        <v>0.64999999970197675</v>
      </c>
      <c r="AM858" s="403" t="str">
        <f t="shared" si="496"/>
        <v/>
      </c>
      <c r="AN858" s="403">
        <f t="shared" si="496"/>
        <v>0</v>
      </c>
      <c r="AO858" s="403">
        <f t="shared" si="496"/>
        <v>0.99999996766917298</v>
      </c>
      <c r="AP858" s="403">
        <f t="shared" si="496"/>
        <v>0.99999995112782036</v>
      </c>
      <c r="AQ858" s="200">
        <f t="shared" si="485"/>
        <v>0</v>
      </c>
      <c r="AR858" s="200">
        <f t="shared" si="485"/>
        <v>0</v>
      </c>
      <c r="AS858" s="200">
        <f t="shared" si="485"/>
        <v>0</v>
      </c>
      <c r="AT858" s="200">
        <f t="shared" si="499"/>
        <v>0</v>
      </c>
      <c r="AU858" s="404"/>
    </row>
    <row r="859" spans="1:47" s="334" customFormat="1">
      <c r="A859" s="492" t="s">
        <v>340</v>
      </c>
      <c r="B859" s="217" t="s">
        <v>145</v>
      </c>
      <c r="C859" s="200"/>
      <c r="D859" s="200">
        <f>[3]NMMC!D502</f>
        <v>0</v>
      </c>
      <c r="E859" s="200">
        <f>[3]NMMC!D503</f>
        <v>13000000</v>
      </c>
      <c r="F859" s="200">
        <f t="shared" si="494"/>
        <v>13000000</v>
      </c>
      <c r="G859" s="200"/>
      <c r="H859" s="200"/>
      <c r="I859" s="200"/>
      <c r="J859" s="200">
        <f t="shared" si="488"/>
        <v>0</v>
      </c>
      <c r="K859" s="200">
        <f t="shared" si="481"/>
        <v>0</v>
      </c>
      <c r="L859" s="200">
        <f t="shared" si="481"/>
        <v>0</v>
      </c>
      <c r="M859" s="200">
        <f t="shared" si="481"/>
        <v>13000000</v>
      </c>
      <c r="N859" s="200">
        <f t="shared" si="489"/>
        <v>13000000</v>
      </c>
      <c r="O859" s="200"/>
      <c r="P859" s="200">
        <v>0</v>
      </c>
      <c r="Q859" s="200">
        <v>13000000</v>
      </c>
      <c r="R859" s="200">
        <f t="shared" si="490"/>
        <v>13000000</v>
      </c>
      <c r="S859" s="200"/>
      <c r="T859" s="200"/>
      <c r="U859" s="200"/>
      <c r="V859" s="200">
        <f t="shared" si="491"/>
        <v>0</v>
      </c>
      <c r="W859" s="200"/>
      <c r="X859" s="200">
        <f>[3]NMMC!J502</f>
        <v>0</v>
      </c>
      <c r="Y859" s="200">
        <f>[3]NMMC!J503</f>
        <v>0</v>
      </c>
      <c r="Z859" s="200">
        <f t="shared" si="492"/>
        <v>0</v>
      </c>
      <c r="AA859" s="200">
        <f t="shared" si="482"/>
        <v>0</v>
      </c>
      <c r="AB859" s="402">
        <f t="shared" si="482"/>
        <v>0</v>
      </c>
      <c r="AC859" s="402">
        <f t="shared" si="482"/>
        <v>13000000</v>
      </c>
      <c r="AD859" s="402">
        <f t="shared" si="497"/>
        <v>13000000</v>
      </c>
      <c r="AE859" s="402"/>
      <c r="AF859" s="402">
        <f>[3]NMMC!AX502</f>
        <v>0</v>
      </c>
      <c r="AG859" s="402">
        <f>[3]NMMC!AX503</f>
        <v>13000000</v>
      </c>
      <c r="AH859" s="402">
        <f t="shared" si="498"/>
        <v>13000000</v>
      </c>
      <c r="AI859" s="402">
        <f t="shared" si="495"/>
        <v>0</v>
      </c>
      <c r="AJ859" s="402">
        <f t="shared" si="495"/>
        <v>0</v>
      </c>
      <c r="AK859" s="402">
        <f t="shared" si="495"/>
        <v>0</v>
      </c>
      <c r="AL859" s="402">
        <f t="shared" si="493"/>
        <v>0</v>
      </c>
      <c r="AM859" s="403" t="str">
        <f t="shared" si="496"/>
        <v/>
      </c>
      <c r="AN859" s="403" t="str">
        <f t="shared" si="496"/>
        <v/>
      </c>
      <c r="AO859" s="403">
        <f t="shared" si="496"/>
        <v>1</v>
      </c>
      <c r="AP859" s="403">
        <f t="shared" si="496"/>
        <v>1</v>
      </c>
      <c r="AQ859" s="200">
        <f t="shared" si="485"/>
        <v>0</v>
      </c>
      <c r="AR859" s="200">
        <f t="shared" si="485"/>
        <v>0</v>
      </c>
      <c r="AS859" s="200">
        <f t="shared" si="485"/>
        <v>0</v>
      </c>
      <c r="AT859" s="200">
        <f t="shared" si="499"/>
        <v>0</v>
      </c>
      <c r="AU859" s="404"/>
    </row>
    <row r="860" spans="1:47">
      <c r="A860" s="401" t="s">
        <v>227</v>
      </c>
      <c r="B860" s="510"/>
      <c r="C860" s="423"/>
      <c r="D860" s="423"/>
      <c r="E860" s="423"/>
      <c r="F860" s="200">
        <f t="shared" si="494"/>
        <v>0</v>
      </c>
      <c r="G860" s="423"/>
      <c r="H860" s="423"/>
      <c r="I860" s="423"/>
      <c r="J860" s="200">
        <f t="shared" si="488"/>
        <v>0</v>
      </c>
      <c r="K860" s="200">
        <f t="shared" si="481"/>
        <v>0</v>
      </c>
      <c r="L860" s="200">
        <f t="shared" si="481"/>
        <v>0</v>
      </c>
      <c r="M860" s="200">
        <f t="shared" si="481"/>
        <v>0</v>
      </c>
      <c r="N860" s="200">
        <f t="shared" si="489"/>
        <v>0</v>
      </c>
      <c r="O860" s="423"/>
      <c r="P860" s="423"/>
      <c r="Q860" s="423"/>
      <c r="R860" s="200">
        <f t="shared" si="490"/>
        <v>0</v>
      </c>
      <c r="S860" s="423"/>
      <c r="T860" s="423"/>
      <c r="U860" s="423"/>
      <c r="V860" s="200">
        <f t="shared" si="491"/>
        <v>0</v>
      </c>
      <c r="W860" s="423"/>
      <c r="X860" s="423"/>
      <c r="Y860" s="423"/>
      <c r="Z860" s="200">
        <f t="shared" si="492"/>
        <v>0</v>
      </c>
      <c r="AA860" s="200">
        <f t="shared" si="482"/>
        <v>0</v>
      </c>
      <c r="AB860" s="402">
        <f t="shared" si="482"/>
        <v>0</v>
      </c>
      <c r="AC860" s="402">
        <f t="shared" si="482"/>
        <v>0</v>
      </c>
      <c r="AD860" s="402">
        <f t="shared" si="497"/>
        <v>0</v>
      </c>
      <c r="AE860" s="424"/>
      <c r="AF860" s="424"/>
      <c r="AG860" s="424"/>
      <c r="AH860" s="402">
        <f t="shared" si="498"/>
        <v>0</v>
      </c>
      <c r="AI860" s="402">
        <f t="shared" si="495"/>
        <v>0</v>
      </c>
      <c r="AJ860" s="402">
        <f t="shared" si="495"/>
        <v>0</v>
      </c>
      <c r="AK860" s="402">
        <f t="shared" si="495"/>
        <v>0</v>
      </c>
      <c r="AL860" s="402">
        <f t="shared" si="493"/>
        <v>0</v>
      </c>
      <c r="AM860" s="403" t="str">
        <f t="shared" si="496"/>
        <v/>
      </c>
      <c r="AN860" s="403" t="str">
        <f t="shared" si="496"/>
        <v/>
      </c>
      <c r="AO860" s="403" t="str">
        <f t="shared" si="496"/>
        <v/>
      </c>
      <c r="AP860" s="403" t="str">
        <f t="shared" si="496"/>
        <v/>
      </c>
      <c r="AQ860" s="200">
        <f t="shared" si="485"/>
        <v>0</v>
      </c>
      <c r="AR860" s="200">
        <f t="shared" si="485"/>
        <v>0</v>
      </c>
      <c r="AS860" s="200">
        <f t="shared" si="485"/>
        <v>0</v>
      </c>
      <c r="AT860" s="200">
        <f t="shared" si="499"/>
        <v>0</v>
      </c>
      <c r="AU860" s="425"/>
    </row>
    <row r="861" spans="1:47">
      <c r="A861" s="428" t="s">
        <v>227</v>
      </c>
      <c r="B861" s="454" t="s">
        <v>341</v>
      </c>
      <c r="C861" s="456">
        <f>SUM(C862:C863)</f>
        <v>0</v>
      </c>
      <c r="D861" s="456">
        <f>SUM(D862:D863)</f>
        <v>10972516.91</v>
      </c>
      <c r="E861" s="456">
        <f>SUM(E862:E863)</f>
        <v>63899655.030000001</v>
      </c>
      <c r="F861" s="397">
        <f t="shared" si="494"/>
        <v>74872171.939999998</v>
      </c>
      <c r="G861" s="456">
        <f>SUM(G862:G863)</f>
        <v>0</v>
      </c>
      <c r="H861" s="456">
        <f>SUM(H862:H863)</f>
        <v>0</v>
      </c>
      <c r="I861" s="456">
        <f>SUM(I862:I863)</f>
        <v>0</v>
      </c>
      <c r="J861" s="397">
        <f t="shared" si="488"/>
        <v>0</v>
      </c>
      <c r="K861" s="397">
        <f t="shared" si="481"/>
        <v>0</v>
      </c>
      <c r="L861" s="397">
        <f t="shared" si="481"/>
        <v>10972516.91</v>
      </c>
      <c r="M861" s="397">
        <f t="shared" si="481"/>
        <v>63899655.030000001</v>
      </c>
      <c r="N861" s="397">
        <f t="shared" si="489"/>
        <v>74872171.939999998</v>
      </c>
      <c r="O861" s="456">
        <f>SUM(O862:O863)</f>
        <v>0</v>
      </c>
      <c r="P861" s="456">
        <f>SUM(P862:P863)</f>
        <v>10972516.91</v>
      </c>
      <c r="Q861" s="456">
        <f>SUM(Q862:Q863)</f>
        <v>63899655.030000001</v>
      </c>
      <c r="R861" s="397">
        <f t="shared" si="490"/>
        <v>74872171.939999998</v>
      </c>
      <c r="S861" s="456">
        <f>SUM(S862:S863)</f>
        <v>0</v>
      </c>
      <c r="T861" s="456">
        <f>SUM(T862:T863)</f>
        <v>0</v>
      </c>
      <c r="U861" s="456">
        <f>SUM(U862:U863)</f>
        <v>0</v>
      </c>
      <c r="V861" s="397">
        <f t="shared" si="491"/>
        <v>0</v>
      </c>
      <c r="W861" s="456">
        <f>SUM(W862:W863)</f>
        <v>0</v>
      </c>
      <c r="X861" s="456">
        <f>SUM(X862:X863)</f>
        <v>0</v>
      </c>
      <c r="Y861" s="456">
        <f>SUM(Y862:Y863)</f>
        <v>0</v>
      </c>
      <c r="Z861" s="397">
        <f t="shared" si="492"/>
        <v>0</v>
      </c>
      <c r="AA861" s="397">
        <f t="shared" si="482"/>
        <v>0</v>
      </c>
      <c r="AB861" s="398">
        <f t="shared" si="482"/>
        <v>10972516.91</v>
      </c>
      <c r="AC861" s="398">
        <f t="shared" si="482"/>
        <v>63899655.030000001</v>
      </c>
      <c r="AD861" s="398">
        <f t="shared" si="497"/>
        <v>74872171.939999998</v>
      </c>
      <c r="AE861" s="456">
        <f>SUM(AE862:AE863)</f>
        <v>0</v>
      </c>
      <c r="AF861" s="456">
        <f>SUM(AF862:AF863)</f>
        <v>7174154.5999999996</v>
      </c>
      <c r="AG861" s="456">
        <f>SUM(AG862:AG863)</f>
        <v>60241359.030000001</v>
      </c>
      <c r="AH861" s="398">
        <f t="shared" si="498"/>
        <v>67415513.629999995</v>
      </c>
      <c r="AI861" s="398">
        <f t="shared" si="495"/>
        <v>0</v>
      </c>
      <c r="AJ861" s="398">
        <f t="shared" si="495"/>
        <v>3798362.3100000005</v>
      </c>
      <c r="AK861" s="398">
        <f t="shared" si="495"/>
        <v>3658296</v>
      </c>
      <c r="AL861" s="398">
        <f t="shared" si="493"/>
        <v>7456658.3100000005</v>
      </c>
      <c r="AM861" s="399" t="str">
        <f t="shared" si="496"/>
        <v/>
      </c>
      <c r="AN861" s="399">
        <f t="shared" si="496"/>
        <v>0.65382944121614472</v>
      </c>
      <c r="AO861" s="399">
        <f t="shared" si="496"/>
        <v>0.94274936228869344</v>
      </c>
      <c r="AP861" s="399">
        <f t="shared" si="496"/>
        <v>0.90040814742257624</v>
      </c>
      <c r="AQ861" s="397">
        <f t="shared" si="485"/>
        <v>0</v>
      </c>
      <c r="AR861" s="397">
        <f t="shared" si="485"/>
        <v>0</v>
      </c>
      <c r="AS861" s="397">
        <f t="shared" si="485"/>
        <v>0</v>
      </c>
      <c r="AT861" s="397">
        <f t="shared" si="499"/>
        <v>0</v>
      </c>
      <c r="AU861" s="425"/>
    </row>
    <row r="862" spans="1:47" s="334" customFormat="1">
      <c r="A862" s="492" t="s">
        <v>342</v>
      </c>
      <c r="B862" s="217" t="s">
        <v>170</v>
      </c>
      <c r="C862" s="200"/>
      <c r="D862" s="200">
        <f>[3]DRH!D502</f>
        <v>10903275.67</v>
      </c>
      <c r="E862" s="200">
        <f>[3]DRH!D503</f>
        <v>27953128.699999999</v>
      </c>
      <c r="F862" s="200">
        <f t="shared" si="494"/>
        <v>38856404.369999997</v>
      </c>
      <c r="G862" s="200"/>
      <c r="H862" s="200"/>
      <c r="I862" s="200"/>
      <c r="J862" s="200">
        <f t="shared" si="488"/>
        <v>0</v>
      </c>
      <c r="K862" s="200">
        <f t="shared" si="481"/>
        <v>0</v>
      </c>
      <c r="L862" s="200">
        <f t="shared" si="481"/>
        <v>10903275.67</v>
      </c>
      <c r="M862" s="200">
        <f t="shared" si="481"/>
        <v>27953128.699999999</v>
      </c>
      <c r="N862" s="200">
        <f t="shared" si="489"/>
        <v>38856404.369999997</v>
      </c>
      <c r="O862" s="200"/>
      <c r="P862" s="200">
        <v>10903275.67</v>
      </c>
      <c r="Q862" s="200">
        <v>27953128.699999999</v>
      </c>
      <c r="R862" s="200">
        <f t="shared" si="490"/>
        <v>38856404.369999997</v>
      </c>
      <c r="S862" s="200"/>
      <c r="T862" s="200"/>
      <c r="U862" s="200"/>
      <c r="V862" s="200">
        <f t="shared" si="491"/>
        <v>0</v>
      </c>
      <c r="W862" s="200"/>
      <c r="X862" s="200">
        <f>[3]DRH!J502</f>
        <v>0</v>
      </c>
      <c r="Y862" s="200">
        <f>[3]DRH!J483</f>
        <v>0</v>
      </c>
      <c r="Z862" s="200">
        <f t="shared" si="492"/>
        <v>0</v>
      </c>
      <c r="AA862" s="200">
        <f t="shared" si="482"/>
        <v>0</v>
      </c>
      <c r="AB862" s="402">
        <f t="shared" si="482"/>
        <v>10903275.67</v>
      </c>
      <c r="AC862" s="402">
        <f t="shared" si="482"/>
        <v>27953128.699999999</v>
      </c>
      <c r="AD862" s="402">
        <f t="shared" si="497"/>
        <v>38856404.369999997</v>
      </c>
      <c r="AE862" s="402"/>
      <c r="AF862" s="402">
        <f>[3]DRH!AX502</f>
        <v>7104913.3599999994</v>
      </c>
      <c r="AG862" s="402">
        <f>[3]DRH!AX503</f>
        <v>24296782.699999999</v>
      </c>
      <c r="AH862" s="402">
        <f t="shared" si="498"/>
        <v>31401696.059999999</v>
      </c>
      <c r="AI862" s="402">
        <f t="shared" si="495"/>
        <v>0</v>
      </c>
      <c r="AJ862" s="402">
        <f t="shared" si="495"/>
        <v>3798362.3100000005</v>
      </c>
      <c r="AK862" s="402">
        <f t="shared" si="495"/>
        <v>3656346</v>
      </c>
      <c r="AL862" s="402">
        <f t="shared" si="493"/>
        <v>7454708.3100000005</v>
      </c>
      <c r="AM862" s="403" t="str">
        <f t="shared" si="496"/>
        <v/>
      </c>
      <c r="AN862" s="403">
        <f t="shared" si="496"/>
        <v>0.65163108546809767</v>
      </c>
      <c r="AO862" s="403">
        <f t="shared" si="496"/>
        <v>0.86919725375857482</v>
      </c>
      <c r="AP862" s="403">
        <f t="shared" si="496"/>
        <v>0.80814724288396633</v>
      </c>
      <c r="AQ862" s="200">
        <f t="shared" si="485"/>
        <v>0</v>
      </c>
      <c r="AR862" s="200">
        <f t="shared" si="485"/>
        <v>0</v>
      </c>
      <c r="AS862" s="200">
        <f t="shared" si="485"/>
        <v>0</v>
      </c>
      <c r="AT862" s="200">
        <f t="shared" si="499"/>
        <v>0</v>
      </c>
      <c r="AU862" s="404"/>
    </row>
    <row r="863" spans="1:47" s="334" customFormat="1">
      <c r="A863" s="492" t="s">
        <v>343</v>
      </c>
      <c r="B863" s="217" t="s">
        <v>171</v>
      </c>
      <c r="C863" s="200"/>
      <c r="D863" s="200">
        <f>[3]SPMC!D502</f>
        <v>69241.240000000005</v>
      </c>
      <c r="E863" s="200">
        <f>[3]SPMC!D503</f>
        <v>35946526.329999998</v>
      </c>
      <c r="F863" s="200">
        <f t="shared" si="494"/>
        <v>36015767.57</v>
      </c>
      <c r="G863" s="200"/>
      <c r="H863" s="200"/>
      <c r="I863" s="200"/>
      <c r="J863" s="200">
        <f t="shared" si="488"/>
        <v>0</v>
      </c>
      <c r="K863" s="200">
        <f t="shared" ref="K863:M924" si="500">+C863+G863</f>
        <v>0</v>
      </c>
      <c r="L863" s="200">
        <f t="shared" si="500"/>
        <v>69241.240000000005</v>
      </c>
      <c r="M863" s="200">
        <f t="shared" si="500"/>
        <v>35946526.329999998</v>
      </c>
      <c r="N863" s="200">
        <f t="shared" si="489"/>
        <v>36015767.57</v>
      </c>
      <c r="O863" s="200"/>
      <c r="P863" s="200">
        <v>69241.240000000005</v>
      </c>
      <c r="Q863" s="200">
        <v>35946526.329999998</v>
      </c>
      <c r="R863" s="200">
        <f t="shared" si="490"/>
        <v>36015767.57</v>
      </c>
      <c r="S863" s="200"/>
      <c r="T863" s="200"/>
      <c r="U863" s="200"/>
      <c r="V863" s="200">
        <f t="shared" si="491"/>
        <v>0</v>
      </c>
      <c r="W863" s="200"/>
      <c r="X863" s="200">
        <f>[3]SPMC!J502</f>
        <v>0</v>
      </c>
      <c r="Y863" s="200">
        <f>[3]SPMC!J503</f>
        <v>0</v>
      </c>
      <c r="Z863" s="200">
        <f t="shared" si="492"/>
        <v>0</v>
      </c>
      <c r="AA863" s="200">
        <f t="shared" ref="AA863:AC924" si="501">+O863+W863+S863</f>
        <v>0</v>
      </c>
      <c r="AB863" s="402">
        <f t="shared" si="501"/>
        <v>69241.240000000005</v>
      </c>
      <c r="AC863" s="402">
        <f t="shared" si="501"/>
        <v>35946526.329999998</v>
      </c>
      <c r="AD863" s="402">
        <f t="shared" si="497"/>
        <v>36015767.57</v>
      </c>
      <c r="AE863" s="402"/>
      <c r="AF863" s="402">
        <f>[3]SPMC!AX502</f>
        <v>69241.239999999991</v>
      </c>
      <c r="AG863" s="402">
        <f>[3]SPMC!AX503</f>
        <v>35944576.330000006</v>
      </c>
      <c r="AH863" s="402">
        <f t="shared" si="498"/>
        <v>36013817.570000008</v>
      </c>
      <c r="AI863" s="402">
        <f t="shared" si="495"/>
        <v>0</v>
      </c>
      <c r="AJ863" s="402">
        <f t="shared" si="495"/>
        <v>0</v>
      </c>
      <c r="AK863" s="402">
        <f t="shared" si="495"/>
        <v>1949.9999999925494</v>
      </c>
      <c r="AL863" s="402">
        <f t="shared" si="493"/>
        <v>1949.9999999925494</v>
      </c>
      <c r="AM863" s="403" t="str">
        <f t="shared" si="496"/>
        <v/>
      </c>
      <c r="AN863" s="403">
        <f t="shared" si="496"/>
        <v>0.99999999999999978</v>
      </c>
      <c r="AO863" s="403">
        <f t="shared" si="496"/>
        <v>0.99994575275557673</v>
      </c>
      <c r="AP863" s="403">
        <f t="shared" si="496"/>
        <v>0.9999458570473001</v>
      </c>
      <c r="AQ863" s="200">
        <f t="shared" ref="AQ863:AS924" si="502">+K863-O863-S863</f>
        <v>0</v>
      </c>
      <c r="AR863" s="200">
        <f t="shared" si="502"/>
        <v>0</v>
      </c>
      <c r="AS863" s="200">
        <f t="shared" si="502"/>
        <v>0</v>
      </c>
      <c r="AT863" s="200">
        <f t="shared" si="499"/>
        <v>0</v>
      </c>
      <c r="AU863" s="404"/>
    </row>
    <row r="864" spans="1:47">
      <c r="A864" s="401" t="s">
        <v>227</v>
      </c>
      <c r="B864" s="510"/>
      <c r="C864" s="423"/>
      <c r="D864" s="423"/>
      <c r="E864" s="423"/>
      <c r="F864" s="200">
        <f t="shared" si="494"/>
        <v>0</v>
      </c>
      <c r="G864" s="423"/>
      <c r="H864" s="423"/>
      <c r="I864" s="423"/>
      <c r="J864" s="200">
        <f t="shared" si="488"/>
        <v>0</v>
      </c>
      <c r="K864" s="200">
        <f t="shared" si="500"/>
        <v>0</v>
      </c>
      <c r="L864" s="200">
        <f t="shared" si="500"/>
        <v>0</v>
      </c>
      <c r="M864" s="200">
        <f t="shared" si="500"/>
        <v>0</v>
      </c>
      <c r="N864" s="200">
        <f t="shared" si="489"/>
        <v>0</v>
      </c>
      <c r="O864" s="423"/>
      <c r="P864" s="423"/>
      <c r="Q864" s="423"/>
      <c r="R864" s="200">
        <f t="shared" si="490"/>
        <v>0</v>
      </c>
      <c r="S864" s="423"/>
      <c r="T864" s="423"/>
      <c r="U864" s="423"/>
      <c r="V864" s="200">
        <f t="shared" si="491"/>
        <v>0</v>
      </c>
      <c r="W864" s="423"/>
      <c r="X864" s="423"/>
      <c r="Y864" s="423"/>
      <c r="Z864" s="200">
        <f t="shared" si="492"/>
        <v>0</v>
      </c>
      <c r="AA864" s="200">
        <f t="shared" si="501"/>
        <v>0</v>
      </c>
      <c r="AB864" s="402">
        <f t="shared" si="501"/>
        <v>0</v>
      </c>
      <c r="AC864" s="402">
        <f t="shared" si="501"/>
        <v>0</v>
      </c>
      <c r="AD864" s="402">
        <f t="shared" si="497"/>
        <v>0</v>
      </c>
      <c r="AE864" s="424"/>
      <c r="AF864" s="424"/>
      <c r="AG864" s="424"/>
      <c r="AH864" s="402">
        <f t="shared" si="498"/>
        <v>0</v>
      </c>
      <c r="AI864" s="402">
        <f t="shared" si="495"/>
        <v>0</v>
      </c>
      <c r="AJ864" s="402">
        <f t="shared" si="495"/>
        <v>0</v>
      </c>
      <c r="AK864" s="402">
        <f t="shared" si="495"/>
        <v>0</v>
      </c>
      <c r="AL864" s="402">
        <f t="shared" si="493"/>
        <v>0</v>
      </c>
      <c r="AM864" s="403" t="str">
        <f t="shared" si="496"/>
        <v/>
      </c>
      <c r="AN864" s="403" t="str">
        <f t="shared" si="496"/>
        <v/>
      </c>
      <c r="AO864" s="403" t="str">
        <f t="shared" si="496"/>
        <v/>
      </c>
      <c r="AP864" s="403" t="str">
        <f t="shared" si="496"/>
        <v/>
      </c>
      <c r="AQ864" s="200">
        <f t="shared" si="502"/>
        <v>0</v>
      </c>
      <c r="AR864" s="200">
        <f t="shared" si="502"/>
        <v>0</v>
      </c>
      <c r="AS864" s="200">
        <f t="shared" si="502"/>
        <v>0</v>
      </c>
      <c r="AT864" s="200">
        <f t="shared" si="499"/>
        <v>0</v>
      </c>
      <c r="AU864" s="425"/>
    </row>
    <row r="865" spans="1:48">
      <c r="A865" s="428" t="s">
        <v>227</v>
      </c>
      <c r="B865" s="454" t="s">
        <v>344</v>
      </c>
      <c r="C865" s="456">
        <f>SUM(C866:C867)</f>
        <v>0</v>
      </c>
      <c r="D865" s="456">
        <f>SUM(D866:D867)</f>
        <v>161886.22999999998</v>
      </c>
      <c r="E865" s="456">
        <f>SUM(E866:E867)</f>
        <v>3647.26</v>
      </c>
      <c r="F865" s="397">
        <f t="shared" si="494"/>
        <v>165533.49</v>
      </c>
      <c r="G865" s="456">
        <f>SUM(G866:G867)</f>
        <v>0</v>
      </c>
      <c r="H865" s="456">
        <f>SUM(H866:H867)</f>
        <v>0</v>
      </c>
      <c r="I865" s="456">
        <f>SUM(I866:I867)</f>
        <v>0</v>
      </c>
      <c r="J865" s="397">
        <f t="shared" si="488"/>
        <v>0</v>
      </c>
      <c r="K865" s="397">
        <f t="shared" si="500"/>
        <v>0</v>
      </c>
      <c r="L865" s="397">
        <f t="shared" si="500"/>
        <v>161886.22999999998</v>
      </c>
      <c r="M865" s="397">
        <f t="shared" si="500"/>
        <v>3647.26</v>
      </c>
      <c r="N865" s="397">
        <f t="shared" si="489"/>
        <v>165533.49</v>
      </c>
      <c r="O865" s="456">
        <f>SUM(O866:O867)</f>
        <v>0</v>
      </c>
      <c r="P865" s="456">
        <f>SUM(P866:P867)</f>
        <v>161886.22999999998</v>
      </c>
      <c r="Q865" s="456">
        <f>SUM(Q866:Q867)</f>
        <v>3647.26</v>
      </c>
      <c r="R865" s="397">
        <f t="shared" si="490"/>
        <v>165533.49</v>
      </c>
      <c r="S865" s="456">
        <f>SUM(S866:S867)</f>
        <v>0</v>
      </c>
      <c r="T865" s="456">
        <f>SUM(T866:T867)</f>
        <v>0</v>
      </c>
      <c r="U865" s="456">
        <f>SUM(U866:U867)</f>
        <v>0</v>
      </c>
      <c r="V865" s="397">
        <f t="shared" si="491"/>
        <v>0</v>
      </c>
      <c r="W865" s="456">
        <f>SUM(W866:W867)</f>
        <v>0</v>
      </c>
      <c r="X865" s="456">
        <f>SUM(X866:X867)</f>
        <v>0</v>
      </c>
      <c r="Y865" s="456">
        <f>SUM(Y866:Y867)</f>
        <v>0</v>
      </c>
      <c r="Z865" s="397">
        <f t="shared" si="492"/>
        <v>0</v>
      </c>
      <c r="AA865" s="397">
        <f t="shared" si="501"/>
        <v>0</v>
      </c>
      <c r="AB865" s="398">
        <f t="shared" si="501"/>
        <v>161886.22999999998</v>
      </c>
      <c r="AC865" s="398">
        <f t="shared" si="501"/>
        <v>3647.26</v>
      </c>
      <c r="AD865" s="398">
        <f t="shared" si="497"/>
        <v>165533.49</v>
      </c>
      <c r="AE865" s="456">
        <f>SUM(AE866:AE867)</f>
        <v>0</v>
      </c>
      <c r="AF865" s="456">
        <f>SUM(AF866:AF867)</f>
        <v>161886.22999999998</v>
      </c>
      <c r="AG865" s="456">
        <f>SUM(AG866:AG867)</f>
        <v>0</v>
      </c>
      <c r="AH865" s="398">
        <f t="shared" si="498"/>
        <v>161886.22999999998</v>
      </c>
      <c r="AI865" s="398">
        <f t="shared" si="495"/>
        <v>0</v>
      </c>
      <c r="AJ865" s="398">
        <f t="shared" si="495"/>
        <v>0</v>
      </c>
      <c r="AK865" s="398">
        <f t="shared" si="495"/>
        <v>3647.26</v>
      </c>
      <c r="AL865" s="398">
        <f t="shared" si="493"/>
        <v>3647.26</v>
      </c>
      <c r="AM865" s="399" t="str">
        <f t="shared" si="496"/>
        <v/>
      </c>
      <c r="AN865" s="399">
        <f t="shared" si="496"/>
        <v>1</v>
      </c>
      <c r="AO865" s="399">
        <f t="shared" si="496"/>
        <v>0</v>
      </c>
      <c r="AP865" s="399">
        <f t="shared" si="496"/>
        <v>0.9779666338213493</v>
      </c>
      <c r="AQ865" s="397">
        <f t="shared" si="502"/>
        <v>0</v>
      </c>
      <c r="AR865" s="397">
        <f t="shared" si="502"/>
        <v>0</v>
      </c>
      <c r="AS865" s="397">
        <f t="shared" si="502"/>
        <v>0</v>
      </c>
      <c r="AT865" s="397">
        <f t="shared" si="499"/>
        <v>0</v>
      </c>
      <c r="AU865" s="425"/>
    </row>
    <row r="866" spans="1:48" s="334" customFormat="1">
      <c r="A866" s="492" t="s">
        <v>345</v>
      </c>
      <c r="B866" s="217" t="s">
        <v>172</v>
      </c>
      <c r="C866" s="200"/>
      <c r="D866" s="200">
        <f>[3]CRMC!D502</f>
        <v>64281.95</v>
      </c>
      <c r="E866" s="200">
        <f>[3]CRMC!D503</f>
        <v>1000</v>
      </c>
      <c r="F866" s="200">
        <f t="shared" si="494"/>
        <v>65281.95</v>
      </c>
      <c r="G866" s="200"/>
      <c r="H866" s="200"/>
      <c r="I866" s="200"/>
      <c r="J866" s="200">
        <f t="shared" si="488"/>
        <v>0</v>
      </c>
      <c r="K866" s="200">
        <f t="shared" si="500"/>
        <v>0</v>
      </c>
      <c r="L866" s="200">
        <f t="shared" si="500"/>
        <v>64281.95</v>
      </c>
      <c r="M866" s="200">
        <f t="shared" si="500"/>
        <v>1000</v>
      </c>
      <c r="N866" s="200">
        <f t="shared" si="489"/>
        <v>65281.95</v>
      </c>
      <c r="O866" s="200"/>
      <c r="P866" s="200">
        <v>64281.95</v>
      </c>
      <c r="Q866" s="200">
        <v>1000</v>
      </c>
      <c r="R866" s="200">
        <f t="shared" si="490"/>
        <v>65281.95</v>
      </c>
      <c r="S866" s="200"/>
      <c r="T866" s="200"/>
      <c r="U866" s="200"/>
      <c r="V866" s="200">
        <f t="shared" si="491"/>
        <v>0</v>
      </c>
      <c r="W866" s="200"/>
      <c r="X866" s="200">
        <f>[3]CRMC!J502</f>
        <v>0</v>
      </c>
      <c r="Y866" s="200">
        <f>[3]CRMC!J503</f>
        <v>0</v>
      </c>
      <c r="Z866" s="200">
        <f t="shared" si="492"/>
        <v>0</v>
      </c>
      <c r="AA866" s="200">
        <f t="shared" si="501"/>
        <v>0</v>
      </c>
      <c r="AB866" s="402">
        <f t="shared" si="501"/>
        <v>64281.95</v>
      </c>
      <c r="AC866" s="402">
        <f t="shared" si="501"/>
        <v>1000</v>
      </c>
      <c r="AD866" s="402">
        <f t="shared" si="497"/>
        <v>65281.95</v>
      </c>
      <c r="AE866" s="402"/>
      <c r="AF866" s="402">
        <f>[3]CRMC!AX502</f>
        <v>64281.95</v>
      </c>
      <c r="AG866" s="402">
        <f>[3]CRMC!AX503</f>
        <v>0</v>
      </c>
      <c r="AH866" s="402">
        <f t="shared" si="498"/>
        <v>64281.95</v>
      </c>
      <c r="AI866" s="402">
        <f t="shared" si="495"/>
        <v>0</v>
      </c>
      <c r="AJ866" s="402">
        <f t="shared" si="495"/>
        <v>0</v>
      </c>
      <c r="AK866" s="402">
        <f t="shared" si="495"/>
        <v>1000</v>
      </c>
      <c r="AL866" s="402">
        <f t="shared" si="493"/>
        <v>1000</v>
      </c>
      <c r="AM866" s="403" t="str">
        <f t="shared" si="496"/>
        <v/>
      </c>
      <c r="AN866" s="403">
        <f t="shared" si="496"/>
        <v>1</v>
      </c>
      <c r="AO866" s="403">
        <f t="shared" si="496"/>
        <v>0</v>
      </c>
      <c r="AP866" s="403">
        <f t="shared" si="496"/>
        <v>0.9846818301230279</v>
      </c>
      <c r="AQ866" s="200">
        <f t="shared" si="502"/>
        <v>0</v>
      </c>
      <c r="AR866" s="200">
        <f t="shared" si="502"/>
        <v>0</v>
      </c>
      <c r="AS866" s="200">
        <f t="shared" si="502"/>
        <v>0</v>
      </c>
      <c r="AT866" s="200">
        <f t="shared" si="499"/>
        <v>0</v>
      </c>
      <c r="AU866" s="404"/>
    </row>
    <row r="867" spans="1:48" s="334" customFormat="1">
      <c r="A867" s="492" t="s">
        <v>346</v>
      </c>
      <c r="B867" s="256" t="s">
        <v>173</v>
      </c>
      <c r="C867" s="200"/>
      <c r="D867" s="200">
        <f>[3]CS!D502</f>
        <v>97604.28</v>
      </c>
      <c r="E867" s="200">
        <f>[3]CS!D503</f>
        <v>2647.26</v>
      </c>
      <c r="F867" s="200">
        <f t="shared" si="494"/>
        <v>100251.54</v>
      </c>
      <c r="G867" s="200"/>
      <c r="H867" s="200"/>
      <c r="I867" s="200"/>
      <c r="J867" s="200">
        <f t="shared" si="488"/>
        <v>0</v>
      </c>
      <c r="K867" s="200">
        <f t="shared" si="500"/>
        <v>0</v>
      </c>
      <c r="L867" s="200">
        <f t="shared" si="500"/>
        <v>97604.28</v>
      </c>
      <c r="M867" s="200">
        <f t="shared" si="500"/>
        <v>2647.26</v>
      </c>
      <c r="N867" s="200">
        <f t="shared" si="489"/>
        <v>100251.54</v>
      </c>
      <c r="O867" s="200"/>
      <c r="P867" s="200">
        <v>97604.28</v>
      </c>
      <c r="Q867" s="200">
        <v>2647.26</v>
      </c>
      <c r="R867" s="200">
        <f t="shared" si="490"/>
        <v>100251.54</v>
      </c>
      <c r="S867" s="200"/>
      <c r="T867" s="200"/>
      <c r="U867" s="200"/>
      <c r="V867" s="200">
        <f t="shared" si="491"/>
        <v>0</v>
      </c>
      <c r="W867" s="200"/>
      <c r="X867" s="200">
        <f>[3]CS!J502</f>
        <v>0</v>
      </c>
      <c r="Y867" s="200">
        <f>[3]CS!J503</f>
        <v>0</v>
      </c>
      <c r="Z867" s="200">
        <f t="shared" si="492"/>
        <v>0</v>
      </c>
      <c r="AA867" s="200">
        <f t="shared" si="501"/>
        <v>0</v>
      </c>
      <c r="AB867" s="402">
        <f t="shared" si="501"/>
        <v>97604.28</v>
      </c>
      <c r="AC867" s="402">
        <f t="shared" si="501"/>
        <v>2647.26</v>
      </c>
      <c r="AD867" s="402">
        <f t="shared" si="497"/>
        <v>100251.54</v>
      </c>
      <c r="AE867" s="402"/>
      <c r="AF867" s="402">
        <f>[3]CS!AX502</f>
        <v>97604.28</v>
      </c>
      <c r="AG867" s="402">
        <f>[3]CS!AX503</f>
        <v>0</v>
      </c>
      <c r="AH867" s="402">
        <f t="shared" si="498"/>
        <v>97604.28</v>
      </c>
      <c r="AI867" s="402">
        <f t="shared" si="495"/>
        <v>0</v>
      </c>
      <c r="AJ867" s="402">
        <f t="shared" si="495"/>
        <v>0</v>
      </c>
      <c r="AK867" s="402">
        <f t="shared" si="495"/>
        <v>2647.26</v>
      </c>
      <c r="AL867" s="402">
        <f t="shared" si="493"/>
        <v>2647.26</v>
      </c>
      <c r="AM867" s="403" t="str">
        <f t="shared" si="496"/>
        <v/>
      </c>
      <c r="AN867" s="403">
        <f t="shared" si="496"/>
        <v>1</v>
      </c>
      <c r="AO867" s="403">
        <f t="shared" si="496"/>
        <v>0</v>
      </c>
      <c r="AP867" s="403">
        <f t="shared" si="496"/>
        <v>0.97359382209988998</v>
      </c>
      <c r="AQ867" s="200">
        <f t="shared" si="502"/>
        <v>0</v>
      </c>
      <c r="AR867" s="200">
        <f t="shared" si="502"/>
        <v>0</v>
      </c>
      <c r="AS867" s="200">
        <f t="shared" si="502"/>
        <v>0</v>
      </c>
      <c r="AT867" s="200">
        <f t="shared" si="499"/>
        <v>0</v>
      </c>
      <c r="AU867" s="404"/>
    </row>
    <row r="868" spans="1:48">
      <c r="A868" s="401" t="s">
        <v>227</v>
      </c>
      <c r="B868" s="513"/>
      <c r="C868" s="423"/>
      <c r="D868" s="423"/>
      <c r="E868" s="423"/>
      <c r="F868" s="200">
        <f t="shared" si="494"/>
        <v>0</v>
      </c>
      <c r="G868" s="423"/>
      <c r="H868" s="423"/>
      <c r="I868" s="423"/>
      <c r="J868" s="200">
        <f t="shared" si="488"/>
        <v>0</v>
      </c>
      <c r="K868" s="200">
        <f t="shared" si="500"/>
        <v>0</v>
      </c>
      <c r="L868" s="200">
        <f t="shared" si="500"/>
        <v>0</v>
      </c>
      <c r="M868" s="200">
        <f t="shared" si="500"/>
        <v>0</v>
      </c>
      <c r="N868" s="200">
        <f t="shared" si="489"/>
        <v>0</v>
      </c>
      <c r="O868" s="423"/>
      <c r="P868" s="423"/>
      <c r="Q868" s="423"/>
      <c r="R868" s="200">
        <f t="shared" si="490"/>
        <v>0</v>
      </c>
      <c r="S868" s="423"/>
      <c r="T868" s="423"/>
      <c r="U868" s="423"/>
      <c r="V868" s="200">
        <f t="shared" si="491"/>
        <v>0</v>
      </c>
      <c r="W868" s="423"/>
      <c r="X868" s="423"/>
      <c r="Y868" s="423"/>
      <c r="Z868" s="200">
        <f t="shared" si="492"/>
        <v>0</v>
      </c>
      <c r="AA868" s="200">
        <f t="shared" si="501"/>
        <v>0</v>
      </c>
      <c r="AB868" s="402">
        <f t="shared" si="501"/>
        <v>0</v>
      </c>
      <c r="AC868" s="402">
        <f t="shared" si="501"/>
        <v>0</v>
      </c>
      <c r="AD868" s="402">
        <f t="shared" si="497"/>
        <v>0</v>
      </c>
      <c r="AE868" s="424"/>
      <c r="AF868" s="424"/>
      <c r="AG868" s="424"/>
      <c r="AH868" s="402">
        <f t="shared" si="498"/>
        <v>0</v>
      </c>
      <c r="AI868" s="402">
        <f t="shared" si="495"/>
        <v>0</v>
      </c>
      <c r="AJ868" s="402">
        <f t="shared" si="495"/>
        <v>0</v>
      </c>
      <c r="AK868" s="402">
        <f t="shared" si="495"/>
        <v>0</v>
      </c>
      <c r="AL868" s="402">
        <f t="shared" si="493"/>
        <v>0</v>
      </c>
      <c r="AM868" s="403" t="str">
        <f t="shared" si="496"/>
        <v/>
      </c>
      <c r="AN868" s="403" t="str">
        <f t="shared" si="496"/>
        <v/>
      </c>
      <c r="AO868" s="403" t="str">
        <f t="shared" si="496"/>
        <v/>
      </c>
      <c r="AP868" s="403" t="str">
        <f t="shared" si="496"/>
        <v/>
      </c>
      <c r="AQ868" s="200">
        <f t="shared" si="502"/>
        <v>0</v>
      </c>
      <c r="AR868" s="200">
        <f t="shared" si="502"/>
        <v>0</v>
      </c>
      <c r="AS868" s="200">
        <f t="shared" si="502"/>
        <v>0</v>
      </c>
      <c r="AT868" s="200">
        <f t="shared" si="499"/>
        <v>0</v>
      </c>
      <c r="AU868" s="425"/>
    </row>
    <row r="869" spans="1:48">
      <c r="A869" s="428" t="s">
        <v>227</v>
      </c>
      <c r="B869" s="454" t="s">
        <v>347</v>
      </c>
      <c r="C869" s="456">
        <f>SUM(C870:C871)</f>
        <v>0</v>
      </c>
      <c r="D869" s="456">
        <f>SUM(D870:D871)</f>
        <v>40004.04</v>
      </c>
      <c r="E869" s="456">
        <f>SUM(E870:E871)</f>
        <v>36456777.010000005</v>
      </c>
      <c r="F869" s="397">
        <f t="shared" si="494"/>
        <v>36496781.050000004</v>
      </c>
      <c r="G869" s="456">
        <f>SUM(G870:G871)</f>
        <v>0</v>
      </c>
      <c r="H869" s="456">
        <f>SUM(H870:H871)</f>
        <v>0</v>
      </c>
      <c r="I869" s="456">
        <f>SUM(I870:I871)</f>
        <v>0</v>
      </c>
      <c r="J869" s="397">
        <f t="shared" si="488"/>
        <v>0</v>
      </c>
      <c r="K869" s="397">
        <f t="shared" si="500"/>
        <v>0</v>
      </c>
      <c r="L869" s="397">
        <f t="shared" si="500"/>
        <v>40004.04</v>
      </c>
      <c r="M869" s="397">
        <f t="shared" si="500"/>
        <v>36456777.010000005</v>
      </c>
      <c r="N869" s="397">
        <f t="shared" si="489"/>
        <v>36496781.050000004</v>
      </c>
      <c r="O869" s="456">
        <f>SUM(O870:O871)</f>
        <v>0</v>
      </c>
      <c r="P869" s="456">
        <f>SUM(P870:P871)</f>
        <v>40004.04</v>
      </c>
      <c r="Q869" s="456">
        <f>SUM(Q870:Q871)</f>
        <v>36456777.010000005</v>
      </c>
      <c r="R869" s="397">
        <f t="shared" si="490"/>
        <v>36496781.050000004</v>
      </c>
      <c r="S869" s="456">
        <f>SUM(S870:S871)</f>
        <v>0</v>
      </c>
      <c r="T869" s="456">
        <f>SUM(T870:T871)</f>
        <v>0</v>
      </c>
      <c r="U869" s="456">
        <f>SUM(U870:U871)</f>
        <v>0</v>
      </c>
      <c r="V869" s="397">
        <f t="shared" si="491"/>
        <v>0</v>
      </c>
      <c r="W869" s="456">
        <f>SUM(W870:W871)</f>
        <v>0</v>
      </c>
      <c r="X869" s="456">
        <f>SUM(X870:X871)</f>
        <v>0</v>
      </c>
      <c r="Y869" s="456">
        <f>SUM(Y870:Y871)</f>
        <v>0</v>
      </c>
      <c r="Z869" s="397">
        <f t="shared" si="492"/>
        <v>0</v>
      </c>
      <c r="AA869" s="397">
        <f t="shared" si="501"/>
        <v>0</v>
      </c>
      <c r="AB869" s="398">
        <f t="shared" si="501"/>
        <v>40004.04</v>
      </c>
      <c r="AC869" s="398">
        <f t="shared" si="501"/>
        <v>36456777.010000005</v>
      </c>
      <c r="AD869" s="398">
        <f t="shared" si="497"/>
        <v>36496781.050000004</v>
      </c>
      <c r="AE869" s="456">
        <f>SUM(AE870:AE871)</f>
        <v>0</v>
      </c>
      <c r="AF869" s="456">
        <f>SUM(AF870:AF871)</f>
        <v>39984.480000000003</v>
      </c>
      <c r="AG869" s="456">
        <f>SUM(AG870:AG871)</f>
        <v>34277074.510000005</v>
      </c>
      <c r="AH869" s="398">
        <f t="shared" si="498"/>
        <v>34317058.990000002</v>
      </c>
      <c r="AI869" s="398">
        <f t="shared" si="495"/>
        <v>0</v>
      </c>
      <c r="AJ869" s="398">
        <f t="shared" si="495"/>
        <v>19.559999999997672</v>
      </c>
      <c r="AK869" s="398">
        <f t="shared" si="495"/>
        <v>2179702.5</v>
      </c>
      <c r="AL869" s="398">
        <f t="shared" si="493"/>
        <v>2179722.06</v>
      </c>
      <c r="AM869" s="399" t="str">
        <f t="shared" si="496"/>
        <v/>
      </c>
      <c r="AN869" s="399">
        <f t="shared" si="496"/>
        <v>0.99951104938401225</v>
      </c>
      <c r="AO869" s="399">
        <f t="shared" si="496"/>
        <v>0.94021132204302882</v>
      </c>
      <c r="AP869" s="399">
        <f t="shared" si="496"/>
        <v>0.94027632034140718</v>
      </c>
      <c r="AQ869" s="397">
        <f t="shared" si="502"/>
        <v>0</v>
      </c>
      <c r="AR869" s="397">
        <f t="shared" si="502"/>
        <v>0</v>
      </c>
      <c r="AS869" s="397">
        <f t="shared" si="502"/>
        <v>0</v>
      </c>
      <c r="AT869" s="397">
        <f t="shared" si="499"/>
        <v>0</v>
      </c>
      <c r="AU869" s="425"/>
    </row>
    <row r="870" spans="1:48" s="334" customFormat="1">
      <c r="A870" s="492" t="s">
        <v>348</v>
      </c>
      <c r="B870" s="217" t="s">
        <v>439</v>
      </c>
      <c r="C870" s="200"/>
      <c r="D870" s="200">
        <f>[3]ASTMMC!D502</f>
        <v>40004.04</v>
      </c>
      <c r="E870" s="200">
        <f>[3]ASTMMC!D503</f>
        <v>21554602.010000002</v>
      </c>
      <c r="F870" s="200">
        <f t="shared" si="494"/>
        <v>21594606.050000001</v>
      </c>
      <c r="G870" s="200"/>
      <c r="H870" s="200"/>
      <c r="I870" s="200"/>
      <c r="J870" s="200">
        <f t="shared" si="488"/>
        <v>0</v>
      </c>
      <c r="K870" s="200">
        <f t="shared" si="500"/>
        <v>0</v>
      </c>
      <c r="L870" s="200">
        <f t="shared" si="500"/>
        <v>40004.04</v>
      </c>
      <c r="M870" s="200">
        <f t="shared" si="500"/>
        <v>21554602.010000002</v>
      </c>
      <c r="N870" s="200">
        <f t="shared" si="489"/>
        <v>21594606.050000001</v>
      </c>
      <c r="O870" s="200"/>
      <c r="P870" s="200">
        <v>40004.04</v>
      </c>
      <c r="Q870" s="200">
        <v>21554602.010000002</v>
      </c>
      <c r="R870" s="200">
        <f t="shared" si="490"/>
        <v>21594606.050000001</v>
      </c>
      <c r="S870" s="200"/>
      <c r="T870" s="200"/>
      <c r="U870" s="200"/>
      <c r="V870" s="200">
        <f t="shared" si="491"/>
        <v>0</v>
      </c>
      <c r="W870" s="200"/>
      <c r="X870" s="200">
        <f>[3]ASTMMC!J502</f>
        <v>0</v>
      </c>
      <c r="Y870" s="200">
        <f>[3]ASTMMC!J503</f>
        <v>0</v>
      </c>
      <c r="Z870" s="200">
        <f t="shared" si="492"/>
        <v>0</v>
      </c>
      <c r="AA870" s="200">
        <f t="shared" si="501"/>
        <v>0</v>
      </c>
      <c r="AB870" s="402">
        <f t="shared" si="501"/>
        <v>40004.04</v>
      </c>
      <c r="AC870" s="402">
        <f t="shared" si="501"/>
        <v>21554602.010000002</v>
      </c>
      <c r="AD870" s="402">
        <f t="shared" si="497"/>
        <v>21594606.050000001</v>
      </c>
      <c r="AE870" s="402"/>
      <c r="AF870" s="402">
        <f>[3]ASTMMC!AX502</f>
        <v>39984.480000000003</v>
      </c>
      <c r="AG870" s="402">
        <f>[3]ASTMMC!AX503</f>
        <v>21397074.510000002</v>
      </c>
      <c r="AH870" s="402">
        <f t="shared" si="498"/>
        <v>21437058.990000002</v>
      </c>
      <c r="AI870" s="402">
        <f t="shared" si="495"/>
        <v>0</v>
      </c>
      <c r="AJ870" s="402">
        <f t="shared" si="495"/>
        <v>19.559999999997672</v>
      </c>
      <c r="AK870" s="402">
        <f t="shared" si="495"/>
        <v>157527.5</v>
      </c>
      <c r="AL870" s="402">
        <f t="shared" si="493"/>
        <v>157547.06</v>
      </c>
      <c r="AM870" s="403" t="str">
        <f t="shared" si="496"/>
        <v/>
      </c>
      <c r="AN870" s="403">
        <f t="shared" si="496"/>
        <v>0.99951104938401225</v>
      </c>
      <c r="AO870" s="403">
        <f t="shared" si="496"/>
        <v>0.99269169990116646</v>
      </c>
      <c r="AP870" s="403">
        <f t="shared" si="496"/>
        <v>0.99270433275628112</v>
      </c>
      <c r="AQ870" s="200">
        <f t="shared" si="502"/>
        <v>0</v>
      </c>
      <c r="AR870" s="200">
        <f t="shared" si="502"/>
        <v>0</v>
      </c>
      <c r="AS870" s="200">
        <f t="shared" si="502"/>
        <v>0</v>
      </c>
      <c r="AT870" s="200">
        <f t="shared" si="499"/>
        <v>0</v>
      </c>
      <c r="AU870" s="404"/>
    </row>
    <row r="871" spans="1:48" s="334" customFormat="1">
      <c r="A871" s="492" t="s">
        <v>349</v>
      </c>
      <c r="B871" s="217" t="s">
        <v>175</v>
      </c>
      <c r="C871" s="200"/>
      <c r="D871" s="200">
        <f>[3]CRH!D502</f>
        <v>0</v>
      </c>
      <c r="E871" s="200">
        <f>[3]CRH!D503</f>
        <v>14902175</v>
      </c>
      <c r="F871" s="200">
        <f t="shared" si="494"/>
        <v>14902175</v>
      </c>
      <c r="G871" s="200"/>
      <c r="H871" s="200"/>
      <c r="I871" s="200"/>
      <c r="J871" s="200">
        <f t="shared" si="488"/>
        <v>0</v>
      </c>
      <c r="K871" s="200">
        <f t="shared" si="500"/>
        <v>0</v>
      </c>
      <c r="L871" s="200">
        <f t="shared" si="500"/>
        <v>0</v>
      </c>
      <c r="M871" s="200">
        <f t="shared" si="500"/>
        <v>14902175</v>
      </c>
      <c r="N871" s="200">
        <f t="shared" si="489"/>
        <v>14902175</v>
      </c>
      <c r="O871" s="200"/>
      <c r="P871" s="200">
        <v>0</v>
      </c>
      <c r="Q871" s="200">
        <v>14902175</v>
      </c>
      <c r="R871" s="200">
        <f t="shared" si="490"/>
        <v>14902175</v>
      </c>
      <c r="S871" s="200"/>
      <c r="T871" s="200"/>
      <c r="U871" s="200"/>
      <c r="V871" s="200">
        <f t="shared" si="491"/>
        <v>0</v>
      </c>
      <c r="W871" s="200"/>
      <c r="X871" s="200">
        <f>[3]CRH!J502</f>
        <v>0</v>
      </c>
      <c r="Y871" s="200">
        <f>[3]CRH!J503</f>
        <v>0</v>
      </c>
      <c r="Z871" s="200">
        <f t="shared" si="492"/>
        <v>0</v>
      </c>
      <c r="AA871" s="200">
        <f t="shared" si="501"/>
        <v>0</v>
      </c>
      <c r="AB871" s="402">
        <f t="shared" si="501"/>
        <v>0</v>
      </c>
      <c r="AC871" s="402">
        <f t="shared" si="501"/>
        <v>14902175</v>
      </c>
      <c r="AD871" s="402">
        <f t="shared" si="497"/>
        <v>14902175</v>
      </c>
      <c r="AE871" s="402"/>
      <c r="AF871" s="402">
        <f>[3]CRH!AX502</f>
        <v>0</v>
      </c>
      <c r="AG871" s="402">
        <f>[3]CRH!AX503</f>
        <v>12880000</v>
      </c>
      <c r="AH871" s="402">
        <f t="shared" si="498"/>
        <v>12880000</v>
      </c>
      <c r="AI871" s="402">
        <f t="shared" si="495"/>
        <v>0</v>
      </c>
      <c r="AJ871" s="402">
        <f t="shared" si="495"/>
        <v>0</v>
      </c>
      <c r="AK871" s="402">
        <f t="shared" si="495"/>
        <v>2022175</v>
      </c>
      <c r="AL871" s="402">
        <f t="shared" si="493"/>
        <v>2022175</v>
      </c>
      <c r="AM871" s="403" t="str">
        <f t="shared" si="496"/>
        <v/>
      </c>
      <c r="AN871" s="403" t="str">
        <f t="shared" si="496"/>
        <v/>
      </c>
      <c r="AO871" s="403">
        <f t="shared" si="496"/>
        <v>0.8643033651128107</v>
      </c>
      <c r="AP871" s="403">
        <f t="shared" si="496"/>
        <v>0.8643033651128107</v>
      </c>
      <c r="AQ871" s="200">
        <f t="shared" si="502"/>
        <v>0</v>
      </c>
      <c r="AR871" s="200">
        <f t="shared" si="502"/>
        <v>0</v>
      </c>
      <c r="AS871" s="200">
        <f t="shared" si="502"/>
        <v>0</v>
      </c>
      <c r="AT871" s="200">
        <f t="shared" si="499"/>
        <v>0</v>
      </c>
      <c r="AU871" s="404"/>
    </row>
    <row r="872" spans="1:48">
      <c r="A872" s="421"/>
      <c r="B872" s="422"/>
      <c r="C872" s="423"/>
      <c r="D872" s="423"/>
      <c r="E872" s="423"/>
      <c r="F872" s="200">
        <f t="shared" si="494"/>
        <v>0</v>
      </c>
      <c r="G872" s="423"/>
      <c r="H872" s="423"/>
      <c r="I872" s="423"/>
      <c r="J872" s="200">
        <f t="shared" si="488"/>
        <v>0</v>
      </c>
      <c r="K872" s="200">
        <f t="shared" si="500"/>
        <v>0</v>
      </c>
      <c r="L872" s="200">
        <f t="shared" si="500"/>
        <v>0</v>
      </c>
      <c r="M872" s="200">
        <f t="shared" si="500"/>
        <v>0</v>
      </c>
      <c r="N872" s="200">
        <f t="shared" si="489"/>
        <v>0</v>
      </c>
      <c r="O872" s="423"/>
      <c r="P872" s="423"/>
      <c r="Q872" s="423"/>
      <c r="R872" s="200">
        <f t="shared" si="490"/>
        <v>0</v>
      </c>
      <c r="S872" s="423"/>
      <c r="T872" s="423"/>
      <c r="U872" s="423"/>
      <c r="V872" s="200">
        <f t="shared" si="491"/>
        <v>0</v>
      </c>
      <c r="W872" s="423"/>
      <c r="X872" s="423"/>
      <c r="Y872" s="423"/>
      <c r="Z872" s="200">
        <f t="shared" si="492"/>
        <v>0</v>
      </c>
      <c r="AA872" s="200">
        <f t="shared" si="501"/>
        <v>0</v>
      </c>
      <c r="AB872" s="402">
        <f t="shared" si="501"/>
        <v>0</v>
      </c>
      <c r="AC872" s="402">
        <f t="shared" si="501"/>
        <v>0</v>
      </c>
      <c r="AD872" s="402">
        <f t="shared" si="497"/>
        <v>0</v>
      </c>
      <c r="AE872" s="424"/>
      <c r="AF872" s="424"/>
      <c r="AG872" s="424"/>
      <c r="AH872" s="402">
        <f t="shared" si="498"/>
        <v>0</v>
      </c>
      <c r="AI872" s="402">
        <f t="shared" si="495"/>
        <v>0</v>
      </c>
      <c r="AJ872" s="402">
        <f t="shared" si="495"/>
        <v>0</v>
      </c>
      <c r="AK872" s="402">
        <f t="shared" si="495"/>
        <v>0</v>
      </c>
      <c r="AL872" s="402">
        <f t="shared" si="493"/>
        <v>0</v>
      </c>
      <c r="AM872" s="403" t="str">
        <f t="shared" si="496"/>
        <v/>
      </c>
      <c r="AN872" s="403" t="str">
        <f t="shared" si="496"/>
        <v/>
      </c>
      <c r="AO872" s="403" t="str">
        <f t="shared" si="496"/>
        <v/>
      </c>
      <c r="AP872" s="403" t="str">
        <f t="shared" si="496"/>
        <v/>
      </c>
      <c r="AQ872" s="200">
        <f t="shared" si="502"/>
        <v>0</v>
      </c>
      <c r="AR872" s="200">
        <f t="shared" si="502"/>
        <v>0</v>
      </c>
      <c r="AS872" s="200">
        <f t="shared" si="502"/>
        <v>0</v>
      </c>
      <c r="AT872" s="200">
        <f t="shared" si="499"/>
        <v>0</v>
      </c>
      <c r="AU872" s="425"/>
    </row>
    <row r="873" spans="1:48" s="442" customFormat="1" ht="24">
      <c r="A873" s="436">
        <v>303040000</v>
      </c>
      <c r="B873" s="514" t="s">
        <v>350</v>
      </c>
      <c r="C873" s="504">
        <f>SUM(C874:C911)</f>
        <v>0</v>
      </c>
      <c r="D873" s="504">
        <f>SUM(D874:D911)</f>
        <v>3005708.5499999993</v>
      </c>
      <c r="E873" s="504">
        <f>SUM(E874:E911)</f>
        <v>2596812.04</v>
      </c>
      <c r="F873" s="504">
        <f t="shared" si="494"/>
        <v>5602520.5899999999</v>
      </c>
      <c r="G873" s="504">
        <f>SUM(G874:G911)</f>
        <v>0</v>
      </c>
      <c r="H873" s="504">
        <f>SUM(H874:H911)</f>
        <v>0</v>
      </c>
      <c r="I873" s="504">
        <f>SUM(I874:I911)</f>
        <v>0</v>
      </c>
      <c r="J873" s="504">
        <f t="shared" si="488"/>
        <v>0</v>
      </c>
      <c r="K873" s="504">
        <f t="shared" si="500"/>
        <v>0</v>
      </c>
      <c r="L873" s="504">
        <f t="shared" si="500"/>
        <v>3005708.5499999993</v>
      </c>
      <c r="M873" s="504">
        <f t="shared" si="500"/>
        <v>2596812.04</v>
      </c>
      <c r="N873" s="504">
        <f t="shared" si="489"/>
        <v>5602520.5899999999</v>
      </c>
      <c r="O873" s="504">
        <f>SUM(O874:O911)</f>
        <v>0</v>
      </c>
      <c r="P873" s="504">
        <f>SUM(P874:P911)</f>
        <v>3005708.5499999993</v>
      </c>
      <c r="Q873" s="504">
        <f>SUM(Q874:Q911)</f>
        <v>2596812.04</v>
      </c>
      <c r="R873" s="504">
        <f t="shared" si="490"/>
        <v>5602520.5899999999</v>
      </c>
      <c r="S873" s="504">
        <f>SUM(S874:S911)</f>
        <v>0</v>
      </c>
      <c r="T873" s="504">
        <f>SUM(T874:T911)</f>
        <v>0</v>
      </c>
      <c r="U873" s="504">
        <f>SUM(U874:U911)</f>
        <v>0</v>
      </c>
      <c r="V873" s="504">
        <f t="shared" si="491"/>
        <v>0</v>
      </c>
      <c r="W873" s="504">
        <f>SUM(W874:W911)</f>
        <v>0</v>
      </c>
      <c r="X873" s="504">
        <f>SUM(X874:X911)</f>
        <v>0</v>
      </c>
      <c r="Y873" s="504">
        <f>SUM(Y874:Y911)</f>
        <v>0</v>
      </c>
      <c r="Z873" s="504">
        <f t="shared" si="492"/>
        <v>0</v>
      </c>
      <c r="AA873" s="504">
        <f t="shared" si="501"/>
        <v>0</v>
      </c>
      <c r="AB873" s="515">
        <f t="shared" si="501"/>
        <v>3005708.5499999993</v>
      </c>
      <c r="AC873" s="515">
        <f t="shared" si="501"/>
        <v>2596812.04</v>
      </c>
      <c r="AD873" s="515">
        <f t="shared" si="497"/>
        <v>5602520.5899999999</v>
      </c>
      <c r="AE873" s="515">
        <f>SUM(AE874:AE911)</f>
        <v>0</v>
      </c>
      <c r="AF873" s="515">
        <f>SUM(AF874:AF911)</f>
        <v>281612</v>
      </c>
      <c r="AG873" s="515">
        <f>SUM(AG874:AG911)</f>
        <v>2083346</v>
      </c>
      <c r="AH873" s="515">
        <f t="shared" si="498"/>
        <v>2364958</v>
      </c>
      <c r="AI873" s="515">
        <f t="shared" si="495"/>
        <v>0</v>
      </c>
      <c r="AJ873" s="515">
        <f t="shared" si="495"/>
        <v>2724096.5499999993</v>
      </c>
      <c r="AK873" s="515">
        <f t="shared" si="495"/>
        <v>513466.04000000004</v>
      </c>
      <c r="AL873" s="515">
        <f t="shared" si="493"/>
        <v>3237562.5899999994</v>
      </c>
      <c r="AM873" s="439" t="str">
        <f t="shared" si="496"/>
        <v/>
      </c>
      <c r="AN873" s="439">
        <f t="shared" si="496"/>
        <v>9.369238411355621E-2</v>
      </c>
      <c r="AO873" s="439">
        <f t="shared" si="496"/>
        <v>0.80227061793813925</v>
      </c>
      <c r="AP873" s="439">
        <f t="shared" si="496"/>
        <v>0.42212392832990908</v>
      </c>
      <c r="AQ873" s="504">
        <f t="shared" si="502"/>
        <v>0</v>
      </c>
      <c r="AR873" s="504">
        <f t="shared" si="502"/>
        <v>0</v>
      </c>
      <c r="AS873" s="504">
        <f t="shared" si="502"/>
        <v>0</v>
      </c>
      <c r="AT873" s="504">
        <f t="shared" si="499"/>
        <v>0</v>
      </c>
      <c r="AU873" s="505">
        <f>SUM(AU874:AU908)</f>
        <v>0</v>
      </c>
      <c r="AV873" s="485">
        <f>+AL873-'[1]Summary by PAP Conap2014'!$BE$188</f>
        <v>0</v>
      </c>
    </row>
    <row r="874" spans="1:48">
      <c r="A874" s="401"/>
      <c r="B874" s="516" t="s">
        <v>280</v>
      </c>
      <c r="C874" s="423"/>
      <c r="D874" s="423"/>
      <c r="E874" s="423"/>
      <c r="F874" s="200">
        <f t="shared" si="494"/>
        <v>0</v>
      </c>
      <c r="G874" s="423"/>
      <c r="H874" s="423"/>
      <c r="I874" s="423"/>
      <c r="J874" s="200">
        <f t="shared" si="488"/>
        <v>0</v>
      </c>
      <c r="K874" s="200">
        <f t="shared" si="500"/>
        <v>0</v>
      </c>
      <c r="L874" s="200">
        <f t="shared" si="500"/>
        <v>0</v>
      </c>
      <c r="M874" s="200">
        <f t="shared" si="500"/>
        <v>0</v>
      </c>
      <c r="N874" s="200">
        <f t="shared" si="489"/>
        <v>0</v>
      </c>
      <c r="O874" s="423"/>
      <c r="P874" s="423"/>
      <c r="Q874" s="423"/>
      <c r="R874" s="200">
        <f t="shared" si="490"/>
        <v>0</v>
      </c>
      <c r="S874" s="423"/>
      <c r="T874" s="423"/>
      <c r="U874" s="423"/>
      <c r="V874" s="200">
        <f t="shared" si="491"/>
        <v>0</v>
      </c>
      <c r="W874" s="423"/>
      <c r="X874" s="423"/>
      <c r="Y874" s="423"/>
      <c r="Z874" s="200">
        <f t="shared" si="492"/>
        <v>0</v>
      </c>
      <c r="AA874" s="200">
        <f t="shared" si="501"/>
        <v>0</v>
      </c>
      <c r="AB874" s="402">
        <f t="shared" si="501"/>
        <v>0</v>
      </c>
      <c r="AC874" s="402">
        <f t="shared" si="501"/>
        <v>0</v>
      </c>
      <c r="AD874" s="402">
        <f t="shared" si="497"/>
        <v>0</v>
      </c>
      <c r="AE874" s="424"/>
      <c r="AF874" s="424"/>
      <c r="AG874" s="424"/>
      <c r="AH874" s="402">
        <f t="shared" si="498"/>
        <v>0</v>
      </c>
      <c r="AI874" s="402">
        <f t="shared" si="495"/>
        <v>0</v>
      </c>
      <c r="AJ874" s="402">
        <f t="shared" si="495"/>
        <v>0</v>
      </c>
      <c r="AK874" s="402">
        <f t="shared" si="495"/>
        <v>0</v>
      </c>
      <c r="AL874" s="402">
        <f t="shared" si="493"/>
        <v>0</v>
      </c>
      <c r="AM874" s="403" t="str">
        <f t="shared" si="496"/>
        <v/>
      </c>
      <c r="AN874" s="403" t="str">
        <f t="shared" si="496"/>
        <v/>
      </c>
      <c r="AO874" s="403" t="str">
        <f t="shared" si="496"/>
        <v/>
      </c>
      <c r="AP874" s="403" t="str">
        <f t="shared" si="496"/>
        <v/>
      </c>
      <c r="AQ874" s="200">
        <f t="shared" si="502"/>
        <v>0</v>
      </c>
      <c r="AR874" s="200">
        <f t="shared" si="502"/>
        <v>0</v>
      </c>
      <c r="AS874" s="200">
        <f t="shared" si="502"/>
        <v>0</v>
      </c>
      <c r="AT874" s="200">
        <f t="shared" si="499"/>
        <v>0</v>
      </c>
      <c r="AU874" s="425"/>
    </row>
    <row r="875" spans="1:48" s="434" customFormat="1">
      <c r="A875" s="492" t="s">
        <v>351</v>
      </c>
      <c r="B875" s="238" t="s">
        <v>51</v>
      </c>
      <c r="C875" s="430"/>
      <c r="D875" s="430">
        <v>2596083.4600000009</v>
      </c>
      <c r="E875" s="430">
        <v>0</v>
      </c>
      <c r="F875" s="430">
        <f t="shared" si="494"/>
        <v>2596083.4600000009</v>
      </c>
      <c r="G875" s="430"/>
      <c r="H875" s="430"/>
      <c r="I875" s="430"/>
      <c r="J875" s="430">
        <f t="shared" si="488"/>
        <v>0</v>
      </c>
      <c r="K875" s="430">
        <f t="shared" si="500"/>
        <v>0</v>
      </c>
      <c r="L875" s="430">
        <f t="shared" si="500"/>
        <v>2596083.4600000009</v>
      </c>
      <c r="M875" s="430">
        <f t="shared" si="500"/>
        <v>0</v>
      </c>
      <c r="N875" s="430">
        <f t="shared" si="489"/>
        <v>2596083.4600000009</v>
      </c>
      <c r="O875" s="430"/>
      <c r="P875" s="430">
        <v>2596083.4600000009</v>
      </c>
      <c r="Q875" s="430">
        <v>0</v>
      </c>
      <c r="R875" s="430">
        <f t="shared" si="490"/>
        <v>2596083.4600000009</v>
      </c>
      <c r="S875" s="430"/>
      <c r="T875" s="430"/>
      <c r="U875" s="430"/>
      <c r="V875" s="430">
        <f t="shared" si="491"/>
        <v>0</v>
      </c>
      <c r="W875" s="430"/>
      <c r="X875" s="430"/>
      <c r="Y875" s="430"/>
      <c r="Z875" s="430">
        <f t="shared" si="492"/>
        <v>0</v>
      </c>
      <c r="AA875" s="430">
        <f t="shared" si="501"/>
        <v>0</v>
      </c>
      <c r="AB875" s="431">
        <f t="shared" si="501"/>
        <v>2596083.4600000009</v>
      </c>
      <c r="AC875" s="431">
        <f t="shared" si="501"/>
        <v>0</v>
      </c>
      <c r="AD875" s="431">
        <f t="shared" si="497"/>
        <v>2596083.4600000009</v>
      </c>
      <c r="AE875" s="431"/>
      <c r="AF875" s="431">
        <f>+'[3]Central-conap'!F187</f>
        <v>82918.51999999999</v>
      </c>
      <c r="AG875" s="431">
        <f>+'[3]Central-conap'!F188</f>
        <v>0</v>
      </c>
      <c r="AH875" s="431">
        <f t="shared" si="498"/>
        <v>82918.51999999999</v>
      </c>
      <c r="AI875" s="431">
        <f t="shared" si="495"/>
        <v>0</v>
      </c>
      <c r="AJ875" s="431">
        <f t="shared" si="495"/>
        <v>2513164.9400000009</v>
      </c>
      <c r="AK875" s="431">
        <f t="shared" si="495"/>
        <v>0</v>
      </c>
      <c r="AL875" s="459">
        <f t="shared" si="493"/>
        <v>2513164.9400000009</v>
      </c>
      <c r="AM875" s="432" t="str">
        <f t="shared" si="496"/>
        <v/>
      </c>
      <c r="AN875" s="432">
        <f t="shared" si="496"/>
        <v>3.1939851425269651E-2</v>
      </c>
      <c r="AO875" s="432" t="str">
        <f t="shared" si="496"/>
        <v/>
      </c>
      <c r="AP875" s="432">
        <f t="shared" si="496"/>
        <v>3.1939851425269651E-2</v>
      </c>
      <c r="AQ875" s="430">
        <f t="shared" si="502"/>
        <v>0</v>
      </c>
      <c r="AR875" s="430">
        <f t="shared" si="502"/>
        <v>0</v>
      </c>
      <c r="AS875" s="430">
        <f t="shared" si="502"/>
        <v>0</v>
      </c>
      <c r="AT875" s="200">
        <f t="shared" si="499"/>
        <v>0</v>
      </c>
      <c r="AU875" s="433"/>
    </row>
    <row r="876" spans="1:48" s="434" customFormat="1">
      <c r="A876" s="492" t="s">
        <v>352</v>
      </c>
      <c r="B876" s="237" t="s">
        <v>74</v>
      </c>
      <c r="C876" s="430"/>
      <c r="D876" s="430">
        <v>226363.78</v>
      </c>
      <c r="E876" s="430">
        <v>301195.88</v>
      </c>
      <c r="F876" s="430">
        <f t="shared" si="494"/>
        <v>527559.66</v>
      </c>
      <c r="G876" s="430"/>
      <c r="H876" s="430"/>
      <c r="I876" s="430"/>
      <c r="J876" s="430">
        <f t="shared" si="488"/>
        <v>0</v>
      </c>
      <c r="K876" s="430">
        <f t="shared" si="500"/>
        <v>0</v>
      </c>
      <c r="L876" s="430">
        <f t="shared" si="500"/>
        <v>226363.78</v>
      </c>
      <c r="M876" s="430">
        <f t="shared" si="500"/>
        <v>301195.88</v>
      </c>
      <c r="N876" s="430">
        <f t="shared" si="489"/>
        <v>527559.66</v>
      </c>
      <c r="O876" s="430"/>
      <c r="P876" s="430">
        <v>226363.78</v>
      </c>
      <c r="Q876" s="430">
        <v>301195.88</v>
      </c>
      <c r="R876" s="430">
        <f t="shared" si="490"/>
        <v>527559.66</v>
      </c>
      <c r="S876" s="430"/>
      <c r="T876" s="430"/>
      <c r="U876" s="430"/>
      <c r="V876" s="430">
        <f t="shared" si="491"/>
        <v>0</v>
      </c>
      <c r="W876" s="430"/>
      <c r="X876" s="430"/>
      <c r="Y876" s="430"/>
      <c r="Z876" s="430">
        <f t="shared" si="492"/>
        <v>0</v>
      </c>
      <c r="AA876" s="430">
        <f t="shared" si="501"/>
        <v>0</v>
      </c>
      <c r="AB876" s="431">
        <f t="shared" si="501"/>
        <v>226363.78</v>
      </c>
      <c r="AC876" s="431">
        <f t="shared" si="501"/>
        <v>301195.88</v>
      </c>
      <c r="AD876" s="431">
        <f t="shared" si="497"/>
        <v>527559.66</v>
      </c>
      <c r="AE876" s="431"/>
      <c r="AF876" s="431">
        <f>+[3]BICUTAN!AX507</f>
        <v>41950.75</v>
      </c>
      <c r="AG876" s="431">
        <f>+[3]BICUTAN!AX508</f>
        <v>191200</v>
      </c>
      <c r="AH876" s="431">
        <f t="shared" si="498"/>
        <v>233150.75</v>
      </c>
      <c r="AI876" s="431">
        <f t="shared" si="495"/>
        <v>0</v>
      </c>
      <c r="AJ876" s="431">
        <f t="shared" si="495"/>
        <v>184413.03</v>
      </c>
      <c r="AK876" s="431">
        <f t="shared" si="495"/>
        <v>109995.88</v>
      </c>
      <c r="AL876" s="459">
        <f t="shared" si="493"/>
        <v>294408.91000000003</v>
      </c>
      <c r="AM876" s="432" t="str">
        <f t="shared" si="496"/>
        <v/>
      </c>
      <c r="AN876" s="432">
        <f t="shared" si="496"/>
        <v>0.18532448079812061</v>
      </c>
      <c r="AO876" s="432">
        <f t="shared" si="496"/>
        <v>0.63480283993260467</v>
      </c>
      <c r="AP876" s="432">
        <f t="shared" si="496"/>
        <v>0.44194195970177097</v>
      </c>
      <c r="AQ876" s="430">
        <f t="shared" si="502"/>
        <v>0</v>
      </c>
      <c r="AR876" s="430">
        <f t="shared" si="502"/>
        <v>0</v>
      </c>
      <c r="AS876" s="430">
        <f t="shared" si="502"/>
        <v>0</v>
      </c>
      <c r="AT876" s="200">
        <f t="shared" si="499"/>
        <v>0</v>
      </c>
      <c r="AU876" s="433"/>
    </row>
    <row r="877" spans="1:48">
      <c r="A877" s="401"/>
      <c r="B877" s="517"/>
      <c r="C877" s="200"/>
      <c r="D877" s="200"/>
      <c r="E877" s="200"/>
      <c r="F877" s="200">
        <f t="shared" si="494"/>
        <v>0</v>
      </c>
      <c r="G877" s="200"/>
      <c r="H877" s="200"/>
      <c r="I877" s="200"/>
      <c r="J877" s="200">
        <f t="shared" si="488"/>
        <v>0</v>
      </c>
      <c r="K877" s="200">
        <f t="shared" si="500"/>
        <v>0</v>
      </c>
      <c r="L877" s="200">
        <f t="shared" si="500"/>
        <v>0</v>
      </c>
      <c r="M877" s="200">
        <f t="shared" si="500"/>
        <v>0</v>
      </c>
      <c r="N877" s="200">
        <f t="shared" si="489"/>
        <v>0</v>
      </c>
      <c r="O877" s="200"/>
      <c r="P877" s="200"/>
      <c r="Q877" s="200"/>
      <c r="R877" s="200">
        <f t="shared" si="490"/>
        <v>0</v>
      </c>
      <c r="S877" s="200"/>
      <c r="T877" s="200"/>
      <c r="U877" s="200"/>
      <c r="V877" s="200">
        <f t="shared" si="491"/>
        <v>0</v>
      </c>
      <c r="W877" s="200"/>
      <c r="X877" s="200"/>
      <c r="Y877" s="200"/>
      <c r="Z877" s="200">
        <f t="shared" si="492"/>
        <v>0</v>
      </c>
      <c r="AA877" s="200">
        <f t="shared" si="501"/>
        <v>0</v>
      </c>
      <c r="AB877" s="402">
        <f t="shared" si="501"/>
        <v>0</v>
      </c>
      <c r="AC877" s="402">
        <f t="shared" si="501"/>
        <v>0</v>
      </c>
      <c r="AD877" s="402">
        <f t="shared" si="497"/>
        <v>0</v>
      </c>
      <c r="AE877" s="402"/>
      <c r="AF877" s="431">
        <v>0</v>
      </c>
      <c r="AG877" s="431">
        <v>0</v>
      </c>
      <c r="AH877" s="402">
        <f t="shared" si="498"/>
        <v>0</v>
      </c>
      <c r="AI877" s="402">
        <f t="shared" si="495"/>
        <v>0</v>
      </c>
      <c r="AJ877" s="402">
        <f t="shared" si="495"/>
        <v>0</v>
      </c>
      <c r="AK877" s="402">
        <f t="shared" si="495"/>
        <v>0</v>
      </c>
      <c r="AL877" s="402">
        <f t="shared" si="493"/>
        <v>0</v>
      </c>
      <c r="AM877" s="432" t="str">
        <f t="shared" si="496"/>
        <v/>
      </c>
      <c r="AN877" s="432" t="str">
        <f t="shared" si="496"/>
        <v/>
      </c>
      <c r="AO877" s="432" t="str">
        <f t="shared" si="496"/>
        <v/>
      </c>
      <c r="AP877" s="432" t="str">
        <f t="shared" si="496"/>
        <v/>
      </c>
      <c r="AQ877" s="200">
        <f t="shared" si="502"/>
        <v>0</v>
      </c>
      <c r="AR877" s="200">
        <f t="shared" si="502"/>
        <v>0</v>
      </c>
      <c r="AS877" s="200">
        <f t="shared" si="502"/>
        <v>0</v>
      </c>
      <c r="AT877" s="200">
        <f t="shared" si="499"/>
        <v>0</v>
      </c>
      <c r="AU877" s="425"/>
    </row>
    <row r="878" spans="1:48">
      <c r="A878" s="401" t="s">
        <v>227</v>
      </c>
      <c r="B878" s="518" t="s">
        <v>285</v>
      </c>
      <c r="C878" s="200"/>
      <c r="D878" s="200"/>
      <c r="E878" s="200"/>
      <c r="F878" s="200">
        <f t="shared" si="494"/>
        <v>0</v>
      </c>
      <c r="G878" s="200"/>
      <c r="H878" s="200"/>
      <c r="I878" s="200"/>
      <c r="J878" s="200">
        <f t="shared" si="488"/>
        <v>0</v>
      </c>
      <c r="K878" s="200">
        <f t="shared" si="500"/>
        <v>0</v>
      </c>
      <c r="L878" s="200">
        <f t="shared" si="500"/>
        <v>0</v>
      </c>
      <c r="M878" s="200">
        <f t="shared" si="500"/>
        <v>0</v>
      </c>
      <c r="N878" s="200">
        <f t="shared" si="489"/>
        <v>0</v>
      </c>
      <c r="O878" s="200"/>
      <c r="P878" s="200"/>
      <c r="Q878" s="200"/>
      <c r="R878" s="200">
        <f t="shared" si="490"/>
        <v>0</v>
      </c>
      <c r="S878" s="200"/>
      <c r="T878" s="200"/>
      <c r="U878" s="200"/>
      <c r="V878" s="200">
        <f t="shared" si="491"/>
        <v>0</v>
      </c>
      <c r="W878" s="200"/>
      <c r="X878" s="200"/>
      <c r="Y878" s="200"/>
      <c r="Z878" s="200">
        <f t="shared" si="492"/>
        <v>0</v>
      </c>
      <c r="AA878" s="200">
        <f t="shared" si="501"/>
        <v>0</v>
      </c>
      <c r="AB878" s="402">
        <f t="shared" si="501"/>
        <v>0</v>
      </c>
      <c r="AC878" s="402">
        <f t="shared" si="501"/>
        <v>0</v>
      </c>
      <c r="AD878" s="402">
        <f t="shared" si="497"/>
        <v>0</v>
      </c>
      <c r="AE878" s="402"/>
      <c r="AF878" s="431">
        <v>0</v>
      </c>
      <c r="AG878" s="431">
        <v>0</v>
      </c>
      <c r="AH878" s="402">
        <f t="shared" si="498"/>
        <v>0</v>
      </c>
      <c r="AI878" s="402">
        <f t="shared" si="495"/>
        <v>0</v>
      </c>
      <c r="AJ878" s="402">
        <f t="shared" si="495"/>
        <v>0</v>
      </c>
      <c r="AK878" s="402">
        <f t="shared" si="495"/>
        <v>0</v>
      </c>
      <c r="AL878" s="402">
        <f t="shared" si="493"/>
        <v>0</v>
      </c>
      <c r="AM878" s="432" t="str">
        <f t="shared" si="496"/>
        <v/>
      </c>
      <c r="AN878" s="432" t="str">
        <f t="shared" si="496"/>
        <v/>
      </c>
      <c r="AO878" s="432" t="str">
        <f t="shared" si="496"/>
        <v/>
      </c>
      <c r="AP878" s="432" t="str">
        <f t="shared" si="496"/>
        <v/>
      </c>
      <c r="AQ878" s="200">
        <f t="shared" si="502"/>
        <v>0</v>
      </c>
      <c r="AR878" s="200">
        <f t="shared" si="502"/>
        <v>0</v>
      </c>
      <c r="AS878" s="200">
        <f t="shared" si="502"/>
        <v>0</v>
      </c>
      <c r="AT878" s="200">
        <f t="shared" si="499"/>
        <v>0</v>
      </c>
      <c r="AU878" s="425"/>
    </row>
    <row r="879" spans="1:48" s="434" customFormat="1">
      <c r="A879" s="492" t="s">
        <v>353</v>
      </c>
      <c r="B879" s="237" t="s">
        <v>80</v>
      </c>
      <c r="C879" s="430"/>
      <c r="D879" s="430">
        <v>0</v>
      </c>
      <c r="E879" s="430">
        <v>48195</v>
      </c>
      <c r="F879" s="430">
        <f t="shared" si="494"/>
        <v>48195</v>
      </c>
      <c r="G879" s="430"/>
      <c r="H879" s="430"/>
      <c r="I879" s="430"/>
      <c r="J879" s="430">
        <f t="shared" si="488"/>
        <v>0</v>
      </c>
      <c r="K879" s="430">
        <f t="shared" si="500"/>
        <v>0</v>
      </c>
      <c r="L879" s="430">
        <f t="shared" si="500"/>
        <v>0</v>
      </c>
      <c r="M879" s="430">
        <f t="shared" si="500"/>
        <v>48195</v>
      </c>
      <c r="N879" s="430">
        <f t="shared" si="489"/>
        <v>48195</v>
      </c>
      <c r="O879" s="430"/>
      <c r="P879" s="430">
        <v>0</v>
      </c>
      <c r="Q879" s="430">
        <v>48195</v>
      </c>
      <c r="R879" s="430">
        <f t="shared" si="490"/>
        <v>48195</v>
      </c>
      <c r="S879" s="430"/>
      <c r="T879" s="430"/>
      <c r="U879" s="430"/>
      <c r="V879" s="430">
        <f t="shared" si="491"/>
        <v>0</v>
      </c>
      <c r="W879" s="430"/>
      <c r="X879" s="430"/>
      <c r="Y879" s="430"/>
      <c r="Z879" s="430">
        <f t="shared" si="492"/>
        <v>0</v>
      </c>
      <c r="AA879" s="430">
        <f t="shared" si="501"/>
        <v>0</v>
      </c>
      <c r="AB879" s="431">
        <f t="shared" si="501"/>
        <v>0</v>
      </c>
      <c r="AC879" s="431">
        <f t="shared" si="501"/>
        <v>48195</v>
      </c>
      <c r="AD879" s="431">
        <f t="shared" si="497"/>
        <v>48195</v>
      </c>
      <c r="AE879" s="431"/>
      <c r="AF879" s="431">
        <f>+[3]TRCILOCOS!AX507</f>
        <v>0</v>
      </c>
      <c r="AG879" s="431">
        <f>+[3]TRCILOCOS!AX508</f>
        <v>0</v>
      </c>
      <c r="AH879" s="431">
        <f t="shared" si="498"/>
        <v>0</v>
      </c>
      <c r="AI879" s="431">
        <f t="shared" si="495"/>
        <v>0</v>
      </c>
      <c r="AJ879" s="431">
        <f t="shared" si="495"/>
        <v>0</v>
      </c>
      <c r="AK879" s="431">
        <f t="shared" si="495"/>
        <v>48195</v>
      </c>
      <c r="AL879" s="459">
        <f t="shared" si="493"/>
        <v>48195</v>
      </c>
      <c r="AM879" s="432" t="str">
        <f t="shared" si="496"/>
        <v/>
      </c>
      <c r="AN879" s="432" t="str">
        <f t="shared" si="496"/>
        <v/>
      </c>
      <c r="AO879" s="432">
        <f t="shared" si="496"/>
        <v>0</v>
      </c>
      <c r="AP879" s="432">
        <f t="shared" si="496"/>
        <v>0</v>
      </c>
      <c r="AQ879" s="430">
        <f t="shared" si="502"/>
        <v>0</v>
      </c>
      <c r="AR879" s="430">
        <f t="shared" si="502"/>
        <v>0</v>
      </c>
      <c r="AS879" s="430">
        <f t="shared" si="502"/>
        <v>0</v>
      </c>
      <c r="AT879" s="200">
        <f t="shared" si="499"/>
        <v>0</v>
      </c>
      <c r="AU879" s="433"/>
    </row>
    <row r="880" spans="1:48">
      <c r="A880" s="401"/>
      <c r="B880" s="517"/>
      <c r="C880" s="200"/>
      <c r="D880" s="200"/>
      <c r="E880" s="200"/>
      <c r="F880" s="200">
        <f t="shared" si="494"/>
        <v>0</v>
      </c>
      <c r="G880" s="200"/>
      <c r="H880" s="200"/>
      <c r="I880" s="200"/>
      <c r="J880" s="200">
        <f t="shared" si="488"/>
        <v>0</v>
      </c>
      <c r="K880" s="200">
        <f t="shared" si="500"/>
        <v>0</v>
      </c>
      <c r="L880" s="200">
        <f t="shared" si="500"/>
        <v>0</v>
      </c>
      <c r="M880" s="200">
        <f t="shared" si="500"/>
        <v>0</v>
      </c>
      <c r="N880" s="200">
        <f t="shared" si="489"/>
        <v>0</v>
      </c>
      <c r="O880" s="200"/>
      <c r="P880" s="200"/>
      <c r="Q880" s="200"/>
      <c r="R880" s="200">
        <f t="shared" si="490"/>
        <v>0</v>
      </c>
      <c r="S880" s="200"/>
      <c r="T880" s="200"/>
      <c r="U880" s="200"/>
      <c r="V880" s="200">
        <f t="shared" si="491"/>
        <v>0</v>
      </c>
      <c r="W880" s="200"/>
      <c r="X880" s="200"/>
      <c r="Y880" s="200"/>
      <c r="Z880" s="200">
        <f t="shared" si="492"/>
        <v>0</v>
      </c>
      <c r="AA880" s="200">
        <f t="shared" si="501"/>
        <v>0</v>
      </c>
      <c r="AB880" s="402">
        <f t="shared" si="501"/>
        <v>0</v>
      </c>
      <c r="AC880" s="402">
        <f t="shared" si="501"/>
        <v>0</v>
      </c>
      <c r="AD880" s="402">
        <f t="shared" si="497"/>
        <v>0</v>
      </c>
      <c r="AE880" s="402"/>
      <c r="AF880" s="431">
        <v>0</v>
      </c>
      <c r="AG880" s="431">
        <v>0</v>
      </c>
      <c r="AH880" s="402">
        <f t="shared" si="498"/>
        <v>0</v>
      </c>
      <c r="AI880" s="402">
        <f t="shared" si="495"/>
        <v>0</v>
      </c>
      <c r="AJ880" s="402">
        <f t="shared" si="495"/>
        <v>0</v>
      </c>
      <c r="AK880" s="402">
        <f t="shared" si="495"/>
        <v>0</v>
      </c>
      <c r="AL880" s="402">
        <f t="shared" si="493"/>
        <v>0</v>
      </c>
      <c r="AM880" s="432" t="str">
        <f t="shared" si="496"/>
        <v/>
      </c>
      <c r="AN880" s="432" t="str">
        <f t="shared" si="496"/>
        <v/>
      </c>
      <c r="AO880" s="432" t="str">
        <f t="shared" si="496"/>
        <v/>
      </c>
      <c r="AP880" s="432" t="str">
        <f t="shared" si="496"/>
        <v/>
      </c>
      <c r="AQ880" s="200">
        <f t="shared" si="502"/>
        <v>0</v>
      </c>
      <c r="AR880" s="200">
        <f t="shared" si="502"/>
        <v>0</v>
      </c>
      <c r="AS880" s="200">
        <f t="shared" si="502"/>
        <v>0</v>
      </c>
      <c r="AT880" s="200">
        <f t="shared" si="499"/>
        <v>0</v>
      </c>
      <c r="AU880" s="425"/>
    </row>
    <row r="881" spans="1:47">
      <c r="A881" s="401" t="s">
        <v>227</v>
      </c>
      <c r="B881" s="518" t="s">
        <v>289</v>
      </c>
      <c r="C881" s="200"/>
      <c r="D881" s="200"/>
      <c r="E881" s="200"/>
      <c r="F881" s="200">
        <f t="shared" si="494"/>
        <v>0</v>
      </c>
      <c r="G881" s="200"/>
      <c r="H881" s="200"/>
      <c r="I881" s="200"/>
      <c r="J881" s="200">
        <f t="shared" si="488"/>
        <v>0</v>
      </c>
      <c r="K881" s="200">
        <f t="shared" si="500"/>
        <v>0</v>
      </c>
      <c r="L881" s="200">
        <f t="shared" si="500"/>
        <v>0</v>
      </c>
      <c r="M881" s="200">
        <f t="shared" si="500"/>
        <v>0</v>
      </c>
      <c r="N881" s="200">
        <f t="shared" si="489"/>
        <v>0</v>
      </c>
      <c r="O881" s="200"/>
      <c r="P881" s="200"/>
      <c r="Q881" s="200"/>
      <c r="R881" s="200">
        <f t="shared" si="490"/>
        <v>0</v>
      </c>
      <c r="S881" s="200"/>
      <c r="T881" s="200"/>
      <c r="U881" s="200"/>
      <c r="V881" s="200">
        <f t="shared" si="491"/>
        <v>0</v>
      </c>
      <c r="W881" s="200"/>
      <c r="X881" s="200"/>
      <c r="Y881" s="200"/>
      <c r="Z881" s="200">
        <f t="shared" si="492"/>
        <v>0</v>
      </c>
      <c r="AA881" s="200">
        <f t="shared" si="501"/>
        <v>0</v>
      </c>
      <c r="AB881" s="402">
        <f t="shared" si="501"/>
        <v>0</v>
      </c>
      <c r="AC881" s="402">
        <f t="shared" si="501"/>
        <v>0</v>
      </c>
      <c r="AD881" s="402">
        <f t="shared" si="497"/>
        <v>0</v>
      </c>
      <c r="AE881" s="402"/>
      <c r="AF881" s="431">
        <v>0</v>
      </c>
      <c r="AG881" s="431">
        <v>0</v>
      </c>
      <c r="AH881" s="402">
        <f t="shared" si="498"/>
        <v>0</v>
      </c>
      <c r="AI881" s="402">
        <f t="shared" si="495"/>
        <v>0</v>
      </c>
      <c r="AJ881" s="402">
        <f t="shared" si="495"/>
        <v>0</v>
      </c>
      <c r="AK881" s="402">
        <f t="shared" si="495"/>
        <v>0</v>
      </c>
      <c r="AL881" s="402">
        <f t="shared" si="493"/>
        <v>0</v>
      </c>
      <c r="AM881" s="432" t="str">
        <f t="shared" si="496"/>
        <v/>
      </c>
      <c r="AN881" s="432" t="str">
        <f t="shared" si="496"/>
        <v/>
      </c>
      <c r="AO881" s="432" t="str">
        <f t="shared" si="496"/>
        <v/>
      </c>
      <c r="AP881" s="432" t="str">
        <f t="shared" si="496"/>
        <v/>
      </c>
      <c r="AQ881" s="200">
        <f t="shared" si="502"/>
        <v>0</v>
      </c>
      <c r="AR881" s="200">
        <f t="shared" si="502"/>
        <v>0</v>
      </c>
      <c r="AS881" s="200">
        <f t="shared" si="502"/>
        <v>0</v>
      </c>
      <c r="AT881" s="200">
        <f t="shared" si="499"/>
        <v>0</v>
      </c>
      <c r="AU881" s="425"/>
    </row>
    <row r="882" spans="1:47" s="434" customFormat="1" ht="24">
      <c r="A882" s="492" t="s">
        <v>354</v>
      </c>
      <c r="B882" s="443" t="s">
        <v>91</v>
      </c>
      <c r="C882" s="430"/>
      <c r="D882" s="430">
        <v>0</v>
      </c>
      <c r="E882" s="430">
        <v>192574.66000000003</v>
      </c>
      <c r="F882" s="430">
        <f t="shared" si="494"/>
        <v>192574.66000000003</v>
      </c>
      <c r="G882" s="430"/>
      <c r="H882" s="430"/>
      <c r="I882" s="430"/>
      <c r="J882" s="430">
        <f t="shared" si="488"/>
        <v>0</v>
      </c>
      <c r="K882" s="430">
        <f t="shared" si="500"/>
        <v>0</v>
      </c>
      <c r="L882" s="430">
        <f t="shared" si="500"/>
        <v>0</v>
      </c>
      <c r="M882" s="430">
        <f t="shared" si="500"/>
        <v>192574.66000000003</v>
      </c>
      <c r="N882" s="430">
        <f t="shared" si="489"/>
        <v>192574.66000000003</v>
      </c>
      <c r="O882" s="430"/>
      <c r="P882" s="430">
        <v>0</v>
      </c>
      <c r="Q882" s="430">
        <v>192574.66000000003</v>
      </c>
      <c r="R882" s="430">
        <f t="shared" si="490"/>
        <v>192574.66000000003</v>
      </c>
      <c r="S882" s="430"/>
      <c r="T882" s="430"/>
      <c r="U882" s="430"/>
      <c r="V882" s="430">
        <f t="shared" si="491"/>
        <v>0</v>
      </c>
      <c r="W882" s="430"/>
      <c r="X882" s="430"/>
      <c r="Y882" s="430"/>
      <c r="Z882" s="430">
        <f t="shared" si="492"/>
        <v>0</v>
      </c>
      <c r="AA882" s="430">
        <f t="shared" si="501"/>
        <v>0</v>
      </c>
      <c r="AB882" s="431">
        <f t="shared" si="501"/>
        <v>0</v>
      </c>
      <c r="AC882" s="431">
        <f t="shared" si="501"/>
        <v>192574.66000000003</v>
      </c>
      <c r="AD882" s="431">
        <f t="shared" si="497"/>
        <v>192574.66000000003</v>
      </c>
      <c r="AE882" s="431"/>
      <c r="AF882" s="431">
        <f>+'[3]TRC-CV'!AX507</f>
        <v>0</v>
      </c>
      <c r="AG882" s="431">
        <f>+'[3]TRC-CV'!AX508</f>
        <v>25600</v>
      </c>
      <c r="AH882" s="431">
        <f t="shared" si="498"/>
        <v>25600</v>
      </c>
      <c r="AI882" s="431">
        <f t="shared" si="495"/>
        <v>0</v>
      </c>
      <c r="AJ882" s="431">
        <f t="shared" si="495"/>
        <v>0</v>
      </c>
      <c r="AK882" s="431">
        <f t="shared" si="495"/>
        <v>166974.66000000003</v>
      </c>
      <c r="AL882" s="459">
        <f t="shared" si="493"/>
        <v>166974.66000000003</v>
      </c>
      <c r="AM882" s="432" t="str">
        <f t="shared" si="496"/>
        <v/>
      </c>
      <c r="AN882" s="432" t="str">
        <f t="shared" si="496"/>
        <v/>
      </c>
      <c r="AO882" s="432">
        <f t="shared" si="496"/>
        <v>0.13293545474778454</v>
      </c>
      <c r="AP882" s="432">
        <f t="shared" si="496"/>
        <v>0.13293545474778454</v>
      </c>
      <c r="AQ882" s="430">
        <f t="shared" si="502"/>
        <v>0</v>
      </c>
      <c r="AR882" s="430">
        <f t="shared" si="502"/>
        <v>0</v>
      </c>
      <c r="AS882" s="430">
        <f t="shared" si="502"/>
        <v>0</v>
      </c>
      <c r="AT882" s="200">
        <f t="shared" si="499"/>
        <v>0</v>
      </c>
      <c r="AU882" s="433"/>
    </row>
    <row r="883" spans="1:47">
      <c r="A883" s="401"/>
      <c r="B883" s="517"/>
      <c r="C883" s="200"/>
      <c r="D883" s="200"/>
      <c r="E883" s="200"/>
      <c r="F883" s="200">
        <f t="shared" si="494"/>
        <v>0</v>
      </c>
      <c r="G883" s="200"/>
      <c r="H883" s="200"/>
      <c r="I883" s="200"/>
      <c r="J883" s="200">
        <f t="shared" si="488"/>
        <v>0</v>
      </c>
      <c r="K883" s="200">
        <f t="shared" si="500"/>
        <v>0</v>
      </c>
      <c r="L883" s="200">
        <f t="shared" si="500"/>
        <v>0</v>
      </c>
      <c r="M883" s="200">
        <f t="shared" si="500"/>
        <v>0</v>
      </c>
      <c r="N883" s="200">
        <f t="shared" si="489"/>
        <v>0</v>
      </c>
      <c r="O883" s="200"/>
      <c r="P883" s="200"/>
      <c r="Q883" s="200"/>
      <c r="R883" s="200">
        <f t="shared" si="490"/>
        <v>0</v>
      </c>
      <c r="S883" s="200"/>
      <c r="T883" s="200"/>
      <c r="U883" s="200"/>
      <c r="V883" s="200">
        <f t="shared" si="491"/>
        <v>0</v>
      </c>
      <c r="W883" s="200"/>
      <c r="X883" s="200"/>
      <c r="Y883" s="200"/>
      <c r="Z883" s="200">
        <f t="shared" si="492"/>
        <v>0</v>
      </c>
      <c r="AA883" s="200">
        <f t="shared" si="501"/>
        <v>0</v>
      </c>
      <c r="AB883" s="402">
        <f t="shared" si="501"/>
        <v>0</v>
      </c>
      <c r="AC883" s="402">
        <f t="shared" si="501"/>
        <v>0</v>
      </c>
      <c r="AD883" s="402">
        <f t="shared" si="497"/>
        <v>0</v>
      </c>
      <c r="AE883" s="402"/>
      <c r="AF883" s="431">
        <v>0</v>
      </c>
      <c r="AG883" s="431">
        <v>0</v>
      </c>
      <c r="AH883" s="402">
        <f t="shared" si="498"/>
        <v>0</v>
      </c>
      <c r="AI883" s="402">
        <f t="shared" si="495"/>
        <v>0</v>
      </c>
      <c r="AJ883" s="402">
        <f t="shared" si="495"/>
        <v>0</v>
      </c>
      <c r="AK883" s="402">
        <f t="shared" si="495"/>
        <v>0</v>
      </c>
      <c r="AL883" s="402">
        <f t="shared" si="493"/>
        <v>0</v>
      </c>
      <c r="AM883" s="432" t="str">
        <f t="shared" si="496"/>
        <v/>
      </c>
      <c r="AN883" s="432" t="str">
        <f t="shared" si="496"/>
        <v/>
      </c>
      <c r="AO883" s="432" t="str">
        <f t="shared" si="496"/>
        <v/>
      </c>
      <c r="AP883" s="432" t="str">
        <f t="shared" si="496"/>
        <v/>
      </c>
      <c r="AQ883" s="200">
        <f t="shared" si="502"/>
        <v>0</v>
      </c>
      <c r="AR883" s="200">
        <f t="shared" si="502"/>
        <v>0</v>
      </c>
      <c r="AS883" s="200">
        <f t="shared" si="502"/>
        <v>0</v>
      </c>
      <c r="AT883" s="200">
        <f t="shared" si="499"/>
        <v>0</v>
      </c>
      <c r="AU883" s="425"/>
    </row>
    <row r="884" spans="1:47">
      <c r="A884" s="401" t="s">
        <v>227</v>
      </c>
      <c r="B884" s="518" t="s">
        <v>299</v>
      </c>
      <c r="C884" s="200"/>
      <c r="D884" s="200"/>
      <c r="E884" s="200"/>
      <c r="F884" s="200">
        <f t="shared" si="494"/>
        <v>0</v>
      </c>
      <c r="G884" s="200"/>
      <c r="H884" s="200"/>
      <c r="I884" s="200"/>
      <c r="J884" s="200">
        <f t="shared" si="488"/>
        <v>0</v>
      </c>
      <c r="K884" s="200">
        <f t="shared" si="500"/>
        <v>0</v>
      </c>
      <c r="L884" s="200">
        <f t="shared" si="500"/>
        <v>0</v>
      </c>
      <c r="M884" s="200">
        <f t="shared" si="500"/>
        <v>0</v>
      </c>
      <c r="N884" s="200">
        <f t="shared" si="489"/>
        <v>0</v>
      </c>
      <c r="O884" s="200"/>
      <c r="P884" s="200"/>
      <c r="Q884" s="200"/>
      <c r="R884" s="200">
        <f t="shared" si="490"/>
        <v>0</v>
      </c>
      <c r="S884" s="200"/>
      <c r="T884" s="200"/>
      <c r="U884" s="200"/>
      <c r="V884" s="200">
        <f t="shared" si="491"/>
        <v>0</v>
      </c>
      <c r="W884" s="200"/>
      <c r="X884" s="200"/>
      <c r="Y884" s="200"/>
      <c r="Z884" s="200">
        <f t="shared" si="492"/>
        <v>0</v>
      </c>
      <c r="AA884" s="200">
        <f t="shared" si="501"/>
        <v>0</v>
      </c>
      <c r="AB884" s="402">
        <f t="shared" si="501"/>
        <v>0</v>
      </c>
      <c r="AC884" s="402">
        <f t="shared" si="501"/>
        <v>0</v>
      </c>
      <c r="AD884" s="402">
        <f t="shared" si="497"/>
        <v>0</v>
      </c>
      <c r="AE884" s="402"/>
      <c r="AF884" s="431">
        <v>0</v>
      </c>
      <c r="AG884" s="431">
        <v>0</v>
      </c>
      <c r="AH884" s="402">
        <f t="shared" si="498"/>
        <v>0</v>
      </c>
      <c r="AI884" s="402">
        <f t="shared" si="495"/>
        <v>0</v>
      </c>
      <c r="AJ884" s="402">
        <f t="shared" si="495"/>
        <v>0</v>
      </c>
      <c r="AK884" s="402">
        <f t="shared" si="495"/>
        <v>0</v>
      </c>
      <c r="AL884" s="402">
        <f t="shared" si="493"/>
        <v>0</v>
      </c>
      <c r="AM884" s="432" t="str">
        <f t="shared" si="496"/>
        <v/>
      </c>
      <c r="AN884" s="432" t="str">
        <f t="shared" si="496"/>
        <v/>
      </c>
      <c r="AO884" s="432" t="str">
        <f t="shared" si="496"/>
        <v/>
      </c>
      <c r="AP884" s="432" t="str">
        <f t="shared" si="496"/>
        <v/>
      </c>
      <c r="AQ884" s="200">
        <f t="shared" si="502"/>
        <v>0</v>
      </c>
      <c r="AR884" s="200">
        <f t="shared" si="502"/>
        <v>0</v>
      </c>
      <c r="AS884" s="200">
        <f t="shared" si="502"/>
        <v>0</v>
      </c>
      <c r="AT884" s="200">
        <f t="shared" si="499"/>
        <v>0</v>
      </c>
      <c r="AU884" s="425"/>
    </row>
    <row r="885" spans="1:47" s="434" customFormat="1">
      <c r="A885" s="492" t="s">
        <v>355</v>
      </c>
      <c r="B885" s="443" t="s">
        <v>73</v>
      </c>
      <c r="C885" s="430"/>
      <c r="D885" s="430">
        <v>428.05000000074506</v>
      </c>
      <c r="E885" s="430">
        <v>21500</v>
      </c>
      <c r="F885" s="430">
        <f t="shared" si="494"/>
        <v>21928.050000000745</v>
      </c>
      <c r="G885" s="430"/>
      <c r="H885" s="430"/>
      <c r="I885" s="430"/>
      <c r="J885" s="430">
        <f t="shared" si="488"/>
        <v>0</v>
      </c>
      <c r="K885" s="430">
        <f t="shared" si="500"/>
        <v>0</v>
      </c>
      <c r="L885" s="430">
        <f t="shared" si="500"/>
        <v>428.05000000074506</v>
      </c>
      <c r="M885" s="430">
        <f t="shared" si="500"/>
        <v>21500</v>
      </c>
      <c r="N885" s="430">
        <f t="shared" si="489"/>
        <v>21928.050000000745</v>
      </c>
      <c r="O885" s="430"/>
      <c r="P885" s="430">
        <v>428.05000000074506</v>
      </c>
      <c r="Q885" s="430">
        <v>21500</v>
      </c>
      <c r="R885" s="430">
        <f t="shared" si="490"/>
        <v>21928.050000000745</v>
      </c>
      <c r="S885" s="430"/>
      <c r="T885" s="430"/>
      <c r="U885" s="430"/>
      <c r="V885" s="430">
        <f t="shared" si="491"/>
        <v>0</v>
      </c>
      <c r="W885" s="430"/>
      <c r="X885" s="430"/>
      <c r="Y885" s="430"/>
      <c r="Z885" s="430">
        <f t="shared" si="492"/>
        <v>0</v>
      </c>
      <c r="AA885" s="430">
        <f t="shared" si="501"/>
        <v>0</v>
      </c>
      <c r="AB885" s="431">
        <f t="shared" si="501"/>
        <v>428.05000000074506</v>
      </c>
      <c r="AC885" s="431">
        <f t="shared" si="501"/>
        <v>21500</v>
      </c>
      <c r="AD885" s="431">
        <f t="shared" si="497"/>
        <v>21928.050000000745</v>
      </c>
      <c r="AE885" s="431"/>
      <c r="AF885" s="431">
        <f>+[3]TRCBATAAN!AX507</f>
        <v>0</v>
      </c>
      <c r="AG885" s="431">
        <f>+[3]TRCBATAAN!AX508</f>
        <v>0</v>
      </c>
      <c r="AH885" s="431">
        <f t="shared" si="498"/>
        <v>0</v>
      </c>
      <c r="AI885" s="431">
        <f t="shared" si="495"/>
        <v>0</v>
      </c>
      <c r="AJ885" s="431">
        <f t="shared" si="495"/>
        <v>428.05000000074506</v>
      </c>
      <c r="AK885" s="431">
        <f t="shared" si="495"/>
        <v>21500</v>
      </c>
      <c r="AL885" s="459">
        <f t="shared" si="493"/>
        <v>21928.050000000745</v>
      </c>
      <c r="AM885" s="432" t="str">
        <f t="shared" si="496"/>
        <v/>
      </c>
      <c r="AN885" s="432">
        <f t="shared" si="496"/>
        <v>0</v>
      </c>
      <c r="AO885" s="432">
        <f t="shared" si="496"/>
        <v>0</v>
      </c>
      <c r="AP885" s="432">
        <f t="shared" si="496"/>
        <v>0</v>
      </c>
      <c r="AQ885" s="430">
        <f t="shared" si="502"/>
        <v>0</v>
      </c>
      <c r="AR885" s="430">
        <f t="shared" si="502"/>
        <v>0</v>
      </c>
      <c r="AS885" s="430">
        <f t="shared" si="502"/>
        <v>0</v>
      </c>
      <c r="AT885" s="200">
        <f t="shared" si="499"/>
        <v>0</v>
      </c>
      <c r="AU885" s="433"/>
    </row>
    <row r="886" spans="1:47">
      <c r="A886" s="401"/>
      <c r="B886" s="517"/>
      <c r="C886" s="200"/>
      <c r="D886" s="200"/>
      <c r="E886" s="200"/>
      <c r="F886" s="200">
        <f t="shared" si="494"/>
        <v>0</v>
      </c>
      <c r="G886" s="200"/>
      <c r="H886" s="200"/>
      <c r="I886" s="200"/>
      <c r="J886" s="200">
        <f t="shared" si="488"/>
        <v>0</v>
      </c>
      <c r="K886" s="200">
        <f t="shared" si="500"/>
        <v>0</v>
      </c>
      <c r="L886" s="200">
        <f t="shared" si="500"/>
        <v>0</v>
      </c>
      <c r="M886" s="200">
        <f t="shared" si="500"/>
        <v>0</v>
      </c>
      <c r="N886" s="200">
        <f t="shared" si="489"/>
        <v>0</v>
      </c>
      <c r="O886" s="200"/>
      <c r="P886" s="200"/>
      <c r="Q886" s="200"/>
      <c r="R886" s="200">
        <f t="shared" si="490"/>
        <v>0</v>
      </c>
      <c r="S886" s="200"/>
      <c r="T886" s="200"/>
      <c r="U886" s="200"/>
      <c r="V886" s="200">
        <f t="shared" si="491"/>
        <v>0</v>
      </c>
      <c r="W886" s="200"/>
      <c r="X886" s="200"/>
      <c r="Y886" s="200"/>
      <c r="Z886" s="200">
        <f t="shared" si="492"/>
        <v>0</v>
      </c>
      <c r="AA886" s="200">
        <f t="shared" si="501"/>
        <v>0</v>
      </c>
      <c r="AB886" s="402">
        <f t="shared" si="501"/>
        <v>0</v>
      </c>
      <c r="AC886" s="402">
        <f t="shared" si="501"/>
        <v>0</v>
      </c>
      <c r="AD886" s="402">
        <f t="shared" si="497"/>
        <v>0</v>
      </c>
      <c r="AE886" s="402"/>
      <c r="AF886" s="431">
        <v>0</v>
      </c>
      <c r="AG886" s="431">
        <v>0</v>
      </c>
      <c r="AH886" s="402">
        <f t="shared" si="498"/>
        <v>0</v>
      </c>
      <c r="AI886" s="402">
        <f t="shared" si="495"/>
        <v>0</v>
      </c>
      <c r="AJ886" s="402">
        <f t="shared" si="495"/>
        <v>0</v>
      </c>
      <c r="AK886" s="402">
        <f t="shared" si="495"/>
        <v>0</v>
      </c>
      <c r="AL886" s="402">
        <f t="shared" si="493"/>
        <v>0</v>
      </c>
      <c r="AM886" s="432" t="str">
        <f t="shared" si="496"/>
        <v/>
      </c>
      <c r="AN886" s="432" t="str">
        <f t="shared" si="496"/>
        <v/>
      </c>
      <c r="AO886" s="432" t="str">
        <f t="shared" si="496"/>
        <v/>
      </c>
      <c r="AP886" s="432" t="str">
        <f t="shared" si="496"/>
        <v/>
      </c>
      <c r="AQ886" s="200">
        <f t="shared" si="502"/>
        <v>0</v>
      </c>
      <c r="AR886" s="200">
        <f t="shared" si="502"/>
        <v>0</v>
      </c>
      <c r="AS886" s="200">
        <f t="shared" si="502"/>
        <v>0</v>
      </c>
      <c r="AT886" s="200">
        <f t="shared" si="499"/>
        <v>0</v>
      </c>
      <c r="AU886" s="425"/>
    </row>
    <row r="887" spans="1:47">
      <c r="A887" s="401" t="s">
        <v>227</v>
      </c>
      <c r="B887" s="518" t="s">
        <v>305</v>
      </c>
      <c r="C887" s="200"/>
      <c r="D887" s="200"/>
      <c r="E887" s="200"/>
      <c r="F887" s="200">
        <f t="shared" si="494"/>
        <v>0</v>
      </c>
      <c r="G887" s="200"/>
      <c r="H887" s="200"/>
      <c r="I887" s="200"/>
      <c r="J887" s="200">
        <f t="shared" si="488"/>
        <v>0</v>
      </c>
      <c r="K887" s="200">
        <f t="shared" si="500"/>
        <v>0</v>
      </c>
      <c r="L887" s="200">
        <f t="shared" si="500"/>
        <v>0</v>
      </c>
      <c r="M887" s="200">
        <f t="shared" si="500"/>
        <v>0</v>
      </c>
      <c r="N887" s="200">
        <f t="shared" si="489"/>
        <v>0</v>
      </c>
      <c r="O887" s="200"/>
      <c r="P887" s="200"/>
      <c r="Q887" s="200"/>
      <c r="R887" s="200">
        <f t="shared" si="490"/>
        <v>0</v>
      </c>
      <c r="S887" s="200"/>
      <c r="T887" s="200"/>
      <c r="U887" s="200"/>
      <c r="V887" s="200">
        <f t="shared" si="491"/>
        <v>0</v>
      </c>
      <c r="W887" s="200"/>
      <c r="X887" s="200"/>
      <c r="Y887" s="200"/>
      <c r="Z887" s="200">
        <f t="shared" si="492"/>
        <v>0</v>
      </c>
      <c r="AA887" s="200">
        <f t="shared" si="501"/>
        <v>0</v>
      </c>
      <c r="AB887" s="402">
        <f t="shared" si="501"/>
        <v>0</v>
      </c>
      <c r="AC887" s="402">
        <f t="shared" si="501"/>
        <v>0</v>
      </c>
      <c r="AD887" s="402">
        <f t="shared" si="497"/>
        <v>0</v>
      </c>
      <c r="AE887" s="402"/>
      <c r="AF887" s="431">
        <v>0</v>
      </c>
      <c r="AG887" s="431">
        <v>0</v>
      </c>
      <c r="AH887" s="402">
        <f t="shared" si="498"/>
        <v>0</v>
      </c>
      <c r="AI887" s="402">
        <f t="shared" si="495"/>
        <v>0</v>
      </c>
      <c r="AJ887" s="402">
        <f t="shared" si="495"/>
        <v>0</v>
      </c>
      <c r="AK887" s="402">
        <f t="shared" si="495"/>
        <v>0</v>
      </c>
      <c r="AL887" s="402">
        <f t="shared" si="493"/>
        <v>0</v>
      </c>
      <c r="AM887" s="432" t="str">
        <f t="shared" si="496"/>
        <v/>
      </c>
      <c r="AN887" s="432" t="str">
        <f t="shared" si="496"/>
        <v/>
      </c>
      <c r="AO887" s="432" t="str">
        <f t="shared" si="496"/>
        <v/>
      </c>
      <c r="AP887" s="432" t="str">
        <f t="shared" si="496"/>
        <v/>
      </c>
      <c r="AQ887" s="200">
        <f t="shared" si="502"/>
        <v>0</v>
      </c>
      <c r="AR887" s="200">
        <f t="shared" si="502"/>
        <v>0</v>
      </c>
      <c r="AS887" s="200">
        <f t="shared" si="502"/>
        <v>0</v>
      </c>
      <c r="AT887" s="200">
        <f t="shared" si="499"/>
        <v>0</v>
      </c>
      <c r="AU887" s="425"/>
    </row>
    <row r="888" spans="1:47" s="434" customFormat="1">
      <c r="A888" s="492" t="s">
        <v>356</v>
      </c>
      <c r="B888" s="237" t="s">
        <v>79</v>
      </c>
      <c r="C888" s="430"/>
      <c r="D888" s="430">
        <v>23455.829999998212</v>
      </c>
      <c r="E888" s="430">
        <v>214400</v>
      </c>
      <c r="F888" s="430">
        <f t="shared" si="494"/>
        <v>237855.82999999821</v>
      </c>
      <c r="G888" s="430"/>
      <c r="H888" s="430"/>
      <c r="I888" s="430"/>
      <c r="J888" s="430">
        <f t="shared" si="488"/>
        <v>0</v>
      </c>
      <c r="K888" s="430">
        <f t="shared" si="500"/>
        <v>0</v>
      </c>
      <c r="L888" s="430">
        <f t="shared" si="500"/>
        <v>23455.829999998212</v>
      </c>
      <c r="M888" s="430">
        <f t="shared" si="500"/>
        <v>214400</v>
      </c>
      <c r="N888" s="430">
        <f t="shared" si="489"/>
        <v>237855.82999999821</v>
      </c>
      <c r="O888" s="430"/>
      <c r="P888" s="430">
        <v>23455.829999998212</v>
      </c>
      <c r="Q888" s="430">
        <v>214400</v>
      </c>
      <c r="R888" s="430">
        <f t="shared" si="490"/>
        <v>237855.82999999821</v>
      </c>
      <c r="S888" s="430"/>
      <c r="T888" s="430"/>
      <c r="U888" s="430"/>
      <c r="V888" s="430">
        <f t="shared" si="491"/>
        <v>0</v>
      </c>
      <c r="W888" s="430"/>
      <c r="X888" s="430"/>
      <c r="Y888" s="430"/>
      <c r="Z888" s="430">
        <f t="shared" si="492"/>
        <v>0</v>
      </c>
      <c r="AA888" s="430">
        <f t="shared" si="501"/>
        <v>0</v>
      </c>
      <c r="AB888" s="431">
        <f t="shared" si="501"/>
        <v>23455.829999998212</v>
      </c>
      <c r="AC888" s="431">
        <f t="shared" si="501"/>
        <v>214400</v>
      </c>
      <c r="AD888" s="431">
        <f t="shared" si="497"/>
        <v>237855.82999999821</v>
      </c>
      <c r="AE888" s="431"/>
      <c r="AF888" s="431">
        <f>+[3]TRCTAGAYTAY!AX507</f>
        <v>23417.25</v>
      </c>
      <c r="AG888" s="431">
        <f>+[3]TRCTAGAYTAY!AX508</f>
        <v>214297</v>
      </c>
      <c r="AH888" s="431">
        <f t="shared" si="498"/>
        <v>237714.25</v>
      </c>
      <c r="AI888" s="431">
        <f t="shared" si="495"/>
        <v>0</v>
      </c>
      <c r="AJ888" s="431">
        <f t="shared" si="495"/>
        <v>38.579999998211861</v>
      </c>
      <c r="AK888" s="431">
        <f t="shared" si="495"/>
        <v>103</v>
      </c>
      <c r="AL888" s="459">
        <f t="shared" si="493"/>
        <v>141.57999999821186</v>
      </c>
      <c r="AM888" s="432" t="str">
        <f t="shared" si="496"/>
        <v/>
      </c>
      <c r="AN888" s="432">
        <f t="shared" si="496"/>
        <v>0.99835520636028596</v>
      </c>
      <c r="AO888" s="432">
        <f t="shared" si="496"/>
        <v>0.99951958955223885</v>
      </c>
      <c r="AP888" s="432">
        <f t="shared" si="496"/>
        <v>0.99940476548336776</v>
      </c>
      <c r="AQ888" s="430">
        <f t="shared" si="502"/>
        <v>0</v>
      </c>
      <c r="AR888" s="430">
        <f t="shared" si="502"/>
        <v>0</v>
      </c>
      <c r="AS888" s="430">
        <f t="shared" si="502"/>
        <v>0</v>
      </c>
      <c r="AT888" s="200">
        <f t="shared" si="499"/>
        <v>0</v>
      </c>
      <c r="AU888" s="433"/>
    </row>
    <row r="889" spans="1:47">
      <c r="A889" s="401"/>
      <c r="B889" s="517"/>
      <c r="C889" s="200"/>
      <c r="D889" s="200"/>
      <c r="E889" s="200"/>
      <c r="F889" s="200">
        <f t="shared" si="494"/>
        <v>0</v>
      </c>
      <c r="G889" s="200"/>
      <c r="H889" s="200"/>
      <c r="I889" s="200"/>
      <c r="J889" s="200">
        <f t="shared" si="488"/>
        <v>0</v>
      </c>
      <c r="K889" s="200">
        <f t="shared" si="500"/>
        <v>0</v>
      </c>
      <c r="L889" s="200">
        <f t="shared" si="500"/>
        <v>0</v>
      </c>
      <c r="M889" s="200">
        <f t="shared" si="500"/>
        <v>0</v>
      </c>
      <c r="N889" s="200">
        <f t="shared" si="489"/>
        <v>0</v>
      </c>
      <c r="O889" s="200"/>
      <c r="P889" s="200"/>
      <c r="Q889" s="200"/>
      <c r="R889" s="200">
        <f t="shared" si="490"/>
        <v>0</v>
      </c>
      <c r="S889" s="200"/>
      <c r="T889" s="200"/>
      <c r="U889" s="200"/>
      <c r="V889" s="200">
        <f t="shared" si="491"/>
        <v>0</v>
      </c>
      <c r="W889" s="200"/>
      <c r="X889" s="200"/>
      <c r="Y889" s="200"/>
      <c r="Z889" s="200">
        <f t="shared" si="492"/>
        <v>0</v>
      </c>
      <c r="AA889" s="200">
        <f t="shared" si="501"/>
        <v>0</v>
      </c>
      <c r="AB889" s="402">
        <f t="shared" si="501"/>
        <v>0</v>
      </c>
      <c r="AC889" s="402">
        <f t="shared" si="501"/>
        <v>0</v>
      </c>
      <c r="AD889" s="402">
        <f t="shared" si="497"/>
        <v>0</v>
      </c>
      <c r="AE889" s="402"/>
      <c r="AF889" s="431">
        <v>0</v>
      </c>
      <c r="AG889" s="431">
        <v>0</v>
      </c>
      <c r="AH889" s="402">
        <f t="shared" si="498"/>
        <v>0</v>
      </c>
      <c r="AI889" s="402">
        <f t="shared" si="495"/>
        <v>0</v>
      </c>
      <c r="AJ889" s="402">
        <f t="shared" si="495"/>
        <v>0</v>
      </c>
      <c r="AK889" s="402">
        <f t="shared" si="495"/>
        <v>0</v>
      </c>
      <c r="AL889" s="402">
        <f t="shared" si="493"/>
        <v>0</v>
      </c>
      <c r="AM889" s="432" t="str">
        <f t="shared" si="496"/>
        <v/>
      </c>
      <c r="AN889" s="432" t="str">
        <f t="shared" si="496"/>
        <v/>
      </c>
      <c r="AO889" s="432" t="str">
        <f t="shared" si="496"/>
        <v/>
      </c>
      <c r="AP889" s="432" t="str">
        <f t="shared" si="496"/>
        <v/>
      </c>
      <c r="AQ889" s="200">
        <f t="shared" si="502"/>
        <v>0</v>
      </c>
      <c r="AR889" s="200">
        <f t="shared" si="502"/>
        <v>0</v>
      </c>
      <c r="AS889" s="200">
        <f t="shared" si="502"/>
        <v>0</v>
      </c>
      <c r="AT889" s="200">
        <f t="shared" si="499"/>
        <v>0</v>
      </c>
      <c r="AU889" s="425"/>
    </row>
    <row r="890" spans="1:47">
      <c r="A890" s="401" t="s">
        <v>227</v>
      </c>
      <c r="B890" s="518" t="s">
        <v>310</v>
      </c>
      <c r="C890" s="200"/>
      <c r="D890" s="200"/>
      <c r="E890" s="200"/>
      <c r="F890" s="200">
        <f t="shared" si="494"/>
        <v>0</v>
      </c>
      <c r="G890" s="200"/>
      <c r="H890" s="200"/>
      <c r="I890" s="200"/>
      <c r="J890" s="200">
        <f t="shared" si="488"/>
        <v>0</v>
      </c>
      <c r="K890" s="200">
        <f t="shared" si="500"/>
        <v>0</v>
      </c>
      <c r="L890" s="200">
        <f t="shared" si="500"/>
        <v>0</v>
      </c>
      <c r="M890" s="200">
        <f t="shared" si="500"/>
        <v>0</v>
      </c>
      <c r="N890" s="200">
        <f t="shared" si="489"/>
        <v>0</v>
      </c>
      <c r="O890" s="200"/>
      <c r="P890" s="200"/>
      <c r="Q890" s="200"/>
      <c r="R890" s="200">
        <f t="shared" si="490"/>
        <v>0</v>
      </c>
      <c r="S890" s="200"/>
      <c r="T890" s="200"/>
      <c r="U890" s="200"/>
      <c r="V890" s="200">
        <f t="shared" si="491"/>
        <v>0</v>
      </c>
      <c r="W890" s="200"/>
      <c r="X890" s="200"/>
      <c r="Y890" s="200"/>
      <c r="Z890" s="200">
        <f t="shared" si="492"/>
        <v>0</v>
      </c>
      <c r="AA890" s="200">
        <f t="shared" si="501"/>
        <v>0</v>
      </c>
      <c r="AB890" s="402">
        <f t="shared" si="501"/>
        <v>0</v>
      </c>
      <c r="AC890" s="402">
        <f t="shared" si="501"/>
        <v>0</v>
      </c>
      <c r="AD890" s="402">
        <f t="shared" si="497"/>
        <v>0</v>
      </c>
      <c r="AE890" s="402"/>
      <c r="AF890" s="431">
        <v>0</v>
      </c>
      <c r="AG890" s="431">
        <v>0</v>
      </c>
      <c r="AH890" s="402">
        <f t="shared" si="498"/>
        <v>0</v>
      </c>
      <c r="AI890" s="402">
        <f t="shared" si="495"/>
        <v>0</v>
      </c>
      <c r="AJ890" s="402">
        <f t="shared" si="495"/>
        <v>0</v>
      </c>
      <c r="AK890" s="402">
        <f t="shared" si="495"/>
        <v>0</v>
      </c>
      <c r="AL890" s="402">
        <f t="shared" si="493"/>
        <v>0</v>
      </c>
      <c r="AM890" s="432" t="str">
        <f t="shared" si="496"/>
        <v/>
      </c>
      <c r="AN890" s="432" t="str">
        <f t="shared" si="496"/>
        <v/>
      </c>
      <c r="AO890" s="432" t="str">
        <f t="shared" si="496"/>
        <v/>
      </c>
      <c r="AP890" s="432" t="str">
        <f t="shared" si="496"/>
        <v/>
      </c>
      <c r="AQ890" s="200">
        <f t="shared" si="502"/>
        <v>0</v>
      </c>
      <c r="AR890" s="200">
        <f t="shared" si="502"/>
        <v>0</v>
      </c>
      <c r="AS890" s="200">
        <f t="shared" si="502"/>
        <v>0</v>
      </c>
      <c r="AT890" s="200">
        <f t="shared" si="499"/>
        <v>0</v>
      </c>
      <c r="AU890" s="425"/>
    </row>
    <row r="891" spans="1:47" s="434" customFormat="1">
      <c r="A891" s="492" t="s">
        <v>357</v>
      </c>
      <c r="B891" s="237" t="s">
        <v>119</v>
      </c>
      <c r="C891" s="430"/>
      <c r="D891" s="430">
        <v>0</v>
      </c>
      <c r="E891" s="430">
        <v>2885</v>
      </c>
      <c r="F891" s="430">
        <f t="shared" si="494"/>
        <v>2885</v>
      </c>
      <c r="G891" s="430"/>
      <c r="H891" s="430"/>
      <c r="I891" s="430"/>
      <c r="J891" s="430">
        <f t="shared" si="488"/>
        <v>0</v>
      </c>
      <c r="K891" s="430">
        <f t="shared" si="500"/>
        <v>0</v>
      </c>
      <c r="L891" s="430">
        <f t="shared" si="500"/>
        <v>0</v>
      </c>
      <c r="M891" s="430">
        <f t="shared" si="500"/>
        <v>2885</v>
      </c>
      <c r="N891" s="430">
        <f t="shared" si="489"/>
        <v>2885</v>
      </c>
      <c r="O891" s="430"/>
      <c r="P891" s="430">
        <v>0</v>
      </c>
      <c r="Q891" s="430">
        <v>2885</v>
      </c>
      <c r="R891" s="430">
        <f t="shared" si="490"/>
        <v>2885</v>
      </c>
      <c r="S891" s="430"/>
      <c r="T891" s="430"/>
      <c r="U891" s="430"/>
      <c r="V891" s="430">
        <f t="shared" si="491"/>
        <v>0</v>
      </c>
      <c r="W891" s="430"/>
      <c r="X891" s="430"/>
      <c r="Y891" s="430"/>
      <c r="Z891" s="430">
        <f t="shared" si="492"/>
        <v>0</v>
      </c>
      <c r="AA891" s="430">
        <f t="shared" si="501"/>
        <v>0</v>
      </c>
      <c r="AB891" s="431">
        <f t="shared" si="501"/>
        <v>0</v>
      </c>
      <c r="AC891" s="431">
        <f t="shared" si="501"/>
        <v>2885</v>
      </c>
      <c r="AD891" s="431">
        <f t="shared" si="497"/>
        <v>2885</v>
      </c>
      <c r="AE891" s="431"/>
      <c r="AF891" s="431">
        <f>+'[3]TRC-CAMARINES'!AX507</f>
        <v>0</v>
      </c>
      <c r="AG891" s="431">
        <f>+'[3]TRC-CAMARINES'!AX508</f>
        <v>0</v>
      </c>
      <c r="AH891" s="431">
        <f t="shared" si="498"/>
        <v>0</v>
      </c>
      <c r="AI891" s="431">
        <f t="shared" si="495"/>
        <v>0</v>
      </c>
      <c r="AJ891" s="431">
        <f t="shared" si="495"/>
        <v>0</v>
      </c>
      <c r="AK891" s="431">
        <f t="shared" si="495"/>
        <v>2885</v>
      </c>
      <c r="AL891" s="459">
        <f t="shared" si="493"/>
        <v>2885</v>
      </c>
      <c r="AM891" s="432" t="str">
        <f t="shared" si="496"/>
        <v/>
      </c>
      <c r="AN891" s="432" t="str">
        <f t="shared" si="496"/>
        <v/>
      </c>
      <c r="AO891" s="432">
        <f t="shared" si="496"/>
        <v>0</v>
      </c>
      <c r="AP891" s="432">
        <f t="shared" si="496"/>
        <v>0</v>
      </c>
      <c r="AQ891" s="430">
        <f t="shared" si="502"/>
        <v>0</v>
      </c>
      <c r="AR891" s="430">
        <f t="shared" si="502"/>
        <v>0</v>
      </c>
      <c r="AS891" s="430">
        <f t="shared" si="502"/>
        <v>0</v>
      </c>
      <c r="AT891" s="200">
        <f t="shared" si="499"/>
        <v>0</v>
      </c>
      <c r="AU891" s="433"/>
    </row>
    <row r="892" spans="1:47" s="434" customFormat="1">
      <c r="A892" s="492" t="s">
        <v>358</v>
      </c>
      <c r="B892" s="237" t="s">
        <v>77</v>
      </c>
      <c r="C892" s="430"/>
      <c r="D892" s="430">
        <v>7683.5</v>
      </c>
      <c r="E892" s="430">
        <v>2734</v>
      </c>
      <c r="F892" s="430">
        <f t="shared" si="494"/>
        <v>10417.5</v>
      </c>
      <c r="G892" s="430"/>
      <c r="H892" s="430"/>
      <c r="I892" s="430"/>
      <c r="J892" s="430">
        <f t="shared" si="488"/>
        <v>0</v>
      </c>
      <c r="K892" s="430">
        <f t="shared" si="500"/>
        <v>0</v>
      </c>
      <c r="L892" s="430">
        <f t="shared" si="500"/>
        <v>7683.5</v>
      </c>
      <c r="M892" s="430">
        <f t="shared" si="500"/>
        <v>2734</v>
      </c>
      <c r="N892" s="430">
        <f t="shared" si="489"/>
        <v>10417.5</v>
      </c>
      <c r="O892" s="430"/>
      <c r="P892" s="430">
        <v>7683.5</v>
      </c>
      <c r="Q892" s="430">
        <v>2734</v>
      </c>
      <c r="R892" s="430">
        <f t="shared" si="490"/>
        <v>10417.5</v>
      </c>
      <c r="S892" s="430"/>
      <c r="T892" s="430"/>
      <c r="U892" s="430"/>
      <c r="V892" s="430">
        <f t="shared" si="491"/>
        <v>0</v>
      </c>
      <c r="W892" s="430"/>
      <c r="X892" s="430"/>
      <c r="Y892" s="430"/>
      <c r="Z892" s="430">
        <f t="shared" si="492"/>
        <v>0</v>
      </c>
      <c r="AA892" s="430">
        <f t="shared" si="501"/>
        <v>0</v>
      </c>
      <c r="AB892" s="431">
        <f t="shared" si="501"/>
        <v>7683.5</v>
      </c>
      <c r="AC892" s="431">
        <f t="shared" si="501"/>
        <v>2734</v>
      </c>
      <c r="AD892" s="431">
        <f t="shared" si="497"/>
        <v>10417.5</v>
      </c>
      <c r="AE892" s="431"/>
      <c r="AF892" s="431">
        <f>+[3]malinao!AX507</f>
        <v>7683.5</v>
      </c>
      <c r="AG892" s="431">
        <f>+[3]malinao!AX508</f>
        <v>2734</v>
      </c>
      <c r="AH892" s="431">
        <f t="shared" si="498"/>
        <v>10417.5</v>
      </c>
      <c r="AI892" s="431">
        <f t="shared" si="495"/>
        <v>0</v>
      </c>
      <c r="AJ892" s="431">
        <f t="shared" si="495"/>
        <v>0</v>
      </c>
      <c r="AK892" s="431">
        <f t="shared" si="495"/>
        <v>0</v>
      </c>
      <c r="AL892" s="459">
        <f t="shared" si="493"/>
        <v>0</v>
      </c>
      <c r="AM892" s="432" t="str">
        <f t="shared" si="496"/>
        <v/>
      </c>
      <c r="AN892" s="432">
        <f t="shared" si="496"/>
        <v>1</v>
      </c>
      <c r="AO892" s="432">
        <f t="shared" si="496"/>
        <v>1</v>
      </c>
      <c r="AP892" s="432">
        <f t="shared" si="496"/>
        <v>1</v>
      </c>
      <c r="AQ892" s="430">
        <f t="shared" si="502"/>
        <v>0</v>
      </c>
      <c r="AR892" s="430">
        <f t="shared" si="502"/>
        <v>0</v>
      </c>
      <c r="AS892" s="430">
        <f t="shared" si="502"/>
        <v>0</v>
      </c>
      <c r="AT892" s="200">
        <f t="shared" si="499"/>
        <v>0</v>
      </c>
      <c r="AU892" s="433"/>
    </row>
    <row r="893" spans="1:47">
      <c r="A893" s="401"/>
      <c r="B893" s="517"/>
      <c r="C893" s="200"/>
      <c r="D893" s="200"/>
      <c r="E893" s="200"/>
      <c r="F893" s="200">
        <f t="shared" si="494"/>
        <v>0</v>
      </c>
      <c r="G893" s="200"/>
      <c r="H893" s="200"/>
      <c r="I893" s="200"/>
      <c r="J893" s="200">
        <f t="shared" si="488"/>
        <v>0</v>
      </c>
      <c r="K893" s="200">
        <f t="shared" si="500"/>
        <v>0</v>
      </c>
      <c r="L893" s="200">
        <f t="shared" si="500"/>
        <v>0</v>
      </c>
      <c r="M893" s="200">
        <f t="shared" si="500"/>
        <v>0</v>
      </c>
      <c r="N893" s="200">
        <f t="shared" si="489"/>
        <v>0</v>
      </c>
      <c r="O893" s="200"/>
      <c r="P893" s="200"/>
      <c r="Q893" s="200"/>
      <c r="R893" s="200">
        <f t="shared" si="490"/>
        <v>0</v>
      </c>
      <c r="S893" s="200"/>
      <c r="T893" s="200"/>
      <c r="U893" s="200"/>
      <c r="V893" s="200">
        <f t="shared" si="491"/>
        <v>0</v>
      </c>
      <c r="W893" s="200"/>
      <c r="X893" s="200"/>
      <c r="Y893" s="200"/>
      <c r="Z893" s="200">
        <f t="shared" si="492"/>
        <v>0</v>
      </c>
      <c r="AA893" s="200">
        <f t="shared" si="501"/>
        <v>0</v>
      </c>
      <c r="AB893" s="402">
        <f t="shared" si="501"/>
        <v>0</v>
      </c>
      <c r="AC893" s="402">
        <f t="shared" si="501"/>
        <v>0</v>
      </c>
      <c r="AD893" s="402">
        <f t="shared" si="497"/>
        <v>0</v>
      </c>
      <c r="AE893" s="402"/>
      <c r="AF893" s="431">
        <v>0</v>
      </c>
      <c r="AG893" s="431">
        <v>0</v>
      </c>
      <c r="AH893" s="402">
        <f t="shared" si="498"/>
        <v>0</v>
      </c>
      <c r="AI893" s="402">
        <f t="shared" si="495"/>
        <v>0</v>
      </c>
      <c r="AJ893" s="402">
        <f t="shared" si="495"/>
        <v>0</v>
      </c>
      <c r="AK893" s="402">
        <f t="shared" si="495"/>
        <v>0</v>
      </c>
      <c r="AL893" s="402">
        <f t="shared" si="493"/>
        <v>0</v>
      </c>
      <c r="AM893" s="432" t="str">
        <f t="shared" si="496"/>
        <v/>
      </c>
      <c r="AN893" s="432" t="str">
        <f t="shared" si="496"/>
        <v/>
      </c>
      <c r="AO893" s="432" t="str">
        <f t="shared" si="496"/>
        <v/>
      </c>
      <c r="AP893" s="432" t="str">
        <f t="shared" si="496"/>
        <v/>
      </c>
      <c r="AQ893" s="200">
        <f t="shared" si="502"/>
        <v>0</v>
      </c>
      <c r="AR893" s="200">
        <f t="shared" si="502"/>
        <v>0</v>
      </c>
      <c r="AS893" s="200">
        <f t="shared" si="502"/>
        <v>0</v>
      </c>
      <c r="AT893" s="200">
        <f t="shared" si="499"/>
        <v>0</v>
      </c>
      <c r="AU893" s="425"/>
    </row>
    <row r="894" spans="1:47">
      <c r="A894" s="401" t="s">
        <v>227</v>
      </c>
      <c r="B894" s="518" t="s">
        <v>314</v>
      </c>
      <c r="C894" s="200"/>
      <c r="D894" s="200"/>
      <c r="E894" s="200"/>
      <c r="F894" s="200">
        <f t="shared" si="494"/>
        <v>0</v>
      </c>
      <c r="G894" s="200"/>
      <c r="H894" s="200"/>
      <c r="I894" s="200"/>
      <c r="J894" s="200">
        <f t="shared" si="488"/>
        <v>0</v>
      </c>
      <c r="K894" s="200">
        <f t="shared" si="500"/>
        <v>0</v>
      </c>
      <c r="L894" s="200">
        <f t="shared" si="500"/>
        <v>0</v>
      </c>
      <c r="M894" s="200">
        <f t="shared" si="500"/>
        <v>0</v>
      </c>
      <c r="N894" s="200">
        <f t="shared" si="489"/>
        <v>0</v>
      </c>
      <c r="O894" s="200"/>
      <c r="P894" s="200"/>
      <c r="Q894" s="200"/>
      <c r="R894" s="200">
        <f t="shared" si="490"/>
        <v>0</v>
      </c>
      <c r="S894" s="200"/>
      <c r="T894" s="200"/>
      <c r="U894" s="200"/>
      <c r="V894" s="200">
        <f t="shared" si="491"/>
        <v>0</v>
      </c>
      <c r="W894" s="200"/>
      <c r="X894" s="200"/>
      <c r="Y894" s="200"/>
      <c r="Z894" s="200">
        <f t="shared" si="492"/>
        <v>0</v>
      </c>
      <c r="AA894" s="200">
        <f t="shared" si="501"/>
        <v>0</v>
      </c>
      <c r="AB894" s="402">
        <f t="shared" si="501"/>
        <v>0</v>
      </c>
      <c r="AC894" s="402">
        <f t="shared" si="501"/>
        <v>0</v>
      </c>
      <c r="AD894" s="402">
        <f t="shared" si="497"/>
        <v>0</v>
      </c>
      <c r="AE894" s="402"/>
      <c r="AF894" s="431">
        <v>0</v>
      </c>
      <c r="AG894" s="431">
        <v>0</v>
      </c>
      <c r="AH894" s="402">
        <f t="shared" si="498"/>
        <v>0</v>
      </c>
      <c r="AI894" s="402">
        <f t="shared" si="495"/>
        <v>0</v>
      </c>
      <c r="AJ894" s="402">
        <f t="shared" si="495"/>
        <v>0</v>
      </c>
      <c r="AK894" s="402">
        <f t="shared" si="495"/>
        <v>0</v>
      </c>
      <c r="AL894" s="402">
        <f t="shared" si="493"/>
        <v>0</v>
      </c>
      <c r="AM894" s="432" t="str">
        <f t="shared" si="496"/>
        <v/>
      </c>
      <c r="AN894" s="432" t="str">
        <f t="shared" si="496"/>
        <v/>
      </c>
      <c r="AO894" s="432" t="str">
        <f t="shared" si="496"/>
        <v/>
      </c>
      <c r="AP894" s="432" t="str">
        <f t="shared" si="496"/>
        <v/>
      </c>
      <c r="AQ894" s="200">
        <f t="shared" si="502"/>
        <v>0</v>
      </c>
      <c r="AR894" s="200">
        <f t="shared" si="502"/>
        <v>0</v>
      </c>
      <c r="AS894" s="200">
        <f t="shared" si="502"/>
        <v>0</v>
      </c>
      <c r="AT894" s="200">
        <f t="shared" si="499"/>
        <v>0</v>
      </c>
      <c r="AU894" s="425"/>
    </row>
    <row r="895" spans="1:47" s="434" customFormat="1">
      <c r="A895" s="492" t="s">
        <v>359</v>
      </c>
      <c r="B895" s="237" t="s">
        <v>78</v>
      </c>
      <c r="C895" s="430"/>
      <c r="D895" s="430">
        <v>25881.56</v>
      </c>
      <c r="E895" s="430">
        <v>413445</v>
      </c>
      <c r="F895" s="430">
        <f t="shared" si="494"/>
        <v>439326.56</v>
      </c>
      <c r="G895" s="430"/>
      <c r="H895" s="430"/>
      <c r="I895" s="430"/>
      <c r="J895" s="430">
        <f t="shared" si="488"/>
        <v>0</v>
      </c>
      <c r="K895" s="430">
        <f t="shared" si="500"/>
        <v>0</v>
      </c>
      <c r="L895" s="430">
        <f t="shared" si="500"/>
        <v>25881.56</v>
      </c>
      <c r="M895" s="430">
        <f t="shared" si="500"/>
        <v>413445</v>
      </c>
      <c r="N895" s="430">
        <f t="shared" si="489"/>
        <v>439326.56</v>
      </c>
      <c r="O895" s="430"/>
      <c r="P895" s="430">
        <v>25881.56</v>
      </c>
      <c r="Q895" s="430">
        <v>413445</v>
      </c>
      <c r="R895" s="430">
        <f t="shared" si="490"/>
        <v>439326.56</v>
      </c>
      <c r="S895" s="430"/>
      <c r="T895" s="430"/>
      <c r="U895" s="430"/>
      <c r="V895" s="430">
        <f t="shared" si="491"/>
        <v>0</v>
      </c>
      <c r="W895" s="430"/>
      <c r="X895" s="430"/>
      <c r="Y895" s="430"/>
      <c r="Z895" s="430">
        <f t="shared" si="492"/>
        <v>0</v>
      </c>
      <c r="AA895" s="430">
        <f t="shared" si="501"/>
        <v>0</v>
      </c>
      <c r="AB895" s="431">
        <f t="shared" si="501"/>
        <v>25881.56</v>
      </c>
      <c r="AC895" s="431">
        <f t="shared" si="501"/>
        <v>413445</v>
      </c>
      <c r="AD895" s="431">
        <f t="shared" si="497"/>
        <v>439326.56</v>
      </c>
      <c r="AE895" s="431"/>
      <c r="AF895" s="431">
        <f>+'[3]TRC-POTOTAN'!AX507</f>
        <v>0</v>
      </c>
      <c r="AG895" s="431">
        <f>+'[3]TRC-POTOTAN'!AX508</f>
        <v>314905</v>
      </c>
      <c r="AH895" s="431">
        <f t="shared" si="498"/>
        <v>314905</v>
      </c>
      <c r="AI895" s="431">
        <f t="shared" si="495"/>
        <v>0</v>
      </c>
      <c r="AJ895" s="431">
        <f t="shared" si="495"/>
        <v>25881.56</v>
      </c>
      <c r="AK895" s="431">
        <f t="shared" si="495"/>
        <v>98540</v>
      </c>
      <c r="AL895" s="431">
        <f t="shared" si="493"/>
        <v>124421.56</v>
      </c>
      <c r="AM895" s="432" t="str">
        <f t="shared" si="496"/>
        <v/>
      </c>
      <c r="AN895" s="432">
        <f t="shared" si="496"/>
        <v>0</v>
      </c>
      <c r="AO895" s="432">
        <f t="shared" si="496"/>
        <v>0.76166116412098339</v>
      </c>
      <c r="AP895" s="432">
        <f t="shared" si="496"/>
        <v>0.7167902618953883</v>
      </c>
      <c r="AQ895" s="430">
        <f t="shared" si="502"/>
        <v>0</v>
      </c>
      <c r="AR895" s="430">
        <f t="shared" si="502"/>
        <v>0</v>
      </c>
      <c r="AS895" s="430">
        <f t="shared" si="502"/>
        <v>0</v>
      </c>
      <c r="AT895" s="200">
        <f t="shared" si="499"/>
        <v>0</v>
      </c>
      <c r="AU895" s="433"/>
    </row>
    <row r="896" spans="1:47">
      <c r="A896" s="401"/>
      <c r="B896" s="517"/>
      <c r="C896" s="200"/>
      <c r="D896" s="200"/>
      <c r="E896" s="200"/>
      <c r="F896" s="200">
        <f t="shared" si="494"/>
        <v>0</v>
      </c>
      <c r="G896" s="200"/>
      <c r="H896" s="200"/>
      <c r="I896" s="200"/>
      <c r="J896" s="200">
        <f t="shared" si="488"/>
        <v>0</v>
      </c>
      <c r="K896" s="200">
        <f t="shared" si="500"/>
        <v>0</v>
      </c>
      <c r="L896" s="200">
        <f t="shared" si="500"/>
        <v>0</v>
      </c>
      <c r="M896" s="200">
        <f t="shared" si="500"/>
        <v>0</v>
      </c>
      <c r="N896" s="200">
        <f t="shared" si="489"/>
        <v>0</v>
      </c>
      <c r="O896" s="200"/>
      <c r="P896" s="200"/>
      <c r="Q896" s="200"/>
      <c r="R896" s="200">
        <f t="shared" si="490"/>
        <v>0</v>
      </c>
      <c r="S896" s="200"/>
      <c r="T896" s="200"/>
      <c r="U896" s="200"/>
      <c r="V896" s="200">
        <f t="shared" si="491"/>
        <v>0</v>
      </c>
      <c r="W896" s="200"/>
      <c r="X896" s="200"/>
      <c r="Y896" s="200"/>
      <c r="Z896" s="200">
        <f t="shared" si="492"/>
        <v>0</v>
      </c>
      <c r="AA896" s="200">
        <f t="shared" si="501"/>
        <v>0</v>
      </c>
      <c r="AB896" s="402">
        <f t="shared" si="501"/>
        <v>0</v>
      </c>
      <c r="AC896" s="402">
        <f t="shared" si="501"/>
        <v>0</v>
      </c>
      <c r="AD896" s="402">
        <f t="shared" si="497"/>
        <v>0</v>
      </c>
      <c r="AE896" s="402"/>
      <c r="AF896" s="431">
        <v>0</v>
      </c>
      <c r="AG896" s="431">
        <v>0</v>
      </c>
      <c r="AH896" s="402">
        <f t="shared" si="498"/>
        <v>0</v>
      </c>
      <c r="AI896" s="402">
        <f t="shared" si="495"/>
        <v>0</v>
      </c>
      <c r="AJ896" s="402">
        <f t="shared" si="495"/>
        <v>0</v>
      </c>
      <c r="AK896" s="402">
        <f t="shared" si="495"/>
        <v>0</v>
      </c>
      <c r="AL896" s="402">
        <f t="shared" si="493"/>
        <v>0</v>
      </c>
      <c r="AM896" s="432" t="str">
        <f t="shared" si="496"/>
        <v/>
      </c>
      <c r="AN896" s="432" t="str">
        <f t="shared" si="496"/>
        <v/>
      </c>
      <c r="AO896" s="432" t="str">
        <f t="shared" si="496"/>
        <v/>
      </c>
      <c r="AP896" s="432" t="str">
        <f t="shared" si="496"/>
        <v/>
      </c>
      <c r="AQ896" s="200">
        <f t="shared" si="502"/>
        <v>0</v>
      </c>
      <c r="AR896" s="200">
        <f t="shared" si="502"/>
        <v>0</v>
      </c>
      <c r="AS896" s="200">
        <f t="shared" si="502"/>
        <v>0</v>
      </c>
      <c r="AT896" s="200">
        <f t="shared" si="499"/>
        <v>0</v>
      </c>
      <c r="AU896" s="425"/>
    </row>
    <row r="897" spans="1:48">
      <c r="A897" s="401" t="s">
        <v>227</v>
      </c>
      <c r="B897" s="518" t="s">
        <v>319</v>
      </c>
      <c r="C897" s="200"/>
      <c r="D897" s="200"/>
      <c r="E897" s="200"/>
      <c r="F897" s="200">
        <f t="shared" si="494"/>
        <v>0</v>
      </c>
      <c r="G897" s="200"/>
      <c r="H897" s="200"/>
      <c r="I897" s="200"/>
      <c r="J897" s="200">
        <f t="shared" si="488"/>
        <v>0</v>
      </c>
      <c r="K897" s="200">
        <f t="shared" si="500"/>
        <v>0</v>
      </c>
      <c r="L897" s="200">
        <f t="shared" si="500"/>
        <v>0</v>
      </c>
      <c r="M897" s="200">
        <f t="shared" si="500"/>
        <v>0</v>
      </c>
      <c r="N897" s="200">
        <f t="shared" si="489"/>
        <v>0</v>
      </c>
      <c r="O897" s="200"/>
      <c r="P897" s="200"/>
      <c r="Q897" s="200"/>
      <c r="R897" s="200">
        <f t="shared" si="490"/>
        <v>0</v>
      </c>
      <c r="S897" s="200"/>
      <c r="T897" s="200"/>
      <c r="U897" s="200"/>
      <c r="V897" s="200">
        <f t="shared" si="491"/>
        <v>0</v>
      </c>
      <c r="W897" s="200"/>
      <c r="X897" s="200"/>
      <c r="Y897" s="200"/>
      <c r="Z897" s="200">
        <f t="shared" si="492"/>
        <v>0</v>
      </c>
      <c r="AA897" s="200">
        <f t="shared" si="501"/>
        <v>0</v>
      </c>
      <c r="AB897" s="402">
        <f t="shared" si="501"/>
        <v>0</v>
      </c>
      <c r="AC897" s="402">
        <f t="shared" si="501"/>
        <v>0</v>
      </c>
      <c r="AD897" s="402">
        <f t="shared" si="497"/>
        <v>0</v>
      </c>
      <c r="AE897" s="402"/>
      <c r="AF897" s="431">
        <v>0</v>
      </c>
      <c r="AG897" s="431">
        <v>0</v>
      </c>
      <c r="AH897" s="402">
        <f t="shared" si="498"/>
        <v>0</v>
      </c>
      <c r="AI897" s="402">
        <f t="shared" si="495"/>
        <v>0</v>
      </c>
      <c r="AJ897" s="402">
        <f t="shared" si="495"/>
        <v>0</v>
      </c>
      <c r="AK897" s="402">
        <f t="shared" si="495"/>
        <v>0</v>
      </c>
      <c r="AL897" s="402">
        <f t="shared" si="493"/>
        <v>0</v>
      </c>
      <c r="AM897" s="432" t="str">
        <f t="shared" si="496"/>
        <v/>
      </c>
      <c r="AN897" s="432" t="str">
        <f t="shared" si="496"/>
        <v/>
      </c>
      <c r="AO897" s="432" t="str">
        <f t="shared" si="496"/>
        <v/>
      </c>
      <c r="AP897" s="432" t="str">
        <f t="shared" si="496"/>
        <v/>
      </c>
      <c r="AQ897" s="200">
        <f t="shared" si="502"/>
        <v>0</v>
      </c>
      <c r="AR897" s="200">
        <f t="shared" si="502"/>
        <v>0</v>
      </c>
      <c r="AS897" s="200">
        <f t="shared" si="502"/>
        <v>0</v>
      </c>
      <c r="AT897" s="200">
        <f t="shared" si="499"/>
        <v>0</v>
      </c>
      <c r="AU897" s="425"/>
    </row>
    <row r="898" spans="1:48" s="434" customFormat="1">
      <c r="A898" s="492" t="s">
        <v>146</v>
      </c>
      <c r="B898" s="238" t="s">
        <v>72</v>
      </c>
      <c r="C898" s="430"/>
      <c r="D898" s="430">
        <v>5464.4600000008941</v>
      </c>
      <c r="E898" s="430">
        <v>5956.25</v>
      </c>
      <c r="F898" s="430">
        <f t="shared" si="494"/>
        <v>11420.710000000894</v>
      </c>
      <c r="G898" s="430"/>
      <c r="H898" s="430"/>
      <c r="I898" s="430"/>
      <c r="J898" s="430">
        <f t="shared" si="488"/>
        <v>0</v>
      </c>
      <c r="K898" s="430">
        <f t="shared" si="500"/>
        <v>0</v>
      </c>
      <c r="L898" s="430">
        <f t="shared" si="500"/>
        <v>5464.4600000008941</v>
      </c>
      <c r="M898" s="430">
        <f t="shared" si="500"/>
        <v>5956.25</v>
      </c>
      <c r="N898" s="430">
        <f t="shared" si="489"/>
        <v>11420.710000000894</v>
      </c>
      <c r="O898" s="430"/>
      <c r="P898" s="430">
        <v>5464.4600000008941</v>
      </c>
      <c r="Q898" s="430">
        <v>5956.25</v>
      </c>
      <c r="R898" s="430">
        <f t="shared" si="490"/>
        <v>11420.710000000894</v>
      </c>
      <c r="S898" s="430"/>
      <c r="T898" s="430"/>
      <c r="U898" s="430"/>
      <c r="V898" s="430">
        <f t="shared" si="491"/>
        <v>0</v>
      </c>
      <c r="W898" s="430"/>
      <c r="X898" s="430"/>
      <c r="Y898" s="430"/>
      <c r="Z898" s="430">
        <f t="shared" si="492"/>
        <v>0</v>
      </c>
      <c r="AA898" s="430">
        <f t="shared" si="501"/>
        <v>0</v>
      </c>
      <c r="AB898" s="431">
        <f t="shared" si="501"/>
        <v>5464.4600000008941</v>
      </c>
      <c r="AC898" s="431">
        <f t="shared" si="501"/>
        <v>5956.25</v>
      </c>
      <c r="AD898" s="431">
        <f t="shared" si="497"/>
        <v>11420.710000000894</v>
      </c>
      <c r="AE898" s="431"/>
      <c r="AF898" s="431">
        <f>+[3]ARGAO!AX507</f>
        <v>5464.46</v>
      </c>
      <c r="AG898" s="431">
        <f>+[3]ARGAO!AX508</f>
        <v>0</v>
      </c>
      <c r="AH898" s="431">
        <f t="shared" si="498"/>
        <v>5464.46</v>
      </c>
      <c r="AI898" s="431">
        <f t="shared" si="495"/>
        <v>0</v>
      </c>
      <c r="AJ898" s="431">
        <f t="shared" si="495"/>
        <v>8.9403329184278846E-10</v>
      </c>
      <c r="AK898" s="431">
        <f t="shared" si="495"/>
        <v>5956.25</v>
      </c>
      <c r="AL898" s="459">
        <f t="shared" si="493"/>
        <v>5956.250000000894</v>
      </c>
      <c r="AM898" s="432" t="str">
        <f t="shared" si="496"/>
        <v/>
      </c>
      <c r="AN898" s="432">
        <f t="shared" si="496"/>
        <v>0.99999999999983635</v>
      </c>
      <c r="AO898" s="432">
        <f t="shared" si="496"/>
        <v>0</v>
      </c>
      <c r="AP898" s="432">
        <f t="shared" si="496"/>
        <v>0.47846937712275089</v>
      </c>
      <c r="AQ898" s="430">
        <f t="shared" si="502"/>
        <v>0</v>
      </c>
      <c r="AR898" s="430">
        <f t="shared" si="502"/>
        <v>0</v>
      </c>
      <c r="AS898" s="430">
        <f t="shared" si="502"/>
        <v>0</v>
      </c>
      <c r="AT898" s="200">
        <f t="shared" si="499"/>
        <v>0</v>
      </c>
      <c r="AU898" s="433"/>
    </row>
    <row r="899" spans="1:48" s="434" customFormat="1">
      <c r="A899" s="492" t="s">
        <v>147</v>
      </c>
      <c r="B899" s="238" t="s">
        <v>148</v>
      </c>
      <c r="C899" s="430"/>
      <c r="D899" s="430">
        <v>3265.6299999998882</v>
      </c>
      <c r="E899" s="430">
        <v>781435</v>
      </c>
      <c r="F899" s="430">
        <f t="shared" si="494"/>
        <v>784700.62999999989</v>
      </c>
      <c r="G899" s="430"/>
      <c r="H899" s="430"/>
      <c r="I899" s="430"/>
      <c r="J899" s="430">
        <f t="shared" si="488"/>
        <v>0</v>
      </c>
      <c r="K899" s="430">
        <f t="shared" si="500"/>
        <v>0</v>
      </c>
      <c r="L899" s="430">
        <f t="shared" si="500"/>
        <v>3265.6299999998882</v>
      </c>
      <c r="M899" s="430">
        <f t="shared" si="500"/>
        <v>781435</v>
      </c>
      <c r="N899" s="430">
        <f t="shared" si="489"/>
        <v>784700.62999999989</v>
      </c>
      <c r="O899" s="430"/>
      <c r="P899" s="430">
        <v>3265.6299999998882</v>
      </c>
      <c r="Q899" s="430">
        <v>781435</v>
      </c>
      <c r="R899" s="430">
        <f t="shared" si="490"/>
        <v>784700.62999999989</v>
      </c>
      <c r="S899" s="430"/>
      <c r="T899" s="430"/>
      <c r="U899" s="430"/>
      <c r="V899" s="430">
        <f t="shared" si="491"/>
        <v>0</v>
      </c>
      <c r="W899" s="430"/>
      <c r="X899" s="430"/>
      <c r="Y899" s="430"/>
      <c r="Z899" s="430">
        <f t="shared" si="492"/>
        <v>0</v>
      </c>
      <c r="AA899" s="430">
        <f t="shared" si="501"/>
        <v>0</v>
      </c>
      <c r="AB899" s="431">
        <f t="shared" si="501"/>
        <v>3265.6299999998882</v>
      </c>
      <c r="AC899" s="431">
        <f t="shared" si="501"/>
        <v>781435</v>
      </c>
      <c r="AD899" s="431">
        <f t="shared" si="497"/>
        <v>784700.62999999989</v>
      </c>
      <c r="AE899" s="431"/>
      <c r="AF899" s="431">
        <f>+[3]TRCCEBU!AX507</f>
        <v>3265.63</v>
      </c>
      <c r="AG899" s="431">
        <f>+[3]TRCCEBU!AX508</f>
        <v>779105</v>
      </c>
      <c r="AH899" s="431">
        <f t="shared" si="498"/>
        <v>782370.63</v>
      </c>
      <c r="AI899" s="431">
        <f t="shared" si="495"/>
        <v>0</v>
      </c>
      <c r="AJ899" s="431">
        <f t="shared" si="495"/>
        <v>-1.1186784831807017E-10</v>
      </c>
      <c r="AK899" s="431">
        <f t="shared" si="495"/>
        <v>2330</v>
      </c>
      <c r="AL899" s="431">
        <f t="shared" si="493"/>
        <v>2329.9999999998881</v>
      </c>
      <c r="AM899" s="432" t="str">
        <f t="shared" si="496"/>
        <v/>
      </c>
      <c r="AN899" s="432">
        <f t="shared" si="496"/>
        <v>1.0000000000000342</v>
      </c>
      <c r="AO899" s="432">
        <f t="shared" si="496"/>
        <v>0.99701830606512376</v>
      </c>
      <c r="AP899" s="432">
        <f t="shared" si="496"/>
        <v>0.99703071475806015</v>
      </c>
      <c r="AQ899" s="430">
        <f t="shared" si="502"/>
        <v>0</v>
      </c>
      <c r="AR899" s="430">
        <f t="shared" si="502"/>
        <v>0</v>
      </c>
      <c r="AS899" s="430">
        <f t="shared" si="502"/>
        <v>0</v>
      </c>
      <c r="AT899" s="200">
        <f t="shared" si="499"/>
        <v>0</v>
      </c>
      <c r="AU899" s="433"/>
    </row>
    <row r="900" spans="1:48">
      <c r="A900" s="401"/>
      <c r="B900" s="519"/>
      <c r="C900" s="200"/>
      <c r="D900" s="200"/>
      <c r="E900" s="200"/>
      <c r="F900" s="200">
        <f t="shared" si="494"/>
        <v>0</v>
      </c>
      <c r="G900" s="200"/>
      <c r="H900" s="200"/>
      <c r="I900" s="200"/>
      <c r="J900" s="200">
        <f t="shared" si="488"/>
        <v>0</v>
      </c>
      <c r="K900" s="200">
        <f t="shared" si="500"/>
        <v>0</v>
      </c>
      <c r="L900" s="200">
        <f t="shared" si="500"/>
        <v>0</v>
      </c>
      <c r="M900" s="200">
        <f t="shared" si="500"/>
        <v>0</v>
      </c>
      <c r="N900" s="200">
        <f t="shared" si="489"/>
        <v>0</v>
      </c>
      <c r="O900" s="200"/>
      <c r="P900" s="200"/>
      <c r="Q900" s="200"/>
      <c r="R900" s="200">
        <f t="shared" si="490"/>
        <v>0</v>
      </c>
      <c r="S900" s="200"/>
      <c r="T900" s="200"/>
      <c r="U900" s="200"/>
      <c r="V900" s="200">
        <f t="shared" si="491"/>
        <v>0</v>
      </c>
      <c r="W900" s="200"/>
      <c r="X900" s="200"/>
      <c r="Y900" s="200"/>
      <c r="Z900" s="200">
        <f t="shared" si="492"/>
        <v>0</v>
      </c>
      <c r="AA900" s="200">
        <f t="shared" si="501"/>
        <v>0</v>
      </c>
      <c r="AB900" s="402">
        <f t="shared" si="501"/>
        <v>0</v>
      </c>
      <c r="AC900" s="402">
        <f t="shared" si="501"/>
        <v>0</v>
      </c>
      <c r="AD900" s="402">
        <f t="shared" si="497"/>
        <v>0</v>
      </c>
      <c r="AE900" s="402"/>
      <c r="AF900" s="431">
        <v>0</v>
      </c>
      <c r="AG900" s="431">
        <v>0</v>
      </c>
      <c r="AH900" s="402">
        <f t="shared" si="498"/>
        <v>0</v>
      </c>
      <c r="AI900" s="402">
        <f t="shared" si="495"/>
        <v>0</v>
      </c>
      <c r="AJ900" s="402">
        <f t="shared" si="495"/>
        <v>0</v>
      </c>
      <c r="AK900" s="402">
        <f t="shared" si="495"/>
        <v>0</v>
      </c>
      <c r="AL900" s="402">
        <f t="shared" si="493"/>
        <v>0</v>
      </c>
      <c r="AM900" s="432" t="str">
        <f t="shared" si="496"/>
        <v/>
      </c>
      <c r="AN900" s="432" t="str">
        <f t="shared" si="496"/>
        <v/>
      </c>
      <c r="AO900" s="432" t="str">
        <f t="shared" si="496"/>
        <v/>
      </c>
      <c r="AP900" s="432" t="str">
        <f t="shared" si="496"/>
        <v/>
      </c>
      <c r="AQ900" s="200">
        <f t="shared" si="502"/>
        <v>0</v>
      </c>
      <c r="AR900" s="200">
        <f t="shared" si="502"/>
        <v>0</v>
      </c>
      <c r="AS900" s="200">
        <f t="shared" si="502"/>
        <v>0</v>
      </c>
      <c r="AT900" s="200">
        <f t="shared" si="499"/>
        <v>0</v>
      </c>
      <c r="AU900" s="425"/>
    </row>
    <row r="901" spans="1:48">
      <c r="A901" s="401" t="s">
        <v>227</v>
      </c>
      <c r="B901" s="518" t="s">
        <v>360</v>
      </c>
      <c r="C901" s="200"/>
      <c r="D901" s="200"/>
      <c r="E901" s="200"/>
      <c r="F901" s="200">
        <f t="shared" si="494"/>
        <v>0</v>
      </c>
      <c r="G901" s="200"/>
      <c r="H901" s="200"/>
      <c r="I901" s="200"/>
      <c r="J901" s="200">
        <f t="shared" si="488"/>
        <v>0</v>
      </c>
      <c r="K901" s="200">
        <f t="shared" si="500"/>
        <v>0</v>
      </c>
      <c r="L901" s="200">
        <f t="shared" si="500"/>
        <v>0</v>
      </c>
      <c r="M901" s="200">
        <f t="shared" si="500"/>
        <v>0</v>
      </c>
      <c r="N901" s="200">
        <f t="shared" si="489"/>
        <v>0</v>
      </c>
      <c r="O901" s="200"/>
      <c r="P901" s="200"/>
      <c r="Q901" s="200"/>
      <c r="R901" s="200">
        <f t="shared" si="490"/>
        <v>0</v>
      </c>
      <c r="S901" s="200"/>
      <c r="T901" s="200"/>
      <c r="U901" s="200"/>
      <c r="V901" s="200">
        <f t="shared" si="491"/>
        <v>0</v>
      </c>
      <c r="W901" s="200"/>
      <c r="X901" s="200"/>
      <c r="Y901" s="200"/>
      <c r="Z901" s="200">
        <f t="shared" si="492"/>
        <v>0</v>
      </c>
      <c r="AA901" s="200">
        <f t="shared" si="501"/>
        <v>0</v>
      </c>
      <c r="AB901" s="402">
        <f t="shared" si="501"/>
        <v>0</v>
      </c>
      <c r="AC901" s="402">
        <f t="shared" si="501"/>
        <v>0</v>
      </c>
      <c r="AD901" s="402">
        <f t="shared" si="497"/>
        <v>0</v>
      </c>
      <c r="AE901" s="402"/>
      <c r="AF901" s="431">
        <v>0</v>
      </c>
      <c r="AG901" s="431">
        <v>0</v>
      </c>
      <c r="AH901" s="402">
        <f t="shared" si="498"/>
        <v>0</v>
      </c>
      <c r="AI901" s="402">
        <f t="shared" si="495"/>
        <v>0</v>
      </c>
      <c r="AJ901" s="402">
        <f t="shared" si="495"/>
        <v>0</v>
      </c>
      <c r="AK901" s="402">
        <f t="shared" si="495"/>
        <v>0</v>
      </c>
      <c r="AL901" s="402">
        <f t="shared" si="493"/>
        <v>0</v>
      </c>
      <c r="AM901" s="432" t="str">
        <f t="shared" si="496"/>
        <v/>
      </c>
      <c r="AN901" s="432" t="str">
        <f t="shared" si="496"/>
        <v/>
      </c>
      <c r="AO901" s="432" t="str">
        <f t="shared" si="496"/>
        <v/>
      </c>
      <c r="AP901" s="432" t="str">
        <f t="shared" si="496"/>
        <v/>
      </c>
      <c r="AQ901" s="200">
        <f t="shared" si="502"/>
        <v>0</v>
      </c>
      <c r="AR901" s="200">
        <f t="shared" si="502"/>
        <v>0</v>
      </c>
      <c r="AS901" s="200">
        <f t="shared" si="502"/>
        <v>0</v>
      </c>
      <c r="AT901" s="200">
        <f t="shared" si="499"/>
        <v>0</v>
      </c>
      <c r="AU901" s="425"/>
    </row>
    <row r="902" spans="1:48" s="434" customFormat="1">
      <c r="A902" s="492" t="s">
        <v>361</v>
      </c>
      <c r="B902" s="238" t="s">
        <v>76</v>
      </c>
      <c r="C902" s="430"/>
      <c r="D902" s="430">
        <v>170.3899999987334</v>
      </c>
      <c r="E902" s="430">
        <v>5603</v>
      </c>
      <c r="F902" s="430">
        <f t="shared" si="494"/>
        <v>5773.3899999987334</v>
      </c>
      <c r="G902" s="430"/>
      <c r="H902" s="430"/>
      <c r="I902" s="430"/>
      <c r="J902" s="430">
        <f t="shared" si="488"/>
        <v>0</v>
      </c>
      <c r="K902" s="430">
        <f t="shared" si="500"/>
        <v>0</v>
      </c>
      <c r="L902" s="430">
        <f t="shared" si="500"/>
        <v>170.3899999987334</v>
      </c>
      <c r="M902" s="430">
        <f t="shared" si="500"/>
        <v>5603</v>
      </c>
      <c r="N902" s="430">
        <f t="shared" si="489"/>
        <v>5773.3899999987334</v>
      </c>
      <c r="O902" s="430"/>
      <c r="P902" s="430">
        <v>170.3899999987334</v>
      </c>
      <c r="Q902" s="430">
        <v>5603</v>
      </c>
      <c r="R902" s="430">
        <f t="shared" si="490"/>
        <v>5773.3899999987334</v>
      </c>
      <c r="S902" s="430"/>
      <c r="T902" s="430"/>
      <c r="U902" s="430"/>
      <c r="V902" s="430">
        <f t="shared" si="491"/>
        <v>0</v>
      </c>
      <c r="W902" s="430"/>
      <c r="X902" s="430"/>
      <c r="Y902" s="430"/>
      <c r="Z902" s="430">
        <f t="shared" si="492"/>
        <v>0</v>
      </c>
      <c r="AA902" s="430">
        <f t="shared" si="501"/>
        <v>0</v>
      </c>
      <c r="AB902" s="431">
        <f t="shared" si="501"/>
        <v>170.3899999987334</v>
      </c>
      <c r="AC902" s="431">
        <f t="shared" si="501"/>
        <v>5603</v>
      </c>
      <c r="AD902" s="431">
        <f t="shared" si="497"/>
        <v>5773.3899999987334</v>
      </c>
      <c r="AE902" s="431"/>
      <c r="AF902" s="431">
        <f>+[3]DULAG!AX507</f>
        <v>0</v>
      </c>
      <c r="AG902" s="431">
        <f>+[3]DULAG!AX508</f>
        <v>0</v>
      </c>
      <c r="AH902" s="431">
        <f t="shared" si="498"/>
        <v>0</v>
      </c>
      <c r="AI902" s="431">
        <f t="shared" si="495"/>
        <v>0</v>
      </c>
      <c r="AJ902" s="431">
        <f t="shared" si="495"/>
        <v>170.3899999987334</v>
      </c>
      <c r="AK902" s="431">
        <f t="shared" si="495"/>
        <v>5603</v>
      </c>
      <c r="AL902" s="431">
        <f t="shared" si="493"/>
        <v>5773.3899999987334</v>
      </c>
      <c r="AM902" s="432" t="str">
        <f t="shared" si="496"/>
        <v/>
      </c>
      <c r="AN902" s="432">
        <f t="shared" si="496"/>
        <v>0</v>
      </c>
      <c r="AO902" s="432">
        <f t="shared" si="496"/>
        <v>0</v>
      </c>
      <c r="AP902" s="432">
        <f t="shared" si="496"/>
        <v>0</v>
      </c>
      <c r="AQ902" s="430">
        <f t="shared" si="502"/>
        <v>0</v>
      </c>
      <c r="AR902" s="430">
        <f t="shared" si="502"/>
        <v>0</v>
      </c>
      <c r="AS902" s="430">
        <f t="shared" si="502"/>
        <v>0</v>
      </c>
      <c r="AT902" s="200">
        <f t="shared" si="499"/>
        <v>0</v>
      </c>
      <c r="AU902" s="433"/>
    </row>
    <row r="903" spans="1:48">
      <c r="A903" s="401"/>
      <c r="B903" s="519"/>
      <c r="C903" s="200"/>
      <c r="D903" s="200"/>
      <c r="E903" s="200"/>
      <c r="F903" s="200">
        <f t="shared" si="494"/>
        <v>0</v>
      </c>
      <c r="G903" s="200"/>
      <c r="H903" s="200"/>
      <c r="I903" s="200"/>
      <c r="J903" s="200">
        <f t="shared" si="488"/>
        <v>0</v>
      </c>
      <c r="K903" s="200">
        <f t="shared" si="500"/>
        <v>0</v>
      </c>
      <c r="L903" s="200">
        <f t="shared" si="500"/>
        <v>0</v>
      </c>
      <c r="M903" s="200">
        <f t="shared" si="500"/>
        <v>0</v>
      </c>
      <c r="N903" s="200">
        <f t="shared" si="489"/>
        <v>0</v>
      </c>
      <c r="O903" s="200"/>
      <c r="P903" s="200"/>
      <c r="Q903" s="200"/>
      <c r="R903" s="200">
        <f t="shared" si="490"/>
        <v>0</v>
      </c>
      <c r="S903" s="200"/>
      <c r="T903" s="200"/>
      <c r="U903" s="200"/>
      <c r="V903" s="200">
        <f t="shared" si="491"/>
        <v>0</v>
      </c>
      <c r="W903" s="200"/>
      <c r="X903" s="200"/>
      <c r="Y903" s="200"/>
      <c r="Z903" s="200">
        <f t="shared" si="492"/>
        <v>0</v>
      </c>
      <c r="AA903" s="200">
        <f t="shared" si="501"/>
        <v>0</v>
      </c>
      <c r="AB903" s="402">
        <f t="shared" si="501"/>
        <v>0</v>
      </c>
      <c r="AC903" s="402">
        <f t="shared" si="501"/>
        <v>0</v>
      </c>
      <c r="AD903" s="402">
        <f t="shared" si="497"/>
        <v>0</v>
      </c>
      <c r="AE903" s="402"/>
      <c r="AF903" s="431">
        <v>0</v>
      </c>
      <c r="AG903" s="431">
        <v>0</v>
      </c>
      <c r="AH903" s="402">
        <f t="shared" si="498"/>
        <v>0</v>
      </c>
      <c r="AI903" s="402">
        <f t="shared" si="495"/>
        <v>0</v>
      </c>
      <c r="AJ903" s="402">
        <f t="shared" si="495"/>
        <v>0</v>
      </c>
      <c r="AK903" s="402">
        <f t="shared" si="495"/>
        <v>0</v>
      </c>
      <c r="AL903" s="402">
        <f t="shared" si="493"/>
        <v>0</v>
      </c>
      <c r="AM903" s="432" t="str">
        <f t="shared" si="496"/>
        <v/>
      </c>
      <c r="AN903" s="432" t="str">
        <f t="shared" si="496"/>
        <v/>
      </c>
      <c r="AO903" s="432" t="str">
        <f t="shared" si="496"/>
        <v/>
      </c>
      <c r="AP903" s="432" t="str">
        <f t="shared" si="496"/>
        <v/>
      </c>
      <c r="AQ903" s="200">
        <f t="shared" si="502"/>
        <v>0</v>
      </c>
      <c r="AR903" s="200">
        <f t="shared" si="502"/>
        <v>0</v>
      </c>
      <c r="AS903" s="200">
        <f t="shared" si="502"/>
        <v>0</v>
      </c>
      <c r="AT903" s="200">
        <f t="shared" si="499"/>
        <v>0</v>
      </c>
      <c r="AU903" s="425"/>
    </row>
    <row r="904" spans="1:48">
      <c r="A904" s="401" t="s">
        <v>227</v>
      </c>
      <c r="B904" s="518" t="s">
        <v>337</v>
      </c>
      <c r="C904" s="200"/>
      <c r="D904" s="200"/>
      <c r="E904" s="200"/>
      <c r="F904" s="200">
        <f t="shared" si="494"/>
        <v>0</v>
      </c>
      <c r="G904" s="200"/>
      <c r="H904" s="200"/>
      <c r="I904" s="200"/>
      <c r="J904" s="200">
        <f t="shared" si="488"/>
        <v>0</v>
      </c>
      <c r="K904" s="200">
        <f t="shared" si="500"/>
        <v>0</v>
      </c>
      <c r="L904" s="200">
        <f t="shared" si="500"/>
        <v>0</v>
      </c>
      <c r="M904" s="200">
        <f t="shared" si="500"/>
        <v>0</v>
      </c>
      <c r="N904" s="200">
        <f t="shared" si="489"/>
        <v>0</v>
      </c>
      <c r="O904" s="200"/>
      <c r="P904" s="200"/>
      <c r="Q904" s="200"/>
      <c r="R904" s="200">
        <f t="shared" si="490"/>
        <v>0</v>
      </c>
      <c r="S904" s="200"/>
      <c r="T904" s="200"/>
      <c r="U904" s="200"/>
      <c r="V904" s="200">
        <f t="shared" si="491"/>
        <v>0</v>
      </c>
      <c r="W904" s="200"/>
      <c r="X904" s="200"/>
      <c r="Y904" s="200"/>
      <c r="Z904" s="200">
        <f t="shared" si="492"/>
        <v>0</v>
      </c>
      <c r="AA904" s="200">
        <f t="shared" si="501"/>
        <v>0</v>
      </c>
      <c r="AB904" s="402">
        <f t="shared" si="501"/>
        <v>0</v>
      </c>
      <c r="AC904" s="402">
        <f t="shared" si="501"/>
        <v>0</v>
      </c>
      <c r="AD904" s="402">
        <f t="shared" si="497"/>
        <v>0</v>
      </c>
      <c r="AE904" s="402"/>
      <c r="AF904" s="431">
        <v>0</v>
      </c>
      <c r="AG904" s="431">
        <v>0</v>
      </c>
      <c r="AH904" s="402">
        <f t="shared" si="498"/>
        <v>0</v>
      </c>
      <c r="AI904" s="402">
        <f t="shared" si="495"/>
        <v>0</v>
      </c>
      <c r="AJ904" s="402">
        <f t="shared" si="495"/>
        <v>0</v>
      </c>
      <c r="AK904" s="402">
        <f t="shared" si="495"/>
        <v>0</v>
      </c>
      <c r="AL904" s="402">
        <f t="shared" si="493"/>
        <v>0</v>
      </c>
      <c r="AM904" s="432" t="str">
        <f t="shared" si="496"/>
        <v/>
      </c>
      <c r="AN904" s="432" t="str">
        <f t="shared" si="496"/>
        <v/>
      </c>
      <c r="AO904" s="432" t="str">
        <f t="shared" si="496"/>
        <v/>
      </c>
      <c r="AP904" s="432" t="str">
        <f t="shared" si="496"/>
        <v/>
      </c>
      <c r="AQ904" s="200">
        <f t="shared" si="502"/>
        <v>0</v>
      </c>
      <c r="AR904" s="200">
        <f t="shared" si="502"/>
        <v>0</v>
      </c>
      <c r="AS904" s="200">
        <f t="shared" si="502"/>
        <v>0</v>
      </c>
      <c r="AT904" s="200">
        <f t="shared" si="499"/>
        <v>0</v>
      </c>
      <c r="AU904" s="425"/>
    </row>
    <row r="905" spans="1:48">
      <c r="A905" s="492" t="s">
        <v>362</v>
      </c>
      <c r="B905" s="238" t="s">
        <v>75</v>
      </c>
      <c r="C905" s="200"/>
      <c r="D905" s="200">
        <v>0</v>
      </c>
      <c r="E905" s="200">
        <v>5175.25</v>
      </c>
      <c r="F905" s="200">
        <f t="shared" si="494"/>
        <v>5175.25</v>
      </c>
      <c r="G905" s="200"/>
      <c r="H905" s="200"/>
      <c r="I905" s="200"/>
      <c r="J905" s="200">
        <f t="shared" si="488"/>
        <v>0</v>
      </c>
      <c r="K905" s="200">
        <f t="shared" si="500"/>
        <v>0</v>
      </c>
      <c r="L905" s="200">
        <f t="shared" si="500"/>
        <v>0</v>
      </c>
      <c r="M905" s="200">
        <f t="shared" si="500"/>
        <v>5175.25</v>
      </c>
      <c r="N905" s="200">
        <f t="shared" si="489"/>
        <v>5175.25</v>
      </c>
      <c r="O905" s="200"/>
      <c r="P905" s="200">
        <v>0</v>
      </c>
      <c r="Q905" s="200">
        <v>5175.25</v>
      </c>
      <c r="R905" s="200">
        <f t="shared" si="490"/>
        <v>5175.25</v>
      </c>
      <c r="S905" s="200"/>
      <c r="T905" s="200"/>
      <c r="U905" s="200"/>
      <c r="V905" s="200">
        <f t="shared" si="491"/>
        <v>0</v>
      </c>
      <c r="W905" s="200"/>
      <c r="X905" s="200"/>
      <c r="Y905" s="200"/>
      <c r="Z905" s="200">
        <f t="shared" si="492"/>
        <v>0</v>
      </c>
      <c r="AA905" s="200">
        <f t="shared" si="501"/>
        <v>0</v>
      </c>
      <c r="AB905" s="402">
        <f t="shared" si="501"/>
        <v>0</v>
      </c>
      <c r="AC905" s="402">
        <f t="shared" si="501"/>
        <v>5175.25</v>
      </c>
      <c r="AD905" s="402">
        <f t="shared" si="497"/>
        <v>5175.25</v>
      </c>
      <c r="AE905" s="402"/>
      <c r="AF905" s="431">
        <f>+[3]TRCCDO!AX507</f>
        <v>0</v>
      </c>
      <c r="AG905" s="431">
        <f>+[3]TRCCDO!AX508</f>
        <v>0</v>
      </c>
      <c r="AH905" s="402">
        <f t="shared" si="498"/>
        <v>0</v>
      </c>
      <c r="AI905" s="402">
        <f t="shared" si="495"/>
        <v>0</v>
      </c>
      <c r="AJ905" s="402">
        <f t="shared" si="495"/>
        <v>0</v>
      </c>
      <c r="AK905" s="402">
        <f t="shared" si="495"/>
        <v>5175.25</v>
      </c>
      <c r="AL905" s="488">
        <f t="shared" si="493"/>
        <v>5175.25</v>
      </c>
      <c r="AM905" s="432" t="str">
        <f t="shared" si="496"/>
        <v/>
      </c>
      <c r="AN905" s="432" t="str">
        <f t="shared" si="496"/>
        <v/>
      </c>
      <c r="AO905" s="432">
        <f t="shared" si="496"/>
        <v>0</v>
      </c>
      <c r="AP905" s="432">
        <f t="shared" si="496"/>
        <v>0</v>
      </c>
      <c r="AQ905" s="200">
        <f t="shared" si="502"/>
        <v>0</v>
      </c>
      <c r="AR905" s="200">
        <f t="shared" si="502"/>
        <v>0</v>
      </c>
      <c r="AS905" s="200">
        <f t="shared" si="502"/>
        <v>0</v>
      </c>
      <c r="AT905" s="200">
        <f t="shared" si="499"/>
        <v>0</v>
      </c>
      <c r="AU905" s="425"/>
    </row>
    <row r="906" spans="1:48">
      <c r="A906" s="421"/>
      <c r="B906" s="422"/>
      <c r="C906" s="200"/>
      <c r="D906" s="200"/>
      <c r="E906" s="200"/>
      <c r="F906" s="200">
        <f t="shared" si="494"/>
        <v>0</v>
      </c>
      <c r="G906" s="200"/>
      <c r="H906" s="200"/>
      <c r="I906" s="200"/>
      <c r="J906" s="200">
        <f t="shared" si="488"/>
        <v>0</v>
      </c>
      <c r="K906" s="200">
        <f t="shared" si="500"/>
        <v>0</v>
      </c>
      <c r="L906" s="200">
        <f t="shared" si="500"/>
        <v>0</v>
      </c>
      <c r="M906" s="200">
        <f t="shared" si="500"/>
        <v>0</v>
      </c>
      <c r="N906" s="200">
        <f t="shared" si="489"/>
        <v>0</v>
      </c>
      <c r="O906" s="200"/>
      <c r="P906" s="200"/>
      <c r="Q906" s="200"/>
      <c r="R906" s="200">
        <f t="shared" si="490"/>
        <v>0</v>
      </c>
      <c r="S906" s="200"/>
      <c r="T906" s="200"/>
      <c r="U906" s="200"/>
      <c r="V906" s="200">
        <f t="shared" si="491"/>
        <v>0</v>
      </c>
      <c r="W906" s="200"/>
      <c r="X906" s="200"/>
      <c r="Y906" s="200"/>
      <c r="Z906" s="200">
        <f t="shared" si="492"/>
        <v>0</v>
      </c>
      <c r="AA906" s="200">
        <f t="shared" si="501"/>
        <v>0</v>
      </c>
      <c r="AB906" s="402">
        <f t="shared" si="501"/>
        <v>0</v>
      </c>
      <c r="AC906" s="402">
        <f t="shared" si="501"/>
        <v>0</v>
      </c>
      <c r="AD906" s="402">
        <f t="shared" si="497"/>
        <v>0</v>
      </c>
      <c r="AE906" s="402"/>
      <c r="AF906" s="431">
        <v>0</v>
      </c>
      <c r="AG906" s="431">
        <v>0</v>
      </c>
      <c r="AH906" s="402">
        <f t="shared" si="498"/>
        <v>0</v>
      </c>
      <c r="AI906" s="402">
        <f t="shared" si="495"/>
        <v>0</v>
      </c>
      <c r="AJ906" s="402">
        <f t="shared" si="495"/>
        <v>0</v>
      </c>
      <c r="AK906" s="402">
        <f t="shared" si="495"/>
        <v>0</v>
      </c>
      <c r="AL906" s="402">
        <f t="shared" si="493"/>
        <v>0</v>
      </c>
      <c r="AM906" s="432" t="str">
        <f t="shared" si="496"/>
        <v/>
      </c>
      <c r="AN906" s="432" t="str">
        <f t="shared" si="496"/>
        <v/>
      </c>
      <c r="AO906" s="432" t="str">
        <f t="shared" si="496"/>
        <v/>
      </c>
      <c r="AP906" s="432" t="str">
        <f t="shared" si="496"/>
        <v/>
      </c>
      <c r="AQ906" s="200">
        <f t="shared" si="502"/>
        <v>0</v>
      </c>
      <c r="AR906" s="200">
        <f t="shared" si="502"/>
        <v>0</v>
      </c>
      <c r="AS906" s="200">
        <f t="shared" si="502"/>
        <v>0</v>
      </c>
      <c r="AT906" s="200">
        <f t="shared" si="499"/>
        <v>0</v>
      </c>
      <c r="AU906" s="425"/>
    </row>
    <row r="907" spans="1:48">
      <c r="A907" s="401" t="s">
        <v>227</v>
      </c>
      <c r="B907" s="518" t="s">
        <v>347</v>
      </c>
      <c r="C907" s="200"/>
      <c r="D907" s="200"/>
      <c r="E907" s="200"/>
      <c r="F907" s="200">
        <f t="shared" si="494"/>
        <v>0</v>
      </c>
      <c r="G907" s="200"/>
      <c r="H907" s="200"/>
      <c r="I907" s="200"/>
      <c r="J907" s="200">
        <f t="shared" si="488"/>
        <v>0</v>
      </c>
      <c r="K907" s="200">
        <f t="shared" si="500"/>
        <v>0</v>
      </c>
      <c r="L907" s="200">
        <f t="shared" si="500"/>
        <v>0</v>
      </c>
      <c r="M907" s="200">
        <f t="shared" si="500"/>
        <v>0</v>
      </c>
      <c r="N907" s="200">
        <f t="shared" si="489"/>
        <v>0</v>
      </c>
      <c r="O907" s="200"/>
      <c r="P907" s="200"/>
      <c r="Q907" s="200"/>
      <c r="R907" s="200">
        <f t="shared" si="490"/>
        <v>0</v>
      </c>
      <c r="S907" s="200"/>
      <c r="T907" s="200"/>
      <c r="U907" s="200"/>
      <c r="V907" s="200">
        <f t="shared" si="491"/>
        <v>0</v>
      </c>
      <c r="W907" s="200"/>
      <c r="X907" s="200"/>
      <c r="Y907" s="200"/>
      <c r="Z907" s="200">
        <f t="shared" si="492"/>
        <v>0</v>
      </c>
      <c r="AA907" s="200">
        <f t="shared" si="501"/>
        <v>0</v>
      </c>
      <c r="AB907" s="402">
        <f t="shared" si="501"/>
        <v>0</v>
      </c>
      <c r="AC907" s="402">
        <f t="shared" si="501"/>
        <v>0</v>
      </c>
      <c r="AD907" s="402">
        <f t="shared" si="497"/>
        <v>0</v>
      </c>
      <c r="AE907" s="402"/>
      <c r="AF907" s="431">
        <v>0</v>
      </c>
      <c r="AG907" s="431">
        <v>0</v>
      </c>
      <c r="AH907" s="402">
        <f t="shared" si="498"/>
        <v>0</v>
      </c>
      <c r="AI907" s="402">
        <f t="shared" si="495"/>
        <v>0</v>
      </c>
      <c r="AJ907" s="402">
        <f t="shared" si="495"/>
        <v>0</v>
      </c>
      <c r="AK907" s="402">
        <f t="shared" si="495"/>
        <v>0</v>
      </c>
      <c r="AL907" s="402">
        <f t="shared" si="493"/>
        <v>0</v>
      </c>
      <c r="AM907" s="432" t="str">
        <f t="shared" si="496"/>
        <v/>
      </c>
      <c r="AN907" s="432" t="str">
        <f t="shared" si="496"/>
        <v/>
      </c>
      <c r="AO907" s="432" t="str">
        <f t="shared" si="496"/>
        <v/>
      </c>
      <c r="AP907" s="432" t="str">
        <f t="shared" si="496"/>
        <v/>
      </c>
      <c r="AQ907" s="200">
        <f t="shared" si="502"/>
        <v>0</v>
      </c>
      <c r="AR907" s="200">
        <f t="shared" si="502"/>
        <v>0</v>
      </c>
      <c r="AS907" s="200">
        <f t="shared" si="502"/>
        <v>0</v>
      </c>
      <c r="AT907" s="200">
        <f t="shared" si="499"/>
        <v>0</v>
      </c>
      <c r="AU907" s="425"/>
    </row>
    <row r="908" spans="1:48" s="434" customFormat="1">
      <c r="A908" s="492" t="s">
        <v>363</v>
      </c>
      <c r="B908" s="443" t="s">
        <v>428</v>
      </c>
      <c r="C908" s="430"/>
      <c r="D908" s="430">
        <v>107911.89</v>
      </c>
      <c r="E908" s="430">
        <v>601713</v>
      </c>
      <c r="F908" s="430">
        <f t="shared" si="494"/>
        <v>709624.89</v>
      </c>
      <c r="G908" s="430"/>
      <c r="H908" s="430"/>
      <c r="I908" s="430"/>
      <c r="J908" s="430">
        <f t="shared" si="488"/>
        <v>0</v>
      </c>
      <c r="K908" s="430">
        <f t="shared" si="500"/>
        <v>0</v>
      </c>
      <c r="L908" s="430">
        <f t="shared" si="500"/>
        <v>107911.89</v>
      </c>
      <c r="M908" s="430">
        <f t="shared" si="500"/>
        <v>601713</v>
      </c>
      <c r="N908" s="430">
        <f t="shared" si="489"/>
        <v>709624.89</v>
      </c>
      <c r="O908" s="430"/>
      <c r="P908" s="430">
        <v>107911.89</v>
      </c>
      <c r="Q908" s="430">
        <v>601713</v>
      </c>
      <c r="R908" s="430">
        <f t="shared" si="490"/>
        <v>709624.89</v>
      </c>
      <c r="S908" s="430"/>
      <c r="T908" s="430"/>
      <c r="U908" s="430"/>
      <c r="V908" s="430">
        <f t="shared" si="491"/>
        <v>0</v>
      </c>
      <c r="W908" s="430"/>
      <c r="X908" s="430"/>
      <c r="Y908" s="430"/>
      <c r="Z908" s="430">
        <f t="shared" si="492"/>
        <v>0</v>
      </c>
      <c r="AA908" s="430">
        <f t="shared" si="501"/>
        <v>0</v>
      </c>
      <c r="AB908" s="431">
        <f t="shared" si="501"/>
        <v>107911.89</v>
      </c>
      <c r="AC908" s="431">
        <f t="shared" si="501"/>
        <v>601713</v>
      </c>
      <c r="AD908" s="431">
        <f t="shared" si="497"/>
        <v>709624.89</v>
      </c>
      <c r="AE908" s="431"/>
      <c r="AF908" s="431">
        <f>+[3]TRCCARAGA!AX507</f>
        <v>107911.89</v>
      </c>
      <c r="AG908" s="431">
        <f>+[3]TRCCARAGA!AX508</f>
        <v>555505</v>
      </c>
      <c r="AH908" s="431">
        <f t="shared" si="498"/>
        <v>663416.89</v>
      </c>
      <c r="AI908" s="431">
        <f t="shared" si="495"/>
        <v>0</v>
      </c>
      <c r="AJ908" s="431">
        <f t="shared" si="495"/>
        <v>0</v>
      </c>
      <c r="AK908" s="431">
        <f t="shared" si="495"/>
        <v>46208</v>
      </c>
      <c r="AL908" s="459">
        <f t="shared" si="493"/>
        <v>46208</v>
      </c>
      <c r="AM908" s="432" t="str">
        <f t="shared" si="496"/>
        <v/>
      </c>
      <c r="AN908" s="432">
        <f t="shared" si="496"/>
        <v>1</v>
      </c>
      <c r="AO908" s="432">
        <f t="shared" si="496"/>
        <v>0.92320591378281669</v>
      </c>
      <c r="AP908" s="432">
        <f t="shared" si="496"/>
        <v>0.9348839074683527</v>
      </c>
      <c r="AQ908" s="430">
        <f t="shared" si="502"/>
        <v>0</v>
      </c>
      <c r="AR908" s="430">
        <f t="shared" si="502"/>
        <v>0</v>
      </c>
      <c r="AS908" s="430">
        <f t="shared" si="502"/>
        <v>0</v>
      </c>
      <c r="AT908" s="200">
        <f t="shared" si="499"/>
        <v>0</v>
      </c>
      <c r="AU908" s="433"/>
    </row>
    <row r="909" spans="1:48" s="434" customFormat="1">
      <c r="A909" s="492"/>
      <c r="B909" s="520"/>
      <c r="C909" s="430"/>
      <c r="D909" s="430"/>
      <c r="E909" s="430"/>
      <c r="F909" s="430">
        <f t="shared" si="494"/>
        <v>0</v>
      </c>
      <c r="G909" s="430"/>
      <c r="H909" s="430"/>
      <c r="I909" s="430"/>
      <c r="J909" s="430">
        <f t="shared" si="488"/>
        <v>0</v>
      </c>
      <c r="K909" s="430">
        <f t="shared" si="500"/>
        <v>0</v>
      </c>
      <c r="L909" s="430">
        <f t="shared" si="500"/>
        <v>0</v>
      </c>
      <c r="M909" s="430">
        <f t="shared" si="500"/>
        <v>0</v>
      </c>
      <c r="N909" s="430">
        <f t="shared" si="489"/>
        <v>0</v>
      </c>
      <c r="O909" s="430"/>
      <c r="P909" s="430"/>
      <c r="Q909" s="430"/>
      <c r="R909" s="430">
        <f t="shared" si="490"/>
        <v>0</v>
      </c>
      <c r="S909" s="430"/>
      <c r="T909" s="430"/>
      <c r="U909" s="430"/>
      <c r="V909" s="430">
        <f t="shared" si="491"/>
        <v>0</v>
      </c>
      <c r="W909" s="430"/>
      <c r="X909" s="430"/>
      <c r="Y909" s="430"/>
      <c r="Z909" s="430">
        <f t="shared" si="492"/>
        <v>0</v>
      </c>
      <c r="AA909" s="430">
        <f t="shared" si="501"/>
        <v>0</v>
      </c>
      <c r="AB909" s="431">
        <f t="shared" si="501"/>
        <v>0</v>
      </c>
      <c r="AC909" s="431">
        <f t="shared" si="501"/>
        <v>0</v>
      </c>
      <c r="AD909" s="431">
        <f t="shared" si="497"/>
        <v>0</v>
      </c>
      <c r="AE909" s="431"/>
      <c r="AF909" s="431">
        <v>0</v>
      </c>
      <c r="AG909" s="431">
        <v>0</v>
      </c>
      <c r="AH909" s="431">
        <f t="shared" si="498"/>
        <v>0</v>
      </c>
      <c r="AI909" s="431">
        <f t="shared" si="495"/>
        <v>0</v>
      </c>
      <c r="AJ909" s="431">
        <f t="shared" si="495"/>
        <v>0</v>
      </c>
      <c r="AK909" s="431">
        <f t="shared" si="495"/>
        <v>0</v>
      </c>
      <c r="AL909" s="431">
        <f t="shared" si="493"/>
        <v>0</v>
      </c>
      <c r="AM909" s="432" t="str">
        <f t="shared" si="496"/>
        <v/>
      </c>
      <c r="AN909" s="432" t="str">
        <f t="shared" si="496"/>
        <v/>
      </c>
      <c r="AO909" s="432" t="str">
        <f t="shared" si="496"/>
        <v/>
      </c>
      <c r="AP909" s="432" t="str">
        <f t="shared" si="496"/>
        <v/>
      </c>
      <c r="AQ909" s="430">
        <f t="shared" si="502"/>
        <v>0</v>
      </c>
      <c r="AR909" s="430">
        <f t="shared" si="502"/>
        <v>0</v>
      </c>
      <c r="AS909" s="430">
        <f t="shared" si="502"/>
        <v>0</v>
      </c>
      <c r="AT909" s="200">
        <f t="shared" si="499"/>
        <v>0</v>
      </c>
      <c r="AU909" s="433"/>
    </row>
    <row r="910" spans="1:48" s="434" customFormat="1">
      <c r="A910" s="492"/>
      <c r="B910" s="217" t="s">
        <v>53</v>
      </c>
      <c r="C910" s="430"/>
      <c r="D910" s="430">
        <v>9000</v>
      </c>
      <c r="E910" s="430">
        <v>0</v>
      </c>
      <c r="F910" s="430">
        <f t="shared" si="494"/>
        <v>9000</v>
      </c>
      <c r="G910" s="430"/>
      <c r="H910" s="430"/>
      <c r="I910" s="430"/>
      <c r="J910" s="430">
        <f t="shared" si="488"/>
        <v>0</v>
      </c>
      <c r="K910" s="430">
        <f t="shared" si="500"/>
        <v>0</v>
      </c>
      <c r="L910" s="430">
        <f t="shared" si="500"/>
        <v>9000</v>
      </c>
      <c r="M910" s="430">
        <f t="shared" si="500"/>
        <v>0</v>
      </c>
      <c r="N910" s="430">
        <f t="shared" si="489"/>
        <v>9000</v>
      </c>
      <c r="O910" s="430"/>
      <c r="P910" s="430">
        <v>9000</v>
      </c>
      <c r="Q910" s="430">
        <v>0</v>
      </c>
      <c r="R910" s="430">
        <f t="shared" si="490"/>
        <v>9000</v>
      </c>
      <c r="S910" s="430"/>
      <c r="T910" s="430"/>
      <c r="U910" s="430"/>
      <c r="V910" s="430">
        <f t="shared" si="491"/>
        <v>0</v>
      </c>
      <c r="W910" s="430"/>
      <c r="X910" s="430"/>
      <c r="Y910" s="430"/>
      <c r="Z910" s="430">
        <f t="shared" si="492"/>
        <v>0</v>
      </c>
      <c r="AA910" s="430">
        <f t="shared" si="501"/>
        <v>0</v>
      </c>
      <c r="AB910" s="431">
        <f t="shared" si="501"/>
        <v>9000</v>
      </c>
      <c r="AC910" s="431">
        <f t="shared" si="501"/>
        <v>0</v>
      </c>
      <c r="AD910" s="431">
        <f t="shared" si="497"/>
        <v>9000</v>
      </c>
      <c r="AE910" s="431"/>
      <c r="AF910" s="431">
        <f>+[3]CHD5!AX507</f>
        <v>9000</v>
      </c>
      <c r="AG910" s="431">
        <f>+[3]CHD5!AX508</f>
        <v>0</v>
      </c>
      <c r="AH910" s="431">
        <f t="shared" si="498"/>
        <v>9000</v>
      </c>
      <c r="AI910" s="431">
        <f t="shared" si="495"/>
        <v>0</v>
      </c>
      <c r="AJ910" s="431">
        <f t="shared" si="495"/>
        <v>0</v>
      </c>
      <c r="AK910" s="431">
        <f t="shared" si="495"/>
        <v>0</v>
      </c>
      <c r="AL910" s="431">
        <f t="shared" si="493"/>
        <v>0</v>
      </c>
      <c r="AM910" s="432" t="str">
        <f t="shared" si="496"/>
        <v/>
      </c>
      <c r="AN910" s="432">
        <f t="shared" si="496"/>
        <v>1</v>
      </c>
      <c r="AO910" s="432" t="str">
        <f t="shared" si="496"/>
        <v/>
      </c>
      <c r="AP910" s="432">
        <f t="shared" si="496"/>
        <v>1</v>
      </c>
      <c r="AQ910" s="430">
        <f t="shared" si="502"/>
        <v>0</v>
      </c>
      <c r="AR910" s="430">
        <f t="shared" si="502"/>
        <v>0</v>
      </c>
      <c r="AS910" s="430">
        <f t="shared" si="502"/>
        <v>0</v>
      </c>
      <c r="AT910" s="200">
        <f t="shared" si="499"/>
        <v>0</v>
      </c>
      <c r="AU910" s="433"/>
    </row>
    <row r="911" spans="1:48">
      <c r="A911" s="421"/>
      <c r="B911" s="521"/>
      <c r="C911" s="200"/>
      <c r="D911" s="200"/>
      <c r="E911" s="200"/>
      <c r="F911" s="200">
        <f t="shared" si="494"/>
        <v>0</v>
      </c>
      <c r="G911" s="200"/>
      <c r="H911" s="200"/>
      <c r="I911" s="200"/>
      <c r="J911" s="200">
        <f t="shared" ref="J911:J975" si="503">SUM(G911:I911)</f>
        <v>0</v>
      </c>
      <c r="K911" s="200">
        <f t="shared" si="500"/>
        <v>0</v>
      </c>
      <c r="L911" s="200">
        <f t="shared" si="500"/>
        <v>0</v>
      </c>
      <c r="M911" s="200">
        <f t="shared" si="500"/>
        <v>0</v>
      </c>
      <c r="N911" s="200">
        <f t="shared" ref="N911:N975" si="504">SUM(K911:M911)</f>
        <v>0</v>
      </c>
      <c r="O911" s="200"/>
      <c r="P911" s="200"/>
      <c r="Q911" s="200"/>
      <c r="R911" s="200">
        <f t="shared" ref="R911:R975" si="505">SUM(O911:Q911)</f>
        <v>0</v>
      </c>
      <c r="S911" s="200"/>
      <c r="T911" s="200"/>
      <c r="U911" s="200"/>
      <c r="V911" s="200">
        <f t="shared" ref="V911:V975" si="506">SUM(S911:U911)</f>
        <v>0</v>
      </c>
      <c r="W911" s="200"/>
      <c r="X911" s="200"/>
      <c r="Y911" s="200"/>
      <c r="Z911" s="200">
        <f t="shared" ref="Z911:Z975" si="507">SUM(W911:Y911)</f>
        <v>0</v>
      </c>
      <c r="AA911" s="200">
        <f t="shared" si="501"/>
        <v>0</v>
      </c>
      <c r="AB911" s="402">
        <f t="shared" si="501"/>
        <v>0</v>
      </c>
      <c r="AC911" s="402">
        <f t="shared" si="501"/>
        <v>0</v>
      </c>
      <c r="AD911" s="402">
        <f t="shared" si="497"/>
        <v>0</v>
      </c>
      <c r="AE911" s="402"/>
      <c r="AF911" s="402"/>
      <c r="AG911" s="402"/>
      <c r="AH911" s="402">
        <f t="shared" si="498"/>
        <v>0</v>
      </c>
      <c r="AI911" s="402">
        <f t="shared" si="495"/>
        <v>0</v>
      </c>
      <c r="AJ911" s="402">
        <f t="shared" si="495"/>
        <v>0</v>
      </c>
      <c r="AK911" s="402">
        <f t="shared" si="495"/>
        <v>0</v>
      </c>
      <c r="AL911" s="402">
        <f t="shared" si="493"/>
        <v>0</v>
      </c>
      <c r="AM911" s="432" t="str">
        <f t="shared" si="496"/>
        <v/>
      </c>
      <c r="AN911" s="432" t="str">
        <f t="shared" si="496"/>
        <v/>
      </c>
      <c r="AO911" s="432" t="str">
        <f t="shared" si="496"/>
        <v/>
      </c>
      <c r="AP911" s="432" t="str">
        <f t="shared" si="496"/>
        <v/>
      </c>
      <c r="AQ911" s="200">
        <f t="shared" si="502"/>
        <v>0</v>
      </c>
      <c r="AR911" s="200">
        <f t="shared" si="502"/>
        <v>0</v>
      </c>
      <c r="AS911" s="200">
        <f t="shared" si="502"/>
        <v>0</v>
      </c>
      <c r="AT911" s="200">
        <f t="shared" si="499"/>
        <v>0</v>
      </c>
      <c r="AU911" s="425"/>
    </row>
    <row r="912" spans="1:48" s="529" customFormat="1">
      <c r="A912" s="522"/>
      <c r="B912" s="523" t="s">
        <v>364</v>
      </c>
      <c r="C912" s="524">
        <f>+C751+C768+C786+C873</f>
        <v>0</v>
      </c>
      <c r="D912" s="524">
        <f>+D751+D768+D786+D873</f>
        <v>88988525.509000018</v>
      </c>
      <c r="E912" s="524">
        <f>+E751+E768+E786+E873</f>
        <v>1657927994.27</v>
      </c>
      <c r="F912" s="524">
        <f t="shared" si="494"/>
        <v>1746916519.779</v>
      </c>
      <c r="G912" s="524">
        <f>+G751+G768+G786+G873</f>
        <v>0</v>
      </c>
      <c r="H912" s="524">
        <f>+H751+H768+H786+H873</f>
        <v>0</v>
      </c>
      <c r="I912" s="524">
        <f>+I751+I768+I786+I873</f>
        <v>0</v>
      </c>
      <c r="J912" s="524">
        <f t="shared" si="503"/>
        <v>0</v>
      </c>
      <c r="K912" s="524">
        <f t="shared" si="500"/>
        <v>0</v>
      </c>
      <c r="L912" s="524">
        <f t="shared" si="500"/>
        <v>88988525.509000018</v>
      </c>
      <c r="M912" s="524">
        <f t="shared" si="500"/>
        <v>1657927994.27</v>
      </c>
      <c r="N912" s="524">
        <f t="shared" si="504"/>
        <v>1746916519.779</v>
      </c>
      <c r="O912" s="524">
        <f>+O751+O768+O786+O873</f>
        <v>0</v>
      </c>
      <c r="P912" s="524">
        <f>+P751+P768+P786+P873</f>
        <v>88988525.509000018</v>
      </c>
      <c r="Q912" s="524">
        <f>+Q751+Q768+Q786+Q873</f>
        <v>1657927994.27</v>
      </c>
      <c r="R912" s="524">
        <f t="shared" si="505"/>
        <v>1746916519.779</v>
      </c>
      <c r="S912" s="524">
        <f>+S751+S768+S786+S873</f>
        <v>0</v>
      </c>
      <c r="T912" s="524">
        <f>+T751+T768+T786+T873</f>
        <v>0</v>
      </c>
      <c r="U912" s="524">
        <f>+U751+U768+U786+U873</f>
        <v>0</v>
      </c>
      <c r="V912" s="524">
        <f t="shared" si="506"/>
        <v>0</v>
      </c>
      <c r="W912" s="524">
        <f>+W751+W768+W786+W873</f>
        <v>0</v>
      </c>
      <c r="X912" s="524">
        <f>+X751+X768+X786+X873</f>
        <v>0</v>
      </c>
      <c r="Y912" s="524">
        <f>+Y751+Y768+Y786+Y873</f>
        <v>0</v>
      </c>
      <c r="Z912" s="524">
        <f t="shared" si="507"/>
        <v>0</v>
      </c>
      <c r="AA912" s="524">
        <f t="shared" si="501"/>
        <v>0</v>
      </c>
      <c r="AB912" s="525">
        <f t="shared" si="501"/>
        <v>88988525.509000018</v>
      </c>
      <c r="AC912" s="525">
        <f t="shared" si="501"/>
        <v>1657927994.27</v>
      </c>
      <c r="AD912" s="525">
        <f t="shared" si="497"/>
        <v>1746916519.779</v>
      </c>
      <c r="AE912" s="525">
        <f>+AE751+AE768+AE786+AE873</f>
        <v>0</v>
      </c>
      <c r="AF912" s="525">
        <f>+AF751+AF768+AF786+AF873</f>
        <v>72183320.749999985</v>
      </c>
      <c r="AG912" s="525">
        <f>+AG751+AG768+AG786+AG873</f>
        <v>1549648759.1999998</v>
      </c>
      <c r="AH912" s="525">
        <f t="shared" si="498"/>
        <v>1621832079.9499998</v>
      </c>
      <c r="AI912" s="525">
        <f t="shared" si="495"/>
        <v>0</v>
      </c>
      <c r="AJ912" s="525">
        <f t="shared" si="495"/>
        <v>16805204.759000033</v>
      </c>
      <c r="AK912" s="525">
        <f t="shared" si="495"/>
        <v>108279235.07000017</v>
      </c>
      <c r="AL912" s="525">
        <f t="shared" si="493"/>
        <v>125084439.8290002</v>
      </c>
      <c r="AM912" s="526" t="str">
        <f t="shared" si="496"/>
        <v/>
      </c>
      <c r="AN912" s="526">
        <f t="shared" si="496"/>
        <v>0.81115312718266797</v>
      </c>
      <c r="AO912" s="526">
        <f t="shared" si="496"/>
        <v>0.93469002547503488</v>
      </c>
      <c r="AP912" s="526">
        <f t="shared" si="496"/>
        <v>0.92839701358779037</v>
      </c>
      <c r="AQ912" s="524">
        <f t="shared" si="502"/>
        <v>0</v>
      </c>
      <c r="AR912" s="524">
        <f t="shared" si="502"/>
        <v>0</v>
      </c>
      <c r="AS912" s="524">
        <f t="shared" si="502"/>
        <v>0</v>
      </c>
      <c r="AT912" s="524">
        <f t="shared" si="499"/>
        <v>0</v>
      </c>
      <c r="AU912" s="527"/>
      <c r="AV912" s="528">
        <f>+AL912-'[1]Summary by PAP Conap2014'!$BE$172</f>
        <v>2.0861625671386719E-7</v>
      </c>
    </row>
    <row r="913" spans="1:48">
      <c r="A913" s="421"/>
      <c r="B913" s="422"/>
      <c r="C913" s="423"/>
      <c r="D913" s="423"/>
      <c r="E913" s="423"/>
      <c r="F913" s="200">
        <f t="shared" si="494"/>
        <v>0</v>
      </c>
      <c r="G913" s="423"/>
      <c r="H913" s="423"/>
      <c r="I913" s="423"/>
      <c r="J913" s="200">
        <f t="shared" si="503"/>
        <v>0</v>
      </c>
      <c r="K913" s="200">
        <f t="shared" si="500"/>
        <v>0</v>
      </c>
      <c r="L913" s="200">
        <f t="shared" si="500"/>
        <v>0</v>
      </c>
      <c r="M913" s="200">
        <f t="shared" si="500"/>
        <v>0</v>
      </c>
      <c r="N913" s="200">
        <f t="shared" si="504"/>
        <v>0</v>
      </c>
      <c r="O913" s="423"/>
      <c r="P913" s="423"/>
      <c r="Q913" s="423"/>
      <c r="R913" s="200">
        <f t="shared" si="505"/>
        <v>0</v>
      </c>
      <c r="S913" s="423"/>
      <c r="T913" s="423"/>
      <c r="U913" s="423"/>
      <c r="V913" s="200">
        <f t="shared" si="506"/>
        <v>0</v>
      </c>
      <c r="W913" s="423"/>
      <c r="X913" s="423"/>
      <c r="Y913" s="423"/>
      <c r="Z913" s="200">
        <f t="shared" si="507"/>
        <v>0</v>
      </c>
      <c r="AA913" s="200">
        <f t="shared" si="501"/>
        <v>0</v>
      </c>
      <c r="AB913" s="402">
        <f t="shared" si="501"/>
        <v>0</v>
      </c>
      <c r="AC913" s="402">
        <f t="shared" si="501"/>
        <v>0</v>
      </c>
      <c r="AD913" s="402">
        <f t="shared" si="497"/>
        <v>0</v>
      </c>
      <c r="AE913" s="424"/>
      <c r="AF913" s="424"/>
      <c r="AG913" s="424"/>
      <c r="AH913" s="402">
        <f t="shared" si="498"/>
        <v>0</v>
      </c>
      <c r="AI913" s="402">
        <f t="shared" si="495"/>
        <v>0</v>
      </c>
      <c r="AJ913" s="402">
        <f t="shared" si="495"/>
        <v>0</v>
      </c>
      <c r="AK913" s="402">
        <f t="shared" si="495"/>
        <v>0</v>
      </c>
      <c r="AL913" s="402">
        <f t="shared" ref="AL913:AL980" si="508">SUM(AI913:AK913)</f>
        <v>0</v>
      </c>
      <c r="AM913" s="403" t="str">
        <f t="shared" si="496"/>
        <v/>
      </c>
      <c r="AN913" s="403" t="str">
        <f t="shared" si="496"/>
        <v/>
      </c>
      <c r="AO913" s="403" t="str">
        <f t="shared" si="496"/>
        <v/>
      </c>
      <c r="AP913" s="403" t="str">
        <f t="shared" si="496"/>
        <v/>
      </c>
      <c r="AQ913" s="200">
        <f t="shared" si="502"/>
        <v>0</v>
      </c>
      <c r="AR913" s="200">
        <f t="shared" si="502"/>
        <v>0</v>
      </c>
      <c r="AS913" s="200">
        <f t="shared" si="502"/>
        <v>0</v>
      </c>
      <c r="AT913" s="200">
        <f t="shared" si="499"/>
        <v>0</v>
      </c>
      <c r="AU913" s="425"/>
    </row>
    <row r="914" spans="1:48">
      <c r="A914" s="428">
        <v>304000000</v>
      </c>
      <c r="B914" s="530" t="s">
        <v>365</v>
      </c>
      <c r="C914" s="423"/>
      <c r="D914" s="423"/>
      <c r="E914" s="423"/>
      <c r="F914" s="200">
        <f t="shared" si="494"/>
        <v>0</v>
      </c>
      <c r="G914" s="423"/>
      <c r="H914" s="423"/>
      <c r="I914" s="423"/>
      <c r="J914" s="200">
        <f t="shared" si="503"/>
        <v>0</v>
      </c>
      <c r="K914" s="200">
        <f t="shared" si="500"/>
        <v>0</v>
      </c>
      <c r="L914" s="200">
        <f t="shared" si="500"/>
        <v>0</v>
      </c>
      <c r="M914" s="200">
        <f t="shared" si="500"/>
        <v>0</v>
      </c>
      <c r="N914" s="200">
        <f t="shared" si="504"/>
        <v>0</v>
      </c>
      <c r="O914" s="423"/>
      <c r="P914" s="423"/>
      <c r="Q914" s="423"/>
      <c r="R914" s="200">
        <f t="shared" si="505"/>
        <v>0</v>
      </c>
      <c r="S914" s="423"/>
      <c r="T914" s="423"/>
      <c r="U914" s="423"/>
      <c r="V914" s="200">
        <f t="shared" si="506"/>
        <v>0</v>
      </c>
      <c r="W914" s="423"/>
      <c r="X914" s="423"/>
      <c r="Y914" s="423"/>
      <c r="Z914" s="200">
        <f t="shared" si="507"/>
        <v>0</v>
      </c>
      <c r="AA914" s="200">
        <f t="shared" si="501"/>
        <v>0</v>
      </c>
      <c r="AB914" s="402">
        <f t="shared" si="501"/>
        <v>0</v>
      </c>
      <c r="AC914" s="402">
        <f t="shared" si="501"/>
        <v>0</v>
      </c>
      <c r="AD914" s="402">
        <f t="shared" ref="AD914:AD979" si="509">SUM(AA914:AC914)</f>
        <v>0</v>
      </c>
      <c r="AE914" s="424"/>
      <c r="AF914" s="424"/>
      <c r="AG914" s="424"/>
      <c r="AH914" s="402">
        <f t="shared" ref="AH914:AH979" si="510">SUM(AE914:AG914)</f>
        <v>0</v>
      </c>
      <c r="AI914" s="402">
        <f t="shared" si="495"/>
        <v>0</v>
      </c>
      <c r="AJ914" s="402">
        <f t="shared" si="495"/>
        <v>0</v>
      </c>
      <c r="AK914" s="402">
        <f t="shared" si="495"/>
        <v>0</v>
      </c>
      <c r="AL914" s="402">
        <f t="shared" si="508"/>
        <v>0</v>
      </c>
      <c r="AM914" s="403" t="str">
        <f t="shared" si="496"/>
        <v/>
      </c>
      <c r="AN914" s="403" t="str">
        <f t="shared" si="496"/>
        <v/>
      </c>
      <c r="AO914" s="403" t="str">
        <f t="shared" si="496"/>
        <v/>
      </c>
      <c r="AP914" s="403" t="str">
        <f t="shared" si="496"/>
        <v/>
      </c>
      <c r="AQ914" s="200">
        <f t="shared" si="502"/>
        <v>0</v>
      </c>
      <c r="AR914" s="200">
        <f t="shared" si="502"/>
        <v>0</v>
      </c>
      <c r="AS914" s="200">
        <f t="shared" si="502"/>
        <v>0</v>
      </c>
      <c r="AT914" s="200">
        <f t="shared" ref="AT914:AT979" si="511">SUM(AQ914:AS914)</f>
        <v>0</v>
      </c>
      <c r="AU914" s="425"/>
    </row>
    <row r="915" spans="1:48">
      <c r="A915" s="428">
        <v>304010000</v>
      </c>
      <c r="B915" s="531" t="s">
        <v>366</v>
      </c>
      <c r="C915" s="423"/>
      <c r="D915" s="423"/>
      <c r="E915" s="423"/>
      <c r="F915" s="200">
        <f t="shared" ref="F915:F981" si="512">SUM(C915:E915)</f>
        <v>0</v>
      </c>
      <c r="G915" s="423"/>
      <c r="H915" s="423"/>
      <c r="I915" s="423"/>
      <c r="J915" s="200">
        <f t="shared" si="503"/>
        <v>0</v>
      </c>
      <c r="K915" s="200">
        <f t="shared" si="500"/>
        <v>0</v>
      </c>
      <c r="L915" s="200">
        <f t="shared" si="500"/>
        <v>0</v>
      </c>
      <c r="M915" s="200">
        <f t="shared" si="500"/>
        <v>0</v>
      </c>
      <c r="N915" s="200">
        <f t="shared" si="504"/>
        <v>0</v>
      </c>
      <c r="O915" s="423"/>
      <c r="P915" s="423"/>
      <c r="Q915" s="423"/>
      <c r="R915" s="200">
        <f t="shared" si="505"/>
        <v>0</v>
      </c>
      <c r="S915" s="423"/>
      <c r="T915" s="423"/>
      <c r="U915" s="423"/>
      <c r="V915" s="200">
        <f t="shared" si="506"/>
        <v>0</v>
      </c>
      <c r="W915" s="423"/>
      <c r="X915" s="423"/>
      <c r="Y915" s="423"/>
      <c r="Z915" s="200">
        <f t="shared" si="507"/>
        <v>0</v>
      </c>
      <c r="AA915" s="200">
        <f t="shared" si="501"/>
        <v>0</v>
      </c>
      <c r="AB915" s="402">
        <f t="shared" si="501"/>
        <v>0</v>
      </c>
      <c r="AC915" s="402">
        <f t="shared" si="501"/>
        <v>0</v>
      </c>
      <c r="AD915" s="402">
        <f t="shared" si="509"/>
        <v>0</v>
      </c>
      <c r="AE915" s="424"/>
      <c r="AF915" s="424"/>
      <c r="AG915" s="424"/>
      <c r="AH915" s="402">
        <f t="shared" si="510"/>
        <v>0</v>
      </c>
      <c r="AI915" s="402">
        <f t="shared" si="495"/>
        <v>0</v>
      </c>
      <c r="AJ915" s="402">
        <f t="shared" si="495"/>
        <v>0</v>
      </c>
      <c r="AK915" s="402">
        <f t="shared" si="495"/>
        <v>0</v>
      </c>
      <c r="AL915" s="402">
        <f t="shared" si="508"/>
        <v>0</v>
      </c>
      <c r="AM915" s="403" t="str">
        <f t="shared" si="496"/>
        <v/>
      </c>
      <c r="AN915" s="403" t="str">
        <f t="shared" si="496"/>
        <v/>
      </c>
      <c r="AO915" s="403" t="str">
        <f t="shared" si="496"/>
        <v/>
      </c>
      <c r="AP915" s="403" t="str">
        <f t="shared" ref="AP915:AP982" si="513">IF(AD915=0,"",AH915/AD915)</f>
        <v/>
      </c>
      <c r="AQ915" s="200">
        <f t="shared" si="502"/>
        <v>0</v>
      </c>
      <c r="AR915" s="200">
        <f t="shared" si="502"/>
        <v>0</v>
      </c>
      <c r="AS915" s="200">
        <f t="shared" si="502"/>
        <v>0</v>
      </c>
      <c r="AT915" s="200">
        <f t="shared" si="511"/>
        <v>0</v>
      </c>
      <c r="AU915" s="425"/>
    </row>
    <row r="916" spans="1:48" s="420" customFormat="1">
      <c r="A916" s="428" t="s">
        <v>367</v>
      </c>
      <c r="B916" s="490" t="s">
        <v>368</v>
      </c>
      <c r="C916" s="416">
        <f>SUM(C917:C917)</f>
        <v>0</v>
      </c>
      <c r="D916" s="416">
        <f>SUM(D917:D917)</f>
        <v>3460767.1399999969</v>
      </c>
      <c r="E916" s="416">
        <f>SUM(E917:E917)</f>
        <v>0</v>
      </c>
      <c r="F916" s="416">
        <f t="shared" si="512"/>
        <v>3460767.1399999969</v>
      </c>
      <c r="G916" s="416">
        <f>SUM(G917:G917)</f>
        <v>0</v>
      </c>
      <c r="H916" s="416">
        <f>SUM(H917:H917)</f>
        <v>0</v>
      </c>
      <c r="I916" s="416">
        <f>SUM(I917:I917)</f>
        <v>0</v>
      </c>
      <c r="J916" s="416">
        <f t="shared" si="503"/>
        <v>0</v>
      </c>
      <c r="K916" s="416">
        <f t="shared" si="500"/>
        <v>0</v>
      </c>
      <c r="L916" s="416">
        <f t="shared" si="500"/>
        <v>3460767.1399999969</v>
      </c>
      <c r="M916" s="416">
        <f t="shared" si="500"/>
        <v>0</v>
      </c>
      <c r="N916" s="416">
        <f t="shared" si="504"/>
        <v>3460767.1399999969</v>
      </c>
      <c r="O916" s="416">
        <f>SUM(O917:O917)</f>
        <v>0</v>
      </c>
      <c r="P916" s="416">
        <f>SUM(P917:P917)</f>
        <v>3460767.1399999969</v>
      </c>
      <c r="Q916" s="416">
        <f>SUM(Q917:Q917)</f>
        <v>0</v>
      </c>
      <c r="R916" s="416">
        <f t="shared" si="505"/>
        <v>3460767.1399999969</v>
      </c>
      <c r="S916" s="416">
        <f>SUM(S917:S917)</f>
        <v>0</v>
      </c>
      <c r="T916" s="416">
        <f>SUM(T917:T917)</f>
        <v>0</v>
      </c>
      <c r="U916" s="416">
        <f>SUM(U917:U917)</f>
        <v>0</v>
      </c>
      <c r="V916" s="416">
        <f t="shared" si="506"/>
        <v>0</v>
      </c>
      <c r="W916" s="416">
        <f>SUM(W917:W917)</f>
        <v>0</v>
      </c>
      <c r="X916" s="416">
        <f>SUM(X917:X917)</f>
        <v>0</v>
      </c>
      <c r="Y916" s="416">
        <f>SUM(Y917:Y917)</f>
        <v>0</v>
      </c>
      <c r="Z916" s="416">
        <f t="shared" si="507"/>
        <v>0</v>
      </c>
      <c r="AA916" s="416">
        <f t="shared" si="501"/>
        <v>0</v>
      </c>
      <c r="AB916" s="417">
        <f t="shared" si="501"/>
        <v>3460767.1399999969</v>
      </c>
      <c r="AC916" s="417">
        <f t="shared" si="501"/>
        <v>0</v>
      </c>
      <c r="AD916" s="417">
        <f t="shared" si="509"/>
        <v>3460767.1399999969</v>
      </c>
      <c r="AE916" s="417">
        <f>SUM(AE917:AE917)</f>
        <v>0</v>
      </c>
      <c r="AF916" s="417">
        <f>SUM(AF917:AF917)</f>
        <v>1248248.1200000001</v>
      </c>
      <c r="AG916" s="417">
        <f>SUM(AG917:AG917)</f>
        <v>0</v>
      </c>
      <c r="AH916" s="417">
        <f t="shared" si="510"/>
        <v>1248248.1200000001</v>
      </c>
      <c r="AI916" s="417">
        <f t="shared" ref="AI916:AK983" si="514">+AA916-AE916</f>
        <v>0</v>
      </c>
      <c r="AJ916" s="417">
        <f t="shared" si="514"/>
        <v>2212519.0199999968</v>
      </c>
      <c r="AK916" s="417">
        <f t="shared" si="514"/>
        <v>0</v>
      </c>
      <c r="AL916" s="417">
        <f t="shared" si="508"/>
        <v>2212519.0199999968</v>
      </c>
      <c r="AM916" s="418" t="str">
        <f t="shared" ref="AM916:AP983" si="515">IF(AA916=0,"",AE916/AA916)</f>
        <v/>
      </c>
      <c r="AN916" s="418">
        <f t="shared" si="515"/>
        <v>0.36068538260566158</v>
      </c>
      <c r="AO916" s="418" t="str">
        <f t="shared" si="515"/>
        <v/>
      </c>
      <c r="AP916" s="418">
        <f t="shared" si="513"/>
        <v>0.36068538260566158</v>
      </c>
      <c r="AQ916" s="416">
        <f t="shared" si="502"/>
        <v>0</v>
      </c>
      <c r="AR916" s="416">
        <f t="shared" si="502"/>
        <v>0</v>
      </c>
      <c r="AS916" s="416">
        <f t="shared" si="502"/>
        <v>0</v>
      </c>
      <c r="AT916" s="416">
        <f t="shared" si="511"/>
        <v>0</v>
      </c>
      <c r="AU916" s="419"/>
      <c r="AV916" s="420">
        <f>+AL916-'[1]Summary by PAP Conap2014'!$BE$194</f>
        <v>0</v>
      </c>
    </row>
    <row r="917" spans="1:48" s="434" customFormat="1">
      <c r="A917" s="401" t="s">
        <v>367</v>
      </c>
      <c r="B917" s="487" t="s">
        <v>51</v>
      </c>
      <c r="C917" s="430"/>
      <c r="D917" s="430">
        <v>3460767.1399999969</v>
      </c>
      <c r="E917" s="430"/>
      <c r="F917" s="430">
        <f t="shared" si="512"/>
        <v>3460767.1399999969</v>
      </c>
      <c r="G917" s="430"/>
      <c r="H917" s="430"/>
      <c r="I917" s="430"/>
      <c r="J917" s="430">
        <f t="shared" si="503"/>
        <v>0</v>
      </c>
      <c r="K917" s="430">
        <f t="shared" si="500"/>
        <v>0</v>
      </c>
      <c r="L917" s="430">
        <f t="shared" si="500"/>
        <v>3460767.1399999969</v>
      </c>
      <c r="M917" s="430">
        <f t="shared" si="500"/>
        <v>0</v>
      </c>
      <c r="N917" s="430">
        <f t="shared" si="504"/>
        <v>3460767.1399999969</v>
      </c>
      <c r="O917" s="430"/>
      <c r="P917" s="430">
        <v>3460767.1399999969</v>
      </c>
      <c r="Q917" s="430"/>
      <c r="R917" s="430">
        <f t="shared" si="505"/>
        <v>3460767.1399999969</v>
      </c>
      <c r="S917" s="430"/>
      <c r="T917" s="430"/>
      <c r="U917" s="430"/>
      <c r="V917" s="430">
        <f t="shared" si="506"/>
        <v>0</v>
      </c>
      <c r="W917" s="430"/>
      <c r="X917" s="430"/>
      <c r="Y917" s="430"/>
      <c r="Z917" s="430">
        <f t="shared" si="507"/>
        <v>0</v>
      </c>
      <c r="AA917" s="430">
        <f t="shared" si="501"/>
        <v>0</v>
      </c>
      <c r="AB917" s="431">
        <f t="shared" si="501"/>
        <v>3460767.1399999969</v>
      </c>
      <c r="AC917" s="431">
        <f t="shared" si="501"/>
        <v>0</v>
      </c>
      <c r="AD917" s="431">
        <f t="shared" si="509"/>
        <v>3460767.1399999969</v>
      </c>
      <c r="AE917" s="431"/>
      <c r="AF917" s="431">
        <f>+'[3]Central-conap'!F198</f>
        <v>1248248.1200000001</v>
      </c>
      <c r="AG917" s="431"/>
      <c r="AH917" s="431">
        <f t="shared" si="510"/>
        <v>1248248.1200000001</v>
      </c>
      <c r="AI917" s="431">
        <f t="shared" si="514"/>
        <v>0</v>
      </c>
      <c r="AJ917" s="431">
        <f t="shared" si="514"/>
        <v>2212519.0199999968</v>
      </c>
      <c r="AK917" s="431">
        <f t="shared" si="514"/>
        <v>0</v>
      </c>
      <c r="AL917" s="431">
        <f t="shared" si="508"/>
        <v>2212519.0199999968</v>
      </c>
      <c r="AM917" s="432" t="str">
        <f t="shared" si="515"/>
        <v/>
      </c>
      <c r="AN917" s="432">
        <f t="shared" si="515"/>
        <v>0.36068538260566158</v>
      </c>
      <c r="AO917" s="432" t="str">
        <f t="shared" si="515"/>
        <v/>
      </c>
      <c r="AP917" s="432">
        <f t="shared" si="513"/>
        <v>0.36068538260566158</v>
      </c>
      <c r="AQ917" s="430">
        <f t="shared" si="502"/>
        <v>0</v>
      </c>
      <c r="AR917" s="430">
        <f t="shared" si="502"/>
        <v>0</v>
      </c>
      <c r="AS917" s="430">
        <f t="shared" si="502"/>
        <v>0</v>
      </c>
      <c r="AT917" s="200">
        <f t="shared" si="511"/>
        <v>0</v>
      </c>
      <c r="AU917" s="433"/>
    </row>
    <row r="918" spans="1:48" s="434" customFormat="1">
      <c r="A918" s="401"/>
      <c r="B918" s="506"/>
      <c r="C918" s="430"/>
      <c r="D918" s="430"/>
      <c r="E918" s="430"/>
      <c r="F918" s="430">
        <f t="shared" si="512"/>
        <v>0</v>
      </c>
      <c r="G918" s="430"/>
      <c r="H918" s="430"/>
      <c r="I918" s="430"/>
      <c r="J918" s="430">
        <f t="shared" si="503"/>
        <v>0</v>
      </c>
      <c r="K918" s="430">
        <f t="shared" si="500"/>
        <v>0</v>
      </c>
      <c r="L918" s="430">
        <f t="shared" si="500"/>
        <v>0</v>
      </c>
      <c r="M918" s="430">
        <f t="shared" si="500"/>
        <v>0</v>
      </c>
      <c r="N918" s="430">
        <f t="shared" si="504"/>
        <v>0</v>
      </c>
      <c r="O918" s="430"/>
      <c r="P918" s="430"/>
      <c r="Q918" s="430"/>
      <c r="R918" s="430">
        <f t="shared" si="505"/>
        <v>0</v>
      </c>
      <c r="S918" s="430"/>
      <c r="T918" s="430"/>
      <c r="U918" s="430"/>
      <c r="V918" s="430">
        <f t="shared" si="506"/>
        <v>0</v>
      </c>
      <c r="W918" s="430"/>
      <c r="X918" s="430"/>
      <c r="Y918" s="430"/>
      <c r="Z918" s="430">
        <f t="shared" si="507"/>
        <v>0</v>
      </c>
      <c r="AA918" s="430">
        <f t="shared" si="501"/>
        <v>0</v>
      </c>
      <c r="AB918" s="431">
        <f t="shared" si="501"/>
        <v>0</v>
      </c>
      <c r="AC918" s="431">
        <f t="shared" si="501"/>
        <v>0</v>
      </c>
      <c r="AD918" s="431">
        <f t="shared" si="509"/>
        <v>0</v>
      </c>
      <c r="AE918" s="431"/>
      <c r="AF918" s="431"/>
      <c r="AG918" s="431"/>
      <c r="AH918" s="431">
        <f t="shared" si="510"/>
        <v>0</v>
      </c>
      <c r="AI918" s="431">
        <f t="shared" si="514"/>
        <v>0</v>
      </c>
      <c r="AJ918" s="431">
        <f t="shared" si="514"/>
        <v>0</v>
      </c>
      <c r="AK918" s="431">
        <f t="shared" si="514"/>
        <v>0</v>
      </c>
      <c r="AL918" s="431">
        <f t="shared" si="508"/>
        <v>0</v>
      </c>
      <c r="AM918" s="432" t="str">
        <f t="shared" si="515"/>
        <v/>
      </c>
      <c r="AN918" s="432" t="str">
        <f t="shared" si="515"/>
        <v/>
      </c>
      <c r="AO918" s="432" t="str">
        <f t="shared" si="515"/>
        <v/>
      </c>
      <c r="AP918" s="432" t="str">
        <f t="shared" si="513"/>
        <v/>
      </c>
      <c r="AQ918" s="430">
        <f t="shared" si="502"/>
        <v>0</v>
      </c>
      <c r="AR918" s="430">
        <f t="shared" si="502"/>
        <v>0</v>
      </c>
      <c r="AS918" s="430">
        <f t="shared" si="502"/>
        <v>0</v>
      </c>
      <c r="AT918" s="200">
        <f t="shared" si="511"/>
        <v>0</v>
      </c>
      <c r="AU918" s="433"/>
    </row>
    <row r="919" spans="1:48" s="420" customFormat="1">
      <c r="A919" s="428" t="s">
        <v>369</v>
      </c>
      <c r="B919" s="490" t="s">
        <v>370</v>
      </c>
      <c r="C919" s="416">
        <f>SUM(C920:C920)</f>
        <v>0</v>
      </c>
      <c r="D919" s="416">
        <f>SUM(D920:D920)</f>
        <v>3761070.5800000019</v>
      </c>
      <c r="E919" s="416">
        <f>SUM(E920:E920)</f>
        <v>0</v>
      </c>
      <c r="F919" s="416">
        <f t="shared" si="512"/>
        <v>3761070.5800000019</v>
      </c>
      <c r="G919" s="416">
        <f>SUM(G920:G920)</f>
        <v>0</v>
      </c>
      <c r="H919" s="416">
        <f>SUM(H920:H920)</f>
        <v>0</v>
      </c>
      <c r="I919" s="416">
        <f>SUM(I920:I920)</f>
        <v>0</v>
      </c>
      <c r="J919" s="416">
        <f t="shared" si="503"/>
        <v>0</v>
      </c>
      <c r="K919" s="416">
        <f t="shared" si="500"/>
        <v>0</v>
      </c>
      <c r="L919" s="416">
        <f t="shared" si="500"/>
        <v>3761070.5800000019</v>
      </c>
      <c r="M919" s="416">
        <f t="shared" si="500"/>
        <v>0</v>
      </c>
      <c r="N919" s="416">
        <f t="shared" si="504"/>
        <v>3761070.5800000019</v>
      </c>
      <c r="O919" s="416">
        <f>SUM(O920:O920)</f>
        <v>0</v>
      </c>
      <c r="P919" s="416">
        <f>SUM(P920:P920)</f>
        <v>3761070.5800000019</v>
      </c>
      <c r="Q919" s="416">
        <f>SUM(Q920:Q920)</f>
        <v>0</v>
      </c>
      <c r="R919" s="416">
        <f t="shared" si="505"/>
        <v>3761070.5800000019</v>
      </c>
      <c r="S919" s="416">
        <f>SUM(S920:S920)</f>
        <v>0</v>
      </c>
      <c r="T919" s="416">
        <f>SUM(T920:T920)</f>
        <v>0</v>
      </c>
      <c r="U919" s="416">
        <f>SUM(U920:U920)</f>
        <v>0</v>
      </c>
      <c r="V919" s="416">
        <f t="shared" si="506"/>
        <v>0</v>
      </c>
      <c r="W919" s="416">
        <f>SUM(W920:W920)</f>
        <v>0</v>
      </c>
      <c r="X919" s="416">
        <f>SUM(X920:X920)</f>
        <v>0</v>
      </c>
      <c r="Y919" s="416">
        <f>SUM(Y920:Y920)</f>
        <v>0</v>
      </c>
      <c r="Z919" s="416">
        <f t="shared" si="507"/>
        <v>0</v>
      </c>
      <c r="AA919" s="416">
        <f t="shared" si="501"/>
        <v>0</v>
      </c>
      <c r="AB919" s="417">
        <f t="shared" si="501"/>
        <v>3761070.5800000019</v>
      </c>
      <c r="AC919" s="417">
        <f t="shared" si="501"/>
        <v>0</v>
      </c>
      <c r="AD919" s="417">
        <f t="shared" si="509"/>
        <v>3761070.5800000019</v>
      </c>
      <c r="AE919" s="417">
        <f>SUM(AE920:AE920)</f>
        <v>0</v>
      </c>
      <c r="AF919" s="417">
        <f>SUM(AF920:AF920)</f>
        <v>415162.22000000003</v>
      </c>
      <c r="AG919" s="417">
        <f>SUM(AG920:AG920)</f>
        <v>0</v>
      </c>
      <c r="AH919" s="417">
        <f t="shared" si="510"/>
        <v>415162.22000000003</v>
      </c>
      <c r="AI919" s="417">
        <f t="shared" si="514"/>
        <v>0</v>
      </c>
      <c r="AJ919" s="417">
        <f t="shared" si="514"/>
        <v>3345908.3600000017</v>
      </c>
      <c r="AK919" s="417">
        <f t="shared" si="514"/>
        <v>0</v>
      </c>
      <c r="AL919" s="417">
        <f t="shared" si="508"/>
        <v>3345908.3600000017</v>
      </c>
      <c r="AM919" s="418" t="str">
        <f t="shared" si="515"/>
        <v/>
      </c>
      <c r="AN919" s="418">
        <f t="shared" si="515"/>
        <v>0.11038405453162217</v>
      </c>
      <c r="AO919" s="418" t="str">
        <f t="shared" si="515"/>
        <v/>
      </c>
      <c r="AP919" s="418">
        <f t="shared" si="513"/>
        <v>0.11038405453162217</v>
      </c>
      <c r="AQ919" s="416">
        <f t="shared" si="502"/>
        <v>0</v>
      </c>
      <c r="AR919" s="416">
        <f t="shared" si="502"/>
        <v>0</v>
      </c>
      <c r="AS919" s="416">
        <f t="shared" si="502"/>
        <v>0</v>
      </c>
      <c r="AT919" s="416">
        <f t="shared" si="511"/>
        <v>0</v>
      </c>
      <c r="AU919" s="419"/>
      <c r="AV919" s="420">
        <f>+AL919-'[1]Summary by PAP Conap2014'!$BE$199</f>
        <v>0</v>
      </c>
    </row>
    <row r="920" spans="1:48" s="434" customFormat="1">
      <c r="A920" s="401" t="s">
        <v>369</v>
      </c>
      <c r="B920" s="487" t="s">
        <v>51</v>
      </c>
      <c r="C920" s="430"/>
      <c r="D920" s="430">
        <v>3761070.5800000019</v>
      </c>
      <c r="E920" s="430"/>
      <c r="F920" s="430">
        <f t="shared" si="512"/>
        <v>3761070.5800000019</v>
      </c>
      <c r="G920" s="430"/>
      <c r="H920" s="430"/>
      <c r="I920" s="430"/>
      <c r="J920" s="430">
        <f t="shared" si="503"/>
        <v>0</v>
      </c>
      <c r="K920" s="430">
        <f t="shared" si="500"/>
        <v>0</v>
      </c>
      <c r="L920" s="430">
        <f t="shared" si="500"/>
        <v>3761070.5800000019</v>
      </c>
      <c r="M920" s="430">
        <f t="shared" si="500"/>
        <v>0</v>
      </c>
      <c r="N920" s="430">
        <f t="shared" si="504"/>
        <v>3761070.5800000019</v>
      </c>
      <c r="O920" s="430"/>
      <c r="P920" s="430">
        <v>3761070.5800000019</v>
      </c>
      <c r="Q920" s="430"/>
      <c r="R920" s="430">
        <f t="shared" si="505"/>
        <v>3761070.5800000019</v>
      </c>
      <c r="S920" s="430"/>
      <c r="T920" s="430"/>
      <c r="U920" s="430"/>
      <c r="V920" s="430">
        <f t="shared" si="506"/>
        <v>0</v>
      </c>
      <c r="W920" s="430"/>
      <c r="X920" s="430"/>
      <c r="Y920" s="430"/>
      <c r="Z920" s="430">
        <f t="shared" si="507"/>
        <v>0</v>
      </c>
      <c r="AA920" s="430">
        <f t="shared" si="501"/>
        <v>0</v>
      </c>
      <c r="AB920" s="431">
        <f t="shared" si="501"/>
        <v>3761070.5800000019</v>
      </c>
      <c r="AC920" s="431">
        <f t="shared" si="501"/>
        <v>0</v>
      </c>
      <c r="AD920" s="431">
        <f t="shared" si="509"/>
        <v>3761070.5800000019</v>
      </c>
      <c r="AE920" s="431"/>
      <c r="AF920" s="431">
        <f>+'[3]Central-conap'!F203</f>
        <v>415162.22000000003</v>
      </c>
      <c r="AG920" s="431"/>
      <c r="AH920" s="431">
        <f t="shared" si="510"/>
        <v>415162.22000000003</v>
      </c>
      <c r="AI920" s="431">
        <f t="shared" si="514"/>
        <v>0</v>
      </c>
      <c r="AJ920" s="431">
        <f t="shared" si="514"/>
        <v>3345908.3600000017</v>
      </c>
      <c r="AK920" s="431">
        <f t="shared" si="514"/>
        <v>0</v>
      </c>
      <c r="AL920" s="431">
        <f t="shared" si="508"/>
        <v>3345908.3600000017</v>
      </c>
      <c r="AM920" s="432" t="str">
        <f t="shared" si="515"/>
        <v/>
      </c>
      <c r="AN920" s="432">
        <f t="shared" si="515"/>
        <v>0.11038405453162217</v>
      </c>
      <c r="AO920" s="432" t="str">
        <f t="shared" si="515"/>
        <v/>
      </c>
      <c r="AP920" s="432">
        <f t="shared" si="513"/>
        <v>0.11038405453162217</v>
      </c>
      <c r="AQ920" s="430">
        <f t="shared" si="502"/>
        <v>0</v>
      </c>
      <c r="AR920" s="430">
        <f t="shared" si="502"/>
        <v>0</v>
      </c>
      <c r="AS920" s="430">
        <f t="shared" si="502"/>
        <v>0</v>
      </c>
      <c r="AT920" s="200">
        <f t="shared" si="511"/>
        <v>0</v>
      </c>
      <c r="AU920" s="433"/>
    </row>
    <row r="921" spans="1:48" s="434" customFormat="1">
      <c r="A921" s="401"/>
      <c r="B921" s="506"/>
      <c r="C921" s="430"/>
      <c r="D921" s="430"/>
      <c r="E921" s="430"/>
      <c r="F921" s="430">
        <f t="shared" si="512"/>
        <v>0</v>
      </c>
      <c r="G921" s="430"/>
      <c r="H921" s="430"/>
      <c r="I921" s="430"/>
      <c r="J921" s="430">
        <f t="shared" si="503"/>
        <v>0</v>
      </c>
      <c r="K921" s="430">
        <f t="shared" si="500"/>
        <v>0</v>
      </c>
      <c r="L921" s="430">
        <f t="shared" si="500"/>
        <v>0</v>
      </c>
      <c r="M921" s="430">
        <f t="shared" si="500"/>
        <v>0</v>
      </c>
      <c r="N921" s="430">
        <f t="shared" si="504"/>
        <v>0</v>
      </c>
      <c r="O921" s="430"/>
      <c r="P921" s="430"/>
      <c r="Q921" s="430"/>
      <c r="R921" s="430">
        <f t="shared" si="505"/>
        <v>0</v>
      </c>
      <c r="S921" s="430"/>
      <c r="T921" s="430"/>
      <c r="U921" s="430"/>
      <c r="V921" s="430">
        <f t="shared" si="506"/>
        <v>0</v>
      </c>
      <c r="W921" s="430"/>
      <c r="X921" s="430"/>
      <c r="Y921" s="430"/>
      <c r="Z921" s="430">
        <f t="shared" si="507"/>
        <v>0</v>
      </c>
      <c r="AA921" s="430">
        <f t="shared" si="501"/>
        <v>0</v>
      </c>
      <c r="AB921" s="431">
        <f t="shared" si="501"/>
        <v>0</v>
      </c>
      <c r="AC921" s="431">
        <f t="shared" si="501"/>
        <v>0</v>
      </c>
      <c r="AD921" s="431">
        <f t="shared" si="509"/>
        <v>0</v>
      </c>
      <c r="AE921" s="431"/>
      <c r="AF921" s="431"/>
      <c r="AG921" s="431"/>
      <c r="AH921" s="431">
        <f t="shared" si="510"/>
        <v>0</v>
      </c>
      <c r="AI921" s="431">
        <f t="shared" si="514"/>
        <v>0</v>
      </c>
      <c r="AJ921" s="431">
        <f t="shared" si="514"/>
        <v>0</v>
      </c>
      <c r="AK921" s="431">
        <f t="shared" si="514"/>
        <v>0</v>
      </c>
      <c r="AL921" s="431">
        <f t="shared" si="508"/>
        <v>0</v>
      </c>
      <c r="AM921" s="432" t="str">
        <f t="shared" si="515"/>
        <v/>
      </c>
      <c r="AN921" s="432" t="str">
        <f t="shared" si="515"/>
        <v/>
      </c>
      <c r="AO921" s="432" t="str">
        <f t="shared" si="515"/>
        <v/>
      </c>
      <c r="AP921" s="432" t="str">
        <f t="shared" si="513"/>
        <v/>
      </c>
      <c r="AQ921" s="430">
        <f t="shared" si="502"/>
        <v>0</v>
      </c>
      <c r="AR921" s="430">
        <f t="shared" si="502"/>
        <v>0</v>
      </c>
      <c r="AS921" s="430">
        <f t="shared" si="502"/>
        <v>0</v>
      </c>
      <c r="AT921" s="200">
        <f t="shared" si="511"/>
        <v>0</v>
      </c>
      <c r="AU921" s="433"/>
    </row>
    <row r="922" spans="1:48" s="420" customFormat="1" ht="24">
      <c r="A922" s="428" t="s">
        <v>371</v>
      </c>
      <c r="B922" s="458" t="s">
        <v>372</v>
      </c>
      <c r="C922" s="416"/>
      <c r="D922" s="416">
        <v>279181.17</v>
      </c>
      <c r="E922" s="416"/>
      <c r="F922" s="416">
        <f t="shared" si="512"/>
        <v>279181.17</v>
      </c>
      <c r="G922" s="416"/>
      <c r="H922" s="416"/>
      <c r="I922" s="416"/>
      <c r="J922" s="416">
        <f t="shared" si="503"/>
        <v>0</v>
      </c>
      <c r="K922" s="416">
        <f t="shared" si="500"/>
        <v>0</v>
      </c>
      <c r="L922" s="416">
        <f t="shared" si="500"/>
        <v>279181.17</v>
      </c>
      <c r="M922" s="416">
        <f t="shared" si="500"/>
        <v>0</v>
      </c>
      <c r="N922" s="416">
        <f t="shared" si="504"/>
        <v>279181.17</v>
      </c>
      <c r="O922" s="416"/>
      <c r="P922" s="416">
        <v>279181.17</v>
      </c>
      <c r="Q922" s="416"/>
      <c r="R922" s="416">
        <f t="shared" si="505"/>
        <v>279181.17</v>
      </c>
      <c r="S922" s="416"/>
      <c r="T922" s="416"/>
      <c r="U922" s="416"/>
      <c r="V922" s="416">
        <f t="shared" si="506"/>
        <v>0</v>
      </c>
      <c r="W922" s="416"/>
      <c r="X922" s="416"/>
      <c r="Y922" s="416"/>
      <c r="Z922" s="416">
        <f t="shared" si="507"/>
        <v>0</v>
      </c>
      <c r="AA922" s="416">
        <f t="shared" si="501"/>
        <v>0</v>
      </c>
      <c r="AB922" s="417">
        <f t="shared" si="501"/>
        <v>279181.17</v>
      </c>
      <c r="AC922" s="417">
        <f t="shared" si="501"/>
        <v>0</v>
      </c>
      <c r="AD922" s="417">
        <f t="shared" si="509"/>
        <v>279181.17</v>
      </c>
      <c r="AE922" s="417"/>
      <c r="AF922" s="417">
        <f>+[3]FDAL!AX523</f>
        <v>129397</v>
      </c>
      <c r="AG922" s="417">
        <f>+[3]FDAL!AX524</f>
        <v>0</v>
      </c>
      <c r="AH922" s="417">
        <f t="shared" si="510"/>
        <v>129397</v>
      </c>
      <c r="AI922" s="417">
        <f t="shared" si="514"/>
        <v>0</v>
      </c>
      <c r="AJ922" s="417">
        <f t="shared" si="514"/>
        <v>149784.16999999998</v>
      </c>
      <c r="AK922" s="417">
        <f t="shared" si="514"/>
        <v>0</v>
      </c>
      <c r="AL922" s="417">
        <f t="shared" si="508"/>
        <v>149784.16999999998</v>
      </c>
      <c r="AM922" s="418" t="str">
        <f t="shared" si="515"/>
        <v/>
      </c>
      <c r="AN922" s="418">
        <f t="shared" si="515"/>
        <v>0.46348756257451035</v>
      </c>
      <c r="AO922" s="418" t="str">
        <f t="shared" si="515"/>
        <v/>
      </c>
      <c r="AP922" s="418">
        <f t="shared" si="513"/>
        <v>0.46348756257451035</v>
      </c>
      <c r="AQ922" s="416">
        <f t="shared" si="502"/>
        <v>0</v>
      </c>
      <c r="AR922" s="416">
        <f t="shared" si="502"/>
        <v>0</v>
      </c>
      <c r="AS922" s="416">
        <f t="shared" si="502"/>
        <v>0</v>
      </c>
      <c r="AT922" s="397">
        <f t="shared" si="511"/>
        <v>0</v>
      </c>
      <c r="AU922" s="419"/>
      <c r="AV922" s="420">
        <f>+AL922-'[1]Summary by PAP Conap2014'!$BE$204</f>
        <v>0</v>
      </c>
    </row>
    <row r="923" spans="1:48" s="420" customFormat="1">
      <c r="A923" s="428" t="s">
        <v>373</v>
      </c>
      <c r="B923" s="532" t="s">
        <v>374</v>
      </c>
      <c r="C923" s="416"/>
      <c r="D923" s="416">
        <v>2285813.37</v>
      </c>
      <c r="E923" s="416">
        <v>4721507</v>
      </c>
      <c r="F923" s="416">
        <f t="shared" si="512"/>
        <v>7007320.3700000001</v>
      </c>
      <c r="G923" s="416"/>
      <c r="H923" s="416"/>
      <c r="I923" s="416"/>
      <c r="J923" s="416">
        <f t="shared" si="503"/>
        <v>0</v>
      </c>
      <c r="K923" s="416">
        <f t="shared" si="500"/>
        <v>0</v>
      </c>
      <c r="L923" s="416">
        <f t="shared" si="500"/>
        <v>2285813.37</v>
      </c>
      <c r="M923" s="416">
        <f t="shared" si="500"/>
        <v>4721507</v>
      </c>
      <c r="N923" s="416">
        <f t="shared" si="504"/>
        <v>7007320.3700000001</v>
      </c>
      <c r="O923" s="416"/>
      <c r="P923" s="416">
        <v>2285813.37</v>
      </c>
      <c r="Q923" s="416">
        <v>4721507</v>
      </c>
      <c r="R923" s="416">
        <f t="shared" si="505"/>
        <v>7007320.3700000001</v>
      </c>
      <c r="S923" s="416"/>
      <c r="T923" s="416"/>
      <c r="U923" s="416"/>
      <c r="V923" s="416">
        <f t="shared" si="506"/>
        <v>0</v>
      </c>
      <c r="W923" s="416"/>
      <c r="X923" s="416"/>
      <c r="Y923" s="416"/>
      <c r="Z923" s="416">
        <f t="shared" si="507"/>
        <v>0</v>
      </c>
      <c r="AA923" s="416">
        <f t="shared" si="501"/>
        <v>0</v>
      </c>
      <c r="AB923" s="417">
        <f t="shared" si="501"/>
        <v>2285813.37</v>
      </c>
      <c r="AC923" s="417">
        <f t="shared" si="501"/>
        <v>4721507</v>
      </c>
      <c r="AD923" s="417">
        <f t="shared" si="509"/>
        <v>7007320.3700000001</v>
      </c>
      <c r="AE923" s="417"/>
      <c r="AF923" s="417">
        <f>+[3]FDAV!AX528</f>
        <v>1173059.57</v>
      </c>
      <c r="AG923" s="417">
        <f>+[3]FDAV!AX529</f>
        <v>2955102</v>
      </c>
      <c r="AH923" s="417">
        <f t="shared" si="510"/>
        <v>4128161.5700000003</v>
      </c>
      <c r="AI923" s="417">
        <f t="shared" si="514"/>
        <v>0</v>
      </c>
      <c r="AJ923" s="417">
        <f t="shared" si="514"/>
        <v>1112753.8</v>
      </c>
      <c r="AK923" s="417">
        <f t="shared" si="514"/>
        <v>1766405</v>
      </c>
      <c r="AL923" s="417">
        <f t="shared" si="508"/>
        <v>2879158.8</v>
      </c>
      <c r="AM923" s="418" t="str">
        <f t="shared" si="515"/>
        <v/>
      </c>
      <c r="AN923" s="418">
        <f t="shared" si="515"/>
        <v>0.51319131535222406</v>
      </c>
      <c r="AO923" s="418">
        <f t="shared" si="515"/>
        <v>0.62588110109759443</v>
      </c>
      <c r="AP923" s="418">
        <f t="shared" si="513"/>
        <v>0.58912128346145531</v>
      </c>
      <c r="AQ923" s="416">
        <f t="shared" si="502"/>
        <v>0</v>
      </c>
      <c r="AR923" s="416">
        <f t="shared" si="502"/>
        <v>0</v>
      </c>
      <c r="AS923" s="416">
        <f t="shared" si="502"/>
        <v>0</v>
      </c>
      <c r="AT923" s="397">
        <f t="shared" si="511"/>
        <v>0</v>
      </c>
      <c r="AU923" s="419"/>
      <c r="AV923" s="420">
        <f>+AL923+AL924-'[1]Summary by PAP Conap2014'!$BE$209</f>
        <v>0</v>
      </c>
    </row>
    <row r="924" spans="1:48" s="420" customFormat="1">
      <c r="A924" s="428" t="s">
        <v>373</v>
      </c>
      <c r="B924" s="532" t="s">
        <v>375</v>
      </c>
      <c r="C924" s="416"/>
      <c r="D924" s="416">
        <v>9766.42</v>
      </c>
      <c r="E924" s="416">
        <v>704361.96</v>
      </c>
      <c r="F924" s="416">
        <f t="shared" si="512"/>
        <v>714128.38</v>
      </c>
      <c r="G924" s="416"/>
      <c r="H924" s="416"/>
      <c r="I924" s="416"/>
      <c r="J924" s="416">
        <f t="shared" si="503"/>
        <v>0</v>
      </c>
      <c r="K924" s="416">
        <f t="shared" si="500"/>
        <v>0</v>
      </c>
      <c r="L924" s="416">
        <f t="shared" si="500"/>
        <v>9766.42</v>
      </c>
      <c r="M924" s="416">
        <f t="shared" si="500"/>
        <v>704361.96</v>
      </c>
      <c r="N924" s="416">
        <f t="shared" si="504"/>
        <v>714128.38</v>
      </c>
      <c r="O924" s="416"/>
      <c r="P924" s="416">
        <v>9766.42</v>
      </c>
      <c r="Q924" s="416">
        <v>704361.96</v>
      </c>
      <c r="R924" s="416">
        <f t="shared" si="505"/>
        <v>714128.38</v>
      </c>
      <c r="S924" s="416"/>
      <c r="T924" s="416"/>
      <c r="U924" s="416"/>
      <c r="V924" s="416">
        <f t="shared" si="506"/>
        <v>0</v>
      </c>
      <c r="W924" s="416"/>
      <c r="X924" s="416"/>
      <c r="Y924" s="416"/>
      <c r="Z924" s="416">
        <f t="shared" si="507"/>
        <v>0</v>
      </c>
      <c r="AA924" s="416">
        <f t="shared" si="501"/>
        <v>0</v>
      </c>
      <c r="AB924" s="417">
        <f t="shared" si="501"/>
        <v>9766.42</v>
      </c>
      <c r="AC924" s="417">
        <f t="shared" si="501"/>
        <v>704361.96</v>
      </c>
      <c r="AD924" s="417">
        <f t="shared" si="509"/>
        <v>714128.38</v>
      </c>
      <c r="AE924" s="417"/>
      <c r="AF924" s="417">
        <f>+[3]FDAM!AX528</f>
        <v>1080613.3600000001</v>
      </c>
      <c r="AG924" s="417">
        <f>+[3]FDAM!AX529</f>
        <v>353935</v>
      </c>
      <c r="AH924" s="417">
        <f t="shared" si="510"/>
        <v>1434548.36</v>
      </c>
      <c r="AI924" s="417">
        <f t="shared" si="514"/>
        <v>0</v>
      </c>
      <c r="AJ924" s="417">
        <f t="shared" si="514"/>
        <v>-1070846.9400000002</v>
      </c>
      <c r="AK924" s="417">
        <f t="shared" si="514"/>
        <v>350426.95999999996</v>
      </c>
      <c r="AL924" s="417">
        <f t="shared" si="508"/>
        <v>-720419.98000000021</v>
      </c>
      <c r="AM924" s="418" t="str">
        <f t="shared" si="515"/>
        <v/>
      </c>
      <c r="AN924" s="418">
        <f t="shared" si="515"/>
        <v>110.6458006106639</v>
      </c>
      <c r="AO924" s="418">
        <f t="shared" si="515"/>
        <v>0.50249022533812027</v>
      </c>
      <c r="AP924" s="418">
        <f t="shared" si="513"/>
        <v>2.0088101806008609</v>
      </c>
      <c r="AQ924" s="416">
        <f t="shared" si="502"/>
        <v>0</v>
      </c>
      <c r="AR924" s="416">
        <f t="shared" si="502"/>
        <v>0</v>
      </c>
      <c r="AS924" s="416">
        <f t="shared" si="502"/>
        <v>0</v>
      </c>
      <c r="AT924" s="397">
        <f t="shared" si="511"/>
        <v>0</v>
      </c>
      <c r="AU924" s="419"/>
    </row>
    <row r="925" spans="1:48" s="420" customFormat="1" ht="24">
      <c r="A925" s="428" t="s">
        <v>376</v>
      </c>
      <c r="B925" s="458" t="s">
        <v>254</v>
      </c>
      <c r="C925" s="416"/>
      <c r="D925" s="416">
        <v>102182.54</v>
      </c>
      <c r="E925" s="416"/>
      <c r="F925" s="416">
        <f t="shared" si="512"/>
        <v>102182.54</v>
      </c>
      <c r="G925" s="416"/>
      <c r="H925" s="416"/>
      <c r="I925" s="416"/>
      <c r="J925" s="416">
        <f t="shared" si="503"/>
        <v>0</v>
      </c>
      <c r="K925" s="416">
        <f t="shared" ref="K925:M989" si="516">+C925+G925</f>
        <v>0</v>
      </c>
      <c r="L925" s="416">
        <f t="shared" si="516"/>
        <v>102182.54</v>
      </c>
      <c r="M925" s="416">
        <f t="shared" si="516"/>
        <v>0</v>
      </c>
      <c r="N925" s="416">
        <f t="shared" si="504"/>
        <v>102182.54</v>
      </c>
      <c r="O925" s="416"/>
      <c r="P925" s="416">
        <v>102182.54</v>
      </c>
      <c r="Q925" s="416"/>
      <c r="R925" s="416">
        <f t="shared" si="505"/>
        <v>102182.54</v>
      </c>
      <c r="S925" s="416"/>
      <c r="T925" s="416"/>
      <c r="U925" s="416"/>
      <c r="V925" s="416">
        <f t="shared" si="506"/>
        <v>0</v>
      </c>
      <c r="W925" s="416"/>
      <c r="X925" s="416"/>
      <c r="Y925" s="416"/>
      <c r="Z925" s="416">
        <f t="shared" si="507"/>
        <v>0</v>
      </c>
      <c r="AA925" s="416">
        <f t="shared" ref="AA925:AC989" si="517">+O925+W925+S925</f>
        <v>0</v>
      </c>
      <c r="AB925" s="417">
        <f t="shared" si="517"/>
        <v>102182.54</v>
      </c>
      <c r="AC925" s="417">
        <f t="shared" si="517"/>
        <v>0</v>
      </c>
      <c r="AD925" s="417">
        <f t="shared" si="509"/>
        <v>102182.54</v>
      </c>
      <c r="AE925" s="417"/>
      <c r="AF925" s="417">
        <f>+[3]BOQ!AX533</f>
        <v>101047.48</v>
      </c>
      <c r="AG925" s="417">
        <f>+[3]BOQ!AX534</f>
        <v>0</v>
      </c>
      <c r="AH925" s="417">
        <f t="shared" si="510"/>
        <v>101047.48</v>
      </c>
      <c r="AI925" s="417">
        <f t="shared" si="514"/>
        <v>0</v>
      </c>
      <c r="AJ925" s="417">
        <f t="shared" si="514"/>
        <v>1135.0599999999977</v>
      </c>
      <c r="AK925" s="417">
        <f t="shared" si="514"/>
        <v>0</v>
      </c>
      <c r="AL925" s="417">
        <f t="shared" si="508"/>
        <v>1135.0599999999977</v>
      </c>
      <c r="AM925" s="418" t="str">
        <f t="shared" si="515"/>
        <v/>
      </c>
      <c r="AN925" s="418">
        <f t="shared" si="515"/>
        <v>0.98889184003451081</v>
      </c>
      <c r="AO925" s="418" t="str">
        <f t="shared" si="515"/>
        <v/>
      </c>
      <c r="AP925" s="418">
        <f t="shared" si="513"/>
        <v>0.98889184003451081</v>
      </c>
      <c r="AQ925" s="416">
        <f t="shared" ref="AQ925:AS989" si="518">+K925-O925-S925</f>
        <v>0</v>
      </c>
      <c r="AR925" s="416">
        <f t="shared" si="518"/>
        <v>0</v>
      </c>
      <c r="AS925" s="416">
        <f t="shared" si="518"/>
        <v>0</v>
      </c>
      <c r="AT925" s="397">
        <f t="shared" si="511"/>
        <v>0</v>
      </c>
      <c r="AU925" s="419"/>
      <c r="AV925" s="420">
        <f>+AL925-'[1]Summary by PAP Conap2014'!$BE$214</f>
        <v>0</v>
      </c>
    </row>
    <row r="926" spans="1:48">
      <c r="A926" s="421"/>
      <c r="B926" s="422"/>
      <c r="C926" s="423"/>
      <c r="D926" s="423"/>
      <c r="E926" s="423"/>
      <c r="F926" s="200">
        <f t="shared" si="512"/>
        <v>0</v>
      </c>
      <c r="G926" s="423"/>
      <c r="H926" s="423"/>
      <c r="I926" s="423"/>
      <c r="J926" s="200">
        <f t="shared" si="503"/>
        <v>0</v>
      </c>
      <c r="K926" s="200">
        <f t="shared" si="516"/>
        <v>0</v>
      </c>
      <c r="L926" s="200">
        <f t="shared" si="516"/>
        <v>0</v>
      </c>
      <c r="M926" s="200">
        <f t="shared" si="516"/>
        <v>0</v>
      </c>
      <c r="N926" s="200">
        <f t="shared" si="504"/>
        <v>0</v>
      </c>
      <c r="O926" s="423"/>
      <c r="P926" s="423"/>
      <c r="Q926" s="423"/>
      <c r="R926" s="200">
        <f t="shared" si="505"/>
        <v>0</v>
      </c>
      <c r="S926" s="423"/>
      <c r="T926" s="423"/>
      <c r="U926" s="423"/>
      <c r="V926" s="200">
        <f t="shared" si="506"/>
        <v>0</v>
      </c>
      <c r="W926" s="423"/>
      <c r="X926" s="423"/>
      <c r="Y926" s="423"/>
      <c r="Z926" s="200">
        <f t="shared" si="507"/>
        <v>0</v>
      </c>
      <c r="AA926" s="200">
        <f t="shared" si="517"/>
        <v>0</v>
      </c>
      <c r="AB926" s="402">
        <f t="shared" si="517"/>
        <v>0</v>
      </c>
      <c r="AC926" s="402">
        <f t="shared" si="517"/>
        <v>0</v>
      </c>
      <c r="AD926" s="402">
        <f t="shared" si="509"/>
        <v>0</v>
      </c>
      <c r="AE926" s="424"/>
      <c r="AF926" s="424"/>
      <c r="AG926" s="424"/>
      <c r="AH926" s="402">
        <f t="shared" si="510"/>
        <v>0</v>
      </c>
      <c r="AI926" s="402">
        <f t="shared" si="514"/>
        <v>0</v>
      </c>
      <c r="AJ926" s="402">
        <f t="shared" si="514"/>
        <v>0</v>
      </c>
      <c r="AK926" s="402">
        <f t="shared" si="514"/>
        <v>0</v>
      </c>
      <c r="AL926" s="402">
        <f t="shared" si="508"/>
        <v>0</v>
      </c>
      <c r="AM926" s="403" t="str">
        <f t="shared" si="515"/>
        <v/>
      </c>
      <c r="AN926" s="403" t="str">
        <f t="shared" si="515"/>
        <v/>
      </c>
      <c r="AO926" s="403" t="str">
        <f t="shared" si="515"/>
        <v/>
      </c>
      <c r="AP926" s="403" t="str">
        <f t="shared" si="513"/>
        <v/>
      </c>
      <c r="AQ926" s="200">
        <f t="shared" si="518"/>
        <v>0</v>
      </c>
      <c r="AR926" s="200">
        <f t="shared" si="518"/>
        <v>0</v>
      </c>
      <c r="AS926" s="200">
        <f t="shared" si="518"/>
        <v>0</v>
      </c>
      <c r="AT926" s="200">
        <f t="shared" si="511"/>
        <v>0</v>
      </c>
      <c r="AU926" s="425"/>
    </row>
    <row r="927" spans="1:48" s="535" customFormat="1">
      <c r="A927" s="436">
        <v>304010006</v>
      </c>
      <c r="B927" s="514" t="s">
        <v>377</v>
      </c>
      <c r="C927" s="438">
        <f>SUM(C928:C943)</f>
        <v>0</v>
      </c>
      <c r="D927" s="438">
        <f>SUM(D928:D943)</f>
        <v>18625847.039999999</v>
      </c>
      <c r="E927" s="438">
        <f>SUM(E928:E943)</f>
        <v>0</v>
      </c>
      <c r="F927" s="504">
        <f t="shared" si="512"/>
        <v>18625847.039999999</v>
      </c>
      <c r="G927" s="438">
        <f>SUM(G928:G943)</f>
        <v>0</v>
      </c>
      <c r="H927" s="438">
        <f>SUM(H928:H943)</f>
        <v>0</v>
      </c>
      <c r="I927" s="438">
        <f>SUM(I928:I943)</f>
        <v>0</v>
      </c>
      <c r="J927" s="504">
        <f t="shared" si="503"/>
        <v>0</v>
      </c>
      <c r="K927" s="504">
        <f t="shared" si="516"/>
        <v>0</v>
      </c>
      <c r="L927" s="504">
        <f t="shared" si="516"/>
        <v>18625847.039999999</v>
      </c>
      <c r="M927" s="504">
        <f t="shared" si="516"/>
        <v>0</v>
      </c>
      <c r="N927" s="504">
        <f t="shared" si="504"/>
        <v>18625847.039999999</v>
      </c>
      <c r="O927" s="438">
        <f>SUM(O928:O943)</f>
        <v>0</v>
      </c>
      <c r="P927" s="438">
        <f>SUM(P928:P943)</f>
        <v>18625847.039999999</v>
      </c>
      <c r="Q927" s="438">
        <f>SUM(Q928:Q943)</f>
        <v>0</v>
      </c>
      <c r="R927" s="504">
        <f t="shared" si="505"/>
        <v>18625847.039999999</v>
      </c>
      <c r="S927" s="438">
        <f>SUM(S928:S943)</f>
        <v>0</v>
      </c>
      <c r="T927" s="438">
        <f>SUM(T928:T943)</f>
        <v>0</v>
      </c>
      <c r="U927" s="438">
        <f>SUM(U928:U943)</f>
        <v>0</v>
      </c>
      <c r="V927" s="504">
        <f t="shared" si="506"/>
        <v>0</v>
      </c>
      <c r="W927" s="438">
        <f>SUM(W928:W943)</f>
        <v>0</v>
      </c>
      <c r="X927" s="438">
        <f>SUM(X928:X943)</f>
        <v>0</v>
      </c>
      <c r="Y927" s="438">
        <f>SUM(Y928:Y943)</f>
        <v>0</v>
      </c>
      <c r="Z927" s="504">
        <f t="shared" si="507"/>
        <v>0</v>
      </c>
      <c r="AA927" s="504">
        <f t="shared" si="517"/>
        <v>0</v>
      </c>
      <c r="AB927" s="515">
        <f t="shared" si="517"/>
        <v>18625847.039999999</v>
      </c>
      <c r="AC927" s="515">
        <f t="shared" si="517"/>
        <v>0</v>
      </c>
      <c r="AD927" s="515">
        <f t="shared" si="509"/>
        <v>18625847.039999999</v>
      </c>
      <c r="AE927" s="438">
        <f>SUM(AE928:AE943)</f>
        <v>0</v>
      </c>
      <c r="AF927" s="438">
        <f>SUM(AF928:AF943)</f>
        <v>18254868.5</v>
      </c>
      <c r="AG927" s="438">
        <f>SUM(AG928:AG943)</f>
        <v>0</v>
      </c>
      <c r="AH927" s="515">
        <f t="shared" si="510"/>
        <v>18254868.5</v>
      </c>
      <c r="AI927" s="515">
        <f t="shared" si="514"/>
        <v>0</v>
      </c>
      <c r="AJ927" s="515">
        <f t="shared" si="514"/>
        <v>370978.53999999911</v>
      </c>
      <c r="AK927" s="515">
        <f t="shared" si="514"/>
        <v>0</v>
      </c>
      <c r="AL927" s="515">
        <f t="shared" si="508"/>
        <v>370978.53999999911</v>
      </c>
      <c r="AM927" s="439" t="str">
        <f t="shared" si="515"/>
        <v/>
      </c>
      <c r="AN927" s="439">
        <f t="shared" si="515"/>
        <v>0.98008259494436401</v>
      </c>
      <c r="AO927" s="439" t="str">
        <f t="shared" si="515"/>
        <v/>
      </c>
      <c r="AP927" s="439">
        <f t="shared" si="513"/>
        <v>0.98008259494436401</v>
      </c>
      <c r="AQ927" s="504">
        <f t="shared" si="518"/>
        <v>0</v>
      </c>
      <c r="AR927" s="504">
        <f t="shared" si="518"/>
        <v>0</v>
      </c>
      <c r="AS927" s="504">
        <f t="shared" si="518"/>
        <v>0</v>
      </c>
      <c r="AT927" s="504">
        <f t="shared" si="511"/>
        <v>0</v>
      </c>
      <c r="AU927" s="533"/>
      <c r="AV927" s="534">
        <f>+AL927-'[1]Summary by PAP Conap2014'!$BE$219</f>
        <v>0</v>
      </c>
    </row>
    <row r="928" spans="1:48" s="334" customFormat="1">
      <c r="A928" s="401" t="s">
        <v>378</v>
      </c>
      <c r="B928" s="261" t="s">
        <v>52</v>
      </c>
      <c r="C928" s="200"/>
      <c r="D928" s="200">
        <v>3603546.14</v>
      </c>
      <c r="E928" s="200"/>
      <c r="F928" s="200">
        <f t="shared" si="512"/>
        <v>3603546.14</v>
      </c>
      <c r="G928" s="200"/>
      <c r="H928" s="200"/>
      <c r="I928" s="200"/>
      <c r="J928" s="200">
        <f t="shared" si="503"/>
        <v>0</v>
      </c>
      <c r="K928" s="200">
        <f t="shared" si="516"/>
        <v>0</v>
      </c>
      <c r="L928" s="200">
        <f t="shared" si="516"/>
        <v>3603546.14</v>
      </c>
      <c r="M928" s="200">
        <f t="shared" si="516"/>
        <v>0</v>
      </c>
      <c r="N928" s="200">
        <f t="shared" si="504"/>
        <v>3603546.14</v>
      </c>
      <c r="O928" s="200"/>
      <c r="P928" s="200">
        <v>3603546.14</v>
      </c>
      <c r="Q928" s="200"/>
      <c r="R928" s="200">
        <f t="shared" si="505"/>
        <v>3603546.14</v>
      </c>
      <c r="S928" s="200"/>
      <c r="T928" s="200"/>
      <c r="U928" s="200"/>
      <c r="V928" s="200">
        <f t="shared" si="506"/>
        <v>0</v>
      </c>
      <c r="W928" s="200"/>
      <c r="X928" s="200"/>
      <c r="Y928" s="200"/>
      <c r="Z928" s="200">
        <f t="shared" si="507"/>
        <v>0</v>
      </c>
      <c r="AA928" s="200">
        <f t="shared" si="517"/>
        <v>0</v>
      </c>
      <c r="AB928" s="402">
        <f t="shared" si="517"/>
        <v>3603546.14</v>
      </c>
      <c r="AC928" s="402">
        <f t="shared" si="517"/>
        <v>0</v>
      </c>
      <c r="AD928" s="402">
        <f t="shared" si="509"/>
        <v>3603546.14</v>
      </c>
      <c r="AE928" s="402">
        <f>+[3]CHDNCR!AX537</f>
        <v>0</v>
      </c>
      <c r="AF928" s="402">
        <f>+[3]CHDNCR!AX538</f>
        <v>3603546.1399999997</v>
      </c>
      <c r="AG928" s="402">
        <f>+[3]CHDNCR!AX539</f>
        <v>0</v>
      </c>
      <c r="AH928" s="402">
        <f t="shared" si="510"/>
        <v>3603546.1399999997</v>
      </c>
      <c r="AI928" s="402">
        <f t="shared" si="514"/>
        <v>0</v>
      </c>
      <c r="AJ928" s="402">
        <f t="shared" si="514"/>
        <v>0</v>
      </c>
      <c r="AK928" s="402">
        <f t="shared" si="514"/>
        <v>0</v>
      </c>
      <c r="AL928" s="402">
        <f t="shared" si="508"/>
        <v>0</v>
      </c>
      <c r="AM928" s="403" t="str">
        <f t="shared" si="515"/>
        <v/>
      </c>
      <c r="AN928" s="403">
        <f t="shared" si="515"/>
        <v>0.99999999999999989</v>
      </c>
      <c r="AO928" s="403" t="str">
        <f t="shared" si="515"/>
        <v/>
      </c>
      <c r="AP928" s="403">
        <f t="shared" si="513"/>
        <v>0.99999999999999989</v>
      </c>
      <c r="AQ928" s="200">
        <f t="shared" si="518"/>
        <v>0</v>
      </c>
      <c r="AR928" s="200">
        <f t="shared" si="518"/>
        <v>0</v>
      </c>
      <c r="AS928" s="200">
        <f t="shared" si="518"/>
        <v>0</v>
      </c>
      <c r="AT928" s="200">
        <f t="shared" si="511"/>
        <v>0</v>
      </c>
      <c r="AU928" s="404"/>
    </row>
    <row r="929" spans="1:48" s="334" customFormat="1">
      <c r="A929" s="401" t="s">
        <v>379</v>
      </c>
      <c r="B929" s="217" t="s">
        <v>88</v>
      </c>
      <c r="C929" s="200"/>
      <c r="D929" s="200"/>
      <c r="E929" s="200"/>
      <c r="F929" s="200">
        <f>SUM(C929:E929)</f>
        <v>0</v>
      </c>
      <c r="G929" s="200"/>
      <c r="H929" s="200"/>
      <c r="I929" s="200"/>
      <c r="J929" s="200">
        <f>SUM(G929:I929)</f>
        <v>0</v>
      </c>
      <c r="K929" s="200">
        <f>+C929+G929</f>
        <v>0</v>
      </c>
      <c r="L929" s="200">
        <f>+D929+H929</f>
        <v>0</v>
      </c>
      <c r="M929" s="200">
        <f>+E929+I929</f>
        <v>0</v>
      </c>
      <c r="N929" s="200">
        <f>SUM(K929:M929)</f>
        <v>0</v>
      </c>
      <c r="O929" s="200"/>
      <c r="P929" s="200"/>
      <c r="Q929" s="200"/>
      <c r="R929" s="200">
        <f>SUM(O929:Q929)</f>
        <v>0</v>
      </c>
      <c r="S929" s="200"/>
      <c r="T929" s="200"/>
      <c r="U929" s="200"/>
      <c r="V929" s="200">
        <f>SUM(S929:U929)</f>
        <v>0</v>
      </c>
      <c r="W929" s="200"/>
      <c r="X929" s="200"/>
      <c r="Y929" s="200"/>
      <c r="Z929" s="200">
        <f>SUM(W929:Y929)</f>
        <v>0</v>
      </c>
      <c r="AA929" s="200">
        <f>+O929+W929+S929</f>
        <v>0</v>
      </c>
      <c r="AB929" s="402">
        <f>+P929+X929+T929</f>
        <v>0</v>
      </c>
      <c r="AC929" s="402">
        <f>+Q929+Y929+U929</f>
        <v>0</v>
      </c>
      <c r="AD929" s="402">
        <f>SUM(AA929:AC929)</f>
        <v>0</v>
      </c>
      <c r="AE929" s="402">
        <f>+[3]CHDCAR!AX537</f>
        <v>0</v>
      </c>
      <c r="AF929" s="402">
        <f>+[3]CHDCAR!AX538</f>
        <v>0</v>
      </c>
      <c r="AG929" s="402">
        <f>+[3]CHDCAR!AX539</f>
        <v>0</v>
      </c>
      <c r="AH929" s="402">
        <f>SUM(AE929:AG929)</f>
        <v>0</v>
      </c>
      <c r="AI929" s="402">
        <f>+AA929-AE929</f>
        <v>0</v>
      </c>
      <c r="AJ929" s="402">
        <f>+AB929-AF929</f>
        <v>0</v>
      </c>
      <c r="AK929" s="402">
        <f>+AC929-AG929</f>
        <v>0</v>
      </c>
      <c r="AL929" s="402">
        <f>SUM(AI929:AK929)</f>
        <v>0</v>
      </c>
      <c r="AM929" s="403" t="str">
        <f>IF(AA929=0,"",AE929/AA929)</f>
        <v/>
      </c>
      <c r="AN929" s="403" t="str">
        <f>IF(AB929=0,"",AF929/AB929)</f>
        <v/>
      </c>
      <c r="AO929" s="403" t="str">
        <f>IF(AC929=0,"",AG929/AC929)</f>
        <v/>
      </c>
      <c r="AP929" s="403" t="str">
        <f>IF(AD929=0,"",AH929/AD929)</f>
        <v/>
      </c>
      <c r="AQ929" s="200">
        <f>+K929-O929-S929</f>
        <v>0</v>
      </c>
      <c r="AR929" s="200">
        <f>+L929-P929-T929</f>
        <v>0</v>
      </c>
      <c r="AS929" s="200">
        <f>+M929-Q929-U929</f>
        <v>0</v>
      </c>
      <c r="AT929" s="200">
        <f>SUM(AQ929:AS929)</f>
        <v>0</v>
      </c>
      <c r="AU929" s="404"/>
    </row>
    <row r="930" spans="1:48" s="334" customFormat="1">
      <c r="A930" s="401" t="s">
        <v>380</v>
      </c>
      <c r="B930" s="237" t="s">
        <v>80</v>
      </c>
      <c r="C930" s="200"/>
      <c r="D930" s="200">
        <v>942163.29000000097</v>
      </c>
      <c r="E930" s="200"/>
      <c r="F930" s="200">
        <f t="shared" si="512"/>
        <v>942163.29000000097</v>
      </c>
      <c r="G930" s="200"/>
      <c r="H930" s="200"/>
      <c r="I930" s="200"/>
      <c r="J930" s="200">
        <f t="shared" si="503"/>
        <v>0</v>
      </c>
      <c r="K930" s="200">
        <f t="shared" si="516"/>
        <v>0</v>
      </c>
      <c r="L930" s="200">
        <f t="shared" si="516"/>
        <v>942163.29000000097</v>
      </c>
      <c r="M930" s="200">
        <f t="shared" si="516"/>
        <v>0</v>
      </c>
      <c r="N930" s="200">
        <f t="shared" si="504"/>
        <v>942163.29000000097</v>
      </c>
      <c r="O930" s="200"/>
      <c r="P930" s="200">
        <v>942163.29000000097</v>
      </c>
      <c r="Q930" s="200"/>
      <c r="R930" s="200">
        <f t="shared" si="505"/>
        <v>942163.29000000097</v>
      </c>
      <c r="S930" s="200"/>
      <c r="T930" s="200"/>
      <c r="U930" s="200"/>
      <c r="V930" s="200">
        <f t="shared" si="506"/>
        <v>0</v>
      </c>
      <c r="W930" s="200"/>
      <c r="X930" s="200"/>
      <c r="Y930" s="200"/>
      <c r="Z930" s="200">
        <f t="shared" si="507"/>
        <v>0</v>
      </c>
      <c r="AA930" s="200">
        <f t="shared" si="517"/>
        <v>0</v>
      </c>
      <c r="AB930" s="402">
        <f t="shared" si="517"/>
        <v>942163.29000000097</v>
      </c>
      <c r="AC930" s="402">
        <f t="shared" si="517"/>
        <v>0</v>
      </c>
      <c r="AD930" s="402">
        <f t="shared" si="509"/>
        <v>942163.29000000097</v>
      </c>
      <c r="AE930" s="402">
        <f>+[3]CHD1!AX537</f>
        <v>0</v>
      </c>
      <c r="AF930" s="402">
        <f>+[3]CHD1!AX538</f>
        <v>942163.28999999992</v>
      </c>
      <c r="AG930" s="402">
        <f>+[3]CHD1!AX539</f>
        <v>0</v>
      </c>
      <c r="AH930" s="402">
        <f t="shared" si="510"/>
        <v>942163.28999999992</v>
      </c>
      <c r="AI930" s="402">
        <f t="shared" si="514"/>
        <v>0</v>
      </c>
      <c r="AJ930" s="402">
        <f t="shared" si="514"/>
        <v>1.0477378964424133E-9</v>
      </c>
      <c r="AK930" s="402">
        <f t="shared" si="514"/>
        <v>0</v>
      </c>
      <c r="AL930" s="402">
        <f t="shared" si="508"/>
        <v>1.0477378964424133E-9</v>
      </c>
      <c r="AM930" s="403" t="str">
        <f t="shared" si="515"/>
        <v/>
      </c>
      <c r="AN930" s="403">
        <f t="shared" si="515"/>
        <v>0.99999999999999889</v>
      </c>
      <c r="AO930" s="403" t="str">
        <f t="shared" si="515"/>
        <v/>
      </c>
      <c r="AP930" s="403">
        <f t="shared" si="513"/>
        <v>0.99999999999999889</v>
      </c>
      <c r="AQ930" s="200">
        <f t="shared" si="518"/>
        <v>0</v>
      </c>
      <c r="AR930" s="200">
        <f t="shared" si="518"/>
        <v>0</v>
      </c>
      <c r="AS930" s="200">
        <f t="shared" si="518"/>
        <v>0</v>
      </c>
      <c r="AT930" s="200">
        <f t="shared" si="511"/>
        <v>0</v>
      </c>
      <c r="AU930" s="404"/>
    </row>
    <row r="931" spans="1:48" s="334" customFormat="1" ht="24">
      <c r="A931" s="401" t="s">
        <v>381</v>
      </c>
      <c r="B931" s="443" t="s">
        <v>91</v>
      </c>
      <c r="C931" s="200"/>
      <c r="D931" s="200">
        <v>100.37000000011176</v>
      </c>
      <c r="E931" s="200"/>
      <c r="F931" s="200">
        <f t="shared" si="512"/>
        <v>100.37000000011176</v>
      </c>
      <c r="G931" s="200"/>
      <c r="H931" s="200"/>
      <c r="I931" s="200"/>
      <c r="J931" s="200">
        <f t="shared" si="503"/>
        <v>0</v>
      </c>
      <c r="K931" s="200">
        <f t="shared" si="516"/>
        <v>0</v>
      </c>
      <c r="L931" s="200">
        <f t="shared" si="516"/>
        <v>100.37000000011176</v>
      </c>
      <c r="M931" s="200">
        <f t="shared" si="516"/>
        <v>0</v>
      </c>
      <c r="N931" s="200">
        <f t="shared" si="504"/>
        <v>100.37000000011176</v>
      </c>
      <c r="O931" s="200"/>
      <c r="P931" s="200">
        <v>100.37000000011176</v>
      </c>
      <c r="Q931" s="200"/>
      <c r="R931" s="200">
        <f t="shared" si="505"/>
        <v>100.37000000011176</v>
      </c>
      <c r="S931" s="200"/>
      <c r="T931" s="200"/>
      <c r="U931" s="200"/>
      <c r="V931" s="200">
        <f t="shared" si="506"/>
        <v>0</v>
      </c>
      <c r="W931" s="200"/>
      <c r="X931" s="200"/>
      <c r="Y931" s="200"/>
      <c r="Z931" s="200">
        <f t="shared" si="507"/>
        <v>0</v>
      </c>
      <c r="AA931" s="200">
        <f t="shared" si="517"/>
        <v>0</v>
      </c>
      <c r="AB931" s="402">
        <f t="shared" si="517"/>
        <v>100.37000000011176</v>
      </c>
      <c r="AC931" s="402">
        <f t="shared" si="517"/>
        <v>0</v>
      </c>
      <c r="AD931" s="402">
        <f t="shared" si="509"/>
        <v>100.37000000011176</v>
      </c>
      <c r="AE931" s="402">
        <f>+[3]CHD2!AX537</f>
        <v>0</v>
      </c>
      <c r="AF931" s="402">
        <f>+[3]CHD2!AX538</f>
        <v>100.36999999999898</v>
      </c>
      <c r="AG931" s="402">
        <f>+[3]CHD2!AX539</f>
        <v>0</v>
      </c>
      <c r="AH931" s="402">
        <f t="shared" si="510"/>
        <v>100.36999999999898</v>
      </c>
      <c r="AI931" s="402">
        <f t="shared" si="514"/>
        <v>0</v>
      </c>
      <c r="AJ931" s="402">
        <f t="shared" si="514"/>
        <v>1.127773430198431E-10</v>
      </c>
      <c r="AK931" s="402">
        <f t="shared" si="514"/>
        <v>0</v>
      </c>
      <c r="AL931" s="402">
        <f t="shared" si="508"/>
        <v>1.127773430198431E-10</v>
      </c>
      <c r="AM931" s="403" t="str">
        <f t="shared" si="515"/>
        <v/>
      </c>
      <c r="AN931" s="403">
        <f t="shared" si="515"/>
        <v>0.99999999999887634</v>
      </c>
      <c r="AO931" s="403" t="str">
        <f t="shared" si="515"/>
        <v/>
      </c>
      <c r="AP931" s="403">
        <f t="shared" si="513"/>
        <v>0.99999999999887634</v>
      </c>
      <c r="AQ931" s="200">
        <f t="shared" si="518"/>
        <v>0</v>
      </c>
      <c r="AR931" s="200">
        <f t="shared" si="518"/>
        <v>0</v>
      </c>
      <c r="AS931" s="200">
        <f t="shared" si="518"/>
        <v>0</v>
      </c>
      <c r="AT931" s="200">
        <f t="shared" si="511"/>
        <v>0</v>
      </c>
      <c r="AU931" s="404"/>
    </row>
    <row r="932" spans="1:48" s="334" customFormat="1">
      <c r="A932" s="401" t="s">
        <v>382</v>
      </c>
      <c r="B932" s="217" t="s">
        <v>93</v>
      </c>
      <c r="C932" s="200"/>
      <c r="D932" s="200"/>
      <c r="E932" s="200"/>
      <c r="F932" s="200">
        <f t="shared" si="512"/>
        <v>0</v>
      </c>
      <c r="G932" s="200"/>
      <c r="H932" s="200"/>
      <c r="I932" s="200"/>
      <c r="J932" s="200">
        <f t="shared" si="503"/>
        <v>0</v>
      </c>
      <c r="K932" s="200">
        <f t="shared" si="516"/>
        <v>0</v>
      </c>
      <c r="L932" s="200">
        <f t="shared" si="516"/>
        <v>0</v>
      </c>
      <c r="M932" s="200">
        <f t="shared" si="516"/>
        <v>0</v>
      </c>
      <c r="N932" s="200">
        <f t="shared" si="504"/>
        <v>0</v>
      </c>
      <c r="O932" s="200"/>
      <c r="P932" s="200"/>
      <c r="Q932" s="200"/>
      <c r="R932" s="200">
        <f t="shared" si="505"/>
        <v>0</v>
      </c>
      <c r="S932" s="200"/>
      <c r="T932" s="200"/>
      <c r="U932" s="200"/>
      <c r="V932" s="200">
        <f t="shared" si="506"/>
        <v>0</v>
      </c>
      <c r="W932" s="200"/>
      <c r="X932" s="200"/>
      <c r="Y932" s="200"/>
      <c r="Z932" s="200">
        <f t="shared" si="507"/>
        <v>0</v>
      </c>
      <c r="AA932" s="200">
        <f t="shared" si="517"/>
        <v>0</v>
      </c>
      <c r="AB932" s="402">
        <f t="shared" si="517"/>
        <v>0</v>
      </c>
      <c r="AC932" s="402">
        <f t="shared" si="517"/>
        <v>0</v>
      </c>
      <c r="AD932" s="402">
        <f t="shared" si="509"/>
        <v>0</v>
      </c>
      <c r="AE932" s="402">
        <f>+[3]CHD3!AX537</f>
        <v>0</v>
      </c>
      <c r="AF932" s="402">
        <f>+[3]CHD3!AX538</f>
        <v>0</v>
      </c>
      <c r="AG932" s="402">
        <f>+[3]CHD3!AX539</f>
        <v>0</v>
      </c>
      <c r="AH932" s="402">
        <f t="shared" si="510"/>
        <v>0</v>
      </c>
      <c r="AI932" s="402">
        <f t="shared" si="514"/>
        <v>0</v>
      </c>
      <c r="AJ932" s="402">
        <f t="shared" si="514"/>
        <v>0</v>
      </c>
      <c r="AK932" s="402">
        <f t="shared" si="514"/>
        <v>0</v>
      </c>
      <c r="AL932" s="402">
        <f t="shared" si="508"/>
        <v>0</v>
      </c>
      <c r="AM932" s="403" t="str">
        <f t="shared" si="515"/>
        <v/>
      </c>
      <c r="AN932" s="403" t="str">
        <f t="shared" si="515"/>
        <v/>
      </c>
      <c r="AO932" s="403" t="str">
        <f t="shared" si="515"/>
        <v/>
      </c>
      <c r="AP932" s="403" t="str">
        <f t="shared" si="513"/>
        <v/>
      </c>
      <c r="AQ932" s="200">
        <f t="shared" si="518"/>
        <v>0</v>
      </c>
      <c r="AR932" s="200">
        <f t="shared" si="518"/>
        <v>0</v>
      </c>
      <c r="AS932" s="200">
        <f t="shared" si="518"/>
        <v>0</v>
      </c>
      <c r="AT932" s="200">
        <f t="shared" si="511"/>
        <v>0</v>
      </c>
      <c r="AU932" s="404"/>
    </row>
    <row r="933" spans="1:48" s="334" customFormat="1">
      <c r="A933" s="401" t="s">
        <v>383</v>
      </c>
      <c r="B933" s="217" t="s">
        <v>95</v>
      </c>
      <c r="C933" s="200"/>
      <c r="D933" s="200">
        <v>344.47</v>
      </c>
      <c r="E933" s="200"/>
      <c r="F933" s="200">
        <f t="shared" si="512"/>
        <v>344.47</v>
      </c>
      <c r="G933" s="200"/>
      <c r="H933" s="200"/>
      <c r="I933" s="200"/>
      <c r="J933" s="200">
        <f t="shared" si="503"/>
        <v>0</v>
      </c>
      <c r="K933" s="200">
        <f t="shared" si="516"/>
        <v>0</v>
      </c>
      <c r="L933" s="200">
        <f t="shared" si="516"/>
        <v>344.47</v>
      </c>
      <c r="M933" s="200">
        <f t="shared" si="516"/>
        <v>0</v>
      </c>
      <c r="N933" s="200">
        <f t="shared" si="504"/>
        <v>344.47</v>
      </c>
      <c r="O933" s="200"/>
      <c r="P933" s="200">
        <v>344.47</v>
      </c>
      <c r="Q933" s="200"/>
      <c r="R933" s="200">
        <f t="shared" si="505"/>
        <v>344.47</v>
      </c>
      <c r="S933" s="200"/>
      <c r="T933" s="200"/>
      <c r="U933" s="200"/>
      <c r="V933" s="200">
        <f t="shared" si="506"/>
        <v>0</v>
      </c>
      <c r="W933" s="200"/>
      <c r="X933" s="200"/>
      <c r="Y933" s="200"/>
      <c r="Z933" s="200">
        <f t="shared" si="507"/>
        <v>0</v>
      </c>
      <c r="AA933" s="200">
        <f t="shared" si="517"/>
        <v>0</v>
      </c>
      <c r="AB933" s="402">
        <f t="shared" si="517"/>
        <v>344.47</v>
      </c>
      <c r="AC933" s="402">
        <f t="shared" si="517"/>
        <v>0</v>
      </c>
      <c r="AD933" s="402">
        <f t="shared" si="509"/>
        <v>344.47</v>
      </c>
      <c r="AE933" s="402">
        <f>+[3]CHD4A!AX537</f>
        <v>0</v>
      </c>
      <c r="AF933" s="402">
        <f>+[3]CHD4A!AX538</f>
        <v>344.47</v>
      </c>
      <c r="AG933" s="402">
        <f>+[3]CHD4A!AX539</f>
        <v>0</v>
      </c>
      <c r="AH933" s="402">
        <f t="shared" si="510"/>
        <v>344.47</v>
      </c>
      <c r="AI933" s="402">
        <f t="shared" si="514"/>
        <v>0</v>
      </c>
      <c r="AJ933" s="402">
        <f t="shared" si="514"/>
        <v>0</v>
      </c>
      <c r="AK933" s="402">
        <f t="shared" si="514"/>
        <v>0</v>
      </c>
      <c r="AL933" s="402">
        <f t="shared" si="508"/>
        <v>0</v>
      </c>
      <c r="AM933" s="403" t="str">
        <f t="shared" si="515"/>
        <v/>
      </c>
      <c r="AN933" s="403">
        <f t="shared" si="515"/>
        <v>1</v>
      </c>
      <c r="AO933" s="403" t="str">
        <f t="shared" si="515"/>
        <v/>
      </c>
      <c r="AP933" s="403">
        <f t="shared" si="513"/>
        <v>1</v>
      </c>
      <c r="AQ933" s="200">
        <f t="shared" si="518"/>
        <v>0</v>
      </c>
      <c r="AR933" s="200">
        <f t="shared" si="518"/>
        <v>0</v>
      </c>
      <c r="AS933" s="200">
        <f t="shared" si="518"/>
        <v>0</v>
      </c>
      <c r="AT933" s="200">
        <f t="shared" si="511"/>
        <v>0</v>
      </c>
      <c r="AU933" s="404"/>
    </row>
    <row r="934" spans="1:48" s="334" customFormat="1">
      <c r="A934" s="401" t="s">
        <v>384</v>
      </c>
      <c r="B934" s="217" t="s">
        <v>97</v>
      </c>
      <c r="C934" s="200"/>
      <c r="D934" s="200"/>
      <c r="E934" s="200"/>
      <c r="F934" s="200">
        <f t="shared" si="512"/>
        <v>0</v>
      </c>
      <c r="G934" s="200"/>
      <c r="H934" s="200"/>
      <c r="I934" s="200"/>
      <c r="J934" s="200">
        <f t="shared" si="503"/>
        <v>0</v>
      </c>
      <c r="K934" s="200">
        <f t="shared" si="516"/>
        <v>0</v>
      </c>
      <c r="L934" s="200">
        <f t="shared" si="516"/>
        <v>0</v>
      </c>
      <c r="M934" s="200">
        <f t="shared" si="516"/>
        <v>0</v>
      </c>
      <c r="N934" s="200">
        <f t="shared" si="504"/>
        <v>0</v>
      </c>
      <c r="O934" s="200"/>
      <c r="P934" s="200"/>
      <c r="Q934" s="200"/>
      <c r="R934" s="200">
        <f t="shared" si="505"/>
        <v>0</v>
      </c>
      <c r="S934" s="200"/>
      <c r="T934" s="200"/>
      <c r="U934" s="200"/>
      <c r="V934" s="200">
        <f t="shared" si="506"/>
        <v>0</v>
      </c>
      <c r="W934" s="200"/>
      <c r="X934" s="200"/>
      <c r="Y934" s="200"/>
      <c r="Z934" s="200">
        <f t="shared" si="507"/>
        <v>0</v>
      </c>
      <c r="AA934" s="200">
        <f t="shared" si="517"/>
        <v>0</v>
      </c>
      <c r="AB934" s="402">
        <f t="shared" si="517"/>
        <v>0</v>
      </c>
      <c r="AC934" s="402">
        <f t="shared" si="517"/>
        <v>0</v>
      </c>
      <c r="AD934" s="402">
        <f t="shared" si="509"/>
        <v>0</v>
      </c>
      <c r="AE934" s="402">
        <f>+[3]CHD4B!AX537</f>
        <v>0</v>
      </c>
      <c r="AF934" s="402">
        <f>+[3]CHD4B!AX538</f>
        <v>0</v>
      </c>
      <c r="AG934" s="402">
        <f>+[3]CHD4B!AX539</f>
        <v>0</v>
      </c>
      <c r="AH934" s="402">
        <f t="shared" si="510"/>
        <v>0</v>
      </c>
      <c r="AI934" s="402">
        <f t="shared" si="514"/>
        <v>0</v>
      </c>
      <c r="AJ934" s="402">
        <f t="shared" si="514"/>
        <v>0</v>
      </c>
      <c r="AK934" s="402">
        <f t="shared" si="514"/>
        <v>0</v>
      </c>
      <c r="AL934" s="402">
        <f t="shared" si="508"/>
        <v>0</v>
      </c>
      <c r="AM934" s="403" t="str">
        <f t="shared" si="515"/>
        <v/>
      </c>
      <c r="AN934" s="403" t="str">
        <f t="shared" si="515"/>
        <v/>
      </c>
      <c r="AO934" s="403" t="str">
        <f t="shared" si="515"/>
        <v/>
      </c>
      <c r="AP934" s="403" t="str">
        <f t="shared" si="513"/>
        <v/>
      </c>
      <c r="AQ934" s="200">
        <f t="shared" si="518"/>
        <v>0</v>
      </c>
      <c r="AR934" s="200">
        <f t="shared" si="518"/>
        <v>0</v>
      </c>
      <c r="AS934" s="200">
        <f t="shared" si="518"/>
        <v>0</v>
      </c>
      <c r="AT934" s="200">
        <f t="shared" si="511"/>
        <v>0</v>
      </c>
      <c r="AU934" s="404"/>
    </row>
    <row r="935" spans="1:48" s="334" customFormat="1">
      <c r="A935" s="401" t="s">
        <v>385</v>
      </c>
      <c r="B935" s="217" t="s">
        <v>53</v>
      </c>
      <c r="C935" s="200"/>
      <c r="D935" s="200">
        <v>490285.53</v>
      </c>
      <c r="E935" s="200"/>
      <c r="F935" s="200">
        <f t="shared" si="512"/>
        <v>490285.53</v>
      </c>
      <c r="G935" s="200"/>
      <c r="H935" s="200"/>
      <c r="I935" s="200"/>
      <c r="J935" s="200">
        <f t="shared" si="503"/>
        <v>0</v>
      </c>
      <c r="K935" s="200">
        <f t="shared" si="516"/>
        <v>0</v>
      </c>
      <c r="L935" s="200">
        <f t="shared" si="516"/>
        <v>490285.53</v>
      </c>
      <c r="M935" s="200">
        <f t="shared" si="516"/>
        <v>0</v>
      </c>
      <c r="N935" s="200">
        <f t="shared" si="504"/>
        <v>490285.53</v>
      </c>
      <c r="O935" s="200"/>
      <c r="P935" s="200">
        <v>490285.53</v>
      </c>
      <c r="Q935" s="200"/>
      <c r="R935" s="200">
        <f t="shared" si="505"/>
        <v>490285.53</v>
      </c>
      <c r="S935" s="200"/>
      <c r="T935" s="200"/>
      <c r="U935" s="200"/>
      <c r="V935" s="200">
        <f t="shared" si="506"/>
        <v>0</v>
      </c>
      <c r="W935" s="200"/>
      <c r="X935" s="200"/>
      <c r="Y935" s="200"/>
      <c r="Z935" s="200">
        <f t="shared" si="507"/>
        <v>0</v>
      </c>
      <c r="AA935" s="200">
        <f t="shared" si="517"/>
        <v>0</v>
      </c>
      <c r="AB935" s="402">
        <f t="shared" si="517"/>
        <v>490285.53</v>
      </c>
      <c r="AC935" s="402">
        <f t="shared" si="517"/>
        <v>0</v>
      </c>
      <c r="AD935" s="402">
        <f t="shared" si="509"/>
        <v>490285.53</v>
      </c>
      <c r="AE935" s="402">
        <f>+[3]CHD5!AX537</f>
        <v>0</v>
      </c>
      <c r="AF935" s="402">
        <f>+[3]CHD5!AX538</f>
        <v>414482.32</v>
      </c>
      <c r="AG935" s="402">
        <f>+[3]CHD5!AX539</f>
        <v>0</v>
      </c>
      <c r="AH935" s="402">
        <f t="shared" si="510"/>
        <v>414482.32</v>
      </c>
      <c r="AI935" s="402">
        <f t="shared" si="514"/>
        <v>0</v>
      </c>
      <c r="AJ935" s="402">
        <f t="shared" si="514"/>
        <v>75803.210000000021</v>
      </c>
      <c r="AK935" s="402">
        <f t="shared" si="514"/>
        <v>0</v>
      </c>
      <c r="AL935" s="402">
        <f t="shared" si="508"/>
        <v>75803.210000000021</v>
      </c>
      <c r="AM935" s="403" t="str">
        <f t="shared" si="515"/>
        <v/>
      </c>
      <c r="AN935" s="403">
        <f t="shared" si="515"/>
        <v>0.84538966507944868</v>
      </c>
      <c r="AO935" s="403" t="str">
        <f t="shared" si="515"/>
        <v/>
      </c>
      <c r="AP935" s="403">
        <f t="shared" si="513"/>
        <v>0.84538966507944868</v>
      </c>
      <c r="AQ935" s="200">
        <f t="shared" si="518"/>
        <v>0</v>
      </c>
      <c r="AR935" s="200">
        <f t="shared" si="518"/>
        <v>0</v>
      </c>
      <c r="AS935" s="200">
        <f t="shared" si="518"/>
        <v>0</v>
      </c>
      <c r="AT935" s="200">
        <f t="shared" si="511"/>
        <v>0</v>
      </c>
      <c r="AU935" s="404"/>
    </row>
    <row r="936" spans="1:48" s="334" customFormat="1">
      <c r="A936" s="401" t="s">
        <v>386</v>
      </c>
      <c r="B936" s="217" t="s">
        <v>100</v>
      </c>
      <c r="C936" s="200"/>
      <c r="D936" s="200">
        <v>3542669.7</v>
      </c>
      <c r="E936" s="200"/>
      <c r="F936" s="200">
        <f t="shared" si="512"/>
        <v>3542669.7</v>
      </c>
      <c r="G936" s="200"/>
      <c r="H936" s="200"/>
      <c r="I936" s="200"/>
      <c r="J936" s="200">
        <f t="shared" si="503"/>
        <v>0</v>
      </c>
      <c r="K936" s="200">
        <f t="shared" si="516"/>
        <v>0</v>
      </c>
      <c r="L936" s="200">
        <f t="shared" si="516"/>
        <v>3542669.7</v>
      </c>
      <c r="M936" s="200">
        <f t="shared" si="516"/>
        <v>0</v>
      </c>
      <c r="N936" s="200">
        <f t="shared" si="504"/>
        <v>3542669.7</v>
      </c>
      <c r="O936" s="200"/>
      <c r="P936" s="200">
        <v>3542669.7</v>
      </c>
      <c r="Q936" s="200"/>
      <c r="R936" s="200">
        <f t="shared" si="505"/>
        <v>3542669.7</v>
      </c>
      <c r="S936" s="200"/>
      <c r="T936" s="200"/>
      <c r="U936" s="200"/>
      <c r="V936" s="200">
        <f t="shared" si="506"/>
        <v>0</v>
      </c>
      <c r="W936" s="200"/>
      <c r="X936" s="200"/>
      <c r="Y936" s="200"/>
      <c r="Z936" s="200">
        <f t="shared" si="507"/>
        <v>0</v>
      </c>
      <c r="AA936" s="200">
        <f t="shared" si="517"/>
        <v>0</v>
      </c>
      <c r="AB936" s="402">
        <f t="shared" si="517"/>
        <v>3542669.7</v>
      </c>
      <c r="AC936" s="402">
        <f t="shared" si="517"/>
        <v>0</v>
      </c>
      <c r="AD936" s="402">
        <f t="shared" si="509"/>
        <v>3542669.7</v>
      </c>
      <c r="AE936" s="402">
        <f>+[3]CHD6!AX537</f>
        <v>0</v>
      </c>
      <c r="AF936" s="402">
        <f>+[3]CHD6!AX538</f>
        <v>3530511.48</v>
      </c>
      <c r="AG936" s="402">
        <f>+[3]CHD6!AX539</f>
        <v>0</v>
      </c>
      <c r="AH936" s="402">
        <f t="shared" si="510"/>
        <v>3530511.48</v>
      </c>
      <c r="AI936" s="402">
        <f t="shared" si="514"/>
        <v>0</v>
      </c>
      <c r="AJ936" s="402">
        <f t="shared" si="514"/>
        <v>12158.220000000205</v>
      </c>
      <c r="AK936" s="402">
        <f t="shared" si="514"/>
        <v>0</v>
      </c>
      <c r="AL936" s="402">
        <f t="shared" si="508"/>
        <v>12158.220000000205</v>
      </c>
      <c r="AM936" s="403" t="str">
        <f t="shared" si="515"/>
        <v/>
      </c>
      <c r="AN936" s="403">
        <f t="shared" si="515"/>
        <v>0.99656806278045051</v>
      </c>
      <c r="AO936" s="403" t="str">
        <f t="shared" si="515"/>
        <v/>
      </c>
      <c r="AP936" s="403">
        <f t="shared" si="513"/>
        <v>0.99656806278045051</v>
      </c>
      <c r="AQ936" s="200">
        <f t="shared" si="518"/>
        <v>0</v>
      </c>
      <c r="AR936" s="200">
        <f t="shared" si="518"/>
        <v>0</v>
      </c>
      <c r="AS936" s="200">
        <f t="shared" si="518"/>
        <v>0</v>
      </c>
      <c r="AT936" s="200">
        <f t="shared" si="511"/>
        <v>0</v>
      </c>
      <c r="AU936" s="404"/>
    </row>
    <row r="937" spans="1:48" s="334" customFormat="1">
      <c r="A937" s="401" t="s">
        <v>387</v>
      </c>
      <c r="B937" s="217" t="s">
        <v>54</v>
      </c>
      <c r="C937" s="200"/>
      <c r="D937" s="200">
        <v>590038.78</v>
      </c>
      <c r="E937" s="200"/>
      <c r="F937" s="200">
        <f t="shared" si="512"/>
        <v>590038.78</v>
      </c>
      <c r="G937" s="200"/>
      <c r="H937" s="200"/>
      <c r="I937" s="200"/>
      <c r="J937" s="200">
        <f t="shared" si="503"/>
        <v>0</v>
      </c>
      <c r="K937" s="200">
        <f t="shared" si="516"/>
        <v>0</v>
      </c>
      <c r="L937" s="200">
        <f t="shared" si="516"/>
        <v>590038.78</v>
      </c>
      <c r="M937" s="200">
        <f t="shared" si="516"/>
        <v>0</v>
      </c>
      <c r="N937" s="200">
        <f t="shared" si="504"/>
        <v>590038.78</v>
      </c>
      <c r="O937" s="200"/>
      <c r="P937" s="200">
        <v>590038.78</v>
      </c>
      <c r="Q937" s="200"/>
      <c r="R937" s="200">
        <f t="shared" si="505"/>
        <v>590038.78</v>
      </c>
      <c r="S937" s="200"/>
      <c r="T937" s="200"/>
      <c r="U937" s="200"/>
      <c r="V937" s="200">
        <f t="shared" si="506"/>
        <v>0</v>
      </c>
      <c r="W937" s="200"/>
      <c r="X937" s="200"/>
      <c r="Y937" s="200"/>
      <c r="Z937" s="200">
        <f t="shared" si="507"/>
        <v>0</v>
      </c>
      <c r="AA937" s="200">
        <f t="shared" si="517"/>
        <v>0</v>
      </c>
      <c r="AB937" s="402">
        <f t="shared" si="517"/>
        <v>590038.78</v>
      </c>
      <c r="AC937" s="402">
        <f t="shared" si="517"/>
        <v>0</v>
      </c>
      <c r="AD937" s="402">
        <f t="shared" si="509"/>
        <v>590038.78</v>
      </c>
      <c r="AE937" s="402">
        <f>+[3]CHD7!AX537</f>
        <v>0</v>
      </c>
      <c r="AF937" s="402">
        <f>+[3]CHD7!AX538</f>
        <v>516376.67</v>
      </c>
      <c r="AG937" s="402">
        <f>+[3]CHD7!AX539</f>
        <v>0</v>
      </c>
      <c r="AH937" s="402">
        <f t="shared" si="510"/>
        <v>516376.67</v>
      </c>
      <c r="AI937" s="402">
        <f t="shared" si="514"/>
        <v>0</v>
      </c>
      <c r="AJ937" s="402">
        <f t="shared" si="514"/>
        <v>73662.110000000044</v>
      </c>
      <c r="AK937" s="402">
        <f t="shared" si="514"/>
        <v>0</v>
      </c>
      <c r="AL937" s="402">
        <f t="shared" si="508"/>
        <v>73662.110000000044</v>
      </c>
      <c r="AM937" s="403" t="str">
        <f t="shared" si="515"/>
        <v/>
      </c>
      <c r="AN937" s="403">
        <f t="shared" si="515"/>
        <v>0.87515717187266906</v>
      </c>
      <c r="AO937" s="403" t="str">
        <f t="shared" si="515"/>
        <v/>
      </c>
      <c r="AP937" s="403">
        <f t="shared" si="513"/>
        <v>0.87515717187266906</v>
      </c>
      <c r="AQ937" s="200">
        <f t="shared" si="518"/>
        <v>0</v>
      </c>
      <c r="AR937" s="200">
        <f t="shared" si="518"/>
        <v>0</v>
      </c>
      <c r="AS937" s="200">
        <f t="shared" si="518"/>
        <v>0</v>
      </c>
      <c r="AT937" s="200">
        <f t="shared" si="511"/>
        <v>0</v>
      </c>
      <c r="AU937" s="404"/>
    </row>
    <row r="938" spans="1:48" s="334" customFormat="1">
      <c r="A938" s="401" t="s">
        <v>388</v>
      </c>
      <c r="B938" s="217" t="s">
        <v>103</v>
      </c>
      <c r="C938" s="200"/>
      <c r="D938" s="200">
        <v>517464.56</v>
      </c>
      <c r="E938" s="200"/>
      <c r="F938" s="200">
        <f t="shared" si="512"/>
        <v>517464.56</v>
      </c>
      <c r="G938" s="200"/>
      <c r="H938" s="200"/>
      <c r="I938" s="200"/>
      <c r="J938" s="200">
        <f t="shared" si="503"/>
        <v>0</v>
      </c>
      <c r="K938" s="200">
        <f t="shared" si="516"/>
        <v>0</v>
      </c>
      <c r="L938" s="200">
        <f t="shared" si="516"/>
        <v>517464.56</v>
      </c>
      <c r="M938" s="200">
        <f t="shared" si="516"/>
        <v>0</v>
      </c>
      <c r="N938" s="200">
        <f t="shared" si="504"/>
        <v>517464.56</v>
      </c>
      <c r="O938" s="200"/>
      <c r="P938" s="200">
        <v>517464.56</v>
      </c>
      <c r="Q938" s="200"/>
      <c r="R938" s="200">
        <f t="shared" si="505"/>
        <v>517464.56</v>
      </c>
      <c r="S938" s="200"/>
      <c r="T938" s="200"/>
      <c r="U938" s="200"/>
      <c r="V938" s="200">
        <f t="shared" si="506"/>
        <v>0</v>
      </c>
      <c r="W938" s="200"/>
      <c r="X938" s="200"/>
      <c r="Y938" s="200"/>
      <c r="Z938" s="200">
        <f t="shared" si="507"/>
        <v>0</v>
      </c>
      <c r="AA938" s="200">
        <f t="shared" si="517"/>
        <v>0</v>
      </c>
      <c r="AB938" s="402">
        <f t="shared" si="517"/>
        <v>517464.56</v>
      </c>
      <c r="AC938" s="402">
        <f t="shared" si="517"/>
        <v>0</v>
      </c>
      <c r="AD938" s="402">
        <f t="shared" si="509"/>
        <v>517464.56</v>
      </c>
      <c r="AE938" s="402">
        <f>+[3]CHD8!AX537</f>
        <v>0</v>
      </c>
      <c r="AF938" s="402">
        <f>+[3]CHD8!AX538</f>
        <v>410051</v>
      </c>
      <c r="AG938" s="402">
        <f>+[3]CHD8!AX539</f>
        <v>0</v>
      </c>
      <c r="AH938" s="402">
        <f t="shared" si="510"/>
        <v>410051</v>
      </c>
      <c r="AI938" s="402">
        <f t="shared" si="514"/>
        <v>0</v>
      </c>
      <c r="AJ938" s="402">
        <f t="shared" si="514"/>
        <v>107413.56</v>
      </c>
      <c r="AK938" s="402">
        <f t="shared" si="514"/>
        <v>0</v>
      </c>
      <c r="AL938" s="402">
        <f t="shared" si="508"/>
        <v>107413.56</v>
      </c>
      <c r="AM938" s="403" t="str">
        <f t="shared" si="515"/>
        <v/>
      </c>
      <c r="AN938" s="403">
        <f t="shared" si="515"/>
        <v>0.79242334972659767</v>
      </c>
      <c r="AO938" s="403" t="str">
        <f t="shared" si="515"/>
        <v/>
      </c>
      <c r="AP938" s="403">
        <f t="shared" si="513"/>
        <v>0.79242334972659767</v>
      </c>
      <c r="AQ938" s="200">
        <f t="shared" si="518"/>
        <v>0</v>
      </c>
      <c r="AR938" s="200">
        <f t="shared" si="518"/>
        <v>0</v>
      </c>
      <c r="AS938" s="200">
        <f t="shared" si="518"/>
        <v>0</v>
      </c>
      <c r="AT938" s="200">
        <f t="shared" si="511"/>
        <v>0</v>
      </c>
      <c r="AU938" s="404"/>
    </row>
    <row r="939" spans="1:48" s="334" customFormat="1" ht="24">
      <c r="A939" s="401" t="s">
        <v>389</v>
      </c>
      <c r="B939" s="217" t="s">
        <v>105</v>
      </c>
      <c r="C939" s="200"/>
      <c r="D939" s="200">
        <v>3171710.9400000004</v>
      </c>
      <c r="E939" s="200"/>
      <c r="F939" s="200">
        <f t="shared" si="512"/>
        <v>3171710.9400000004</v>
      </c>
      <c r="G939" s="200"/>
      <c r="H939" s="200"/>
      <c r="I939" s="200"/>
      <c r="J939" s="200">
        <f t="shared" si="503"/>
        <v>0</v>
      </c>
      <c r="K939" s="200">
        <f t="shared" si="516"/>
        <v>0</v>
      </c>
      <c r="L939" s="200">
        <f t="shared" si="516"/>
        <v>3171710.9400000004</v>
      </c>
      <c r="M939" s="200">
        <f t="shared" si="516"/>
        <v>0</v>
      </c>
      <c r="N939" s="200">
        <f t="shared" si="504"/>
        <v>3171710.9400000004</v>
      </c>
      <c r="O939" s="200"/>
      <c r="P939" s="200">
        <v>3171710.9400000004</v>
      </c>
      <c r="Q939" s="200"/>
      <c r="R939" s="200">
        <f t="shared" si="505"/>
        <v>3171710.9400000004</v>
      </c>
      <c r="S939" s="200"/>
      <c r="T939" s="200"/>
      <c r="U939" s="200"/>
      <c r="V939" s="200">
        <f t="shared" si="506"/>
        <v>0</v>
      </c>
      <c r="W939" s="200"/>
      <c r="X939" s="200"/>
      <c r="Y939" s="200"/>
      <c r="Z939" s="200">
        <f t="shared" si="507"/>
        <v>0</v>
      </c>
      <c r="AA939" s="200">
        <f t="shared" si="517"/>
        <v>0</v>
      </c>
      <c r="AB939" s="402">
        <f t="shared" si="517"/>
        <v>3171710.9400000004</v>
      </c>
      <c r="AC939" s="402">
        <f t="shared" si="517"/>
        <v>0</v>
      </c>
      <c r="AD939" s="402">
        <f t="shared" si="509"/>
        <v>3171710.9400000004</v>
      </c>
      <c r="AE939" s="402">
        <f>+[3]CHD9!AX537</f>
        <v>0</v>
      </c>
      <c r="AF939" s="402">
        <f>+[3]CHD9!AX538</f>
        <v>3073342.4299999997</v>
      </c>
      <c r="AG939" s="402">
        <f>+[3]CHD9!AX539</f>
        <v>0</v>
      </c>
      <c r="AH939" s="402">
        <f t="shared" si="510"/>
        <v>3073342.4299999997</v>
      </c>
      <c r="AI939" s="402">
        <f t="shared" si="514"/>
        <v>0</v>
      </c>
      <c r="AJ939" s="402">
        <f t="shared" si="514"/>
        <v>98368.510000000708</v>
      </c>
      <c r="AK939" s="402">
        <f t="shared" si="514"/>
        <v>0</v>
      </c>
      <c r="AL939" s="402">
        <f t="shared" si="508"/>
        <v>98368.510000000708</v>
      </c>
      <c r="AM939" s="403" t="str">
        <f t="shared" si="515"/>
        <v/>
      </c>
      <c r="AN939" s="403">
        <f t="shared" si="515"/>
        <v>0.96898566361788296</v>
      </c>
      <c r="AO939" s="403" t="str">
        <f t="shared" si="515"/>
        <v/>
      </c>
      <c r="AP939" s="403">
        <f t="shared" si="513"/>
        <v>0.96898566361788296</v>
      </c>
      <c r="AQ939" s="200">
        <f t="shared" si="518"/>
        <v>0</v>
      </c>
      <c r="AR939" s="200">
        <f t="shared" si="518"/>
        <v>0</v>
      </c>
      <c r="AS939" s="200">
        <f t="shared" si="518"/>
        <v>0</v>
      </c>
      <c r="AT939" s="200">
        <f t="shared" si="511"/>
        <v>0</v>
      </c>
      <c r="AU939" s="404"/>
    </row>
    <row r="940" spans="1:48" s="334" customFormat="1">
      <c r="A940" s="401" t="s">
        <v>390</v>
      </c>
      <c r="B940" s="217" t="s">
        <v>107</v>
      </c>
      <c r="C940" s="200"/>
      <c r="D940" s="200">
        <v>587468.62000000104</v>
      </c>
      <c r="E940" s="200"/>
      <c r="F940" s="200">
        <f t="shared" si="512"/>
        <v>587468.62000000104</v>
      </c>
      <c r="G940" s="200"/>
      <c r="H940" s="200"/>
      <c r="I940" s="200"/>
      <c r="J940" s="200">
        <f t="shared" si="503"/>
        <v>0</v>
      </c>
      <c r="K940" s="200">
        <f t="shared" si="516"/>
        <v>0</v>
      </c>
      <c r="L940" s="200">
        <f t="shared" si="516"/>
        <v>587468.62000000104</v>
      </c>
      <c r="M940" s="200">
        <f t="shared" si="516"/>
        <v>0</v>
      </c>
      <c r="N940" s="200">
        <f t="shared" si="504"/>
        <v>587468.62000000104</v>
      </c>
      <c r="O940" s="200"/>
      <c r="P940" s="200">
        <v>587468.62000000104</v>
      </c>
      <c r="Q940" s="200"/>
      <c r="R940" s="200">
        <f t="shared" si="505"/>
        <v>587468.62000000104</v>
      </c>
      <c r="S940" s="200"/>
      <c r="T940" s="200"/>
      <c r="U940" s="200"/>
      <c r="V940" s="200">
        <f t="shared" si="506"/>
        <v>0</v>
      </c>
      <c r="W940" s="200"/>
      <c r="X940" s="200"/>
      <c r="Y940" s="200"/>
      <c r="Z940" s="200">
        <f t="shared" si="507"/>
        <v>0</v>
      </c>
      <c r="AA940" s="200">
        <f t="shared" si="517"/>
        <v>0</v>
      </c>
      <c r="AB940" s="402">
        <f t="shared" si="517"/>
        <v>587468.62000000104</v>
      </c>
      <c r="AC940" s="402">
        <f t="shared" si="517"/>
        <v>0</v>
      </c>
      <c r="AD940" s="402">
        <f t="shared" si="509"/>
        <v>587468.62000000104</v>
      </c>
      <c r="AE940" s="402">
        <f>+[3]CHD10!AX537</f>
        <v>0</v>
      </c>
      <c r="AF940" s="402">
        <f>+[3]CHD10!AX538</f>
        <v>586030</v>
      </c>
      <c r="AG940" s="402">
        <f>+[3]CHD10!AX539</f>
        <v>0</v>
      </c>
      <c r="AH940" s="402">
        <f t="shared" si="510"/>
        <v>586030</v>
      </c>
      <c r="AI940" s="402">
        <f t="shared" si="514"/>
        <v>0</v>
      </c>
      <c r="AJ940" s="402">
        <f t="shared" si="514"/>
        <v>1438.6200000010431</v>
      </c>
      <c r="AK940" s="402">
        <f t="shared" si="514"/>
        <v>0</v>
      </c>
      <c r="AL940" s="402">
        <f t="shared" si="508"/>
        <v>1438.6200000010431</v>
      </c>
      <c r="AM940" s="403" t="str">
        <f t="shared" si="515"/>
        <v/>
      </c>
      <c r="AN940" s="403">
        <f t="shared" si="515"/>
        <v>0.99755115430675934</v>
      </c>
      <c r="AO940" s="403" t="str">
        <f t="shared" si="515"/>
        <v/>
      </c>
      <c r="AP940" s="403">
        <f t="shared" si="513"/>
        <v>0.99755115430675934</v>
      </c>
      <c r="AQ940" s="200">
        <f t="shared" si="518"/>
        <v>0</v>
      </c>
      <c r="AR940" s="200">
        <f t="shared" si="518"/>
        <v>0</v>
      </c>
      <c r="AS940" s="200">
        <f t="shared" si="518"/>
        <v>0</v>
      </c>
      <c r="AT940" s="200">
        <f t="shared" si="511"/>
        <v>0</v>
      </c>
      <c r="AU940" s="404"/>
    </row>
    <row r="941" spans="1:48" s="334" customFormat="1">
      <c r="A941" s="401" t="s">
        <v>391</v>
      </c>
      <c r="B941" s="217" t="s">
        <v>55</v>
      </c>
      <c r="C941" s="200"/>
      <c r="D941" s="200">
        <v>1509106.93</v>
      </c>
      <c r="E941" s="200"/>
      <c r="F941" s="200">
        <f t="shared" si="512"/>
        <v>1509106.93</v>
      </c>
      <c r="G941" s="200"/>
      <c r="H941" s="200"/>
      <c r="I941" s="200"/>
      <c r="J941" s="200">
        <f t="shared" si="503"/>
        <v>0</v>
      </c>
      <c r="K941" s="200">
        <f t="shared" si="516"/>
        <v>0</v>
      </c>
      <c r="L941" s="200">
        <f t="shared" si="516"/>
        <v>1509106.93</v>
      </c>
      <c r="M941" s="200">
        <f t="shared" si="516"/>
        <v>0</v>
      </c>
      <c r="N941" s="200">
        <f t="shared" si="504"/>
        <v>1509106.93</v>
      </c>
      <c r="O941" s="200"/>
      <c r="P941" s="200">
        <v>1509106.93</v>
      </c>
      <c r="Q941" s="200"/>
      <c r="R941" s="200">
        <f t="shared" si="505"/>
        <v>1509106.93</v>
      </c>
      <c r="S941" s="200"/>
      <c r="T941" s="200"/>
      <c r="U941" s="200"/>
      <c r="V941" s="200">
        <f t="shared" si="506"/>
        <v>0</v>
      </c>
      <c r="W941" s="200"/>
      <c r="X941" s="200"/>
      <c r="Y941" s="200"/>
      <c r="Z941" s="200">
        <f t="shared" si="507"/>
        <v>0</v>
      </c>
      <c r="AA941" s="200">
        <f t="shared" si="517"/>
        <v>0</v>
      </c>
      <c r="AB941" s="402">
        <f t="shared" si="517"/>
        <v>1509106.93</v>
      </c>
      <c r="AC941" s="402">
        <f t="shared" si="517"/>
        <v>0</v>
      </c>
      <c r="AD941" s="402">
        <f t="shared" si="509"/>
        <v>1509106.93</v>
      </c>
      <c r="AE941" s="402">
        <f>+[3]CHD11!AX537</f>
        <v>0</v>
      </c>
      <c r="AF941" s="402">
        <f>+[3]CHD11!AX538</f>
        <v>1509106.9300000002</v>
      </c>
      <c r="AG941" s="402">
        <f>+[3]CHD11!AX539</f>
        <v>0</v>
      </c>
      <c r="AH941" s="402">
        <f t="shared" si="510"/>
        <v>1509106.9300000002</v>
      </c>
      <c r="AI941" s="402">
        <f t="shared" si="514"/>
        <v>0</v>
      </c>
      <c r="AJ941" s="402">
        <f t="shared" si="514"/>
        <v>0</v>
      </c>
      <c r="AK941" s="402">
        <f t="shared" si="514"/>
        <v>0</v>
      </c>
      <c r="AL941" s="402">
        <f t="shared" si="508"/>
        <v>0</v>
      </c>
      <c r="AM941" s="403" t="str">
        <f t="shared" si="515"/>
        <v/>
      </c>
      <c r="AN941" s="403">
        <f t="shared" si="515"/>
        <v>1.0000000000000002</v>
      </c>
      <c r="AO941" s="403" t="str">
        <f t="shared" si="515"/>
        <v/>
      </c>
      <c r="AP941" s="403">
        <f t="shared" si="513"/>
        <v>1.0000000000000002</v>
      </c>
      <c r="AQ941" s="200">
        <f t="shared" si="518"/>
        <v>0</v>
      </c>
      <c r="AR941" s="200">
        <f t="shared" si="518"/>
        <v>0</v>
      </c>
      <c r="AS941" s="200">
        <f t="shared" si="518"/>
        <v>0</v>
      </c>
      <c r="AT941" s="200">
        <f t="shared" si="511"/>
        <v>0</v>
      </c>
      <c r="AU941" s="404"/>
    </row>
    <row r="942" spans="1:48" s="334" customFormat="1">
      <c r="A942" s="401" t="s">
        <v>392</v>
      </c>
      <c r="B942" s="217" t="s">
        <v>56</v>
      </c>
      <c r="C942" s="200"/>
      <c r="D942" s="200">
        <v>2249351.31</v>
      </c>
      <c r="E942" s="200"/>
      <c r="F942" s="200">
        <f t="shared" si="512"/>
        <v>2249351.31</v>
      </c>
      <c r="G942" s="200"/>
      <c r="H942" s="200"/>
      <c r="I942" s="200"/>
      <c r="J942" s="200">
        <f t="shared" si="503"/>
        <v>0</v>
      </c>
      <c r="K942" s="200">
        <f t="shared" si="516"/>
        <v>0</v>
      </c>
      <c r="L942" s="200">
        <f t="shared" si="516"/>
        <v>2249351.31</v>
      </c>
      <c r="M942" s="200">
        <f t="shared" si="516"/>
        <v>0</v>
      </c>
      <c r="N942" s="200">
        <f t="shared" si="504"/>
        <v>2249351.31</v>
      </c>
      <c r="O942" s="200"/>
      <c r="P942" s="200">
        <v>2249351.31</v>
      </c>
      <c r="Q942" s="200"/>
      <c r="R942" s="200">
        <f t="shared" si="505"/>
        <v>2249351.31</v>
      </c>
      <c r="S942" s="200"/>
      <c r="T942" s="200"/>
      <c r="U942" s="200"/>
      <c r="V942" s="200">
        <f t="shared" si="506"/>
        <v>0</v>
      </c>
      <c r="W942" s="200"/>
      <c r="X942" s="200"/>
      <c r="Y942" s="200"/>
      <c r="Z942" s="200">
        <f t="shared" si="507"/>
        <v>0</v>
      </c>
      <c r="AA942" s="200">
        <f t="shared" si="517"/>
        <v>0</v>
      </c>
      <c r="AB942" s="402">
        <f t="shared" si="517"/>
        <v>2249351.31</v>
      </c>
      <c r="AC942" s="402">
        <f t="shared" si="517"/>
        <v>0</v>
      </c>
      <c r="AD942" s="402">
        <f t="shared" si="509"/>
        <v>2249351.31</v>
      </c>
      <c r="AE942" s="402">
        <f>+[3]CHD12!AX537</f>
        <v>0</v>
      </c>
      <c r="AF942" s="402">
        <f>+[3]CHD12!AX538</f>
        <v>2247217</v>
      </c>
      <c r="AG942" s="402">
        <f>+[3]CHD12!AX539</f>
        <v>0</v>
      </c>
      <c r="AH942" s="402">
        <f t="shared" si="510"/>
        <v>2247217</v>
      </c>
      <c r="AI942" s="402">
        <f t="shared" si="514"/>
        <v>0</v>
      </c>
      <c r="AJ942" s="402">
        <f t="shared" si="514"/>
        <v>2134.3100000000559</v>
      </c>
      <c r="AK942" s="402">
        <f t="shared" si="514"/>
        <v>0</v>
      </c>
      <c r="AL942" s="402">
        <f t="shared" si="508"/>
        <v>2134.3100000000559</v>
      </c>
      <c r="AM942" s="403" t="str">
        <f t="shared" si="515"/>
        <v/>
      </c>
      <c r="AN942" s="403">
        <f t="shared" si="515"/>
        <v>0.99905114421632957</v>
      </c>
      <c r="AO942" s="403" t="str">
        <f t="shared" si="515"/>
        <v/>
      </c>
      <c r="AP942" s="403">
        <f t="shared" si="513"/>
        <v>0.99905114421632957</v>
      </c>
      <c r="AQ942" s="200">
        <f t="shared" si="518"/>
        <v>0</v>
      </c>
      <c r="AR942" s="200">
        <f t="shared" si="518"/>
        <v>0</v>
      </c>
      <c r="AS942" s="200">
        <f t="shared" si="518"/>
        <v>0</v>
      </c>
      <c r="AT942" s="200">
        <f t="shared" si="511"/>
        <v>0</v>
      </c>
      <c r="AU942" s="404"/>
    </row>
    <row r="943" spans="1:48" s="334" customFormat="1">
      <c r="A943" s="401" t="s">
        <v>393</v>
      </c>
      <c r="B943" s="443" t="s">
        <v>428</v>
      </c>
      <c r="C943" s="200"/>
      <c r="D943" s="200">
        <v>1421596.4</v>
      </c>
      <c r="E943" s="200"/>
      <c r="F943" s="200">
        <f t="shared" si="512"/>
        <v>1421596.4</v>
      </c>
      <c r="G943" s="200"/>
      <c r="H943" s="200"/>
      <c r="I943" s="200"/>
      <c r="J943" s="200">
        <f t="shared" si="503"/>
        <v>0</v>
      </c>
      <c r="K943" s="200">
        <f t="shared" si="516"/>
        <v>0</v>
      </c>
      <c r="L943" s="200">
        <f t="shared" si="516"/>
        <v>1421596.4</v>
      </c>
      <c r="M943" s="200">
        <f t="shared" si="516"/>
        <v>0</v>
      </c>
      <c r="N943" s="200">
        <f t="shared" si="504"/>
        <v>1421596.4</v>
      </c>
      <c r="O943" s="200"/>
      <c r="P943" s="200">
        <v>1421596.4</v>
      </c>
      <c r="Q943" s="200"/>
      <c r="R943" s="200">
        <f t="shared" si="505"/>
        <v>1421596.4</v>
      </c>
      <c r="S943" s="200"/>
      <c r="T943" s="200"/>
      <c r="U943" s="200"/>
      <c r="V943" s="200">
        <f t="shared" si="506"/>
        <v>0</v>
      </c>
      <c r="W943" s="200"/>
      <c r="X943" s="200"/>
      <c r="Y943" s="200"/>
      <c r="Z943" s="200">
        <f t="shared" si="507"/>
        <v>0</v>
      </c>
      <c r="AA943" s="200">
        <f t="shared" si="517"/>
        <v>0</v>
      </c>
      <c r="AB943" s="402">
        <f t="shared" si="517"/>
        <v>1421596.4</v>
      </c>
      <c r="AC943" s="402">
        <f t="shared" si="517"/>
        <v>0</v>
      </c>
      <c r="AD943" s="402">
        <f t="shared" si="509"/>
        <v>1421596.4</v>
      </c>
      <c r="AE943" s="402">
        <f>+[3]CHD13!AX537</f>
        <v>0</v>
      </c>
      <c r="AF943" s="402">
        <f>+[3]CHD13!AX538</f>
        <v>1421596.4</v>
      </c>
      <c r="AG943" s="402">
        <f>+[3]CHD13!AX539</f>
        <v>0</v>
      </c>
      <c r="AH943" s="402">
        <f t="shared" si="510"/>
        <v>1421596.4</v>
      </c>
      <c r="AI943" s="402">
        <f t="shared" si="514"/>
        <v>0</v>
      </c>
      <c r="AJ943" s="402">
        <f t="shared" si="514"/>
        <v>0</v>
      </c>
      <c r="AK943" s="402">
        <f t="shared" si="514"/>
        <v>0</v>
      </c>
      <c r="AL943" s="402">
        <f t="shared" si="508"/>
        <v>0</v>
      </c>
      <c r="AM943" s="403" t="str">
        <f t="shared" si="515"/>
        <v/>
      </c>
      <c r="AN943" s="403">
        <f t="shared" si="515"/>
        <v>1</v>
      </c>
      <c r="AO943" s="403" t="str">
        <f t="shared" si="515"/>
        <v/>
      </c>
      <c r="AP943" s="403">
        <f t="shared" si="513"/>
        <v>1</v>
      </c>
      <c r="AQ943" s="200">
        <f t="shared" si="518"/>
        <v>0</v>
      </c>
      <c r="AR943" s="200">
        <f t="shared" si="518"/>
        <v>0</v>
      </c>
      <c r="AS943" s="200">
        <f t="shared" si="518"/>
        <v>0</v>
      </c>
      <c r="AT943" s="200">
        <f t="shared" si="511"/>
        <v>0</v>
      </c>
      <c r="AU943" s="404"/>
    </row>
    <row r="944" spans="1:48" s="529" customFormat="1">
      <c r="A944" s="522"/>
      <c r="B944" s="497" t="s">
        <v>394</v>
      </c>
      <c r="C944" s="524">
        <f t="shared" ref="C944:I944" si="519">+C927+C916+C919+C922+C923+C924+C925</f>
        <v>0</v>
      </c>
      <c r="D944" s="524">
        <f t="shared" si="519"/>
        <v>28524628.260000002</v>
      </c>
      <c r="E944" s="524">
        <f t="shared" si="519"/>
        <v>5425868.96</v>
      </c>
      <c r="F944" s="524">
        <f t="shared" si="519"/>
        <v>33950497.219999999</v>
      </c>
      <c r="G944" s="524">
        <f t="shared" si="519"/>
        <v>0</v>
      </c>
      <c r="H944" s="524">
        <f t="shared" si="519"/>
        <v>0</v>
      </c>
      <c r="I944" s="524">
        <f t="shared" si="519"/>
        <v>0</v>
      </c>
      <c r="J944" s="524">
        <f t="shared" si="503"/>
        <v>0</v>
      </c>
      <c r="K944" s="524">
        <f t="shared" si="516"/>
        <v>0</v>
      </c>
      <c r="L944" s="524">
        <f t="shared" si="516"/>
        <v>28524628.260000002</v>
      </c>
      <c r="M944" s="524">
        <f t="shared" si="516"/>
        <v>5425868.96</v>
      </c>
      <c r="N944" s="524">
        <f t="shared" si="504"/>
        <v>33950497.219999999</v>
      </c>
      <c r="O944" s="524">
        <f>+O927+O916+O919+O922+O923+O924+O925</f>
        <v>0</v>
      </c>
      <c r="P944" s="524">
        <f>+P927+P916+P919+P922+P923+P924+P925</f>
        <v>28524628.260000002</v>
      </c>
      <c r="Q944" s="524">
        <f>+Q927+Q916+Q919+Q922+Q923+Q924+Q925</f>
        <v>5425868.96</v>
      </c>
      <c r="R944" s="524">
        <f t="shared" si="505"/>
        <v>33950497.219999999</v>
      </c>
      <c r="S944" s="524">
        <f>+S927+S916+S919+S922+S923+S924+S925</f>
        <v>0</v>
      </c>
      <c r="T944" s="524">
        <f>+T927+T916+T919+T922+T923+T924+T925</f>
        <v>0</v>
      </c>
      <c r="U944" s="524">
        <f>+U927+U916+U919+U922+U923+U924+U925</f>
        <v>0</v>
      </c>
      <c r="V944" s="524">
        <f t="shared" si="506"/>
        <v>0</v>
      </c>
      <c r="W944" s="524">
        <f>+W927+W916+W919+W922+W923+W924+W925</f>
        <v>0</v>
      </c>
      <c r="X944" s="524">
        <f>+X927+X916+X919+X922+X923+X924+X925</f>
        <v>0</v>
      </c>
      <c r="Y944" s="524">
        <f>+Y927+Y916+Y919+Y922+Y923+Y924+Y925</f>
        <v>0</v>
      </c>
      <c r="Z944" s="524">
        <f t="shared" si="507"/>
        <v>0</v>
      </c>
      <c r="AA944" s="524">
        <f t="shared" si="517"/>
        <v>0</v>
      </c>
      <c r="AB944" s="525">
        <f t="shared" si="517"/>
        <v>28524628.260000002</v>
      </c>
      <c r="AC944" s="525">
        <f t="shared" si="517"/>
        <v>5425868.96</v>
      </c>
      <c r="AD944" s="525">
        <f t="shared" si="509"/>
        <v>33950497.219999999</v>
      </c>
      <c r="AE944" s="525">
        <f>+AE927+AE916+AE919+AE922+AE923+AE924+AE925</f>
        <v>0</v>
      </c>
      <c r="AF944" s="525">
        <f>+AF927+AF916+AF919+AF922+AF923+AF924+AF925</f>
        <v>22402396.25</v>
      </c>
      <c r="AG944" s="525">
        <f>+AG927+AG916+AG919+AG922+AG923+AG924+AG925</f>
        <v>3309037</v>
      </c>
      <c r="AH944" s="525">
        <f t="shared" si="510"/>
        <v>25711433.25</v>
      </c>
      <c r="AI944" s="525">
        <f t="shared" si="514"/>
        <v>0</v>
      </c>
      <c r="AJ944" s="525">
        <f t="shared" si="514"/>
        <v>6122232.0100000016</v>
      </c>
      <c r="AK944" s="525">
        <f t="shared" si="514"/>
        <v>2116831.96</v>
      </c>
      <c r="AL944" s="525">
        <f t="shared" si="508"/>
        <v>8239063.9700000016</v>
      </c>
      <c r="AM944" s="526" t="str">
        <f t="shared" si="515"/>
        <v/>
      </c>
      <c r="AN944" s="526">
        <f t="shared" si="515"/>
        <v>0.78537031388467948</v>
      </c>
      <c r="AO944" s="526">
        <f t="shared" si="515"/>
        <v>0.60986305131851171</v>
      </c>
      <c r="AP944" s="526">
        <f t="shared" si="513"/>
        <v>0.75732125757656288</v>
      </c>
      <c r="AQ944" s="524">
        <f t="shared" si="518"/>
        <v>0</v>
      </c>
      <c r="AR944" s="524">
        <f t="shared" si="518"/>
        <v>0</v>
      </c>
      <c r="AS944" s="524">
        <f t="shared" si="518"/>
        <v>0</v>
      </c>
      <c r="AT944" s="524">
        <f t="shared" si="511"/>
        <v>0</v>
      </c>
      <c r="AU944" s="527">
        <f>+AU927+AU916+AU919+AU922+AU923+AU924+AU925</f>
        <v>0</v>
      </c>
      <c r="AV944" s="528">
        <f>+AL944-'[1]Summary by PAP Conap2014'!$BE$193</f>
        <v>0</v>
      </c>
    </row>
    <row r="945" spans="1:48" s="452" customFormat="1">
      <c r="A945" s="448"/>
      <c r="B945" s="408" t="s">
        <v>395</v>
      </c>
      <c r="C945" s="409">
        <f t="shared" ref="C945:AL945" si="520">+C944+C912+C748+C226</f>
        <v>0</v>
      </c>
      <c r="D945" s="409">
        <f t="shared" si="520"/>
        <v>3175532004.4289989</v>
      </c>
      <c r="E945" s="409">
        <f t="shared" si="520"/>
        <v>4584859480.4799995</v>
      </c>
      <c r="F945" s="409">
        <f t="shared" si="520"/>
        <v>7760391484.9089985</v>
      </c>
      <c r="G945" s="409">
        <f t="shared" si="520"/>
        <v>0</v>
      </c>
      <c r="H945" s="409">
        <f t="shared" si="520"/>
        <v>0</v>
      </c>
      <c r="I945" s="409">
        <f t="shared" si="520"/>
        <v>0</v>
      </c>
      <c r="J945" s="409">
        <f t="shared" si="520"/>
        <v>0</v>
      </c>
      <c r="K945" s="409">
        <f t="shared" si="520"/>
        <v>0</v>
      </c>
      <c r="L945" s="409">
        <f t="shared" si="520"/>
        <v>3175547264.828999</v>
      </c>
      <c r="M945" s="409">
        <f t="shared" si="520"/>
        <v>4584859480.4799995</v>
      </c>
      <c r="N945" s="409">
        <f t="shared" si="520"/>
        <v>7760406745.309</v>
      </c>
      <c r="O945" s="409">
        <f t="shared" si="520"/>
        <v>0</v>
      </c>
      <c r="P945" s="409">
        <f t="shared" si="520"/>
        <v>3175547264.828999</v>
      </c>
      <c r="Q945" s="409">
        <f t="shared" si="520"/>
        <v>4584859480.4799995</v>
      </c>
      <c r="R945" s="409">
        <f t="shared" si="520"/>
        <v>7760406745.309</v>
      </c>
      <c r="S945" s="409">
        <f t="shared" si="520"/>
        <v>0</v>
      </c>
      <c r="T945" s="409">
        <f t="shared" si="520"/>
        <v>0</v>
      </c>
      <c r="U945" s="409">
        <f t="shared" si="520"/>
        <v>0</v>
      </c>
      <c r="V945" s="409">
        <f t="shared" si="520"/>
        <v>0</v>
      </c>
      <c r="W945" s="409">
        <f t="shared" si="520"/>
        <v>0</v>
      </c>
      <c r="X945" s="409">
        <f t="shared" si="520"/>
        <v>-1.1175870895385742E-8</v>
      </c>
      <c r="Y945" s="409">
        <f t="shared" si="520"/>
        <v>0</v>
      </c>
      <c r="Z945" s="409">
        <f t="shared" si="520"/>
        <v>-1.1175870895385742E-8</v>
      </c>
      <c r="AA945" s="409">
        <f t="shared" si="520"/>
        <v>0</v>
      </c>
      <c r="AB945" s="409">
        <f t="shared" si="520"/>
        <v>3175547264.828999</v>
      </c>
      <c r="AC945" s="409">
        <f t="shared" si="520"/>
        <v>4584859480.4799995</v>
      </c>
      <c r="AD945" s="409">
        <f t="shared" si="520"/>
        <v>7760406745.309</v>
      </c>
      <c r="AE945" s="409">
        <f t="shared" si="520"/>
        <v>0</v>
      </c>
      <c r="AF945" s="409">
        <f t="shared" si="520"/>
        <v>2979187899.7799997</v>
      </c>
      <c r="AG945" s="409">
        <f t="shared" si="520"/>
        <v>4249016009.9299998</v>
      </c>
      <c r="AH945" s="409">
        <f t="shared" si="520"/>
        <v>7228203909.71</v>
      </c>
      <c r="AI945" s="409">
        <f t="shared" si="520"/>
        <v>0</v>
      </c>
      <c r="AJ945" s="409">
        <f t="shared" si="520"/>
        <v>196359365.0489997</v>
      </c>
      <c r="AK945" s="409">
        <f t="shared" si="520"/>
        <v>335843470.55000013</v>
      </c>
      <c r="AL945" s="409">
        <f t="shared" si="520"/>
        <v>532202835.59899992</v>
      </c>
      <c r="AM945" s="450" t="str">
        <f t="shared" si="515"/>
        <v/>
      </c>
      <c r="AN945" s="450">
        <f t="shared" si="515"/>
        <v>0.93816518896638967</v>
      </c>
      <c r="AO945" s="450">
        <f t="shared" si="515"/>
        <v>0.9267494517596776</v>
      </c>
      <c r="AP945" s="450">
        <f t="shared" si="513"/>
        <v>0.93142075498546451</v>
      </c>
      <c r="AQ945" s="409">
        <f>+AQ944+AQ912+AQ748+AQ226</f>
        <v>0</v>
      </c>
      <c r="AR945" s="409">
        <f>+AR944+AR912+AR748+AR226</f>
        <v>-3.166496753692627E-8</v>
      </c>
      <c r="AS945" s="409">
        <f>+AS944+AS912+AS748+AS226</f>
        <v>0</v>
      </c>
      <c r="AT945" s="409">
        <f>+AT944+AT912+AT748+AT226</f>
        <v>-3.166496753692627E-8</v>
      </c>
      <c r="AU945" s="536"/>
      <c r="AV945" s="451">
        <f>+AL945-'[1]Summary by PAP Conap2014'!$BE$223</f>
        <v>8.9406967163085938E-7</v>
      </c>
    </row>
    <row r="946" spans="1:48">
      <c r="B946" s="538"/>
      <c r="C946" s="539"/>
      <c r="D946" s="539"/>
      <c r="E946" s="539"/>
      <c r="F946" s="540"/>
      <c r="G946" s="539"/>
      <c r="H946" s="539"/>
      <c r="I946" s="539"/>
      <c r="J946" s="540"/>
      <c r="K946" s="540"/>
      <c r="L946" s="540"/>
      <c r="M946" s="540"/>
      <c r="N946" s="540"/>
      <c r="O946" s="539"/>
      <c r="P946" s="539"/>
      <c r="Q946" s="539"/>
      <c r="R946" s="540"/>
      <c r="S946" s="539"/>
      <c r="T946" s="539"/>
      <c r="U946" s="539"/>
      <c r="V946" s="539"/>
      <c r="W946" s="539"/>
      <c r="X946" s="539"/>
      <c r="Y946" s="539"/>
      <c r="Z946" s="540"/>
      <c r="AA946" s="540"/>
      <c r="AB946" s="541"/>
      <c r="AC946" s="541"/>
      <c r="AD946" s="541"/>
      <c r="AE946" s="542"/>
      <c r="AF946" s="542"/>
      <c r="AG946" s="542"/>
      <c r="AH946" s="541"/>
      <c r="AI946" s="541"/>
      <c r="AJ946" s="541"/>
      <c r="AK946" s="541"/>
      <c r="AL946" s="541"/>
      <c r="AM946" s="543" t="str">
        <f t="shared" si="515"/>
        <v/>
      </c>
      <c r="AN946" s="543" t="str">
        <f t="shared" si="515"/>
        <v/>
      </c>
      <c r="AO946" s="543" t="str">
        <f t="shared" si="515"/>
        <v/>
      </c>
      <c r="AP946" s="543" t="str">
        <f t="shared" si="513"/>
        <v/>
      </c>
      <c r="AQ946" s="539"/>
      <c r="AR946" s="539"/>
      <c r="AS946" s="539"/>
      <c r="AT946" s="539"/>
      <c r="AU946" s="544"/>
    </row>
    <row r="947" spans="1:48">
      <c r="A947" s="428">
        <v>400000000</v>
      </c>
      <c r="B947" s="545" t="s">
        <v>396</v>
      </c>
      <c r="C947" s="423"/>
      <c r="D947" s="423"/>
      <c r="E947" s="423"/>
      <c r="F947" s="200">
        <f t="shared" si="512"/>
        <v>0</v>
      </c>
      <c r="G947" s="423"/>
      <c r="H947" s="423"/>
      <c r="I947" s="423"/>
      <c r="J947" s="200">
        <f t="shared" si="503"/>
        <v>0</v>
      </c>
      <c r="K947" s="200">
        <f t="shared" si="516"/>
        <v>0</v>
      </c>
      <c r="L947" s="200">
        <f t="shared" si="516"/>
        <v>0</v>
      </c>
      <c r="M947" s="200">
        <f t="shared" si="516"/>
        <v>0</v>
      </c>
      <c r="N947" s="200">
        <f t="shared" si="504"/>
        <v>0</v>
      </c>
      <c r="O947" s="423"/>
      <c r="P947" s="423"/>
      <c r="Q947" s="423"/>
      <c r="R947" s="200">
        <f t="shared" si="505"/>
        <v>0</v>
      </c>
      <c r="S947" s="423"/>
      <c r="T947" s="423"/>
      <c r="U947" s="423"/>
      <c r="V947" s="200">
        <f t="shared" si="506"/>
        <v>0</v>
      </c>
      <c r="W947" s="423"/>
      <c r="X947" s="423"/>
      <c r="Y947" s="423"/>
      <c r="Z947" s="200">
        <f t="shared" si="507"/>
        <v>0</v>
      </c>
      <c r="AA947" s="200">
        <f t="shared" si="517"/>
        <v>0</v>
      </c>
      <c r="AB947" s="402">
        <f t="shared" si="517"/>
        <v>0</v>
      </c>
      <c r="AC947" s="402">
        <f t="shared" si="517"/>
        <v>0</v>
      </c>
      <c r="AD947" s="402">
        <f t="shared" si="509"/>
        <v>0</v>
      </c>
      <c r="AE947" s="424"/>
      <c r="AF947" s="424"/>
      <c r="AG947" s="424"/>
      <c r="AH947" s="402">
        <f t="shared" si="510"/>
        <v>0</v>
      </c>
      <c r="AI947" s="402">
        <f t="shared" si="514"/>
        <v>0</v>
      </c>
      <c r="AJ947" s="402">
        <f t="shared" si="514"/>
        <v>0</v>
      </c>
      <c r="AK947" s="402">
        <f t="shared" si="514"/>
        <v>0</v>
      </c>
      <c r="AL947" s="402">
        <f t="shared" si="508"/>
        <v>0</v>
      </c>
      <c r="AM947" s="403" t="str">
        <f t="shared" si="515"/>
        <v/>
      </c>
      <c r="AN947" s="403" t="str">
        <f t="shared" si="515"/>
        <v/>
      </c>
      <c r="AO947" s="403" t="str">
        <f t="shared" si="515"/>
        <v/>
      </c>
      <c r="AP947" s="403" t="str">
        <f t="shared" si="513"/>
        <v/>
      </c>
      <c r="AQ947" s="200">
        <f t="shared" si="518"/>
        <v>0</v>
      </c>
      <c r="AR947" s="200">
        <f t="shared" si="518"/>
        <v>0</v>
      </c>
      <c r="AS947" s="200">
        <f t="shared" si="518"/>
        <v>0</v>
      </c>
      <c r="AT947" s="200">
        <f t="shared" si="511"/>
        <v>0</v>
      </c>
      <c r="AU947" s="425"/>
    </row>
    <row r="948" spans="1:48" s="447" customFormat="1">
      <c r="A948" s="428">
        <v>414000000</v>
      </c>
      <c r="B948" s="429" t="s">
        <v>397</v>
      </c>
      <c r="C948" s="455"/>
      <c r="D948" s="455"/>
      <c r="E948" s="455"/>
      <c r="F948" s="397">
        <f t="shared" si="512"/>
        <v>0</v>
      </c>
      <c r="G948" s="455"/>
      <c r="H948" s="455"/>
      <c r="I948" s="455"/>
      <c r="J948" s="397">
        <f t="shared" si="503"/>
        <v>0</v>
      </c>
      <c r="K948" s="397">
        <f t="shared" si="516"/>
        <v>0</v>
      </c>
      <c r="L948" s="397">
        <f t="shared" si="516"/>
        <v>0</v>
      </c>
      <c r="M948" s="397">
        <f t="shared" si="516"/>
        <v>0</v>
      </c>
      <c r="N948" s="397">
        <f t="shared" si="504"/>
        <v>0</v>
      </c>
      <c r="O948" s="455"/>
      <c r="P948" s="455"/>
      <c r="Q948" s="455"/>
      <c r="R948" s="397">
        <f t="shared" si="505"/>
        <v>0</v>
      </c>
      <c r="S948" s="455"/>
      <c r="T948" s="455"/>
      <c r="U948" s="455"/>
      <c r="V948" s="397">
        <f t="shared" si="506"/>
        <v>0</v>
      </c>
      <c r="W948" s="455"/>
      <c r="X948" s="455"/>
      <c r="Y948" s="455"/>
      <c r="Z948" s="397">
        <f t="shared" si="507"/>
        <v>0</v>
      </c>
      <c r="AA948" s="397">
        <f t="shared" si="517"/>
        <v>0</v>
      </c>
      <c r="AB948" s="398">
        <f t="shared" si="517"/>
        <v>0</v>
      </c>
      <c r="AC948" s="398">
        <f t="shared" si="517"/>
        <v>0</v>
      </c>
      <c r="AD948" s="398">
        <f t="shared" si="509"/>
        <v>0</v>
      </c>
      <c r="AE948" s="456"/>
      <c r="AF948" s="456"/>
      <c r="AG948" s="456"/>
      <c r="AH948" s="398">
        <f t="shared" si="510"/>
        <v>0</v>
      </c>
      <c r="AI948" s="398">
        <f t="shared" si="514"/>
        <v>0</v>
      </c>
      <c r="AJ948" s="398">
        <f t="shared" si="514"/>
        <v>0</v>
      </c>
      <c r="AK948" s="398">
        <f t="shared" si="514"/>
        <v>0</v>
      </c>
      <c r="AL948" s="398">
        <f t="shared" si="508"/>
        <v>0</v>
      </c>
      <c r="AM948" s="399" t="str">
        <f t="shared" si="515"/>
        <v/>
      </c>
      <c r="AN948" s="399" t="str">
        <f t="shared" si="515"/>
        <v/>
      </c>
      <c r="AO948" s="399" t="str">
        <f t="shared" si="515"/>
        <v/>
      </c>
      <c r="AP948" s="399" t="str">
        <f t="shared" si="513"/>
        <v/>
      </c>
      <c r="AQ948" s="397">
        <f t="shared" si="518"/>
        <v>0</v>
      </c>
      <c r="AR948" s="397">
        <f t="shared" si="518"/>
        <v>0</v>
      </c>
      <c r="AS948" s="397">
        <f t="shared" si="518"/>
        <v>0</v>
      </c>
      <c r="AT948" s="397">
        <f t="shared" si="511"/>
        <v>0</v>
      </c>
      <c r="AU948" s="445"/>
      <c r="AV948" s="457"/>
    </row>
    <row r="949" spans="1:48" s="447" customFormat="1">
      <c r="A949" s="428">
        <v>414010000</v>
      </c>
      <c r="B949" s="429" t="s">
        <v>398</v>
      </c>
      <c r="C949" s="397"/>
      <c r="D949" s="397"/>
      <c r="E949" s="397"/>
      <c r="F949" s="397">
        <f t="shared" si="512"/>
        <v>0</v>
      </c>
      <c r="G949" s="397"/>
      <c r="H949" s="397"/>
      <c r="I949" s="397"/>
      <c r="J949" s="397">
        <f t="shared" si="503"/>
        <v>0</v>
      </c>
      <c r="K949" s="397">
        <f t="shared" si="516"/>
        <v>0</v>
      </c>
      <c r="L949" s="397">
        <f t="shared" si="516"/>
        <v>0</v>
      </c>
      <c r="M949" s="397">
        <f t="shared" si="516"/>
        <v>0</v>
      </c>
      <c r="N949" s="397"/>
      <c r="O949" s="397"/>
      <c r="P949" s="397"/>
      <c r="Q949" s="397"/>
      <c r="R949" s="397">
        <f t="shared" si="505"/>
        <v>0</v>
      </c>
      <c r="S949" s="397"/>
      <c r="T949" s="397"/>
      <c r="U949" s="397"/>
      <c r="V949" s="397">
        <f t="shared" si="506"/>
        <v>0</v>
      </c>
      <c r="W949" s="397"/>
      <c r="X949" s="397"/>
      <c r="Y949" s="397"/>
      <c r="Z949" s="397">
        <f t="shared" si="507"/>
        <v>0</v>
      </c>
      <c r="AA949" s="397">
        <f t="shared" si="517"/>
        <v>0</v>
      </c>
      <c r="AB949" s="398">
        <f t="shared" si="517"/>
        <v>0</v>
      </c>
      <c r="AC949" s="398">
        <f t="shared" si="517"/>
        <v>0</v>
      </c>
      <c r="AD949" s="398">
        <f t="shared" si="509"/>
        <v>0</v>
      </c>
      <c r="AE949" s="398"/>
      <c r="AF949" s="398"/>
      <c r="AG949" s="398"/>
      <c r="AH949" s="398"/>
      <c r="AI949" s="398">
        <f t="shared" si="514"/>
        <v>0</v>
      </c>
      <c r="AJ949" s="398">
        <f t="shared" si="514"/>
        <v>0</v>
      </c>
      <c r="AK949" s="398">
        <f t="shared" si="514"/>
        <v>0</v>
      </c>
      <c r="AL949" s="398">
        <f t="shared" si="508"/>
        <v>0</v>
      </c>
      <c r="AM949" s="399" t="str">
        <f t="shared" si="515"/>
        <v/>
      </c>
      <c r="AN949" s="399" t="str">
        <f t="shared" si="515"/>
        <v/>
      </c>
      <c r="AO949" s="399" t="str">
        <f t="shared" si="515"/>
        <v/>
      </c>
      <c r="AP949" s="399" t="str">
        <f t="shared" si="513"/>
        <v/>
      </c>
      <c r="AQ949" s="397">
        <f t="shared" si="518"/>
        <v>0</v>
      </c>
      <c r="AR949" s="397">
        <f t="shared" si="518"/>
        <v>0</v>
      </c>
      <c r="AS949" s="397">
        <f t="shared" si="518"/>
        <v>0</v>
      </c>
      <c r="AT949" s="397">
        <f t="shared" si="511"/>
        <v>0</v>
      </c>
      <c r="AU949" s="445"/>
      <c r="AV949" s="457"/>
    </row>
    <row r="950" spans="1:48" s="447" customFormat="1" ht="48">
      <c r="A950" s="428" t="s">
        <v>399</v>
      </c>
      <c r="B950" s="454" t="s">
        <v>400</v>
      </c>
      <c r="C950" s="397">
        <f t="shared" ref="C950:AL950" si="521">SUM(C951:C1024)</f>
        <v>0</v>
      </c>
      <c r="D950" s="397">
        <f t="shared" si="521"/>
        <v>489120631.48999977</v>
      </c>
      <c r="E950" s="397">
        <f t="shared" si="521"/>
        <v>0</v>
      </c>
      <c r="F950" s="397">
        <f t="shared" si="521"/>
        <v>489120631.48999977</v>
      </c>
      <c r="G950" s="397">
        <f t="shared" si="521"/>
        <v>0</v>
      </c>
      <c r="H950" s="397">
        <f t="shared" si="521"/>
        <v>0</v>
      </c>
      <c r="I950" s="397">
        <f t="shared" si="521"/>
        <v>0</v>
      </c>
      <c r="J950" s="397">
        <f t="shared" si="521"/>
        <v>0</v>
      </c>
      <c r="K950" s="397">
        <f t="shared" si="521"/>
        <v>0</v>
      </c>
      <c r="L950" s="397">
        <f t="shared" si="521"/>
        <v>489120631.48999977</v>
      </c>
      <c r="M950" s="397">
        <f t="shared" si="521"/>
        <v>0</v>
      </c>
      <c r="N950" s="397">
        <f t="shared" si="521"/>
        <v>489120631.48999977</v>
      </c>
      <c r="O950" s="397">
        <f t="shared" si="521"/>
        <v>0</v>
      </c>
      <c r="P950" s="397">
        <f t="shared" si="521"/>
        <v>489120631.48999977</v>
      </c>
      <c r="Q950" s="397">
        <f t="shared" si="521"/>
        <v>0</v>
      </c>
      <c r="R950" s="397">
        <f t="shared" si="521"/>
        <v>489120631.48999977</v>
      </c>
      <c r="S950" s="397">
        <f t="shared" si="521"/>
        <v>0</v>
      </c>
      <c r="T950" s="397">
        <f t="shared" si="521"/>
        <v>0</v>
      </c>
      <c r="U950" s="397">
        <f t="shared" si="521"/>
        <v>0</v>
      </c>
      <c r="V950" s="397">
        <f t="shared" si="521"/>
        <v>0</v>
      </c>
      <c r="W950" s="397">
        <f t="shared" si="521"/>
        <v>0</v>
      </c>
      <c r="X950" s="397">
        <f t="shared" si="521"/>
        <v>0</v>
      </c>
      <c r="Y950" s="397">
        <f t="shared" si="521"/>
        <v>0</v>
      </c>
      <c r="Z950" s="397">
        <f t="shared" si="521"/>
        <v>0</v>
      </c>
      <c r="AA950" s="397">
        <f t="shared" si="521"/>
        <v>0</v>
      </c>
      <c r="AB950" s="398">
        <f t="shared" si="521"/>
        <v>489120631.48999989</v>
      </c>
      <c r="AC950" s="398">
        <f t="shared" si="521"/>
        <v>0</v>
      </c>
      <c r="AD950" s="398">
        <f t="shared" si="521"/>
        <v>489120631.48999989</v>
      </c>
      <c r="AE950" s="398">
        <f t="shared" si="521"/>
        <v>0</v>
      </c>
      <c r="AF950" s="398">
        <f t="shared" si="521"/>
        <v>458121714.74000001</v>
      </c>
      <c r="AG950" s="398">
        <f t="shared" si="521"/>
        <v>0</v>
      </c>
      <c r="AH950" s="398">
        <f t="shared" si="521"/>
        <v>458121714.74000001</v>
      </c>
      <c r="AI950" s="398">
        <f t="shared" si="521"/>
        <v>0</v>
      </c>
      <c r="AJ950" s="398">
        <f t="shared" si="521"/>
        <v>30998916.750000007</v>
      </c>
      <c r="AK950" s="398">
        <f t="shared" si="521"/>
        <v>0</v>
      </c>
      <c r="AL950" s="398">
        <f t="shared" si="521"/>
        <v>30998916.750000007</v>
      </c>
      <c r="AM950" s="399" t="str">
        <f t="shared" si="515"/>
        <v/>
      </c>
      <c r="AN950" s="403">
        <f t="shared" si="515"/>
        <v>0.93662316664997669</v>
      </c>
      <c r="AO950" s="399" t="str">
        <f t="shared" si="515"/>
        <v/>
      </c>
      <c r="AP950" s="399">
        <f t="shared" si="513"/>
        <v>0.93662316664997669</v>
      </c>
      <c r="AQ950" s="397">
        <f>SUM(AQ951:AQ1024)</f>
        <v>0</v>
      </c>
      <c r="AR950" s="397">
        <f>SUM(AR951:AR1024)</f>
        <v>0</v>
      </c>
      <c r="AS950" s="397">
        <f>SUM(AS951:AS1024)</f>
        <v>0</v>
      </c>
      <c r="AT950" s="397">
        <f>SUM(AT951:AT1024)</f>
        <v>0</v>
      </c>
      <c r="AU950" s="445"/>
      <c r="AV950" s="485">
        <f>+AL950-'[1]Summary by PAP Conap2014'!$BE$226</f>
        <v>1.2665987014770508E-7</v>
      </c>
    </row>
    <row r="951" spans="1:48">
      <c r="A951" s="401" t="s">
        <v>399</v>
      </c>
      <c r="B951" s="487" t="s">
        <v>51</v>
      </c>
      <c r="C951" s="200"/>
      <c r="D951" s="200">
        <v>164697006.28999999</v>
      </c>
      <c r="E951" s="200"/>
      <c r="F951" s="200">
        <f t="shared" si="512"/>
        <v>164697006.28999999</v>
      </c>
      <c r="G951" s="200"/>
      <c r="H951" s="200"/>
      <c r="I951" s="200"/>
      <c r="J951" s="200">
        <f t="shared" si="503"/>
        <v>0</v>
      </c>
      <c r="K951" s="200"/>
      <c r="L951" s="200">
        <f t="shared" si="516"/>
        <v>164697006.28999999</v>
      </c>
      <c r="M951" s="200">
        <f t="shared" si="516"/>
        <v>0</v>
      </c>
      <c r="N951" s="200">
        <f t="shared" si="504"/>
        <v>164697006.28999999</v>
      </c>
      <c r="O951" s="200"/>
      <c r="P951" s="200">
        <v>164697006.28999999</v>
      </c>
      <c r="Q951" s="200"/>
      <c r="R951" s="200">
        <f t="shared" si="505"/>
        <v>164697006.28999999</v>
      </c>
      <c r="S951" s="200"/>
      <c r="T951" s="200"/>
      <c r="U951" s="200"/>
      <c r="V951" s="200">
        <f t="shared" si="506"/>
        <v>0</v>
      </c>
      <c r="W951" s="200"/>
      <c r="X951" s="200">
        <f>-+'[3]Central-conap'!E219</f>
        <v>-80411005.950000003</v>
      </c>
      <c r="Y951" s="200"/>
      <c r="Z951" s="200">
        <f t="shared" si="507"/>
        <v>-80411005.950000003</v>
      </c>
      <c r="AA951" s="200">
        <f t="shared" si="517"/>
        <v>0</v>
      </c>
      <c r="AB951" s="402">
        <f t="shared" si="517"/>
        <v>84286000.339999989</v>
      </c>
      <c r="AC951" s="402">
        <f t="shared" si="517"/>
        <v>0</v>
      </c>
      <c r="AD951" s="402">
        <f t="shared" si="509"/>
        <v>84286000.339999989</v>
      </c>
      <c r="AE951" s="402"/>
      <c r="AF951" s="402">
        <f>+'[3]Central-conap'!F219</f>
        <v>84285999.999999985</v>
      </c>
      <c r="AG951" s="402"/>
      <c r="AH951" s="402">
        <f t="shared" si="510"/>
        <v>84285999.999999985</v>
      </c>
      <c r="AI951" s="402">
        <f t="shared" si="514"/>
        <v>0</v>
      </c>
      <c r="AJ951" s="402">
        <f t="shared" si="514"/>
        <v>0.34000000357627869</v>
      </c>
      <c r="AK951" s="402">
        <f t="shared" si="514"/>
        <v>0</v>
      </c>
      <c r="AL951" s="402">
        <f t="shared" si="508"/>
        <v>0.34000000357627869</v>
      </c>
      <c r="AM951" s="403" t="str">
        <f t="shared" si="515"/>
        <v/>
      </c>
      <c r="AN951" s="403">
        <f t="shared" si="515"/>
        <v>0.99999999596611533</v>
      </c>
      <c r="AO951" s="403" t="str">
        <f t="shared" si="515"/>
        <v/>
      </c>
      <c r="AP951" s="403">
        <f t="shared" si="513"/>
        <v>0.99999999596611533</v>
      </c>
      <c r="AQ951" s="200">
        <f t="shared" si="518"/>
        <v>0</v>
      </c>
      <c r="AR951" s="200">
        <f t="shared" si="518"/>
        <v>0</v>
      </c>
      <c r="AS951" s="200">
        <f t="shared" si="518"/>
        <v>0</v>
      </c>
      <c r="AT951" s="200">
        <f t="shared" si="511"/>
        <v>0</v>
      </c>
      <c r="AU951" s="425"/>
    </row>
    <row r="952" spans="1:48" ht="24">
      <c r="A952" s="401"/>
      <c r="B952" s="217" t="s">
        <v>52</v>
      </c>
      <c r="C952" s="200"/>
      <c r="D952" s="200">
        <v>186000</v>
      </c>
      <c r="E952" s="200"/>
      <c r="F952" s="200">
        <f t="shared" si="512"/>
        <v>186000</v>
      </c>
      <c r="G952" s="200"/>
      <c r="H952" s="200"/>
      <c r="I952" s="200"/>
      <c r="J952" s="200">
        <f t="shared" si="503"/>
        <v>0</v>
      </c>
      <c r="K952" s="200"/>
      <c r="L952" s="200">
        <f t="shared" si="516"/>
        <v>186000</v>
      </c>
      <c r="M952" s="200">
        <f t="shared" si="516"/>
        <v>0</v>
      </c>
      <c r="N952" s="200">
        <f t="shared" si="504"/>
        <v>186000</v>
      </c>
      <c r="O952" s="200"/>
      <c r="P952" s="200">
        <v>186000</v>
      </c>
      <c r="Q952" s="200"/>
      <c r="R952" s="200">
        <f t="shared" si="505"/>
        <v>186000</v>
      </c>
      <c r="S952" s="200"/>
      <c r="T952" s="200"/>
      <c r="U952" s="200"/>
      <c r="V952" s="200">
        <f t="shared" si="506"/>
        <v>0</v>
      </c>
      <c r="W952" s="200"/>
      <c r="X952" s="494">
        <f>+[3]CHDNCR!J545+[3]CHDNCR!I545</f>
        <v>500000</v>
      </c>
      <c r="Y952" s="200"/>
      <c r="Z952" s="200">
        <f t="shared" si="507"/>
        <v>500000</v>
      </c>
      <c r="AA952" s="200">
        <f t="shared" si="517"/>
        <v>0</v>
      </c>
      <c r="AB952" s="402">
        <f t="shared" si="517"/>
        <v>686000</v>
      </c>
      <c r="AC952" s="402">
        <f t="shared" si="517"/>
        <v>0</v>
      </c>
      <c r="AD952" s="488">
        <f t="shared" si="509"/>
        <v>686000</v>
      </c>
      <c r="AE952" s="402"/>
      <c r="AF952" s="402">
        <f>+[3]CHDNCR!AX545</f>
        <v>686000</v>
      </c>
      <c r="AG952" s="402"/>
      <c r="AH952" s="402">
        <f t="shared" si="510"/>
        <v>686000</v>
      </c>
      <c r="AI952" s="402">
        <f t="shared" si="514"/>
        <v>0</v>
      </c>
      <c r="AJ952" s="402">
        <f t="shared" si="514"/>
        <v>0</v>
      </c>
      <c r="AK952" s="402">
        <f t="shared" si="514"/>
        <v>0</v>
      </c>
      <c r="AL952" s="402">
        <f t="shared" si="508"/>
        <v>0</v>
      </c>
      <c r="AM952" s="403" t="str">
        <f t="shared" si="515"/>
        <v/>
      </c>
      <c r="AN952" s="403">
        <f t="shared" si="515"/>
        <v>1</v>
      </c>
      <c r="AO952" s="403" t="str">
        <f t="shared" si="515"/>
        <v/>
      </c>
      <c r="AP952" s="403">
        <f t="shared" si="513"/>
        <v>1</v>
      </c>
      <c r="AQ952" s="200">
        <f t="shared" si="518"/>
        <v>0</v>
      </c>
      <c r="AR952" s="200">
        <f t="shared" si="518"/>
        <v>0</v>
      </c>
      <c r="AS952" s="200">
        <f t="shared" si="518"/>
        <v>0</v>
      </c>
      <c r="AT952" s="200">
        <f t="shared" si="511"/>
        <v>0</v>
      </c>
      <c r="AU952" s="425"/>
    </row>
    <row r="953" spans="1:48">
      <c r="A953" s="401"/>
      <c r="B953" s="217" t="s">
        <v>88</v>
      </c>
      <c r="C953" s="200"/>
      <c r="D953" s="200">
        <v>3266101.5</v>
      </c>
      <c r="E953" s="200"/>
      <c r="F953" s="200">
        <f>SUM(C953:E953)</f>
        <v>3266101.5</v>
      </c>
      <c r="G953" s="200"/>
      <c r="H953" s="200"/>
      <c r="I953" s="200"/>
      <c r="J953" s="200">
        <f>SUM(G953:I953)</f>
        <v>0</v>
      </c>
      <c r="K953" s="200"/>
      <c r="L953" s="200">
        <f>+D953+H953</f>
        <v>3266101.5</v>
      </c>
      <c r="M953" s="200">
        <f>+E953+I953</f>
        <v>0</v>
      </c>
      <c r="N953" s="200">
        <f>SUM(K953:M953)</f>
        <v>3266101.5</v>
      </c>
      <c r="O953" s="200"/>
      <c r="P953" s="200">
        <v>3266101.5</v>
      </c>
      <c r="Q953" s="200"/>
      <c r="R953" s="200">
        <f>SUM(O953:Q953)</f>
        <v>3266101.5</v>
      </c>
      <c r="S953" s="200"/>
      <c r="T953" s="200"/>
      <c r="U953" s="200"/>
      <c r="V953" s="200">
        <f>SUM(S953:U953)</f>
        <v>0</v>
      </c>
      <c r="W953" s="200"/>
      <c r="X953" s="402">
        <f>+[3]CHDCAR!J545++[3]CHDCAR!I545</f>
        <v>0</v>
      </c>
      <c r="Y953" s="200"/>
      <c r="Z953" s="200">
        <f>SUM(W953:Y953)</f>
        <v>0</v>
      </c>
      <c r="AA953" s="200">
        <f>+O953+W953+S953</f>
        <v>0</v>
      </c>
      <c r="AB953" s="402">
        <f>+P953+X953+T953</f>
        <v>3266101.5</v>
      </c>
      <c r="AC953" s="402">
        <f>+Q953+Y953+U953</f>
        <v>0</v>
      </c>
      <c r="AD953" s="488">
        <f>SUM(AA953:AC953)</f>
        <v>3266101.5</v>
      </c>
      <c r="AE953" s="402"/>
      <c r="AF953" s="402">
        <f>+[3]CHDCAR!AX545</f>
        <v>3266101.5</v>
      </c>
      <c r="AG953" s="402"/>
      <c r="AH953" s="402">
        <f>SUM(AE953:AG953)</f>
        <v>3266101.5</v>
      </c>
      <c r="AI953" s="402">
        <f>+AA953-AE953</f>
        <v>0</v>
      </c>
      <c r="AJ953" s="402">
        <f>+AB953-AF953</f>
        <v>0</v>
      </c>
      <c r="AK953" s="402">
        <f>+AC953-AG953</f>
        <v>0</v>
      </c>
      <c r="AL953" s="402">
        <f>SUM(AI953:AK953)</f>
        <v>0</v>
      </c>
      <c r="AM953" s="403" t="str">
        <f>IF(AA953=0,"",AE953/AA953)</f>
        <v/>
      </c>
      <c r="AN953" s="403">
        <f>IF(AB953=0,"",AF953/AB953)</f>
        <v>1</v>
      </c>
      <c r="AO953" s="403" t="str">
        <f>IF(AC953=0,"",AG953/AC953)</f>
        <v/>
      </c>
      <c r="AP953" s="403">
        <f>IF(AD953=0,"",AH953/AD953)</f>
        <v>1</v>
      </c>
      <c r="AQ953" s="200">
        <f>+K953-O953-S953</f>
        <v>0</v>
      </c>
      <c r="AR953" s="200">
        <f>+L953-P953-T953</f>
        <v>0</v>
      </c>
      <c r="AS953" s="200">
        <f>+M953-Q953-U953</f>
        <v>0</v>
      </c>
      <c r="AT953" s="200">
        <f>SUM(AQ953:AS953)</f>
        <v>0</v>
      </c>
      <c r="AU953" s="425"/>
    </row>
    <row r="954" spans="1:48">
      <c r="A954" s="401"/>
      <c r="B954" s="237" t="s">
        <v>80</v>
      </c>
      <c r="C954" s="200"/>
      <c r="D954" s="200">
        <v>14182762.5</v>
      </c>
      <c r="E954" s="200"/>
      <c r="F954" s="200">
        <f t="shared" ref="F954:F964" si="522">SUM(C954:E954)</f>
        <v>14182762.5</v>
      </c>
      <c r="G954" s="200"/>
      <c r="H954" s="200"/>
      <c r="I954" s="200"/>
      <c r="J954" s="200">
        <f t="shared" ref="J954:J964" si="523">SUM(G954:I954)</f>
        <v>0</v>
      </c>
      <c r="K954" s="200"/>
      <c r="L954" s="200">
        <f t="shared" si="516"/>
        <v>14182762.5</v>
      </c>
      <c r="M954" s="200">
        <f t="shared" si="516"/>
        <v>0</v>
      </c>
      <c r="N954" s="200">
        <f t="shared" ref="N954:N964" si="524">SUM(K954:M954)</f>
        <v>14182762.5</v>
      </c>
      <c r="O954" s="200"/>
      <c r="P954" s="200">
        <v>14182762.5</v>
      </c>
      <c r="Q954" s="200"/>
      <c r="R954" s="200">
        <f t="shared" ref="R954:R964" si="525">SUM(O954:Q954)</f>
        <v>14182762.5</v>
      </c>
      <c r="S954" s="200"/>
      <c r="T954" s="200"/>
      <c r="U954" s="200"/>
      <c r="V954" s="200">
        <f t="shared" ref="V954:V964" si="526">SUM(S954:U954)</f>
        <v>0</v>
      </c>
      <c r="W954" s="200"/>
      <c r="X954" s="494">
        <f>+[3]CHD1!J545+[3]CHD1!I545</f>
        <v>-462213</v>
      </c>
      <c r="Y954" s="200"/>
      <c r="Z954" s="200">
        <f t="shared" ref="Z954:Z964" si="527">SUM(W954:Y954)</f>
        <v>-462213</v>
      </c>
      <c r="AA954" s="200">
        <f>+O954+W954+S954</f>
        <v>0</v>
      </c>
      <c r="AB954" s="402">
        <f t="shared" si="517"/>
        <v>13720549.5</v>
      </c>
      <c r="AC954" s="402">
        <f t="shared" si="517"/>
        <v>0</v>
      </c>
      <c r="AD954" s="488">
        <f t="shared" ref="AD954:AD964" si="528">SUM(AA954:AC954)</f>
        <v>13720549.5</v>
      </c>
      <c r="AE954" s="402"/>
      <c r="AF954" s="402">
        <f>+[3]CHD1!AX545</f>
        <v>13717858.5</v>
      </c>
      <c r="AG954" s="402"/>
      <c r="AH954" s="402">
        <f t="shared" ref="AH954:AH964" si="529">SUM(AE954:AG954)</f>
        <v>13717858.5</v>
      </c>
      <c r="AI954" s="402">
        <f>+AA954-AE954</f>
        <v>0</v>
      </c>
      <c r="AJ954" s="402">
        <f t="shared" si="514"/>
        <v>2691</v>
      </c>
      <c r="AK954" s="402">
        <f t="shared" si="514"/>
        <v>0</v>
      </c>
      <c r="AL954" s="402">
        <f t="shared" ref="AL954:AL964" si="530">SUM(AI954:AK954)</f>
        <v>2691</v>
      </c>
      <c r="AM954" s="403" t="str">
        <f t="shared" ref="AM954:AM964" si="531">IF(AA954=0,"",AE954/AA954)</f>
        <v/>
      </c>
      <c r="AN954" s="403">
        <f t="shared" si="515"/>
        <v>0.9998038708289344</v>
      </c>
      <c r="AO954" s="403" t="str">
        <f t="shared" si="515"/>
        <v/>
      </c>
      <c r="AP954" s="403">
        <f t="shared" si="513"/>
        <v>0.9998038708289344</v>
      </c>
      <c r="AQ954" s="200">
        <f>+K954-O954-S954</f>
        <v>0</v>
      </c>
      <c r="AR954" s="200">
        <f t="shared" si="518"/>
        <v>0</v>
      </c>
      <c r="AS954" s="200">
        <f t="shared" si="518"/>
        <v>0</v>
      </c>
      <c r="AT954" s="200">
        <f t="shared" ref="AT954:AT964" si="532">SUM(AQ954:AS954)</f>
        <v>0</v>
      </c>
      <c r="AU954" s="425"/>
    </row>
    <row r="955" spans="1:48" ht="24">
      <c r="A955" s="401"/>
      <c r="B955" s="443" t="s">
        <v>91</v>
      </c>
      <c r="C955" s="200"/>
      <c r="D955" s="200">
        <v>32660000</v>
      </c>
      <c r="E955" s="200"/>
      <c r="F955" s="200">
        <f t="shared" si="522"/>
        <v>32660000</v>
      </c>
      <c r="G955" s="200"/>
      <c r="H955" s="200"/>
      <c r="I955" s="200"/>
      <c r="J955" s="200">
        <f t="shared" si="523"/>
        <v>0</v>
      </c>
      <c r="K955" s="200"/>
      <c r="L955" s="200">
        <f t="shared" si="516"/>
        <v>32660000</v>
      </c>
      <c r="M955" s="200">
        <f t="shared" si="516"/>
        <v>0</v>
      </c>
      <c r="N955" s="200">
        <f t="shared" si="524"/>
        <v>32660000</v>
      </c>
      <c r="O955" s="200"/>
      <c r="P955" s="200">
        <v>32660000</v>
      </c>
      <c r="Q955" s="200"/>
      <c r="R955" s="200">
        <f t="shared" si="525"/>
        <v>32660000</v>
      </c>
      <c r="S955" s="200"/>
      <c r="T955" s="200"/>
      <c r="U955" s="200"/>
      <c r="V955" s="200">
        <f t="shared" si="526"/>
        <v>0</v>
      </c>
      <c r="W955" s="200"/>
      <c r="X955" s="494">
        <f>+[3]CHD2!J545+[3]CHD2!I545</f>
        <v>-21010000</v>
      </c>
      <c r="Y955" s="200"/>
      <c r="Z955" s="200">
        <f t="shared" si="527"/>
        <v>-21010000</v>
      </c>
      <c r="AA955" s="200">
        <f t="shared" si="517"/>
        <v>0</v>
      </c>
      <c r="AB955" s="402">
        <f t="shared" si="517"/>
        <v>11650000</v>
      </c>
      <c r="AC955" s="402">
        <f t="shared" si="517"/>
        <v>0</v>
      </c>
      <c r="AD955" s="488">
        <f t="shared" si="528"/>
        <v>11650000</v>
      </c>
      <c r="AE955" s="402"/>
      <c r="AF955" s="402">
        <f>+[3]CHD2!AX545</f>
        <v>11650000</v>
      </c>
      <c r="AG955" s="402"/>
      <c r="AH955" s="402">
        <f t="shared" si="529"/>
        <v>11650000</v>
      </c>
      <c r="AI955" s="402">
        <f t="shared" si="514"/>
        <v>0</v>
      </c>
      <c r="AJ955" s="402">
        <f t="shared" si="514"/>
        <v>0</v>
      </c>
      <c r="AK955" s="402">
        <f t="shared" si="514"/>
        <v>0</v>
      </c>
      <c r="AL955" s="402">
        <f t="shared" si="530"/>
        <v>0</v>
      </c>
      <c r="AM955" s="403" t="str">
        <f t="shared" si="531"/>
        <v/>
      </c>
      <c r="AN955" s="403">
        <f t="shared" si="515"/>
        <v>1</v>
      </c>
      <c r="AO955" s="403" t="str">
        <f t="shared" si="515"/>
        <v/>
      </c>
      <c r="AP955" s="403">
        <f t="shared" si="513"/>
        <v>1</v>
      </c>
      <c r="AQ955" s="200">
        <f t="shared" si="518"/>
        <v>0</v>
      </c>
      <c r="AR955" s="200">
        <f t="shared" si="518"/>
        <v>0</v>
      </c>
      <c r="AS955" s="200">
        <f t="shared" si="518"/>
        <v>0</v>
      </c>
      <c r="AT955" s="200">
        <f t="shared" si="532"/>
        <v>0</v>
      </c>
      <c r="AU955" s="425"/>
    </row>
    <row r="956" spans="1:48">
      <c r="A956" s="401"/>
      <c r="B956" s="217" t="s">
        <v>95</v>
      </c>
      <c r="C956" s="200"/>
      <c r="D956" s="200"/>
      <c r="E956" s="200"/>
      <c r="F956" s="200">
        <f t="shared" si="522"/>
        <v>0</v>
      </c>
      <c r="G956" s="200"/>
      <c r="H956" s="200"/>
      <c r="I956" s="200"/>
      <c r="J956" s="200">
        <f t="shared" si="523"/>
        <v>0</v>
      </c>
      <c r="K956" s="200"/>
      <c r="L956" s="200">
        <f t="shared" si="516"/>
        <v>0</v>
      </c>
      <c r="M956" s="200">
        <f t="shared" si="516"/>
        <v>0</v>
      </c>
      <c r="N956" s="200">
        <f t="shared" si="524"/>
        <v>0</v>
      </c>
      <c r="O956" s="200"/>
      <c r="P956" s="200"/>
      <c r="Q956" s="200"/>
      <c r="R956" s="200">
        <f t="shared" si="525"/>
        <v>0</v>
      </c>
      <c r="S956" s="200"/>
      <c r="T956" s="200"/>
      <c r="U956" s="200"/>
      <c r="V956" s="200">
        <f t="shared" si="526"/>
        <v>0</v>
      </c>
      <c r="W956" s="200"/>
      <c r="X956" s="494">
        <f>+[3]CHD4A!J545+[3]CHD4A!I545</f>
        <v>2300000</v>
      </c>
      <c r="Y956" s="200"/>
      <c r="Z956" s="200">
        <f t="shared" si="527"/>
        <v>2300000</v>
      </c>
      <c r="AA956" s="200">
        <f t="shared" si="517"/>
        <v>0</v>
      </c>
      <c r="AB956" s="402">
        <f t="shared" si="517"/>
        <v>2300000</v>
      </c>
      <c r="AC956" s="402">
        <f t="shared" si="517"/>
        <v>0</v>
      </c>
      <c r="AD956" s="488">
        <f t="shared" si="528"/>
        <v>2300000</v>
      </c>
      <c r="AE956" s="402"/>
      <c r="AF956" s="402">
        <f>+[3]CHD4A!AX545</f>
        <v>2300000</v>
      </c>
      <c r="AG956" s="402"/>
      <c r="AH956" s="402">
        <f t="shared" si="529"/>
        <v>2300000</v>
      </c>
      <c r="AI956" s="402">
        <f t="shared" si="514"/>
        <v>0</v>
      </c>
      <c r="AJ956" s="402">
        <f t="shared" si="514"/>
        <v>0</v>
      </c>
      <c r="AK956" s="402">
        <f t="shared" si="514"/>
        <v>0</v>
      </c>
      <c r="AL956" s="402">
        <f t="shared" si="530"/>
        <v>0</v>
      </c>
      <c r="AM956" s="403" t="str">
        <f t="shared" si="531"/>
        <v/>
      </c>
      <c r="AN956" s="403">
        <f t="shared" si="515"/>
        <v>1</v>
      </c>
      <c r="AO956" s="403" t="str">
        <f t="shared" si="515"/>
        <v/>
      </c>
      <c r="AP956" s="403">
        <f t="shared" si="513"/>
        <v>1</v>
      </c>
      <c r="AQ956" s="200">
        <f t="shared" si="518"/>
        <v>0</v>
      </c>
      <c r="AR956" s="200">
        <f t="shared" si="518"/>
        <v>0</v>
      </c>
      <c r="AS956" s="200">
        <f t="shared" si="518"/>
        <v>0</v>
      </c>
      <c r="AT956" s="200">
        <f t="shared" si="532"/>
        <v>0</v>
      </c>
      <c r="AU956" s="425"/>
    </row>
    <row r="957" spans="1:48" s="334" customFormat="1">
      <c r="A957" s="401" t="s">
        <v>384</v>
      </c>
      <c r="B957" s="217" t="s">
        <v>97</v>
      </c>
      <c r="C957" s="200"/>
      <c r="D957" s="200"/>
      <c r="E957" s="200"/>
      <c r="F957" s="200">
        <f>SUM(C957:E957)</f>
        <v>0</v>
      </c>
      <c r="G957" s="200"/>
      <c r="H957" s="200"/>
      <c r="I957" s="200"/>
      <c r="J957" s="200">
        <f t="shared" si="523"/>
        <v>0</v>
      </c>
      <c r="K957" s="200">
        <f>+C957+G957</f>
        <v>0</v>
      </c>
      <c r="L957" s="200">
        <f t="shared" si="516"/>
        <v>0</v>
      </c>
      <c r="M957" s="200">
        <f t="shared" si="516"/>
        <v>0</v>
      </c>
      <c r="N957" s="200">
        <f t="shared" si="524"/>
        <v>0</v>
      </c>
      <c r="O957" s="200"/>
      <c r="P957" s="200"/>
      <c r="Q957" s="200"/>
      <c r="R957" s="200">
        <f t="shared" si="525"/>
        <v>0</v>
      </c>
      <c r="S957" s="200"/>
      <c r="T957" s="200"/>
      <c r="U957" s="200"/>
      <c r="V957" s="200">
        <f t="shared" si="526"/>
        <v>0</v>
      </c>
      <c r="W957" s="200"/>
      <c r="X957" s="494">
        <f>+[3]CHD4B!J545+[3]CHD4B!I545</f>
        <v>150000</v>
      </c>
      <c r="Y957" s="200"/>
      <c r="Z957" s="200">
        <f t="shared" si="527"/>
        <v>150000</v>
      </c>
      <c r="AA957" s="200">
        <f t="shared" si="517"/>
        <v>0</v>
      </c>
      <c r="AB957" s="402">
        <f t="shared" si="517"/>
        <v>150000</v>
      </c>
      <c r="AC957" s="402">
        <f t="shared" si="517"/>
        <v>0</v>
      </c>
      <c r="AD957" s="488">
        <f t="shared" si="528"/>
        <v>150000</v>
      </c>
      <c r="AE957" s="402">
        <f>+[3]CHD4B!AX560</f>
        <v>0</v>
      </c>
      <c r="AF957" s="402">
        <f>+[3]CHD4B!AX545</f>
        <v>150000</v>
      </c>
      <c r="AG957" s="402">
        <f>+[3]CHD4B!AX562</f>
        <v>0</v>
      </c>
      <c r="AH957" s="402">
        <f t="shared" si="529"/>
        <v>150000</v>
      </c>
      <c r="AI957" s="402">
        <f t="shared" si="514"/>
        <v>0</v>
      </c>
      <c r="AJ957" s="402">
        <f t="shared" si="514"/>
        <v>0</v>
      </c>
      <c r="AK957" s="402">
        <f t="shared" si="514"/>
        <v>0</v>
      </c>
      <c r="AL957" s="402">
        <f>SUM(AI957:AK957)</f>
        <v>0</v>
      </c>
      <c r="AM957" s="403" t="str">
        <f t="shared" si="531"/>
        <v/>
      </c>
      <c r="AN957" s="403">
        <f t="shared" si="515"/>
        <v>1</v>
      </c>
      <c r="AO957" s="403" t="str">
        <f t="shared" si="515"/>
        <v/>
      </c>
      <c r="AP957" s="403">
        <f t="shared" si="513"/>
        <v>1</v>
      </c>
      <c r="AQ957" s="200">
        <f t="shared" si="518"/>
        <v>0</v>
      </c>
      <c r="AR957" s="200">
        <f t="shared" si="518"/>
        <v>0</v>
      </c>
      <c r="AS957" s="200">
        <f t="shared" si="518"/>
        <v>0</v>
      </c>
      <c r="AT957" s="200">
        <f t="shared" si="532"/>
        <v>0</v>
      </c>
      <c r="AU957" s="404"/>
    </row>
    <row r="958" spans="1:48">
      <c r="A958" s="401"/>
      <c r="B958" s="217" t="s">
        <v>100</v>
      </c>
      <c r="C958" s="200"/>
      <c r="D958" s="200">
        <v>80000</v>
      </c>
      <c r="E958" s="200"/>
      <c r="F958" s="200">
        <f t="shared" si="522"/>
        <v>80000</v>
      </c>
      <c r="G958" s="200"/>
      <c r="H958" s="200"/>
      <c r="I958" s="200"/>
      <c r="J958" s="200">
        <f t="shared" si="523"/>
        <v>0</v>
      </c>
      <c r="K958" s="200"/>
      <c r="L958" s="200">
        <f t="shared" si="516"/>
        <v>80000</v>
      </c>
      <c r="M958" s="200">
        <f t="shared" si="516"/>
        <v>0</v>
      </c>
      <c r="N958" s="200">
        <f t="shared" si="524"/>
        <v>80000</v>
      </c>
      <c r="O958" s="200"/>
      <c r="P958" s="200">
        <v>80000</v>
      </c>
      <c r="Q958" s="200"/>
      <c r="R958" s="200">
        <f t="shared" si="525"/>
        <v>80000</v>
      </c>
      <c r="S958" s="200"/>
      <c r="T958" s="200"/>
      <c r="U958" s="200"/>
      <c r="V958" s="200">
        <f t="shared" si="526"/>
        <v>0</v>
      </c>
      <c r="W958" s="200"/>
      <c r="X958" s="494">
        <f>+[3]CHD6!J545++[3]CHD6!I545</f>
        <v>24145000</v>
      </c>
      <c r="Y958" s="200"/>
      <c r="Z958" s="200">
        <f t="shared" si="527"/>
        <v>24145000</v>
      </c>
      <c r="AA958" s="200">
        <f t="shared" si="517"/>
        <v>0</v>
      </c>
      <c r="AB958" s="402">
        <f t="shared" si="517"/>
        <v>24225000</v>
      </c>
      <c r="AC958" s="402">
        <f t="shared" si="517"/>
        <v>0</v>
      </c>
      <c r="AD958" s="488">
        <f t="shared" si="528"/>
        <v>24225000</v>
      </c>
      <c r="AE958" s="402"/>
      <c r="AF958" s="402">
        <f>+[3]CHD6!AX545</f>
        <v>24225000</v>
      </c>
      <c r="AG958" s="402"/>
      <c r="AH958" s="402">
        <f t="shared" si="529"/>
        <v>24225000</v>
      </c>
      <c r="AI958" s="402">
        <f t="shared" si="514"/>
        <v>0</v>
      </c>
      <c r="AJ958" s="402">
        <f t="shared" si="514"/>
        <v>0</v>
      </c>
      <c r="AK958" s="402">
        <f t="shared" si="514"/>
        <v>0</v>
      </c>
      <c r="AL958" s="402">
        <f t="shared" si="530"/>
        <v>0</v>
      </c>
      <c r="AM958" s="403" t="str">
        <f t="shared" si="531"/>
        <v/>
      </c>
      <c r="AN958" s="403">
        <f t="shared" si="515"/>
        <v>1</v>
      </c>
      <c r="AO958" s="403" t="str">
        <f t="shared" si="515"/>
        <v/>
      </c>
      <c r="AP958" s="403">
        <f t="shared" si="513"/>
        <v>1</v>
      </c>
      <c r="AQ958" s="200">
        <f t="shared" si="518"/>
        <v>0</v>
      </c>
      <c r="AR958" s="200">
        <f t="shared" si="518"/>
        <v>0</v>
      </c>
      <c r="AS958" s="200">
        <f t="shared" si="518"/>
        <v>0</v>
      </c>
      <c r="AT958" s="200">
        <f t="shared" si="532"/>
        <v>0</v>
      </c>
      <c r="AU958" s="425"/>
    </row>
    <row r="959" spans="1:48">
      <c r="A959" s="401"/>
      <c r="B959" s="217" t="s">
        <v>54</v>
      </c>
      <c r="C959" s="200"/>
      <c r="D959" s="200">
        <v>16450000</v>
      </c>
      <c r="E959" s="200"/>
      <c r="F959" s="200">
        <f t="shared" si="522"/>
        <v>16450000</v>
      </c>
      <c r="G959" s="200"/>
      <c r="H959" s="200"/>
      <c r="I959" s="200"/>
      <c r="J959" s="200">
        <f t="shared" si="523"/>
        <v>0</v>
      </c>
      <c r="K959" s="200"/>
      <c r="L959" s="200">
        <f t="shared" si="516"/>
        <v>16450000</v>
      </c>
      <c r="M959" s="200">
        <f t="shared" si="516"/>
        <v>0</v>
      </c>
      <c r="N959" s="200">
        <f t="shared" si="524"/>
        <v>16450000</v>
      </c>
      <c r="O959" s="200"/>
      <c r="P959" s="200">
        <v>16450000</v>
      </c>
      <c r="Q959" s="200"/>
      <c r="R959" s="200">
        <f t="shared" si="525"/>
        <v>16450000</v>
      </c>
      <c r="S959" s="200"/>
      <c r="T959" s="200"/>
      <c r="U959" s="200"/>
      <c r="V959" s="200">
        <f t="shared" si="526"/>
        <v>0</v>
      </c>
      <c r="W959" s="200"/>
      <c r="X959" s="402">
        <f>+[3]CHD7!J545++[3]CHD7!I545</f>
        <v>0</v>
      </c>
      <c r="Y959" s="200"/>
      <c r="Z959" s="200">
        <f t="shared" si="527"/>
        <v>0</v>
      </c>
      <c r="AA959" s="200">
        <f t="shared" si="517"/>
        <v>0</v>
      </c>
      <c r="AB959" s="402">
        <f t="shared" si="517"/>
        <v>16450000</v>
      </c>
      <c r="AC959" s="402">
        <f t="shared" si="517"/>
        <v>0</v>
      </c>
      <c r="AD959" s="488">
        <f t="shared" si="528"/>
        <v>16450000</v>
      </c>
      <c r="AE959" s="402"/>
      <c r="AF959" s="402">
        <f>+[3]CHD7!AX545</f>
        <v>16450000</v>
      </c>
      <c r="AG959" s="402"/>
      <c r="AH959" s="402">
        <f t="shared" si="529"/>
        <v>16450000</v>
      </c>
      <c r="AI959" s="402">
        <f t="shared" si="514"/>
        <v>0</v>
      </c>
      <c r="AJ959" s="402">
        <f t="shared" si="514"/>
        <v>0</v>
      </c>
      <c r="AK959" s="402">
        <f t="shared" si="514"/>
        <v>0</v>
      </c>
      <c r="AL959" s="402">
        <f t="shared" si="530"/>
        <v>0</v>
      </c>
      <c r="AM959" s="403" t="str">
        <f t="shared" si="531"/>
        <v/>
      </c>
      <c r="AN959" s="403">
        <f t="shared" si="515"/>
        <v>1</v>
      </c>
      <c r="AO959" s="403" t="str">
        <f t="shared" si="515"/>
        <v/>
      </c>
      <c r="AP959" s="403">
        <f t="shared" si="513"/>
        <v>1</v>
      </c>
      <c r="AQ959" s="200">
        <f t="shared" si="518"/>
        <v>0</v>
      </c>
      <c r="AR959" s="200">
        <f t="shared" si="518"/>
        <v>0</v>
      </c>
      <c r="AS959" s="200">
        <f t="shared" si="518"/>
        <v>0</v>
      </c>
      <c r="AT959" s="200">
        <f t="shared" si="532"/>
        <v>0</v>
      </c>
      <c r="AU959" s="425"/>
    </row>
    <row r="960" spans="1:48" ht="24">
      <c r="A960" s="401"/>
      <c r="B960" s="217" t="s">
        <v>105</v>
      </c>
      <c r="C960" s="200"/>
      <c r="D960" s="200">
        <v>18485000</v>
      </c>
      <c r="E960" s="200"/>
      <c r="F960" s="200">
        <f t="shared" si="522"/>
        <v>18485000</v>
      </c>
      <c r="G960" s="200"/>
      <c r="H960" s="200"/>
      <c r="I960" s="200"/>
      <c r="J960" s="200">
        <f t="shared" si="523"/>
        <v>0</v>
      </c>
      <c r="K960" s="200"/>
      <c r="L960" s="200">
        <f t="shared" si="516"/>
        <v>18485000</v>
      </c>
      <c r="M960" s="200">
        <f t="shared" si="516"/>
        <v>0</v>
      </c>
      <c r="N960" s="200">
        <f t="shared" si="524"/>
        <v>18485000</v>
      </c>
      <c r="O960" s="200"/>
      <c r="P960" s="200">
        <v>18485000</v>
      </c>
      <c r="Q960" s="200"/>
      <c r="R960" s="200">
        <f t="shared" si="525"/>
        <v>18485000</v>
      </c>
      <c r="S960" s="200"/>
      <c r="T960" s="200"/>
      <c r="U960" s="200"/>
      <c r="V960" s="200">
        <f t="shared" si="526"/>
        <v>0</v>
      </c>
      <c r="W960" s="200"/>
      <c r="X960" s="494">
        <f>+[3]CHD9!J545+[3]CHD9!I545</f>
        <v>-3600000</v>
      </c>
      <c r="Y960" s="200"/>
      <c r="Z960" s="200">
        <f t="shared" si="527"/>
        <v>-3600000</v>
      </c>
      <c r="AA960" s="200">
        <f t="shared" si="517"/>
        <v>0</v>
      </c>
      <c r="AB960" s="402">
        <f t="shared" si="517"/>
        <v>14885000</v>
      </c>
      <c r="AC960" s="402">
        <f t="shared" si="517"/>
        <v>0</v>
      </c>
      <c r="AD960" s="488">
        <f t="shared" si="528"/>
        <v>14885000</v>
      </c>
      <c r="AE960" s="402"/>
      <c r="AF960" s="402">
        <f>+[3]CHD9!AX545</f>
        <v>11475000</v>
      </c>
      <c r="AG960" s="402"/>
      <c r="AH960" s="402">
        <f t="shared" si="529"/>
        <v>11475000</v>
      </c>
      <c r="AI960" s="402">
        <f t="shared" si="514"/>
        <v>0</v>
      </c>
      <c r="AJ960" s="402">
        <f t="shared" si="514"/>
        <v>3410000</v>
      </c>
      <c r="AK960" s="402">
        <f t="shared" si="514"/>
        <v>0</v>
      </c>
      <c r="AL960" s="402">
        <f t="shared" si="530"/>
        <v>3410000</v>
      </c>
      <c r="AM960" s="403" t="str">
        <f t="shared" si="531"/>
        <v/>
      </c>
      <c r="AN960" s="403">
        <f t="shared" si="515"/>
        <v>0.77091031239502861</v>
      </c>
      <c r="AO960" s="403" t="str">
        <f t="shared" si="515"/>
        <v/>
      </c>
      <c r="AP960" s="403">
        <f t="shared" si="513"/>
        <v>0.77091031239502861</v>
      </c>
      <c r="AQ960" s="200">
        <f t="shared" si="518"/>
        <v>0</v>
      </c>
      <c r="AR960" s="200">
        <f t="shared" si="518"/>
        <v>0</v>
      </c>
      <c r="AS960" s="200">
        <f t="shared" si="518"/>
        <v>0</v>
      </c>
      <c r="AT960" s="200">
        <f t="shared" si="532"/>
        <v>0</v>
      </c>
      <c r="AU960" s="425"/>
    </row>
    <row r="961" spans="1:47">
      <c r="A961" s="401"/>
      <c r="B961" s="217" t="s">
        <v>107</v>
      </c>
      <c r="C961" s="200"/>
      <c r="D961" s="200">
        <v>7628438.049999997</v>
      </c>
      <c r="E961" s="200"/>
      <c r="F961" s="200">
        <f t="shared" si="522"/>
        <v>7628438.049999997</v>
      </c>
      <c r="G961" s="200"/>
      <c r="H961" s="200"/>
      <c r="I961" s="200"/>
      <c r="J961" s="200">
        <f t="shared" si="523"/>
        <v>0</v>
      </c>
      <c r="K961" s="200"/>
      <c r="L961" s="200">
        <f t="shared" si="516"/>
        <v>7628438.049999997</v>
      </c>
      <c r="M961" s="200">
        <f t="shared" si="516"/>
        <v>0</v>
      </c>
      <c r="N961" s="200">
        <f t="shared" si="524"/>
        <v>7628438.049999997</v>
      </c>
      <c r="O961" s="200"/>
      <c r="P961" s="200">
        <v>7628438.049999997</v>
      </c>
      <c r="Q961" s="200"/>
      <c r="R961" s="200">
        <f t="shared" si="525"/>
        <v>7628438.049999997</v>
      </c>
      <c r="S961" s="200"/>
      <c r="T961" s="200"/>
      <c r="U961" s="200"/>
      <c r="V961" s="200">
        <f t="shared" si="526"/>
        <v>0</v>
      </c>
      <c r="W961" s="200"/>
      <c r="X961" s="494">
        <f>+[3]CHD10!I545+[3]CHD10!J545</f>
        <v>-7428438.0499999998</v>
      </c>
      <c r="Y961" s="200"/>
      <c r="Z961" s="200">
        <f t="shared" si="527"/>
        <v>-7428438.0499999998</v>
      </c>
      <c r="AA961" s="200">
        <f t="shared" si="517"/>
        <v>0</v>
      </c>
      <c r="AB961" s="402">
        <f t="shared" si="517"/>
        <v>199999.99999999721</v>
      </c>
      <c r="AC961" s="402">
        <f t="shared" si="517"/>
        <v>0</v>
      </c>
      <c r="AD961" s="488">
        <f t="shared" si="528"/>
        <v>199999.99999999721</v>
      </c>
      <c r="AE961" s="402"/>
      <c r="AF961" s="402">
        <f>+[3]CHD10!AX545</f>
        <v>600000</v>
      </c>
      <c r="AG961" s="402"/>
      <c r="AH961" s="402">
        <f t="shared" si="529"/>
        <v>600000</v>
      </c>
      <c r="AI961" s="402">
        <f t="shared" si="514"/>
        <v>0</v>
      </c>
      <c r="AJ961" s="402">
        <f t="shared" si="514"/>
        <v>-400000.00000000279</v>
      </c>
      <c r="AK961" s="402">
        <f t="shared" si="514"/>
        <v>0</v>
      </c>
      <c r="AL961" s="402">
        <f t="shared" si="530"/>
        <v>-400000.00000000279</v>
      </c>
      <c r="AM961" s="403" t="str">
        <f t="shared" si="531"/>
        <v/>
      </c>
      <c r="AN961" s="403">
        <f t="shared" si="515"/>
        <v>3.0000000000000417</v>
      </c>
      <c r="AO961" s="403" t="str">
        <f t="shared" si="515"/>
        <v/>
      </c>
      <c r="AP961" s="403">
        <f t="shared" si="513"/>
        <v>3.0000000000000417</v>
      </c>
      <c r="AQ961" s="200">
        <f t="shared" si="518"/>
        <v>0</v>
      </c>
      <c r="AR961" s="200">
        <f t="shared" si="518"/>
        <v>0</v>
      </c>
      <c r="AS961" s="200">
        <f t="shared" si="518"/>
        <v>0</v>
      </c>
      <c r="AT961" s="200">
        <f t="shared" si="532"/>
        <v>0</v>
      </c>
      <c r="AU961" s="425"/>
    </row>
    <row r="962" spans="1:47">
      <c r="A962" s="401"/>
      <c r="B962" s="217" t="s">
        <v>55</v>
      </c>
      <c r="C962" s="200"/>
      <c r="D962" s="200">
        <v>12792000</v>
      </c>
      <c r="E962" s="200"/>
      <c r="F962" s="200">
        <f t="shared" si="522"/>
        <v>12792000</v>
      </c>
      <c r="G962" s="200"/>
      <c r="H962" s="200"/>
      <c r="I962" s="200"/>
      <c r="J962" s="200">
        <f t="shared" si="523"/>
        <v>0</v>
      </c>
      <c r="K962" s="200"/>
      <c r="L962" s="200">
        <f t="shared" si="516"/>
        <v>12792000</v>
      </c>
      <c r="M962" s="200">
        <f t="shared" si="516"/>
        <v>0</v>
      </c>
      <c r="N962" s="200">
        <f t="shared" si="524"/>
        <v>12792000</v>
      </c>
      <c r="O962" s="200"/>
      <c r="P962" s="200">
        <v>12792000</v>
      </c>
      <c r="Q962" s="200"/>
      <c r="R962" s="200">
        <f t="shared" si="525"/>
        <v>12792000</v>
      </c>
      <c r="S962" s="200"/>
      <c r="T962" s="200"/>
      <c r="U962" s="200"/>
      <c r="V962" s="200">
        <f t="shared" si="526"/>
        <v>0</v>
      </c>
      <c r="W962" s="200"/>
      <c r="X962" s="402">
        <f>+[3]CHD11!J545+[3]CHD11!I545</f>
        <v>0</v>
      </c>
      <c r="Y962" s="200"/>
      <c r="Z962" s="200">
        <f t="shared" si="527"/>
        <v>0</v>
      </c>
      <c r="AA962" s="200">
        <f t="shared" si="517"/>
        <v>0</v>
      </c>
      <c r="AB962" s="402">
        <f t="shared" si="517"/>
        <v>12792000</v>
      </c>
      <c r="AC962" s="402">
        <f t="shared" si="517"/>
        <v>0</v>
      </c>
      <c r="AD962" s="488">
        <f t="shared" si="528"/>
        <v>12792000</v>
      </c>
      <c r="AE962" s="402"/>
      <c r="AF962" s="402">
        <f>+[3]CHD11!AX545</f>
        <v>3712500</v>
      </c>
      <c r="AG962" s="402"/>
      <c r="AH962" s="402">
        <f t="shared" si="529"/>
        <v>3712500</v>
      </c>
      <c r="AI962" s="402">
        <f t="shared" si="514"/>
        <v>0</v>
      </c>
      <c r="AJ962" s="402">
        <f t="shared" si="514"/>
        <v>9079500</v>
      </c>
      <c r="AK962" s="402">
        <f t="shared" si="514"/>
        <v>0</v>
      </c>
      <c r="AL962" s="402">
        <f t="shared" si="530"/>
        <v>9079500</v>
      </c>
      <c r="AM962" s="403" t="str">
        <f t="shared" si="531"/>
        <v/>
      </c>
      <c r="AN962" s="403">
        <f t="shared" si="515"/>
        <v>0.2902204502814259</v>
      </c>
      <c r="AO962" s="403" t="str">
        <f t="shared" si="515"/>
        <v/>
      </c>
      <c r="AP962" s="403">
        <f t="shared" si="513"/>
        <v>0.2902204502814259</v>
      </c>
      <c r="AQ962" s="200">
        <f t="shared" si="518"/>
        <v>0</v>
      </c>
      <c r="AR962" s="200">
        <f t="shared" si="518"/>
        <v>0</v>
      </c>
      <c r="AS962" s="200">
        <f t="shared" si="518"/>
        <v>0</v>
      </c>
      <c r="AT962" s="200">
        <f t="shared" si="532"/>
        <v>0</v>
      </c>
      <c r="AU962" s="425"/>
    </row>
    <row r="963" spans="1:47">
      <c r="A963" s="401"/>
      <c r="B963" s="217" t="s">
        <v>56</v>
      </c>
      <c r="C963" s="200"/>
      <c r="D963" s="200">
        <v>11010000</v>
      </c>
      <c r="E963" s="200"/>
      <c r="F963" s="200">
        <f t="shared" si="522"/>
        <v>11010000</v>
      </c>
      <c r="G963" s="200"/>
      <c r="H963" s="200"/>
      <c r="I963" s="200"/>
      <c r="J963" s="200">
        <f t="shared" si="523"/>
        <v>0</v>
      </c>
      <c r="K963" s="200"/>
      <c r="L963" s="200">
        <f t="shared" si="516"/>
        <v>11010000</v>
      </c>
      <c r="M963" s="200">
        <f t="shared" si="516"/>
        <v>0</v>
      </c>
      <c r="N963" s="200">
        <f t="shared" si="524"/>
        <v>11010000</v>
      </c>
      <c r="O963" s="200"/>
      <c r="P963" s="200">
        <v>11010000</v>
      </c>
      <c r="Q963" s="200"/>
      <c r="R963" s="200">
        <f t="shared" si="525"/>
        <v>11010000</v>
      </c>
      <c r="S963" s="200"/>
      <c r="T963" s="200"/>
      <c r="U963" s="200"/>
      <c r="V963" s="200">
        <f t="shared" si="526"/>
        <v>0</v>
      </c>
      <c r="W963" s="200"/>
      <c r="X963" s="402">
        <f>+[3]CHD12!J545++[3]CHD12!I545</f>
        <v>0</v>
      </c>
      <c r="Y963" s="200"/>
      <c r="Z963" s="200">
        <f t="shared" si="527"/>
        <v>0</v>
      </c>
      <c r="AA963" s="200">
        <f t="shared" si="517"/>
        <v>0</v>
      </c>
      <c r="AB963" s="402">
        <f t="shared" si="517"/>
        <v>11010000</v>
      </c>
      <c r="AC963" s="402">
        <f t="shared" si="517"/>
        <v>0</v>
      </c>
      <c r="AD963" s="488">
        <f t="shared" si="528"/>
        <v>11010000</v>
      </c>
      <c r="AE963" s="402"/>
      <c r="AF963" s="402">
        <f>+[3]CHD12!AX545</f>
        <v>11010000</v>
      </c>
      <c r="AG963" s="402"/>
      <c r="AH963" s="402">
        <f t="shared" si="529"/>
        <v>11010000</v>
      </c>
      <c r="AI963" s="402">
        <f t="shared" si="514"/>
        <v>0</v>
      </c>
      <c r="AJ963" s="402">
        <f t="shared" si="514"/>
        <v>0</v>
      </c>
      <c r="AK963" s="402">
        <f t="shared" si="514"/>
        <v>0</v>
      </c>
      <c r="AL963" s="402">
        <f t="shared" si="530"/>
        <v>0</v>
      </c>
      <c r="AM963" s="403" t="str">
        <f t="shared" si="531"/>
        <v/>
      </c>
      <c r="AN963" s="403">
        <f t="shared" si="515"/>
        <v>1</v>
      </c>
      <c r="AO963" s="403" t="str">
        <f t="shared" si="515"/>
        <v/>
      </c>
      <c r="AP963" s="403">
        <f t="shared" si="513"/>
        <v>1</v>
      </c>
      <c r="AQ963" s="200">
        <f t="shared" si="518"/>
        <v>0</v>
      </c>
      <c r="AR963" s="200">
        <f t="shared" si="518"/>
        <v>0</v>
      </c>
      <c r="AS963" s="200">
        <f t="shared" si="518"/>
        <v>0</v>
      </c>
      <c r="AT963" s="200">
        <f t="shared" si="532"/>
        <v>0</v>
      </c>
      <c r="AU963" s="425"/>
    </row>
    <row r="964" spans="1:47">
      <c r="A964" s="401"/>
      <c r="B964" s="443" t="s">
        <v>428</v>
      </c>
      <c r="C964" s="200"/>
      <c r="D964" s="200">
        <v>33576534</v>
      </c>
      <c r="E964" s="200"/>
      <c r="F964" s="200">
        <f t="shared" si="522"/>
        <v>33576534</v>
      </c>
      <c r="G964" s="200"/>
      <c r="H964" s="200"/>
      <c r="I964" s="200"/>
      <c r="J964" s="200">
        <f t="shared" si="523"/>
        <v>0</v>
      </c>
      <c r="K964" s="200"/>
      <c r="L964" s="200">
        <f t="shared" si="516"/>
        <v>33576534</v>
      </c>
      <c r="M964" s="200">
        <f t="shared" si="516"/>
        <v>0</v>
      </c>
      <c r="N964" s="200">
        <f t="shared" si="524"/>
        <v>33576534</v>
      </c>
      <c r="O964" s="200"/>
      <c r="P964" s="200">
        <v>33576534</v>
      </c>
      <c r="Q964" s="200"/>
      <c r="R964" s="200">
        <f t="shared" si="525"/>
        <v>33576534</v>
      </c>
      <c r="S964" s="200"/>
      <c r="T964" s="200"/>
      <c r="U964" s="200"/>
      <c r="V964" s="200">
        <f t="shared" si="526"/>
        <v>0</v>
      </c>
      <c r="W964" s="200"/>
      <c r="X964" s="402">
        <f>+[3]CHD13!J545++[3]CHD13!I545</f>
        <v>0</v>
      </c>
      <c r="Y964" s="200"/>
      <c r="Z964" s="200">
        <f t="shared" si="527"/>
        <v>0</v>
      </c>
      <c r="AA964" s="200">
        <f t="shared" si="517"/>
        <v>0</v>
      </c>
      <c r="AB964" s="402">
        <f t="shared" si="517"/>
        <v>33576534</v>
      </c>
      <c r="AC964" s="402">
        <f t="shared" si="517"/>
        <v>0</v>
      </c>
      <c r="AD964" s="488">
        <f t="shared" si="528"/>
        <v>33576534</v>
      </c>
      <c r="AE964" s="402"/>
      <c r="AF964" s="402">
        <f>+[3]CHD13!AX545</f>
        <v>33139153.5</v>
      </c>
      <c r="AG964" s="402"/>
      <c r="AH964" s="402">
        <f t="shared" si="529"/>
        <v>33139153.5</v>
      </c>
      <c r="AI964" s="402">
        <f t="shared" si="514"/>
        <v>0</v>
      </c>
      <c r="AJ964" s="402">
        <f t="shared" si="514"/>
        <v>437380.5</v>
      </c>
      <c r="AK964" s="402">
        <f t="shared" si="514"/>
        <v>0</v>
      </c>
      <c r="AL964" s="402">
        <f t="shared" si="530"/>
        <v>437380.5</v>
      </c>
      <c r="AM964" s="403" t="str">
        <f t="shared" si="531"/>
        <v/>
      </c>
      <c r="AN964" s="403">
        <f t="shared" si="515"/>
        <v>0.98697362568751146</v>
      </c>
      <c r="AO964" s="403" t="str">
        <f t="shared" si="515"/>
        <v/>
      </c>
      <c r="AP964" s="403">
        <f t="shared" si="513"/>
        <v>0.98697362568751146</v>
      </c>
      <c r="AQ964" s="200">
        <f t="shared" si="518"/>
        <v>0</v>
      </c>
      <c r="AR964" s="200">
        <f t="shared" si="518"/>
        <v>0</v>
      </c>
      <c r="AS964" s="200">
        <f t="shared" si="518"/>
        <v>0</v>
      </c>
      <c r="AT964" s="200">
        <f t="shared" si="532"/>
        <v>0</v>
      </c>
      <c r="AU964" s="425"/>
    </row>
    <row r="965" spans="1:47">
      <c r="A965" s="401"/>
      <c r="B965" s="217"/>
      <c r="C965" s="200"/>
      <c r="D965" s="200"/>
      <c r="E965" s="200"/>
      <c r="F965" s="200"/>
      <c r="G965" s="200"/>
      <c r="H965" s="200"/>
      <c r="I965" s="200"/>
      <c r="J965" s="200"/>
      <c r="K965" s="200"/>
      <c r="L965" s="200"/>
      <c r="M965" s="200"/>
      <c r="N965" s="200"/>
      <c r="O965" s="200"/>
      <c r="P965" s="200"/>
      <c r="Q965" s="200"/>
      <c r="R965" s="200"/>
      <c r="S965" s="200"/>
      <c r="T965" s="200"/>
      <c r="U965" s="200"/>
      <c r="V965" s="200"/>
      <c r="W965" s="200"/>
      <c r="X965" s="402"/>
      <c r="Y965" s="200"/>
      <c r="Z965" s="200"/>
      <c r="AA965" s="200"/>
      <c r="AB965" s="402"/>
      <c r="AC965" s="402"/>
      <c r="AD965" s="402"/>
      <c r="AE965" s="402"/>
      <c r="AF965" s="402"/>
      <c r="AG965" s="402"/>
      <c r="AH965" s="402"/>
      <c r="AI965" s="402"/>
      <c r="AJ965" s="402"/>
      <c r="AK965" s="402"/>
      <c r="AL965" s="402"/>
      <c r="AM965" s="403"/>
      <c r="AN965" s="403"/>
      <c r="AO965" s="403"/>
      <c r="AP965" s="403"/>
      <c r="AQ965" s="200"/>
      <c r="AR965" s="200"/>
      <c r="AS965" s="200"/>
      <c r="AT965" s="200"/>
      <c r="AU965" s="425"/>
    </row>
    <row r="966" spans="1:47">
      <c r="A966" s="401"/>
      <c r="B966" s="217" t="s">
        <v>197</v>
      </c>
      <c r="C966" s="200"/>
      <c r="D966" s="200">
        <v>371332.71</v>
      </c>
      <c r="E966" s="200"/>
      <c r="F966" s="200">
        <f>SUM(C966:E966)</f>
        <v>371332.71</v>
      </c>
      <c r="G966" s="200"/>
      <c r="H966" s="200"/>
      <c r="I966" s="200"/>
      <c r="J966" s="200">
        <f t="shared" si="503"/>
        <v>0</v>
      </c>
      <c r="K966" s="200"/>
      <c r="L966" s="200">
        <f t="shared" si="516"/>
        <v>371332.71</v>
      </c>
      <c r="M966" s="200">
        <f t="shared" si="516"/>
        <v>0</v>
      </c>
      <c r="N966" s="200">
        <f t="shared" si="504"/>
        <v>371332.71</v>
      </c>
      <c r="O966" s="200"/>
      <c r="P966" s="200">
        <v>371332.71</v>
      </c>
      <c r="Q966" s="200"/>
      <c r="R966" s="200">
        <f t="shared" si="505"/>
        <v>371332.71</v>
      </c>
      <c r="S966" s="200"/>
      <c r="T966" s="200"/>
      <c r="U966" s="200"/>
      <c r="V966" s="200">
        <f t="shared" si="506"/>
        <v>0</v>
      </c>
      <c r="W966" s="200"/>
      <c r="X966" s="494">
        <f>+[3]VMC!J545</f>
        <v>0</v>
      </c>
      <c r="Y966" s="200"/>
      <c r="Z966" s="200">
        <f t="shared" si="507"/>
        <v>0</v>
      </c>
      <c r="AA966" s="200">
        <f>+O966+W966+S966</f>
        <v>0</v>
      </c>
      <c r="AB966" s="402">
        <f>+R966+V966+Z966</f>
        <v>371332.71</v>
      </c>
      <c r="AC966" s="402">
        <f>+Q966+Y966+U966</f>
        <v>0</v>
      </c>
      <c r="AD966" s="488">
        <f>SUM(AA966:AC966)</f>
        <v>371332.71</v>
      </c>
      <c r="AE966" s="402"/>
      <c r="AF966" s="402">
        <f>+[3]VMC!AX545</f>
        <v>371332.71</v>
      </c>
      <c r="AG966" s="402"/>
      <c r="AH966" s="402">
        <f t="shared" si="510"/>
        <v>371332.71</v>
      </c>
      <c r="AI966" s="402">
        <f t="shared" si="514"/>
        <v>0</v>
      </c>
      <c r="AJ966" s="402">
        <f t="shared" si="514"/>
        <v>0</v>
      </c>
      <c r="AK966" s="402">
        <f t="shared" si="514"/>
        <v>0</v>
      </c>
      <c r="AL966" s="402">
        <f t="shared" si="508"/>
        <v>0</v>
      </c>
      <c r="AM966" s="403" t="str">
        <f t="shared" si="515"/>
        <v/>
      </c>
      <c r="AN966" s="403">
        <f t="shared" si="515"/>
        <v>1</v>
      </c>
      <c r="AO966" s="403" t="str">
        <f t="shared" si="515"/>
        <v/>
      </c>
      <c r="AP966" s="403">
        <f t="shared" si="513"/>
        <v>1</v>
      </c>
      <c r="AQ966" s="200">
        <f t="shared" si="518"/>
        <v>0</v>
      </c>
      <c r="AR966" s="200">
        <f t="shared" si="518"/>
        <v>0</v>
      </c>
      <c r="AS966" s="200">
        <f t="shared" si="518"/>
        <v>0</v>
      </c>
      <c r="AT966" s="200">
        <f t="shared" si="511"/>
        <v>0</v>
      </c>
      <c r="AU966" s="425"/>
    </row>
    <row r="967" spans="1:47" ht="24">
      <c r="A967" s="401"/>
      <c r="B967" s="217" t="s">
        <v>58</v>
      </c>
      <c r="C967" s="200"/>
      <c r="D967" s="200">
        <v>19771734.579999998</v>
      </c>
      <c r="E967" s="200"/>
      <c r="F967" s="200">
        <f>SUM(C967:E967)</f>
        <v>19771734.579999998</v>
      </c>
      <c r="G967" s="200"/>
      <c r="H967" s="200"/>
      <c r="I967" s="200"/>
      <c r="J967" s="200">
        <f t="shared" si="503"/>
        <v>0</v>
      </c>
      <c r="K967" s="200"/>
      <c r="L967" s="200">
        <f t="shared" si="516"/>
        <v>19771734.579999998</v>
      </c>
      <c r="M967" s="200">
        <f t="shared" si="516"/>
        <v>0</v>
      </c>
      <c r="N967" s="200">
        <f t="shared" si="504"/>
        <v>19771734.579999998</v>
      </c>
      <c r="O967" s="200"/>
      <c r="P967" s="200">
        <v>19771734.579999998</v>
      </c>
      <c r="Q967" s="200"/>
      <c r="R967" s="200">
        <f t="shared" si="505"/>
        <v>19771734.579999998</v>
      </c>
      <c r="S967" s="200"/>
      <c r="T967" s="200"/>
      <c r="U967" s="200"/>
      <c r="V967" s="200">
        <f t="shared" si="506"/>
        <v>0</v>
      </c>
      <c r="W967" s="200"/>
      <c r="X967" s="494">
        <f>+[3]LPGH!J545</f>
        <v>0</v>
      </c>
      <c r="Y967" s="200"/>
      <c r="Z967" s="200">
        <f t="shared" si="507"/>
        <v>0</v>
      </c>
      <c r="AA967" s="200">
        <f t="shared" si="517"/>
        <v>0</v>
      </c>
      <c r="AB967" s="402">
        <f t="shared" si="517"/>
        <v>19771734.579999998</v>
      </c>
      <c r="AC967" s="402">
        <f t="shared" si="517"/>
        <v>0</v>
      </c>
      <c r="AD967" s="488">
        <f t="shared" si="509"/>
        <v>19771734.579999998</v>
      </c>
      <c r="AE967" s="402"/>
      <c r="AF967" s="402">
        <f>+[3]LPGH!AX545</f>
        <v>19771734.579999998</v>
      </c>
      <c r="AG967" s="402"/>
      <c r="AH967" s="402">
        <f t="shared" si="510"/>
        <v>19771734.579999998</v>
      </c>
      <c r="AI967" s="402">
        <f t="shared" si="514"/>
        <v>0</v>
      </c>
      <c r="AJ967" s="402">
        <f t="shared" si="514"/>
        <v>0</v>
      </c>
      <c r="AK967" s="402">
        <f t="shared" si="514"/>
        <v>0</v>
      </c>
      <c r="AL967" s="402">
        <f t="shared" si="508"/>
        <v>0</v>
      </c>
      <c r="AM967" s="403" t="str">
        <f t="shared" si="515"/>
        <v/>
      </c>
      <c r="AN967" s="403">
        <f t="shared" si="515"/>
        <v>1</v>
      </c>
      <c r="AO967" s="403" t="str">
        <f t="shared" si="515"/>
        <v/>
      </c>
      <c r="AP967" s="403">
        <f t="shared" si="513"/>
        <v>1</v>
      </c>
      <c r="AQ967" s="200">
        <f t="shared" si="518"/>
        <v>0</v>
      </c>
      <c r="AR967" s="200">
        <f t="shared" si="518"/>
        <v>0</v>
      </c>
      <c r="AS967" s="200">
        <f t="shared" si="518"/>
        <v>0</v>
      </c>
      <c r="AT967" s="200">
        <f t="shared" si="511"/>
        <v>0</v>
      </c>
      <c r="AU967" s="425"/>
    </row>
    <row r="968" spans="1:47" ht="12.75">
      <c r="A968" s="401"/>
      <c r="B968" s="217" t="s">
        <v>434</v>
      </c>
      <c r="C968" s="200"/>
      <c r="D968" s="546">
        <f>348200+300000</f>
        <v>648200</v>
      </c>
      <c r="E968" s="200"/>
      <c r="F968" s="200">
        <f t="shared" si="512"/>
        <v>648200</v>
      </c>
      <c r="G968" s="200"/>
      <c r="H968" s="200"/>
      <c r="I968" s="200"/>
      <c r="J968" s="200">
        <f t="shared" si="503"/>
        <v>0</v>
      </c>
      <c r="K968" s="200"/>
      <c r="L968" s="200">
        <f t="shared" si="516"/>
        <v>648200</v>
      </c>
      <c r="M968" s="200">
        <f t="shared" si="516"/>
        <v>0</v>
      </c>
      <c r="N968" s="200">
        <f t="shared" si="504"/>
        <v>648200</v>
      </c>
      <c r="O968" s="200"/>
      <c r="P968" s="546">
        <f>348200+300000</f>
        <v>648200</v>
      </c>
      <c r="Q968" s="200"/>
      <c r="R968" s="200">
        <f t="shared" si="505"/>
        <v>648200</v>
      </c>
      <c r="S968" s="200"/>
      <c r="T968" s="200"/>
      <c r="U968" s="200"/>
      <c r="V968" s="200">
        <f t="shared" si="506"/>
        <v>0</v>
      </c>
      <c r="W968" s="200"/>
      <c r="X968" s="494">
        <f>+[3]SLRSH!J545</f>
        <v>0</v>
      </c>
      <c r="Y968" s="200"/>
      <c r="Z968" s="200">
        <f t="shared" si="507"/>
        <v>0</v>
      </c>
      <c r="AA968" s="200">
        <f t="shared" si="517"/>
        <v>0</v>
      </c>
      <c r="AB968" s="402">
        <f t="shared" si="517"/>
        <v>648200</v>
      </c>
      <c r="AC968" s="402">
        <f t="shared" si="517"/>
        <v>0</v>
      </c>
      <c r="AD968" s="488">
        <f t="shared" si="509"/>
        <v>648200</v>
      </c>
      <c r="AE968" s="402"/>
      <c r="AF968" s="402">
        <f>+[3]SLRSH!AX545</f>
        <v>641226</v>
      </c>
      <c r="AG968" s="402"/>
      <c r="AH968" s="402">
        <f t="shared" si="510"/>
        <v>641226</v>
      </c>
      <c r="AI968" s="402">
        <f t="shared" si="514"/>
        <v>0</v>
      </c>
      <c r="AJ968" s="402">
        <f t="shared" si="514"/>
        <v>6974</v>
      </c>
      <c r="AK968" s="402">
        <f t="shared" si="514"/>
        <v>0</v>
      </c>
      <c r="AL968" s="402">
        <f t="shared" si="508"/>
        <v>6974</v>
      </c>
      <c r="AM968" s="403" t="str">
        <f t="shared" si="515"/>
        <v/>
      </c>
      <c r="AN968" s="403">
        <f t="shared" si="515"/>
        <v>0.98924097500771369</v>
      </c>
      <c r="AO968" s="403" t="str">
        <f t="shared" si="515"/>
        <v/>
      </c>
      <c r="AP968" s="403">
        <f t="shared" si="513"/>
        <v>0.98924097500771369</v>
      </c>
      <c r="AQ968" s="200">
        <f t="shared" si="518"/>
        <v>0</v>
      </c>
      <c r="AR968" s="200">
        <f t="shared" si="518"/>
        <v>0</v>
      </c>
      <c r="AS968" s="200">
        <f t="shared" si="518"/>
        <v>0</v>
      </c>
      <c r="AT968" s="200">
        <f t="shared" si="511"/>
        <v>0</v>
      </c>
      <c r="AU968" s="425"/>
    </row>
    <row r="969" spans="1:47">
      <c r="A969" s="401"/>
      <c r="B969" s="217" t="s">
        <v>433</v>
      </c>
      <c r="C969" s="539"/>
      <c r="D969" s="200">
        <v>1500000</v>
      </c>
      <c r="E969" s="200"/>
      <c r="F969" s="200">
        <f t="shared" si="512"/>
        <v>1500000</v>
      </c>
      <c r="G969" s="200"/>
      <c r="H969" s="200"/>
      <c r="I969" s="200"/>
      <c r="J969" s="200">
        <f t="shared" si="503"/>
        <v>0</v>
      </c>
      <c r="K969" s="200"/>
      <c r="L969" s="200">
        <f t="shared" si="516"/>
        <v>1500000</v>
      </c>
      <c r="M969" s="200">
        <f t="shared" si="516"/>
        <v>0</v>
      </c>
      <c r="N969" s="200">
        <f t="shared" si="504"/>
        <v>1500000</v>
      </c>
      <c r="O969" s="200"/>
      <c r="P969" s="200">
        <v>1500000</v>
      </c>
      <c r="Q969" s="200"/>
      <c r="R969" s="200">
        <f t="shared" si="505"/>
        <v>1500000</v>
      </c>
      <c r="S969" s="200"/>
      <c r="T969" s="200"/>
      <c r="U969" s="200"/>
      <c r="V969" s="200">
        <f t="shared" si="506"/>
        <v>0</v>
      </c>
      <c r="W969" s="200"/>
      <c r="X969" s="494">
        <f>+[3]DJNRMH!J545</f>
        <v>0</v>
      </c>
      <c r="Y969" s="200"/>
      <c r="Z969" s="200">
        <f t="shared" si="507"/>
        <v>0</v>
      </c>
      <c r="AA969" s="200">
        <f t="shared" si="517"/>
        <v>0</v>
      </c>
      <c r="AB969" s="402">
        <f t="shared" si="517"/>
        <v>1500000</v>
      </c>
      <c r="AC969" s="402">
        <f t="shared" si="517"/>
        <v>0</v>
      </c>
      <c r="AD969" s="488">
        <f t="shared" si="509"/>
        <v>1500000</v>
      </c>
      <c r="AE969" s="402"/>
      <c r="AF969" s="402">
        <f>+[3]DJNRMH!AX545</f>
        <v>1073039.49</v>
      </c>
      <c r="AG969" s="402"/>
      <c r="AH969" s="402">
        <f t="shared" si="510"/>
        <v>1073039.49</v>
      </c>
      <c r="AI969" s="402">
        <f t="shared" si="514"/>
        <v>0</v>
      </c>
      <c r="AJ969" s="402">
        <f t="shared" si="514"/>
        <v>426960.51</v>
      </c>
      <c r="AK969" s="402">
        <f t="shared" si="514"/>
        <v>0</v>
      </c>
      <c r="AL969" s="402">
        <f t="shared" si="508"/>
        <v>426960.51</v>
      </c>
      <c r="AM969" s="403" t="str">
        <f t="shared" si="515"/>
        <v/>
      </c>
      <c r="AN969" s="403">
        <f t="shared" si="515"/>
        <v>0.71535965999999995</v>
      </c>
      <c r="AO969" s="403" t="str">
        <f t="shared" si="515"/>
        <v/>
      </c>
      <c r="AP969" s="403">
        <f t="shared" si="513"/>
        <v>0.71535965999999995</v>
      </c>
      <c r="AQ969" s="200">
        <f t="shared" si="518"/>
        <v>0</v>
      </c>
      <c r="AR969" s="200">
        <f t="shared" si="518"/>
        <v>0</v>
      </c>
      <c r="AS969" s="200">
        <f t="shared" si="518"/>
        <v>0</v>
      </c>
      <c r="AT969" s="200">
        <f t="shared" si="511"/>
        <v>0</v>
      </c>
      <c r="AU969" s="425"/>
    </row>
    <row r="970" spans="1:47">
      <c r="A970" s="401"/>
      <c r="B970" s="217" t="s">
        <v>113</v>
      </c>
      <c r="C970" s="539"/>
      <c r="D970" s="200">
        <v>4411260.07</v>
      </c>
      <c r="E970" s="200"/>
      <c r="F970" s="200">
        <f t="shared" si="512"/>
        <v>4411260.07</v>
      </c>
      <c r="G970" s="200"/>
      <c r="H970" s="200"/>
      <c r="I970" s="200"/>
      <c r="J970" s="200">
        <f t="shared" si="503"/>
        <v>0</v>
      </c>
      <c r="K970" s="200"/>
      <c r="L970" s="200">
        <f t="shared" si="516"/>
        <v>4411260.07</v>
      </c>
      <c r="M970" s="200">
        <f t="shared" si="516"/>
        <v>0</v>
      </c>
      <c r="N970" s="200">
        <f t="shared" si="504"/>
        <v>4411260.07</v>
      </c>
      <c r="O970" s="200"/>
      <c r="P970" s="200">
        <v>4411260.07</v>
      </c>
      <c r="Q970" s="200"/>
      <c r="R970" s="200">
        <f t="shared" si="505"/>
        <v>4411260.07</v>
      </c>
      <c r="S970" s="200"/>
      <c r="T970" s="200"/>
      <c r="U970" s="200"/>
      <c r="V970" s="200">
        <f t="shared" si="506"/>
        <v>0</v>
      </c>
      <c r="W970" s="200"/>
      <c r="X970" s="494">
        <f>+[3]ITRMC!J545</f>
        <v>1060000</v>
      </c>
      <c r="Y970" s="200"/>
      <c r="Z970" s="200">
        <f t="shared" si="507"/>
        <v>1060000</v>
      </c>
      <c r="AA970" s="200">
        <f t="shared" si="517"/>
        <v>0</v>
      </c>
      <c r="AB970" s="402">
        <f t="shared" si="517"/>
        <v>5471260.0700000003</v>
      </c>
      <c r="AC970" s="402">
        <f t="shared" si="517"/>
        <v>0</v>
      </c>
      <c r="AD970" s="488">
        <f t="shared" si="509"/>
        <v>5471260.0700000003</v>
      </c>
      <c r="AE970" s="402"/>
      <c r="AF970" s="402">
        <f>+[3]ITRMC!AX545</f>
        <v>5469416.629999999</v>
      </c>
      <c r="AG970" s="402"/>
      <c r="AH970" s="402">
        <f t="shared" si="510"/>
        <v>5469416.629999999</v>
      </c>
      <c r="AI970" s="402">
        <f t="shared" si="514"/>
        <v>0</v>
      </c>
      <c r="AJ970" s="402">
        <f t="shared" si="514"/>
        <v>1843.4400000013411</v>
      </c>
      <c r="AK970" s="402">
        <f t="shared" si="514"/>
        <v>0</v>
      </c>
      <c r="AL970" s="402">
        <f t="shared" si="508"/>
        <v>1843.4400000013411</v>
      </c>
      <c r="AM970" s="403" t="str">
        <f t="shared" si="515"/>
        <v/>
      </c>
      <c r="AN970" s="403">
        <f t="shared" si="515"/>
        <v>0.99966306847482733</v>
      </c>
      <c r="AO970" s="403" t="str">
        <f t="shared" si="515"/>
        <v/>
      </c>
      <c r="AP970" s="403">
        <f t="shared" si="513"/>
        <v>0.99966306847482733</v>
      </c>
      <c r="AQ970" s="200">
        <f t="shared" si="518"/>
        <v>0</v>
      </c>
      <c r="AR970" s="200">
        <f t="shared" si="518"/>
        <v>0</v>
      </c>
      <c r="AS970" s="200">
        <f t="shared" si="518"/>
        <v>0</v>
      </c>
      <c r="AT970" s="200">
        <f t="shared" si="511"/>
        <v>0</v>
      </c>
      <c r="AU970" s="425"/>
    </row>
    <row r="971" spans="1:47" ht="24">
      <c r="A971" s="401"/>
      <c r="B971" s="217" t="s">
        <v>436</v>
      </c>
      <c r="C971" s="200"/>
      <c r="D971" s="200"/>
      <c r="E971" s="200"/>
      <c r="F971" s="200">
        <f t="shared" si="512"/>
        <v>0</v>
      </c>
      <c r="G971" s="200"/>
      <c r="H971" s="200"/>
      <c r="I971" s="200"/>
      <c r="J971" s="200">
        <f t="shared" si="503"/>
        <v>0</v>
      </c>
      <c r="K971" s="200"/>
      <c r="L971" s="200">
        <f t="shared" si="516"/>
        <v>0</v>
      </c>
      <c r="M971" s="200">
        <f t="shared" si="516"/>
        <v>0</v>
      </c>
      <c r="N971" s="200">
        <f t="shared" si="504"/>
        <v>0</v>
      </c>
      <c r="O971" s="200"/>
      <c r="P971" s="200"/>
      <c r="Q971" s="200"/>
      <c r="R971" s="200">
        <f t="shared" si="505"/>
        <v>0</v>
      </c>
      <c r="S971" s="200"/>
      <c r="T971" s="200"/>
      <c r="U971" s="200"/>
      <c r="V971" s="200">
        <f t="shared" si="506"/>
        <v>0</v>
      </c>
      <c r="W971" s="200"/>
      <c r="X971" s="494">
        <f>+[3]MMMHMC!J545</f>
        <v>400000</v>
      </c>
      <c r="Y971" s="200"/>
      <c r="Z971" s="200">
        <f t="shared" si="507"/>
        <v>400000</v>
      </c>
      <c r="AA971" s="200">
        <f t="shared" si="517"/>
        <v>0</v>
      </c>
      <c r="AB971" s="402">
        <f t="shared" si="517"/>
        <v>400000</v>
      </c>
      <c r="AC971" s="402">
        <f t="shared" si="517"/>
        <v>0</v>
      </c>
      <c r="AD971" s="488">
        <f t="shared" si="509"/>
        <v>400000</v>
      </c>
      <c r="AE971" s="402"/>
      <c r="AF971" s="402">
        <f>+[3]MMMHMC!AX545</f>
        <v>400000</v>
      </c>
      <c r="AG971" s="402"/>
      <c r="AH971" s="402">
        <f t="shared" si="510"/>
        <v>400000</v>
      </c>
      <c r="AI971" s="402">
        <f t="shared" si="514"/>
        <v>0</v>
      </c>
      <c r="AJ971" s="402">
        <f t="shared" si="514"/>
        <v>0</v>
      </c>
      <c r="AK971" s="402">
        <f t="shared" si="514"/>
        <v>0</v>
      </c>
      <c r="AL971" s="402">
        <f t="shared" si="508"/>
        <v>0</v>
      </c>
      <c r="AM971" s="403" t="str">
        <f t="shared" si="515"/>
        <v/>
      </c>
      <c r="AN971" s="403">
        <f t="shared" si="515"/>
        <v>1</v>
      </c>
      <c r="AO971" s="403" t="str">
        <f t="shared" si="515"/>
        <v/>
      </c>
      <c r="AP971" s="403">
        <f t="shared" si="513"/>
        <v>1</v>
      </c>
      <c r="AQ971" s="200">
        <f t="shared" si="518"/>
        <v>0</v>
      </c>
      <c r="AR971" s="200">
        <f t="shared" si="518"/>
        <v>0</v>
      </c>
      <c r="AS971" s="200">
        <f t="shared" si="518"/>
        <v>0</v>
      </c>
      <c r="AT971" s="200">
        <f t="shared" si="511"/>
        <v>0</v>
      </c>
      <c r="AU971" s="425"/>
    </row>
    <row r="972" spans="1:47">
      <c r="A972" s="401"/>
      <c r="B972" s="217" t="s">
        <v>112</v>
      </c>
      <c r="C972" s="200"/>
      <c r="D972" s="200">
        <v>181.80000000074506</v>
      </c>
      <c r="E972" s="200"/>
      <c r="F972" s="200">
        <f t="shared" si="512"/>
        <v>181.80000000074506</v>
      </c>
      <c r="G972" s="200"/>
      <c r="H972" s="200"/>
      <c r="I972" s="200"/>
      <c r="J972" s="200">
        <f t="shared" si="503"/>
        <v>0</v>
      </c>
      <c r="K972" s="200"/>
      <c r="L972" s="200">
        <f t="shared" si="516"/>
        <v>181.80000000074506</v>
      </c>
      <c r="M972" s="200">
        <f t="shared" si="516"/>
        <v>0</v>
      </c>
      <c r="N972" s="200">
        <f t="shared" si="504"/>
        <v>181.80000000074506</v>
      </c>
      <c r="O972" s="200"/>
      <c r="P972" s="200">
        <v>181.80000000074506</v>
      </c>
      <c r="Q972" s="200"/>
      <c r="R972" s="200">
        <f t="shared" si="505"/>
        <v>181.80000000074506</v>
      </c>
      <c r="S972" s="200"/>
      <c r="T972" s="200"/>
      <c r="U972" s="200"/>
      <c r="V972" s="200">
        <f t="shared" si="506"/>
        <v>0</v>
      </c>
      <c r="W972" s="200"/>
      <c r="X972" s="402">
        <f>+[3]R1!J545</f>
        <v>662213</v>
      </c>
      <c r="Y972" s="200"/>
      <c r="Z972" s="200">
        <f t="shared" si="507"/>
        <v>662213</v>
      </c>
      <c r="AA972" s="200">
        <f t="shared" si="517"/>
        <v>0</v>
      </c>
      <c r="AB972" s="402">
        <f t="shared" si="517"/>
        <v>662394.80000000075</v>
      </c>
      <c r="AC972" s="402">
        <f t="shared" si="517"/>
        <v>0</v>
      </c>
      <c r="AD972" s="488">
        <f t="shared" si="509"/>
        <v>662394.80000000075</v>
      </c>
      <c r="AE972" s="402"/>
      <c r="AF972" s="402">
        <f>+[3]R1!AX545</f>
        <v>662205.5</v>
      </c>
      <c r="AG972" s="402"/>
      <c r="AH972" s="402">
        <f t="shared" si="510"/>
        <v>662205.5</v>
      </c>
      <c r="AI972" s="402">
        <f t="shared" si="514"/>
        <v>0</v>
      </c>
      <c r="AJ972" s="402">
        <f t="shared" si="514"/>
        <v>189.30000000074506</v>
      </c>
      <c r="AK972" s="402">
        <f t="shared" si="514"/>
        <v>0</v>
      </c>
      <c r="AL972" s="402">
        <f t="shared" si="508"/>
        <v>189.30000000074506</v>
      </c>
      <c r="AM972" s="403" t="str">
        <f t="shared" si="515"/>
        <v/>
      </c>
      <c r="AN972" s="403">
        <f t="shared" si="515"/>
        <v>0.99971421877103994</v>
      </c>
      <c r="AO972" s="403" t="str">
        <f t="shared" si="515"/>
        <v/>
      </c>
      <c r="AP972" s="403">
        <f t="shared" si="513"/>
        <v>0.99971421877103994</v>
      </c>
      <c r="AQ972" s="200">
        <f t="shared" si="518"/>
        <v>0</v>
      </c>
      <c r="AR972" s="200">
        <f t="shared" si="518"/>
        <v>0</v>
      </c>
      <c r="AS972" s="200">
        <f t="shared" si="518"/>
        <v>0</v>
      </c>
      <c r="AT972" s="200">
        <f t="shared" si="511"/>
        <v>0</v>
      </c>
      <c r="AU972" s="425"/>
    </row>
    <row r="973" spans="1:47">
      <c r="A973" s="401"/>
      <c r="B973" s="217" t="s">
        <v>136</v>
      </c>
      <c r="C973" s="200"/>
      <c r="D973" s="200"/>
      <c r="E973" s="200"/>
      <c r="F973" s="200">
        <f t="shared" si="512"/>
        <v>0</v>
      </c>
      <c r="G973" s="200"/>
      <c r="H973" s="200"/>
      <c r="I973" s="200"/>
      <c r="J973" s="200">
        <f t="shared" si="503"/>
        <v>0</v>
      </c>
      <c r="K973" s="200"/>
      <c r="L973" s="200">
        <f t="shared" si="516"/>
        <v>0</v>
      </c>
      <c r="M973" s="200">
        <f t="shared" si="516"/>
        <v>0</v>
      </c>
      <c r="N973" s="200">
        <f t="shared" si="504"/>
        <v>0</v>
      </c>
      <c r="O973" s="200"/>
      <c r="P973" s="200"/>
      <c r="Q973" s="200"/>
      <c r="R973" s="200">
        <f t="shared" si="505"/>
        <v>0</v>
      </c>
      <c r="S973" s="200"/>
      <c r="T973" s="200"/>
      <c r="U973" s="200"/>
      <c r="V973" s="200">
        <f t="shared" si="506"/>
        <v>0</v>
      </c>
      <c r="W973" s="200"/>
      <c r="X973" s="494">
        <f>+[3]BGHM!J545</f>
        <v>170000</v>
      </c>
      <c r="Y973" s="200"/>
      <c r="Z973" s="200">
        <f t="shared" si="507"/>
        <v>170000</v>
      </c>
      <c r="AA973" s="200">
        <f t="shared" si="517"/>
        <v>0</v>
      </c>
      <c r="AB973" s="402">
        <f t="shared" si="517"/>
        <v>170000</v>
      </c>
      <c r="AC973" s="402">
        <f t="shared" si="517"/>
        <v>0</v>
      </c>
      <c r="AD973" s="488">
        <f t="shared" si="509"/>
        <v>170000</v>
      </c>
      <c r="AE973" s="402"/>
      <c r="AF973" s="402">
        <f>+[3]BGHM!AX545</f>
        <v>170000</v>
      </c>
      <c r="AG973" s="402"/>
      <c r="AH973" s="402">
        <f t="shared" si="510"/>
        <v>170000</v>
      </c>
      <c r="AI973" s="402">
        <f t="shared" si="514"/>
        <v>0</v>
      </c>
      <c r="AJ973" s="402">
        <f t="shared" si="514"/>
        <v>0</v>
      </c>
      <c r="AK973" s="402">
        <f t="shared" si="514"/>
        <v>0</v>
      </c>
      <c r="AL973" s="402">
        <f t="shared" si="508"/>
        <v>0</v>
      </c>
      <c r="AM973" s="403" t="str">
        <f t="shared" si="515"/>
        <v/>
      </c>
      <c r="AN973" s="403">
        <f t="shared" si="515"/>
        <v>1</v>
      </c>
      <c r="AO973" s="403" t="str">
        <f t="shared" si="515"/>
        <v/>
      </c>
      <c r="AP973" s="403">
        <f t="shared" si="513"/>
        <v>1</v>
      </c>
      <c r="AQ973" s="200">
        <f t="shared" si="518"/>
        <v>0</v>
      </c>
      <c r="AR973" s="200">
        <f t="shared" si="518"/>
        <v>0</v>
      </c>
      <c r="AS973" s="200">
        <f t="shared" si="518"/>
        <v>0</v>
      </c>
      <c r="AT973" s="200">
        <f t="shared" si="511"/>
        <v>0</v>
      </c>
      <c r="AU973" s="425"/>
    </row>
    <row r="974" spans="1:47">
      <c r="A974" s="401"/>
      <c r="B974" s="217" t="s">
        <v>277</v>
      </c>
      <c r="C974" s="200"/>
      <c r="D974" s="200">
        <v>124</v>
      </c>
      <c r="E974" s="200"/>
      <c r="F974" s="200">
        <f t="shared" si="512"/>
        <v>124</v>
      </c>
      <c r="G974" s="200"/>
      <c r="H974" s="200"/>
      <c r="I974" s="200"/>
      <c r="J974" s="200">
        <f t="shared" si="503"/>
        <v>0</v>
      </c>
      <c r="K974" s="200"/>
      <c r="L974" s="200">
        <f t="shared" si="516"/>
        <v>124</v>
      </c>
      <c r="M974" s="200">
        <f t="shared" si="516"/>
        <v>0</v>
      </c>
      <c r="N974" s="200">
        <f t="shared" si="504"/>
        <v>124</v>
      </c>
      <c r="O974" s="200"/>
      <c r="P974" s="200">
        <v>124</v>
      </c>
      <c r="Q974" s="200"/>
      <c r="R974" s="200">
        <f t="shared" si="505"/>
        <v>124</v>
      </c>
      <c r="S974" s="200"/>
      <c r="T974" s="200"/>
      <c r="U974" s="200"/>
      <c r="V974" s="200">
        <f t="shared" si="506"/>
        <v>0</v>
      </c>
      <c r="W974" s="200"/>
      <c r="X974" s="402">
        <f>+[3]CDH!J545</f>
        <v>0</v>
      </c>
      <c r="Y974" s="200"/>
      <c r="Z974" s="200">
        <f t="shared" si="507"/>
        <v>0</v>
      </c>
      <c r="AA974" s="200">
        <f t="shared" si="517"/>
        <v>0</v>
      </c>
      <c r="AB974" s="402">
        <f t="shared" si="517"/>
        <v>124</v>
      </c>
      <c r="AC974" s="402">
        <f t="shared" si="517"/>
        <v>0</v>
      </c>
      <c r="AD974" s="488">
        <f t="shared" si="509"/>
        <v>124</v>
      </c>
      <c r="AE974" s="402"/>
      <c r="AF974" s="402">
        <f>+[3]CDH!AX545</f>
        <v>0</v>
      </c>
      <c r="AG974" s="402"/>
      <c r="AH974" s="402">
        <f t="shared" si="510"/>
        <v>0</v>
      </c>
      <c r="AI974" s="402">
        <f t="shared" si="514"/>
        <v>0</v>
      </c>
      <c r="AJ974" s="402">
        <f t="shared" si="514"/>
        <v>124</v>
      </c>
      <c r="AK974" s="402">
        <f t="shared" si="514"/>
        <v>0</v>
      </c>
      <c r="AL974" s="402">
        <f t="shared" si="508"/>
        <v>124</v>
      </c>
      <c r="AM974" s="403" t="str">
        <f t="shared" si="515"/>
        <v/>
      </c>
      <c r="AN974" s="403">
        <f t="shared" si="515"/>
        <v>0</v>
      </c>
      <c r="AO974" s="403" t="str">
        <f t="shared" si="515"/>
        <v/>
      </c>
      <c r="AP974" s="403">
        <f t="shared" si="513"/>
        <v>0</v>
      </c>
      <c r="AQ974" s="200">
        <f t="shared" si="518"/>
        <v>0</v>
      </c>
      <c r="AR974" s="200">
        <f t="shared" si="518"/>
        <v>0</v>
      </c>
      <c r="AS974" s="200">
        <f t="shared" si="518"/>
        <v>0</v>
      </c>
      <c r="AT974" s="200">
        <f t="shared" si="511"/>
        <v>0</v>
      </c>
      <c r="AU974" s="425"/>
    </row>
    <row r="975" spans="1:47">
      <c r="A975" s="401"/>
      <c r="B975" s="217" t="s">
        <v>435</v>
      </c>
      <c r="C975" s="200"/>
      <c r="D975" s="200">
        <v>1361205.14</v>
      </c>
      <c r="E975" s="200"/>
      <c r="F975" s="200">
        <f t="shared" si="512"/>
        <v>1361205.14</v>
      </c>
      <c r="G975" s="200"/>
      <c r="H975" s="200"/>
      <c r="I975" s="200"/>
      <c r="J975" s="200">
        <f t="shared" si="503"/>
        <v>0</v>
      </c>
      <c r="K975" s="200"/>
      <c r="L975" s="200">
        <f t="shared" si="516"/>
        <v>1361205.14</v>
      </c>
      <c r="M975" s="200">
        <f t="shared" si="516"/>
        <v>0</v>
      </c>
      <c r="N975" s="200">
        <f t="shared" si="504"/>
        <v>1361205.14</v>
      </c>
      <c r="O975" s="200"/>
      <c r="P975" s="200">
        <v>1361205.14</v>
      </c>
      <c r="Q975" s="200"/>
      <c r="R975" s="200">
        <f t="shared" si="505"/>
        <v>1361205.14</v>
      </c>
      <c r="S975" s="200"/>
      <c r="T975" s="200"/>
      <c r="U975" s="200"/>
      <c r="V975" s="200">
        <f t="shared" si="506"/>
        <v>0</v>
      </c>
      <c r="W975" s="200"/>
      <c r="X975" s="402">
        <f>+[3]FNLG!J545</f>
        <v>0</v>
      </c>
      <c r="Y975" s="200"/>
      <c r="Z975" s="200">
        <f t="shared" si="507"/>
        <v>0</v>
      </c>
      <c r="AA975" s="200">
        <f t="shared" si="517"/>
        <v>0</v>
      </c>
      <c r="AB975" s="402">
        <f t="shared" si="517"/>
        <v>1361205.14</v>
      </c>
      <c r="AC975" s="402">
        <f t="shared" si="517"/>
        <v>0</v>
      </c>
      <c r="AD975" s="488">
        <f t="shared" si="509"/>
        <v>1361205.14</v>
      </c>
      <c r="AE975" s="402"/>
      <c r="AF975" s="402">
        <f>+[3]FNLG!AX545</f>
        <v>1361205.1400000001</v>
      </c>
      <c r="AG975" s="402"/>
      <c r="AH975" s="402">
        <f t="shared" si="510"/>
        <v>1361205.1400000001</v>
      </c>
      <c r="AI975" s="402">
        <f t="shared" si="514"/>
        <v>0</v>
      </c>
      <c r="AJ975" s="402">
        <f t="shared" si="514"/>
        <v>0</v>
      </c>
      <c r="AK975" s="402">
        <f t="shared" si="514"/>
        <v>0</v>
      </c>
      <c r="AL975" s="402">
        <f t="shared" si="508"/>
        <v>0</v>
      </c>
      <c r="AM975" s="403" t="str">
        <f t="shared" si="515"/>
        <v/>
      </c>
      <c r="AN975" s="403">
        <f t="shared" si="515"/>
        <v>1.0000000000000002</v>
      </c>
      <c r="AO975" s="403" t="str">
        <f t="shared" si="515"/>
        <v/>
      </c>
      <c r="AP975" s="403">
        <f t="shared" si="513"/>
        <v>1.0000000000000002</v>
      </c>
      <c r="AQ975" s="200">
        <f t="shared" si="518"/>
        <v>0</v>
      </c>
      <c r="AR975" s="200">
        <f t="shared" si="518"/>
        <v>0</v>
      </c>
      <c r="AS975" s="200">
        <f t="shared" si="518"/>
        <v>0</v>
      </c>
      <c r="AT975" s="200">
        <f t="shared" si="511"/>
        <v>0</v>
      </c>
      <c r="AU975" s="425"/>
    </row>
    <row r="976" spans="1:47">
      <c r="A976" s="401"/>
      <c r="B976" s="217" t="s">
        <v>139</v>
      </c>
      <c r="C976" s="200"/>
      <c r="D976" s="200"/>
      <c r="E976" s="200"/>
      <c r="F976" s="200">
        <f t="shared" si="512"/>
        <v>0</v>
      </c>
      <c r="G976" s="200"/>
      <c r="H976" s="200"/>
      <c r="I976" s="200"/>
      <c r="J976" s="200">
        <f t="shared" ref="J976:J1041" si="533">SUM(G976:I976)</f>
        <v>0</v>
      </c>
      <c r="K976" s="200"/>
      <c r="L976" s="200">
        <f t="shared" si="516"/>
        <v>0</v>
      </c>
      <c r="M976" s="200">
        <f t="shared" si="516"/>
        <v>0</v>
      </c>
      <c r="N976" s="200">
        <f t="shared" ref="N976:N1041" si="534">SUM(K976:M976)</f>
        <v>0</v>
      </c>
      <c r="O976" s="200"/>
      <c r="P976" s="200"/>
      <c r="Q976" s="200"/>
      <c r="R976" s="200">
        <f t="shared" ref="R976:R1041" si="535">SUM(O976:Q976)</f>
        <v>0</v>
      </c>
      <c r="S976" s="200"/>
      <c r="T976" s="200"/>
      <c r="U976" s="200"/>
      <c r="V976" s="200">
        <f t="shared" ref="V976:V1041" si="536">SUM(S976:U976)</f>
        <v>0</v>
      </c>
      <c r="W976" s="200"/>
      <c r="X976" s="494">
        <f>+[3]CVMC!J545</f>
        <v>8300000</v>
      </c>
      <c r="Y976" s="200"/>
      <c r="Z976" s="200">
        <f t="shared" ref="Z976:Z1041" si="537">SUM(W976:Y976)</f>
        <v>8300000</v>
      </c>
      <c r="AA976" s="200">
        <f t="shared" si="517"/>
        <v>0</v>
      </c>
      <c r="AB976" s="402">
        <f t="shared" si="517"/>
        <v>8300000</v>
      </c>
      <c r="AC976" s="402">
        <f t="shared" si="517"/>
        <v>0</v>
      </c>
      <c r="AD976" s="488">
        <f t="shared" si="509"/>
        <v>8300000</v>
      </c>
      <c r="AE976" s="402"/>
      <c r="AF976" s="402">
        <f>+[3]CVMC!AX545</f>
        <v>8300000</v>
      </c>
      <c r="AG976" s="402"/>
      <c r="AH976" s="402">
        <f t="shared" si="510"/>
        <v>8300000</v>
      </c>
      <c r="AI976" s="402">
        <f t="shared" si="514"/>
        <v>0</v>
      </c>
      <c r="AJ976" s="402">
        <f t="shared" si="514"/>
        <v>0</v>
      </c>
      <c r="AK976" s="402">
        <f t="shared" si="514"/>
        <v>0</v>
      </c>
      <c r="AL976" s="402">
        <f t="shared" si="508"/>
        <v>0</v>
      </c>
      <c r="AM976" s="403" t="str">
        <f t="shared" si="515"/>
        <v/>
      </c>
      <c r="AN976" s="403">
        <f t="shared" si="515"/>
        <v>1</v>
      </c>
      <c r="AO976" s="403" t="str">
        <f t="shared" si="515"/>
        <v/>
      </c>
      <c r="AP976" s="403">
        <f t="shared" si="513"/>
        <v>1</v>
      </c>
      <c r="AQ976" s="200">
        <f t="shared" si="518"/>
        <v>0</v>
      </c>
      <c r="AR976" s="200">
        <f t="shared" si="518"/>
        <v>0</v>
      </c>
      <c r="AS976" s="200">
        <f t="shared" si="518"/>
        <v>0</v>
      </c>
      <c r="AT976" s="200">
        <f t="shared" si="511"/>
        <v>0</v>
      </c>
      <c r="AU976" s="425"/>
    </row>
    <row r="977" spans="1:47">
      <c r="A977" s="401"/>
      <c r="B977" s="217" t="s">
        <v>59</v>
      </c>
      <c r="C977" s="200"/>
      <c r="D977" s="200">
        <v>392006.44999999925</v>
      </c>
      <c r="E977" s="200"/>
      <c r="F977" s="200">
        <f t="shared" si="512"/>
        <v>392006.44999999925</v>
      </c>
      <c r="G977" s="200"/>
      <c r="H977" s="200"/>
      <c r="I977" s="200"/>
      <c r="J977" s="200">
        <f t="shared" si="533"/>
        <v>0</v>
      </c>
      <c r="K977" s="200"/>
      <c r="L977" s="200">
        <f t="shared" si="516"/>
        <v>392006.44999999925</v>
      </c>
      <c r="M977" s="200">
        <f t="shared" si="516"/>
        <v>0</v>
      </c>
      <c r="N977" s="200">
        <f t="shared" si="534"/>
        <v>392006.44999999925</v>
      </c>
      <c r="O977" s="200"/>
      <c r="P977" s="200">
        <v>392006.44999999925</v>
      </c>
      <c r="Q977" s="200"/>
      <c r="R977" s="200">
        <f t="shared" si="535"/>
        <v>392006.44999999925</v>
      </c>
      <c r="S977" s="200"/>
      <c r="T977" s="200"/>
      <c r="U977" s="200"/>
      <c r="V977" s="200">
        <f t="shared" si="536"/>
        <v>0</v>
      </c>
      <c r="W977" s="200"/>
      <c r="X977" s="494">
        <f>+[3]VGH!J545</f>
        <v>0</v>
      </c>
      <c r="Y977" s="200"/>
      <c r="Z977" s="200">
        <f t="shared" si="537"/>
        <v>0</v>
      </c>
      <c r="AA977" s="200">
        <f t="shared" si="517"/>
        <v>0</v>
      </c>
      <c r="AB977" s="402">
        <f t="shared" si="517"/>
        <v>392006.44999999925</v>
      </c>
      <c r="AC977" s="402">
        <f t="shared" si="517"/>
        <v>0</v>
      </c>
      <c r="AD977" s="488">
        <f t="shared" si="509"/>
        <v>392006.44999999925</v>
      </c>
      <c r="AE977" s="402"/>
      <c r="AF977" s="402">
        <f>+[3]VGH!AX545</f>
        <v>392006.45</v>
      </c>
      <c r="AG977" s="402"/>
      <c r="AH977" s="402">
        <f t="shared" si="510"/>
        <v>392006.45</v>
      </c>
      <c r="AI977" s="402">
        <f t="shared" si="514"/>
        <v>0</v>
      </c>
      <c r="AJ977" s="402">
        <f t="shared" si="514"/>
        <v>-7.5669959187507629E-10</v>
      </c>
      <c r="AK977" s="402">
        <f t="shared" si="514"/>
        <v>0</v>
      </c>
      <c r="AL977" s="402">
        <f t="shared" si="508"/>
        <v>-7.5669959187507629E-10</v>
      </c>
      <c r="AM977" s="403" t="str">
        <f t="shared" si="515"/>
        <v/>
      </c>
      <c r="AN977" s="403">
        <f t="shared" si="515"/>
        <v>1.000000000000002</v>
      </c>
      <c r="AO977" s="403" t="str">
        <f t="shared" si="515"/>
        <v/>
      </c>
      <c r="AP977" s="403">
        <f t="shared" si="513"/>
        <v>1.000000000000002</v>
      </c>
      <c r="AQ977" s="200">
        <f t="shared" si="518"/>
        <v>0</v>
      </c>
      <c r="AR977" s="200">
        <f t="shared" si="518"/>
        <v>0</v>
      </c>
      <c r="AS977" s="200">
        <f t="shared" si="518"/>
        <v>0</v>
      </c>
      <c r="AT977" s="200">
        <f t="shared" si="511"/>
        <v>0</v>
      </c>
      <c r="AU977" s="425"/>
    </row>
    <row r="978" spans="1:47">
      <c r="A978" s="401"/>
      <c r="B978" s="217" t="s">
        <v>437</v>
      </c>
      <c r="C978" s="200"/>
      <c r="D978" s="200">
        <v>1187.4399999994785</v>
      </c>
      <c r="E978" s="200"/>
      <c r="F978" s="200">
        <f>SUM(C978:E978)</f>
        <v>1187.4399999994785</v>
      </c>
      <c r="G978" s="200"/>
      <c r="H978" s="200"/>
      <c r="I978" s="200"/>
      <c r="J978" s="200">
        <f t="shared" si="533"/>
        <v>0</v>
      </c>
      <c r="K978" s="200"/>
      <c r="L978" s="200">
        <f t="shared" si="516"/>
        <v>1187.4399999994785</v>
      </c>
      <c r="M978" s="200">
        <f t="shared" si="516"/>
        <v>0</v>
      </c>
      <c r="N978" s="200">
        <f t="shared" si="534"/>
        <v>1187.4399999994785</v>
      </c>
      <c r="O978" s="200"/>
      <c r="P978" s="200">
        <v>1187.4399999994785</v>
      </c>
      <c r="Q978" s="200"/>
      <c r="R978" s="200">
        <f t="shared" si="535"/>
        <v>1187.4399999994785</v>
      </c>
      <c r="S978" s="200"/>
      <c r="T978" s="200"/>
      <c r="U978" s="200"/>
      <c r="V978" s="200">
        <f t="shared" si="536"/>
        <v>0</v>
      </c>
      <c r="W978" s="200"/>
      <c r="X978" s="494">
        <f>+[3]SIGH!J545</f>
        <v>12960000</v>
      </c>
      <c r="Y978" s="200"/>
      <c r="Z978" s="200">
        <f t="shared" si="537"/>
        <v>12960000</v>
      </c>
      <c r="AA978" s="200">
        <f t="shared" si="517"/>
        <v>0</v>
      </c>
      <c r="AB978" s="402">
        <f t="shared" si="517"/>
        <v>12961187.439999999</v>
      </c>
      <c r="AC978" s="402">
        <f t="shared" si="517"/>
        <v>0</v>
      </c>
      <c r="AD978" s="488">
        <f t="shared" si="509"/>
        <v>12961187.439999999</v>
      </c>
      <c r="AE978" s="402"/>
      <c r="AF978" s="402">
        <f>+[3]SIGH!AX545</f>
        <v>12957818.68</v>
      </c>
      <c r="AG978" s="402"/>
      <c r="AH978" s="402">
        <f t="shared" si="510"/>
        <v>12957818.68</v>
      </c>
      <c r="AI978" s="402">
        <f t="shared" si="514"/>
        <v>0</v>
      </c>
      <c r="AJ978" s="402">
        <f t="shared" si="514"/>
        <v>3368.7599999997765</v>
      </c>
      <c r="AK978" s="402">
        <f t="shared" si="514"/>
        <v>0</v>
      </c>
      <c r="AL978" s="402">
        <f t="shared" si="508"/>
        <v>3368.7599999997765</v>
      </c>
      <c r="AM978" s="403" t="str">
        <f t="shared" si="515"/>
        <v/>
      </c>
      <c r="AN978" s="403">
        <f t="shared" si="515"/>
        <v>0.99974008862879316</v>
      </c>
      <c r="AO978" s="403" t="str">
        <f t="shared" si="515"/>
        <v/>
      </c>
      <c r="AP978" s="403">
        <f t="shared" si="513"/>
        <v>0.99974008862879316</v>
      </c>
      <c r="AQ978" s="200">
        <f t="shared" si="518"/>
        <v>0</v>
      </c>
      <c r="AR978" s="200">
        <f t="shared" si="518"/>
        <v>0</v>
      </c>
      <c r="AS978" s="200">
        <f t="shared" si="518"/>
        <v>0</v>
      </c>
      <c r="AT978" s="200">
        <f t="shared" si="511"/>
        <v>0</v>
      </c>
      <c r="AU978" s="425"/>
    </row>
    <row r="979" spans="1:47">
      <c r="A979" s="401"/>
      <c r="B979" s="217" t="s">
        <v>246</v>
      </c>
      <c r="C979" s="200"/>
      <c r="D979" s="200">
        <v>33305</v>
      </c>
      <c r="E979" s="200"/>
      <c r="F979" s="200">
        <f>SUM(C979:E979)</f>
        <v>33305</v>
      </c>
      <c r="G979" s="200"/>
      <c r="H979" s="200"/>
      <c r="I979" s="200"/>
      <c r="J979" s="200">
        <f t="shared" si="533"/>
        <v>0</v>
      </c>
      <c r="K979" s="200"/>
      <c r="L979" s="200">
        <f t="shared" si="516"/>
        <v>33305</v>
      </c>
      <c r="M979" s="200">
        <f t="shared" si="516"/>
        <v>0</v>
      </c>
      <c r="N979" s="200">
        <f t="shared" si="534"/>
        <v>33305</v>
      </c>
      <c r="O979" s="200"/>
      <c r="P979" s="200">
        <v>33305</v>
      </c>
      <c r="Q979" s="200"/>
      <c r="R979" s="200">
        <f t="shared" si="535"/>
        <v>33305</v>
      </c>
      <c r="S979" s="200"/>
      <c r="T979" s="200"/>
      <c r="U979" s="200"/>
      <c r="V979" s="200">
        <f t="shared" si="536"/>
        <v>0</v>
      </c>
      <c r="W979" s="200"/>
      <c r="X979" s="494">
        <f>+[3]BATANES!J545</f>
        <v>750000</v>
      </c>
      <c r="Y979" s="200"/>
      <c r="Z979" s="200">
        <f t="shared" si="537"/>
        <v>750000</v>
      </c>
      <c r="AA979" s="200">
        <f t="shared" si="517"/>
        <v>0</v>
      </c>
      <c r="AB979" s="402">
        <f t="shared" si="517"/>
        <v>783305</v>
      </c>
      <c r="AC979" s="402">
        <f t="shared" si="517"/>
        <v>0</v>
      </c>
      <c r="AD979" s="488">
        <f t="shared" si="509"/>
        <v>783305</v>
      </c>
      <c r="AE979" s="402"/>
      <c r="AF979" s="402">
        <f>+[3]BATANES!AX545</f>
        <v>783305</v>
      </c>
      <c r="AG979" s="402"/>
      <c r="AH979" s="402">
        <f t="shared" si="510"/>
        <v>783305</v>
      </c>
      <c r="AI979" s="402">
        <f t="shared" si="514"/>
        <v>0</v>
      </c>
      <c r="AJ979" s="402">
        <f t="shared" si="514"/>
        <v>0</v>
      </c>
      <c r="AK979" s="402">
        <f t="shared" si="514"/>
        <v>0</v>
      </c>
      <c r="AL979" s="402">
        <f t="shared" si="508"/>
        <v>0</v>
      </c>
      <c r="AM979" s="403" t="str">
        <f t="shared" si="515"/>
        <v/>
      </c>
      <c r="AN979" s="403">
        <f t="shared" si="515"/>
        <v>1</v>
      </c>
      <c r="AO979" s="403" t="str">
        <f t="shared" si="515"/>
        <v/>
      </c>
      <c r="AP979" s="403">
        <f t="shared" si="513"/>
        <v>1</v>
      </c>
      <c r="AQ979" s="200">
        <f t="shared" si="518"/>
        <v>0</v>
      </c>
      <c r="AR979" s="200">
        <f t="shared" si="518"/>
        <v>0</v>
      </c>
      <c r="AS979" s="200">
        <f t="shared" si="518"/>
        <v>0</v>
      </c>
      <c r="AT979" s="200">
        <f t="shared" si="511"/>
        <v>0</v>
      </c>
      <c r="AU979" s="425"/>
    </row>
    <row r="980" spans="1:47" ht="24">
      <c r="A980" s="401"/>
      <c r="B980" s="217" t="s">
        <v>140</v>
      </c>
      <c r="C980" s="200"/>
      <c r="D980" s="200">
        <v>8553474.5199999996</v>
      </c>
      <c r="E980" s="200"/>
      <c r="F980" s="200">
        <f t="shared" ref="F980:F1040" si="538">SUM(C980:E980)</f>
        <v>8553474.5199999996</v>
      </c>
      <c r="G980" s="200"/>
      <c r="H980" s="200"/>
      <c r="I980" s="200"/>
      <c r="J980" s="200">
        <f t="shared" si="533"/>
        <v>0</v>
      </c>
      <c r="K980" s="200"/>
      <c r="L980" s="200">
        <f t="shared" si="516"/>
        <v>8553474.5199999996</v>
      </c>
      <c r="M980" s="200">
        <f t="shared" si="516"/>
        <v>0</v>
      </c>
      <c r="N980" s="200">
        <f t="shared" si="534"/>
        <v>8553474.5199999996</v>
      </c>
      <c r="O980" s="200"/>
      <c r="P980" s="200">
        <v>8553474.5199999996</v>
      </c>
      <c r="Q980" s="200"/>
      <c r="R980" s="200">
        <f t="shared" si="535"/>
        <v>8553474.5199999996</v>
      </c>
      <c r="S980" s="200"/>
      <c r="T980" s="200"/>
      <c r="U980" s="200"/>
      <c r="V980" s="200">
        <f t="shared" si="536"/>
        <v>0</v>
      </c>
      <c r="W980" s="200"/>
      <c r="X980" s="402">
        <f>+[3]DPJGMRMC!J545</f>
        <v>0</v>
      </c>
      <c r="Y980" s="200"/>
      <c r="Z980" s="200">
        <f t="shared" si="537"/>
        <v>0</v>
      </c>
      <c r="AA980" s="200">
        <f t="shared" si="517"/>
        <v>0</v>
      </c>
      <c r="AB980" s="402">
        <f t="shared" si="517"/>
        <v>8553474.5199999996</v>
      </c>
      <c r="AC980" s="402">
        <f t="shared" si="517"/>
        <v>0</v>
      </c>
      <c r="AD980" s="488">
        <f t="shared" ref="AD980:AD1041" si="539">SUM(AA980:AC980)</f>
        <v>8553474.5199999996</v>
      </c>
      <c r="AE980" s="402"/>
      <c r="AF980" s="402">
        <f>+[3]DPJGMRMC!AX545</f>
        <v>8553474.5199999996</v>
      </c>
      <c r="AG980" s="402"/>
      <c r="AH980" s="402">
        <f t="shared" ref="AH980:AH1041" si="540">SUM(AE980:AG980)</f>
        <v>8553474.5199999996</v>
      </c>
      <c r="AI980" s="402">
        <f t="shared" si="514"/>
        <v>0</v>
      </c>
      <c r="AJ980" s="402">
        <f t="shared" si="514"/>
        <v>0</v>
      </c>
      <c r="AK980" s="402">
        <f t="shared" si="514"/>
        <v>0</v>
      </c>
      <c r="AL980" s="402">
        <f t="shared" si="508"/>
        <v>0</v>
      </c>
      <c r="AM980" s="403" t="str">
        <f t="shared" si="515"/>
        <v/>
      </c>
      <c r="AN980" s="403">
        <f t="shared" si="515"/>
        <v>1</v>
      </c>
      <c r="AO980" s="403" t="str">
        <f t="shared" si="515"/>
        <v/>
      </c>
      <c r="AP980" s="403">
        <f t="shared" si="513"/>
        <v>1</v>
      </c>
      <c r="AQ980" s="200">
        <f t="shared" si="518"/>
        <v>0</v>
      </c>
      <c r="AR980" s="200">
        <f t="shared" si="518"/>
        <v>0</v>
      </c>
      <c r="AS980" s="200">
        <f t="shared" si="518"/>
        <v>0</v>
      </c>
      <c r="AT980" s="200">
        <f t="shared" ref="AT980:AT1041" si="541">SUM(AQ980:AS980)</f>
        <v>0</v>
      </c>
      <c r="AU980" s="425"/>
    </row>
    <row r="981" spans="1:47">
      <c r="A981" s="401"/>
      <c r="B981" s="217" t="s">
        <v>247</v>
      </c>
      <c r="C981" s="200"/>
      <c r="D981" s="200">
        <v>100000</v>
      </c>
      <c r="E981" s="200"/>
      <c r="F981" s="200">
        <f t="shared" si="538"/>
        <v>100000</v>
      </c>
      <c r="G981" s="200"/>
      <c r="H981" s="200"/>
      <c r="I981" s="200"/>
      <c r="J981" s="200">
        <f t="shared" si="533"/>
        <v>0</v>
      </c>
      <c r="K981" s="200"/>
      <c r="L981" s="200">
        <f t="shared" si="516"/>
        <v>100000</v>
      </c>
      <c r="M981" s="200">
        <f t="shared" si="516"/>
        <v>0</v>
      </c>
      <c r="N981" s="200">
        <f t="shared" si="534"/>
        <v>100000</v>
      </c>
      <c r="O981" s="200"/>
      <c r="P981" s="200">
        <v>100000</v>
      </c>
      <c r="Q981" s="200"/>
      <c r="R981" s="200">
        <f t="shared" si="535"/>
        <v>100000</v>
      </c>
      <c r="S981" s="200"/>
      <c r="T981" s="200"/>
      <c r="U981" s="200"/>
      <c r="V981" s="200">
        <f t="shared" si="536"/>
        <v>0</v>
      </c>
      <c r="W981" s="200"/>
      <c r="X981" s="402">
        <f>+[3]TEH!J545</f>
        <v>0</v>
      </c>
      <c r="Y981" s="200"/>
      <c r="Z981" s="200">
        <f t="shared" si="537"/>
        <v>0</v>
      </c>
      <c r="AA981" s="200">
        <f t="shared" si="517"/>
        <v>0</v>
      </c>
      <c r="AB981" s="402">
        <f t="shared" si="517"/>
        <v>100000</v>
      </c>
      <c r="AC981" s="402">
        <f t="shared" si="517"/>
        <v>0</v>
      </c>
      <c r="AD981" s="488">
        <f t="shared" si="539"/>
        <v>100000</v>
      </c>
      <c r="AE981" s="402"/>
      <c r="AF981" s="402">
        <f>+[3]TEH!AX545</f>
        <v>0</v>
      </c>
      <c r="AG981" s="402"/>
      <c r="AH981" s="402">
        <f t="shared" si="540"/>
        <v>0</v>
      </c>
      <c r="AI981" s="402">
        <f t="shared" si="514"/>
        <v>0</v>
      </c>
      <c r="AJ981" s="402">
        <f t="shared" si="514"/>
        <v>100000</v>
      </c>
      <c r="AK981" s="402">
        <f t="shared" si="514"/>
        <v>0</v>
      </c>
      <c r="AL981" s="402">
        <f t="shared" ref="AL981:AL1041" si="542">SUM(AI981:AK981)</f>
        <v>100000</v>
      </c>
      <c r="AM981" s="403" t="str">
        <f t="shared" si="515"/>
        <v/>
      </c>
      <c r="AN981" s="403">
        <f t="shared" si="515"/>
        <v>0</v>
      </c>
      <c r="AO981" s="403" t="str">
        <f t="shared" si="515"/>
        <v/>
      </c>
      <c r="AP981" s="403">
        <f t="shared" si="513"/>
        <v>0</v>
      </c>
      <c r="AQ981" s="200">
        <f t="shared" si="518"/>
        <v>0</v>
      </c>
      <c r="AR981" s="200">
        <f t="shared" si="518"/>
        <v>0</v>
      </c>
      <c r="AS981" s="200">
        <f t="shared" si="518"/>
        <v>0</v>
      </c>
      <c r="AT981" s="200">
        <f t="shared" si="541"/>
        <v>0</v>
      </c>
      <c r="AU981" s="425"/>
    </row>
    <row r="982" spans="1:47">
      <c r="A982" s="401"/>
      <c r="B982" s="217" t="s">
        <v>141</v>
      </c>
      <c r="C982" s="200"/>
      <c r="D982" s="200">
        <v>5485467.4199999999</v>
      </c>
      <c r="E982" s="200"/>
      <c r="F982" s="200">
        <f t="shared" si="538"/>
        <v>5485467.4199999999</v>
      </c>
      <c r="G982" s="200"/>
      <c r="H982" s="200"/>
      <c r="I982" s="200"/>
      <c r="J982" s="200">
        <f t="shared" si="533"/>
        <v>0</v>
      </c>
      <c r="K982" s="200"/>
      <c r="L982" s="200">
        <f t="shared" si="516"/>
        <v>5485467.4199999999</v>
      </c>
      <c r="M982" s="200">
        <f t="shared" si="516"/>
        <v>0</v>
      </c>
      <c r="N982" s="200">
        <f t="shared" si="534"/>
        <v>5485467.4199999999</v>
      </c>
      <c r="O982" s="200"/>
      <c r="P982" s="200">
        <v>5485467.4199999999</v>
      </c>
      <c r="Q982" s="200"/>
      <c r="R982" s="200">
        <f t="shared" si="535"/>
        <v>5485467.4199999999</v>
      </c>
      <c r="S982" s="200"/>
      <c r="T982" s="200"/>
      <c r="U982" s="200"/>
      <c r="V982" s="200">
        <f t="shared" si="536"/>
        <v>0</v>
      </c>
      <c r="W982" s="200"/>
      <c r="X982" s="494">
        <f>+[3]JBLMGH!J545</f>
        <v>100000</v>
      </c>
      <c r="Y982" s="200"/>
      <c r="Z982" s="200">
        <f t="shared" si="537"/>
        <v>100000</v>
      </c>
      <c r="AA982" s="200">
        <f t="shared" si="517"/>
        <v>0</v>
      </c>
      <c r="AB982" s="402">
        <f t="shared" si="517"/>
        <v>5585467.4199999999</v>
      </c>
      <c r="AC982" s="402">
        <f t="shared" si="517"/>
        <v>0</v>
      </c>
      <c r="AD982" s="488">
        <f t="shared" si="539"/>
        <v>5585467.4199999999</v>
      </c>
      <c r="AE982" s="402"/>
      <c r="AF982" s="402">
        <f>+[3]JBLMGH!AX545</f>
        <v>5585467.4199999999</v>
      </c>
      <c r="AG982" s="402"/>
      <c r="AH982" s="402">
        <f t="shared" si="540"/>
        <v>5585467.4199999999</v>
      </c>
      <c r="AI982" s="402">
        <f t="shared" si="514"/>
        <v>0</v>
      </c>
      <c r="AJ982" s="402">
        <f t="shared" si="514"/>
        <v>0</v>
      </c>
      <c r="AK982" s="402">
        <f t="shared" si="514"/>
        <v>0</v>
      </c>
      <c r="AL982" s="402">
        <f t="shared" si="542"/>
        <v>0</v>
      </c>
      <c r="AM982" s="403" t="str">
        <f t="shared" si="515"/>
        <v/>
      </c>
      <c r="AN982" s="403">
        <f t="shared" si="515"/>
        <v>1</v>
      </c>
      <c r="AO982" s="403" t="str">
        <f t="shared" si="515"/>
        <v/>
      </c>
      <c r="AP982" s="403">
        <f t="shared" si="513"/>
        <v>1</v>
      </c>
      <c r="AQ982" s="200">
        <f t="shared" si="518"/>
        <v>0</v>
      </c>
      <c r="AR982" s="200">
        <f t="shared" si="518"/>
        <v>0</v>
      </c>
      <c r="AS982" s="200">
        <f t="shared" si="518"/>
        <v>0</v>
      </c>
      <c r="AT982" s="200">
        <f t="shared" si="541"/>
        <v>0</v>
      </c>
      <c r="AU982" s="425"/>
    </row>
    <row r="983" spans="1:47">
      <c r="A983" s="401"/>
      <c r="B983" s="217" t="s">
        <v>232</v>
      </c>
      <c r="C983" s="200"/>
      <c r="D983" s="200">
        <v>20</v>
      </c>
      <c r="E983" s="200"/>
      <c r="F983" s="200">
        <f t="shared" si="538"/>
        <v>20</v>
      </c>
      <c r="G983" s="200"/>
      <c r="H983" s="200"/>
      <c r="I983" s="200"/>
      <c r="J983" s="200">
        <f t="shared" si="533"/>
        <v>0</v>
      </c>
      <c r="K983" s="200"/>
      <c r="L983" s="200">
        <f t="shared" si="516"/>
        <v>20</v>
      </c>
      <c r="M983" s="200">
        <f t="shared" si="516"/>
        <v>0</v>
      </c>
      <c r="N983" s="200">
        <f t="shared" si="534"/>
        <v>20</v>
      </c>
      <c r="O983" s="200"/>
      <c r="P983" s="200">
        <v>20</v>
      </c>
      <c r="Q983" s="200"/>
      <c r="R983" s="200">
        <f t="shared" si="535"/>
        <v>20</v>
      </c>
      <c r="S983" s="200"/>
      <c r="T983" s="200"/>
      <c r="U983" s="200"/>
      <c r="V983" s="200">
        <f t="shared" si="536"/>
        <v>0</v>
      </c>
      <c r="W983" s="200"/>
      <c r="X983" s="402">
        <f>+[3]MMH!J545</f>
        <v>0</v>
      </c>
      <c r="Y983" s="200"/>
      <c r="Z983" s="200">
        <f t="shared" si="537"/>
        <v>0</v>
      </c>
      <c r="AA983" s="200">
        <f t="shared" si="517"/>
        <v>0</v>
      </c>
      <c r="AB983" s="402">
        <f t="shared" si="517"/>
        <v>20</v>
      </c>
      <c r="AC983" s="402">
        <f t="shared" si="517"/>
        <v>0</v>
      </c>
      <c r="AD983" s="488">
        <f t="shared" si="539"/>
        <v>20</v>
      </c>
      <c r="AE983" s="402"/>
      <c r="AF983" s="402">
        <f>+[3]MMH!AX545</f>
        <v>0</v>
      </c>
      <c r="AG983" s="402"/>
      <c r="AH983" s="402">
        <f t="shared" si="540"/>
        <v>0</v>
      </c>
      <c r="AI983" s="402">
        <f t="shared" si="514"/>
        <v>0</v>
      </c>
      <c r="AJ983" s="402">
        <f t="shared" si="514"/>
        <v>20</v>
      </c>
      <c r="AK983" s="402">
        <f t="shared" si="514"/>
        <v>0</v>
      </c>
      <c r="AL983" s="402">
        <f t="shared" si="542"/>
        <v>20</v>
      </c>
      <c r="AM983" s="403" t="str">
        <f t="shared" si="515"/>
        <v/>
      </c>
      <c r="AN983" s="403">
        <f t="shared" si="515"/>
        <v>0</v>
      </c>
      <c r="AO983" s="403" t="str">
        <f t="shared" si="515"/>
        <v/>
      </c>
      <c r="AP983" s="403">
        <f t="shared" si="515"/>
        <v>0</v>
      </c>
      <c r="AQ983" s="200">
        <f t="shared" si="518"/>
        <v>0</v>
      </c>
      <c r="AR983" s="200">
        <f t="shared" si="518"/>
        <v>0</v>
      </c>
      <c r="AS983" s="200">
        <f t="shared" si="518"/>
        <v>0</v>
      </c>
      <c r="AT983" s="200">
        <f t="shared" si="541"/>
        <v>0</v>
      </c>
      <c r="AU983" s="425"/>
    </row>
    <row r="984" spans="1:47">
      <c r="A984" s="401"/>
      <c r="B984" s="217" t="s">
        <v>231</v>
      </c>
      <c r="C984" s="200"/>
      <c r="D984" s="200">
        <v>500666.87</v>
      </c>
      <c r="E984" s="200"/>
      <c r="F984" s="200">
        <f t="shared" si="538"/>
        <v>500666.87</v>
      </c>
      <c r="G984" s="200"/>
      <c r="H984" s="200"/>
      <c r="I984" s="200"/>
      <c r="J984" s="200">
        <f t="shared" si="533"/>
        <v>0</v>
      </c>
      <c r="K984" s="200"/>
      <c r="L984" s="200">
        <f t="shared" si="516"/>
        <v>500666.87</v>
      </c>
      <c r="M984" s="200">
        <f t="shared" si="516"/>
        <v>0</v>
      </c>
      <c r="N984" s="200">
        <f t="shared" si="534"/>
        <v>500666.87</v>
      </c>
      <c r="O984" s="200"/>
      <c r="P984" s="200">
        <v>500666.87</v>
      </c>
      <c r="Q984" s="200"/>
      <c r="R984" s="200">
        <f t="shared" si="535"/>
        <v>500666.87</v>
      </c>
      <c r="S984" s="200"/>
      <c r="T984" s="200"/>
      <c r="U984" s="200"/>
      <c r="V984" s="200">
        <f t="shared" si="536"/>
        <v>0</v>
      </c>
      <c r="W984" s="200"/>
      <c r="X984" s="402">
        <f>+[3]BGH!J545</f>
        <v>0</v>
      </c>
      <c r="Y984" s="200"/>
      <c r="Z984" s="200">
        <f t="shared" si="537"/>
        <v>0</v>
      </c>
      <c r="AA984" s="200">
        <f t="shared" si="517"/>
        <v>0</v>
      </c>
      <c r="AB984" s="402">
        <f t="shared" si="517"/>
        <v>500666.87</v>
      </c>
      <c r="AC984" s="402">
        <f t="shared" si="517"/>
        <v>0</v>
      </c>
      <c r="AD984" s="488">
        <f t="shared" si="539"/>
        <v>500666.87</v>
      </c>
      <c r="AE984" s="402"/>
      <c r="AF984" s="402">
        <f>+[3]BGH!AX545</f>
        <v>500666.87</v>
      </c>
      <c r="AG984" s="402"/>
      <c r="AH984" s="402">
        <f t="shared" si="540"/>
        <v>500666.87</v>
      </c>
      <c r="AI984" s="402">
        <f t="shared" ref="AI984:AK1027" si="543">+AA984-AE984</f>
        <v>0</v>
      </c>
      <c r="AJ984" s="402">
        <f t="shared" si="543"/>
        <v>0</v>
      </c>
      <c r="AK984" s="402">
        <f t="shared" si="543"/>
        <v>0</v>
      </c>
      <c r="AL984" s="402">
        <f t="shared" si="542"/>
        <v>0</v>
      </c>
      <c r="AM984" s="403" t="str">
        <f t="shared" ref="AM984:AP1023" si="544">IF(AA984=0,"",AE984/AA984)</f>
        <v/>
      </c>
      <c r="AN984" s="403">
        <f t="shared" si="544"/>
        <v>1</v>
      </c>
      <c r="AO984" s="403" t="str">
        <f t="shared" si="544"/>
        <v/>
      </c>
      <c r="AP984" s="403">
        <f t="shared" si="544"/>
        <v>1</v>
      </c>
      <c r="AQ984" s="200">
        <f t="shared" si="518"/>
        <v>0</v>
      </c>
      <c r="AR984" s="200">
        <f t="shared" si="518"/>
        <v>0</v>
      </c>
      <c r="AS984" s="200">
        <f t="shared" si="518"/>
        <v>0</v>
      </c>
      <c r="AT984" s="200">
        <f t="shared" si="541"/>
        <v>0</v>
      </c>
      <c r="AU984" s="425"/>
    </row>
    <row r="985" spans="1:47">
      <c r="A985" s="401"/>
      <c r="B985" s="217" t="s">
        <v>115</v>
      </c>
      <c r="C985" s="200"/>
      <c r="D985" s="200"/>
      <c r="E985" s="200"/>
      <c r="F985" s="200">
        <f t="shared" si="538"/>
        <v>0</v>
      </c>
      <c r="G985" s="200"/>
      <c r="H985" s="200"/>
      <c r="I985" s="200"/>
      <c r="J985" s="200">
        <f t="shared" si="533"/>
        <v>0</v>
      </c>
      <c r="K985" s="200"/>
      <c r="L985" s="200">
        <f t="shared" si="516"/>
        <v>0</v>
      </c>
      <c r="M985" s="200">
        <f t="shared" si="516"/>
        <v>0</v>
      </c>
      <c r="N985" s="200">
        <f t="shared" si="534"/>
        <v>0</v>
      </c>
      <c r="O985" s="200"/>
      <c r="P985" s="200"/>
      <c r="Q985" s="200"/>
      <c r="R985" s="200">
        <f t="shared" si="535"/>
        <v>0</v>
      </c>
      <c r="S985" s="200"/>
      <c r="T985" s="200"/>
      <c r="U985" s="200"/>
      <c r="V985" s="200">
        <f t="shared" si="536"/>
        <v>0</v>
      </c>
      <c r="W985" s="200"/>
      <c r="X985" s="494">
        <f>+[3]BRH!J545</f>
        <v>1600000</v>
      </c>
      <c r="Y985" s="200"/>
      <c r="Z985" s="200">
        <f t="shared" si="537"/>
        <v>1600000</v>
      </c>
      <c r="AA985" s="200">
        <f t="shared" si="517"/>
        <v>0</v>
      </c>
      <c r="AB985" s="402">
        <f t="shared" si="517"/>
        <v>1600000</v>
      </c>
      <c r="AC985" s="402">
        <f t="shared" si="517"/>
        <v>0</v>
      </c>
      <c r="AD985" s="488">
        <f t="shared" si="539"/>
        <v>1600000</v>
      </c>
      <c r="AE985" s="402"/>
      <c r="AF985" s="402">
        <f>+[3]BRH!AX545</f>
        <v>1600000</v>
      </c>
      <c r="AG985" s="402"/>
      <c r="AH985" s="402">
        <f t="shared" si="540"/>
        <v>1600000</v>
      </c>
      <c r="AI985" s="402">
        <f t="shared" si="543"/>
        <v>0</v>
      </c>
      <c r="AJ985" s="402">
        <f t="shared" si="543"/>
        <v>0</v>
      </c>
      <c r="AK985" s="402">
        <f t="shared" si="543"/>
        <v>0</v>
      </c>
      <c r="AL985" s="402">
        <f t="shared" si="542"/>
        <v>0</v>
      </c>
      <c r="AM985" s="403" t="str">
        <f t="shared" si="544"/>
        <v/>
      </c>
      <c r="AN985" s="403">
        <f t="shared" si="544"/>
        <v>1</v>
      </c>
      <c r="AO985" s="403" t="str">
        <f t="shared" si="544"/>
        <v/>
      </c>
      <c r="AP985" s="403">
        <f t="shared" si="544"/>
        <v>1</v>
      </c>
      <c r="AQ985" s="200">
        <f t="shared" si="518"/>
        <v>0</v>
      </c>
      <c r="AR985" s="200">
        <f t="shared" si="518"/>
        <v>0</v>
      </c>
      <c r="AS985" s="200">
        <f t="shared" si="518"/>
        <v>0</v>
      </c>
      <c r="AT985" s="200">
        <f t="shared" si="541"/>
        <v>0</v>
      </c>
      <c r="AU985" s="425"/>
    </row>
    <row r="986" spans="1:47">
      <c r="A986" s="401"/>
      <c r="B986" s="217" t="s">
        <v>446</v>
      </c>
      <c r="C986" s="200"/>
      <c r="D986" s="200">
        <v>2927076.25</v>
      </c>
      <c r="E986" s="200"/>
      <c r="F986" s="200">
        <f t="shared" si="538"/>
        <v>2927076.25</v>
      </c>
      <c r="G986" s="200"/>
      <c r="H986" s="200"/>
      <c r="I986" s="200"/>
      <c r="J986" s="200">
        <f t="shared" si="533"/>
        <v>0</v>
      </c>
      <c r="K986" s="200"/>
      <c r="L986" s="200">
        <f t="shared" si="516"/>
        <v>2927076.25</v>
      </c>
      <c r="M986" s="200">
        <f t="shared" si="516"/>
        <v>0</v>
      </c>
      <c r="N986" s="200">
        <f t="shared" si="534"/>
        <v>2927076.25</v>
      </c>
      <c r="O986" s="200"/>
      <c r="P986" s="200">
        <v>2927076.25</v>
      </c>
      <c r="Q986" s="200"/>
      <c r="R986" s="200">
        <f t="shared" si="535"/>
        <v>2927076.25</v>
      </c>
      <c r="S986" s="200"/>
      <c r="T986" s="200"/>
      <c r="U986" s="200"/>
      <c r="V986" s="200">
        <f t="shared" si="536"/>
        <v>0</v>
      </c>
      <c r="W986" s="200"/>
      <c r="X986" s="402">
        <f>+[3]ONP!J545</f>
        <v>0</v>
      </c>
      <c r="Y986" s="200"/>
      <c r="Z986" s="200">
        <f t="shared" si="537"/>
        <v>0</v>
      </c>
      <c r="AA986" s="200">
        <f t="shared" si="517"/>
        <v>0</v>
      </c>
      <c r="AB986" s="402">
        <f t="shared" si="517"/>
        <v>2927076.25</v>
      </c>
      <c r="AC986" s="402">
        <f t="shared" si="517"/>
        <v>0</v>
      </c>
      <c r="AD986" s="488">
        <f t="shared" si="539"/>
        <v>2927076.25</v>
      </c>
      <c r="AE986" s="402"/>
      <c r="AF986" s="402">
        <f>+[3]ONP!AX545</f>
        <v>2927076.25</v>
      </c>
      <c r="AG986" s="402"/>
      <c r="AH986" s="402">
        <f t="shared" si="540"/>
        <v>2927076.25</v>
      </c>
      <c r="AI986" s="402">
        <f t="shared" si="543"/>
        <v>0</v>
      </c>
      <c r="AJ986" s="402">
        <f t="shared" si="543"/>
        <v>0</v>
      </c>
      <c r="AK986" s="402">
        <f t="shared" si="543"/>
        <v>0</v>
      </c>
      <c r="AL986" s="402">
        <f t="shared" si="542"/>
        <v>0</v>
      </c>
      <c r="AM986" s="403" t="str">
        <f t="shared" si="544"/>
        <v/>
      </c>
      <c r="AN986" s="403">
        <f t="shared" si="544"/>
        <v>1</v>
      </c>
      <c r="AO986" s="403" t="str">
        <f t="shared" si="544"/>
        <v/>
      </c>
      <c r="AP986" s="403">
        <f t="shared" si="544"/>
        <v>1</v>
      </c>
      <c r="AQ986" s="200">
        <f t="shared" si="518"/>
        <v>0</v>
      </c>
      <c r="AR986" s="200">
        <f t="shared" si="518"/>
        <v>0</v>
      </c>
      <c r="AS986" s="200">
        <f t="shared" si="518"/>
        <v>0</v>
      </c>
      <c r="AT986" s="200">
        <f t="shared" si="541"/>
        <v>0</v>
      </c>
      <c r="AU986" s="425"/>
    </row>
    <row r="987" spans="1:47" ht="24">
      <c r="A987" s="401"/>
      <c r="B987" s="217" t="s">
        <v>117</v>
      </c>
      <c r="C987" s="200"/>
      <c r="D987" s="200">
        <v>2420007.13</v>
      </c>
      <c r="E987" s="200"/>
      <c r="F987" s="200">
        <f t="shared" si="538"/>
        <v>2420007.13</v>
      </c>
      <c r="G987" s="200"/>
      <c r="H987" s="200"/>
      <c r="I987" s="200"/>
      <c r="J987" s="200">
        <f t="shared" si="533"/>
        <v>0</v>
      </c>
      <c r="K987" s="200"/>
      <c r="L987" s="200">
        <f t="shared" si="516"/>
        <v>2420007.13</v>
      </c>
      <c r="M987" s="200">
        <f t="shared" si="516"/>
        <v>0</v>
      </c>
      <c r="N987" s="200">
        <f t="shared" si="534"/>
        <v>2420007.13</v>
      </c>
      <c r="O987" s="200"/>
      <c r="P987" s="200">
        <v>2420007.13</v>
      </c>
      <c r="Q987" s="200"/>
      <c r="R987" s="200">
        <f t="shared" si="535"/>
        <v>2420007.13</v>
      </c>
      <c r="S987" s="200"/>
      <c r="T987" s="200"/>
      <c r="U987" s="200"/>
      <c r="V987" s="200">
        <f t="shared" si="536"/>
        <v>0</v>
      </c>
      <c r="W987" s="200"/>
      <c r="X987" s="494">
        <f>+[3]BRTTH!J545</f>
        <v>660000</v>
      </c>
      <c r="Y987" s="200"/>
      <c r="Z987" s="200">
        <f t="shared" si="537"/>
        <v>660000</v>
      </c>
      <c r="AA987" s="200">
        <f t="shared" si="517"/>
        <v>0</v>
      </c>
      <c r="AB987" s="402">
        <f t="shared" si="517"/>
        <v>3080007.13</v>
      </c>
      <c r="AC987" s="402">
        <f t="shared" si="517"/>
        <v>0</v>
      </c>
      <c r="AD987" s="488">
        <f t="shared" si="539"/>
        <v>3080007.13</v>
      </c>
      <c r="AE987" s="402"/>
      <c r="AF987" s="402">
        <f>+[3]BRTTH!AX545</f>
        <v>3080007.1299999994</v>
      </c>
      <c r="AG987" s="402"/>
      <c r="AH987" s="402">
        <f t="shared" si="540"/>
        <v>3080007.1299999994</v>
      </c>
      <c r="AI987" s="402">
        <f t="shared" si="543"/>
        <v>0</v>
      </c>
      <c r="AJ987" s="402">
        <f t="shared" si="543"/>
        <v>0</v>
      </c>
      <c r="AK987" s="402">
        <f t="shared" si="543"/>
        <v>0</v>
      </c>
      <c r="AL987" s="402">
        <f t="shared" si="542"/>
        <v>0</v>
      </c>
      <c r="AM987" s="403" t="str">
        <f t="shared" si="544"/>
        <v/>
      </c>
      <c r="AN987" s="403">
        <f t="shared" si="544"/>
        <v>0.99999999999999989</v>
      </c>
      <c r="AO987" s="403" t="str">
        <f t="shared" si="544"/>
        <v/>
      </c>
      <c r="AP987" s="403">
        <f t="shared" si="544"/>
        <v>0.99999999999999989</v>
      </c>
      <c r="AQ987" s="200">
        <f t="shared" si="518"/>
        <v>0</v>
      </c>
      <c r="AR987" s="200">
        <f t="shared" si="518"/>
        <v>0</v>
      </c>
      <c r="AS987" s="200">
        <f t="shared" si="518"/>
        <v>0</v>
      </c>
      <c r="AT987" s="200">
        <f t="shared" si="541"/>
        <v>0</v>
      </c>
      <c r="AU987" s="425"/>
    </row>
    <row r="988" spans="1:47">
      <c r="A988" s="401"/>
      <c r="B988" s="217" t="s">
        <v>116</v>
      </c>
      <c r="C988" s="200"/>
      <c r="D988" s="200"/>
      <c r="E988" s="200"/>
      <c r="F988" s="200">
        <f t="shared" si="538"/>
        <v>0</v>
      </c>
      <c r="G988" s="200"/>
      <c r="H988" s="200"/>
      <c r="I988" s="200"/>
      <c r="J988" s="200">
        <f t="shared" si="533"/>
        <v>0</v>
      </c>
      <c r="K988" s="200"/>
      <c r="L988" s="200">
        <f t="shared" si="516"/>
        <v>0</v>
      </c>
      <c r="M988" s="200">
        <f t="shared" si="516"/>
        <v>0</v>
      </c>
      <c r="N988" s="200">
        <f t="shared" si="534"/>
        <v>0</v>
      </c>
      <c r="O988" s="200"/>
      <c r="P988" s="200"/>
      <c r="Q988" s="200"/>
      <c r="R988" s="200">
        <f t="shared" si="535"/>
        <v>0</v>
      </c>
      <c r="S988" s="200"/>
      <c r="T988" s="200"/>
      <c r="U988" s="200"/>
      <c r="V988" s="200">
        <f t="shared" si="536"/>
        <v>0</v>
      </c>
      <c r="W988" s="200"/>
      <c r="X988" s="494">
        <f>+[3]BMC!J545</f>
        <v>5100000</v>
      </c>
      <c r="Y988" s="200"/>
      <c r="Z988" s="200">
        <f t="shared" si="537"/>
        <v>5100000</v>
      </c>
      <c r="AA988" s="200">
        <f t="shared" si="517"/>
        <v>0</v>
      </c>
      <c r="AB988" s="402">
        <f t="shared" si="517"/>
        <v>5100000</v>
      </c>
      <c r="AC988" s="402">
        <f t="shared" si="517"/>
        <v>0</v>
      </c>
      <c r="AD988" s="488">
        <f t="shared" si="539"/>
        <v>5100000</v>
      </c>
      <c r="AE988" s="402"/>
      <c r="AF988" s="402">
        <f>+[3]BMC!AX545</f>
        <v>5100000</v>
      </c>
      <c r="AG988" s="402"/>
      <c r="AH988" s="402">
        <f t="shared" si="540"/>
        <v>5100000</v>
      </c>
      <c r="AI988" s="402">
        <f t="shared" si="543"/>
        <v>0</v>
      </c>
      <c r="AJ988" s="402">
        <f t="shared" si="543"/>
        <v>0</v>
      </c>
      <c r="AK988" s="402">
        <f t="shared" si="543"/>
        <v>0</v>
      </c>
      <c r="AL988" s="402">
        <f t="shared" si="542"/>
        <v>0</v>
      </c>
      <c r="AM988" s="403" t="str">
        <f t="shared" si="544"/>
        <v/>
      </c>
      <c r="AN988" s="403">
        <f t="shared" si="544"/>
        <v>1</v>
      </c>
      <c r="AO988" s="403" t="str">
        <f t="shared" si="544"/>
        <v/>
      </c>
      <c r="AP988" s="403">
        <f t="shared" si="544"/>
        <v>1</v>
      </c>
      <c r="AQ988" s="200">
        <f t="shared" si="518"/>
        <v>0</v>
      </c>
      <c r="AR988" s="200">
        <f t="shared" si="518"/>
        <v>0</v>
      </c>
      <c r="AS988" s="200">
        <f t="shared" si="518"/>
        <v>0</v>
      </c>
      <c r="AT988" s="200">
        <f t="shared" si="541"/>
        <v>0</v>
      </c>
      <c r="AU988" s="425"/>
    </row>
    <row r="989" spans="1:47">
      <c r="A989" s="401"/>
      <c r="B989" s="217" t="s">
        <v>60</v>
      </c>
      <c r="C989" s="200"/>
      <c r="D989" s="200">
        <v>114480.32999999999</v>
      </c>
      <c r="E989" s="200"/>
      <c r="F989" s="200">
        <f t="shared" si="538"/>
        <v>114480.32999999999</v>
      </c>
      <c r="G989" s="200"/>
      <c r="H989" s="200"/>
      <c r="I989" s="200"/>
      <c r="J989" s="200">
        <f t="shared" si="533"/>
        <v>0</v>
      </c>
      <c r="K989" s="200"/>
      <c r="L989" s="200">
        <f t="shared" si="516"/>
        <v>114480.32999999999</v>
      </c>
      <c r="M989" s="200">
        <f t="shared" si="516"/>
        <v>0</v>
      </c>
      <c r="N989" s="200">
        <f t="shared" si="534"/>
        <v>114480.32999999999</v>
      </c>
      <c r="O989" s="200"/>
      <c r="P989" s="200">
        <v>114480.32999999999</v>
      </c>
      <c r="Q989" s="200"/>
      <c r="R989" s="200">
        <f t="shared" si="535"/>
        <v>114480.32999999999</v>
      </c>
      <c r="S989" s="200"/>
      <c r="T989" s="200"/>
      <c r="U989" s="200"/>
      <c r="V989" s="200">
        <f t="shared" si="536"/>
        <v>0</v>
      </c>
      <c r="W989" s="200"/>
      <c r="X989" s="494">
        <f>+[3]WVMC!J545</f>
        <v>350000</v>
      </c>
      <c r="Y989" s="200"/>
      <c r="Z989" s="200">
        <f t="shared" si="537"/>
        <v>350000</v>
      </c>
      <c r="AA989" s="200">
        <f t="shared" si="517"/>
        <v>0</v>
      </c>
      <c r="AB989" s="402">
        <f t="shared" si="517"/>
        <v>464480.32999999996</v>
      </c>
      <c r="AC989" s="402">
        <f t="shared" si="517"/>
        <v>0</v>
      </c>
      <c r="AD989" s="488">
        <f t="shared" si="539"/>
        <v>464480.32999999996</v>
      </c>
      <c r="AE989" s="402"/>
      <c r="AF989" s="402">
        <f>+[3]WVMC!AX545</f>
        <v>464480.33</v>
      </c>
      <c r="AG989" s="402"/>
      <c r="AH989" s="402">
        <f t="shared" si="540"/>
        <v>464480.33</v>
      </c>
      <c r="AI989" s="402">
        <f t="shared" si="543"/>
        <v>0</v>
      </c>
      <c r="AJ989" s="402">
        <f t="shared" si="543"/>
        <v>0</v>
      </c>
      <c r="AK989" s="402">
        <f t="shared" si="543"/>
        <v>0</v>
      </c>
      <c r="AL989" s="402">
        <f t="shared" si="542"/>
        <v>0</v>
      </c>
      <c r="AM989" s="403" t="str">
        <f t="shared" si="544"/>
        <v/>
      </c>
      <c r="AN989" s="403">
        <f t="shared" si="544"/>
        <v>1.0000000000000002</v>
      </c>
      <c r="AO989" s="403" t="str">
        <f t="shared" si="544"/>
        <v/>
      </c>
      <c r="AP989" s="403">
        <f t="shared" si="544"/>
        <v>1.0000000000000002</v>
      </c>
      <c r="AQ989" s="200">
        <f t="shared" si="518"/>
        <v>0</v>
      </c>
      <c r="AR989" s="200">
        <f t="shared" si="518"/>
        <v>0</v>
      </c>
      <c r="AS989" s="200">
        <f t="shared" si="518"/>
        <v>0</v>
      </c>
      <c r="AT989" s="200">
        <f t="shared" si="541"/>
        <v>0</v>
      </c>
      <c r="AU989" s="425"/>
    </row>
    <row r="990" spans="1:47">
      <c r="A990" s="401"/>
      <c r="B990" s="217" t="s">
        <v>200</v>
      </c>
      <c r="C990" s="200"/>
      <c r="D990" s="200">
        <v>653160</v>
      </c>
      <c r="E990" s="200"/>
      <c r="F990" s="200">
        <f t="shared" si="538"/>
        <v>653160</v>
      </c>
      <c r="G990" s="200"/>
      <c r="H990" s="200"/>
      <c r="I990" s="200"/>
      <c r="J990" s="200">
        <f t="shared" si="533"/>
        <v>0</v>
      </c>
      <c r="K990" s="200"/>
      <c r="L990" s="200">
        <f t="shared" ref="K990:M1033" si="545">+D990+H990</f>
        <v>653160</v>
      </c>
      <c r="M990" s="200">
        <f t="shared" si="545"/>
        <v>0</v>
      </c>
      <c r="N990" s="200">
        <f t="shared" si="534"/>
        <v>653160</v>
      </c>
      <c r="O990" s="200"/>
      <c r="P990" s="200">
        <v>653160</v>
      </c>
      <c r="Q990" s="200"/>
      <c r="R990" s="200">
        <f t="shared" si="535"/>
        <v>653160</v>
      </c>
      <c r="S990" s="200"/>
      <c r="T990" s="200"/>
      <c r="U990" s="200"/>
      <c r="V990" s="200">
        <f t="shared" si="536"/>
        <v>0</v>
      </c>
      <c r="W990" s="200"/>
      <c r="X990" s="402">
        <f>+[3]WVS!J545</f>
        <v>0</v>
      </c>
      <c r="Y990" s="200"/>
      <c r="Z990" s="200">
        <f t="shared" si="537"/>
        <v>0</v>
      </c>
      <c r="AA990" s="200">
        <f t="shared" ref="AA990:AC1033" si="546">+O990+W990+S990</f>
        <v>0</v>
      </c>
      <c r="AB990" s="402">
        <f t="shared" si="546"/>
        <v>653160</v>
      </c>
      <c r="AC990" s="402">
        <f t="shared" si="546"/>
        <v>0</v>
      </c>
      <c r="AD990" s="488">
        <f t="shared" si="539"/>
        <v>653160</v>
      </c>
      <c r="AE990" s="402"/>
      <c r="AF990" s="402">
        <f>+[3]WVS!AX545</f>
        <v>653160</v>
      </c>
      <c r="AG990" s="402"/>
      <c r="AH990" s="402">
        <f t="shared" si="540"/>
        <v>653160</v>
      </c>
      <c r="AI990" s="402">
        <f t="shared" si="543"/>
        <v>0</v>
      </c>
      <c r="AJ990" s="402">
        <f t="shared" si="543"/>
        <v>0</v>
      </c>
      <c r="AK990" s="402">
        <f t="shared" si="543"/>
        <v>0</v>
      </c>
      <c r="AL990" s="402">
        <f t="shared" si="542"/>
        <v>0</v>
      </c>
      <c r="AM990" s="403" t="str">
        <f t="shared" si="544"/>
        <v/>
      </c>
      <c r="AN990" s="403">
        <f t="shared" si="544"/>
        <v>1</v>
      </c>
      <c r="AO990" s="403" t="str">
        <f t="shared" si="544"/>
        <v/>
      </c>
      <c r="AP990" s="403">
        <f t="shared" si="544"/>
        <v>1</v>
      </c>
      <c r="AQ990" s="200">
        <f t="shared" ref="AQ990:AS1033" si="547">+K990-O990-S990</f>
        <v>0</v>
      </c>
      <c r="AR990" s="200">
        <f t="shared" si="547"/>
        <v>0</v>
      </c>
      <c r="AS990" s="200">
        <f t="shared" si="547"/>
        <v>0</v>
      </c>
      <c r="AT990" s="200">
        <f t="shared" si="541"/>
        <v>0</v>
      </c>
      <c r="AU990" s="425"/>
    </row>
    <row r="991" spans="1:47">
      <c r="A991" s="401"/>
      <c r="B991" s="217" t="s">
        <v>441</v>
      </c>
      <c r="C991" s="200"/>
      <c r="D991" s="200">
        <v>1511331</v>
      </c>
      <c r="E991" s="200"/>
      <c r="F991" s="200">
        <f t="shared" si="538"/>
        <v>1511331</v>
      </c>
      <c r="G991" s="200"/>
      <c r="H991" s="200"/>
      <c r="I991" s="200"/>
      <c r="J991" s="200">
        <f t="shared" si="533"/>
        <v>0</v>
      </c>
      <c r="K991" s="200"/>
      <c r="L991" s="200">
        <f t="shared" si="545"/>
        <v>1511331</v>
      </c>
      <c r="M991" s="200">
        <f t="shared" si="545"/>
        <v>0</v>
      </c>
      <c r="N991" s="200">
        <f t="shared" si="534"/>
        <v>1511331</v>
      </c>
      <c r="O991" s="200"/>
      <c r="P991" s="200">
        <v>1511331</v>
      </c>
      <c r="Q991" s="200"/>
      <c r="R991" s="200">
        <f t="shared" si="535"/>
        <v>1511331</v>
      </c>
      <c r="S991" s="200"/>
      <c r="T991" s="200"/>
      <c r="U991" s="200"/>
      <c r="V991" s="200">
        <f t="shared" si="536"/>
        <v>0</v>
      </c>
      <c r="W991" s="200"/>
      <c r="X991" s="402">
        <f>+[3]DJMMC!J545</f>
        <v>0</v>
      </c>
      <c r="Y991" s="200"/>
      <c r="Z991" s="200">
        <f t="shared" si="537"/>
        <v>0</v>
      </c>
      <c r="AA991" s="200">
        <f t="shared" si="546"/>
        <v>0</v>
      </c>
      <c r="AB991" s="402">
        <f t="shared" si="546"/>
        <v>1511331</v>
      </c>
      <c r="AC991" s="402">
        <f t="shared" si="546"/>
        <v>0</v>
      </c>
      <c r="AD991" s="488">
        <f t="shared" si="539"/>
        <v>1511331</v>
      </c>
      <c r="AE991" s="402"/>
      <c r="AF991" s="402">
        <f>+[3]DJMMC!AX545</f>
        <v>1504943.6100000003</v>
      </c>
      <c r="AG991" s="402"/>
      <c r="AH991" s="402">
        <f t="shared" si="540"/>
        <v>1504943.6100000003</v>
      </c>
      <c r="AI991" s="402">
        <f t="shared" si="543"/>
        <v>0</v>
      </c>
      <c r="AJ991" s="402">
        <f t="shared" si="543"/>
        <v>6387.3899999996647</v>
      </c>
      <c r="AK991" s="402">
        <f t="shared" si="543"/>
        <v>0</v>
      </c>
      <c r="AL991" s="402">
        <f t="shared" si="542"/>
        <v>6387.3899999996647</v>
      </c>
      <c r="AM991" s="403" t="str">
        <f t="shared" si="544"/>
        <v/>
      </c>
      <c r="AN991" s="403">
        <f t="shared" si="544"/>
        <v>0.99577366572908277</v>
      </c>
      <c r="AO991" s="403" t="str">
        <f t="shared" si="544"/>
        <v/>
      </c>
      <c r="AP991" s="403">
        <f t="shared" si="544"/>
        <v>0.99577366572908277</v>
      </c>
      <c r="AQ991" s="200">
        <f t="shared" si="547"/>
        <v>0</v>
      </c>
      <c r="AR991" s="200">
        <f t="shared" si="547"/>
        <v>0</v>
      </c>
      <c r="AS991" s="200">
        <f t="shared" si="547"/>
        <v>0</v>
      </c>
      <c r="AT991" s="200">
        <f t="shared" si="541"/>
        <v>0</v>
      </c>
      <c r="AU991" s="425"/>
    </row>
    <row r="992" spans="1:47" ht="24">
      <c r="A992" s="401"/>
      <c r="B992" s="217" t="s">
        <v>142</v>
      </c>
      <c r="C992" s="200"/>
      <c r="D992" s="200">
        <v>116632.88</v>
      </c>
      <c r="E992" s="200"/>
      <c r="F992" s="200">
        <f t="shared" si="538"/>
        <v>116632.88</v>
      </c>
      <c r="G992" s="200"/>
      <c r="H992" s="200"/>
      <c r="I992" s="200"/>
      <c r="J992" s="200">
        <f t="shared" si="533"/>
        <v>0</v>
      </c>
      <c r="K992" s="200"/>
      <c r="L992" s="200">
        <f t="shared" si="545"/>
        <v>116632.88</v>
      </c>
      <c r="M992" s="200">
        <f t="shared" si="545"/>
        <v>0</v>
      </c>
      <c r="N992" s="200">
        <f t="shared" si="534"/>
        <v>116632.88</v>
      </c>
      <c r="O992" s="200"/>
      <c r="P992" s="200">
        <v>116632.88</v>
      </c>
      <c r="Q992" s="200"/>
      <c r="R992" s="200">
        <f t="shared" si="535"/>
        <v>116632.88</v>
      </c>
      <c r="S992" s="200"/>
      <c r="T992" s="200"/>
      <c r="U992" s="200"/>
      <c r="V992" s="200">
        <f t="shared" si="536"/>
        <v>0</v>
      </c>
      <c r="W992" s="200"/>
      <c r="X992" s="402">
        <f>+[3]CLMMRH!J545</f>
        <v>0</v>
      </c>
      <c r="Y992" s="200"/>
      <c r="Z992" s="200">
        <f t="shared" si="537"/>
        <v>0</v>
      </c>
      <c r="AA992" s="200">
        <f t="shared" si="546"/>
        <v>0</v>
      </c>
      <c r="AB992" s="402">
        <f t="shared" si="546"/>
        <v>116632.88</v>
      </c>
      <c r="AC992" s="402">
        <f t="shared" si="546"/>
        <v>0</v>
      </c>
      <c r="AD992" s="488">
        <f t="shared" si="539"/>
        <v>116632.88</v>
      </c>
      <c r="AE992" s="402"/>
      <c r="AF992" s="402">
        <f>+[3]CLMMRH!AX545</f>
        <v>116632.88</v>
      </c>
      <c r="AG992" s="402"/>
      <c r="AH992" s="402">
        <f t="shared" si="540"/>
        <v>116632.88</v>
      </c>
      <c r="AI992" s="402">
        <f t="shared" si="543"/>
        <v>0</v>
      </c>
      <c r="AJ992" s="402">
        <f t="shared" si="543"/>
        <v>0</v>
      </c>
      <c r="AK992" s="402">
        <f t="shared" si="543"/>
        <v>0</v>
      </c>
      <c r="AL992" s="402">
        <f t="shared" si="542"/>
        <v>0</v>
      </c>
      <c r="AM992" s="403" t="str">
        <f t="shared" si="544"/>
        <v/>
      </c>
      <c r="AN992" s="403">
        <f t="shared" si="544"/>
        <v>1</v>
      </c>
      <c r="AO992" s="403" t="str">
        <f t="shared" si="544"/>
        <v/>
      </c>
      <c r="AP992" s="403">
        <f t="shared" si="544"/>
        <v>1</v>
      </c>
      <c r="AQ992" s="200">
        <f t="shared" si="547"/>
        <v>0</v>
      </c>
      <c r="AR992" s="200">
        <f t="shared" si="547"/>
        <v>0</v>
      </c>
      <c r="AS992" s="200">
        <f t="shared" si="547"/>
        <v>0</v>
      </c>
      <c r="AT992" s="200">
        <f t="shared" si="541"/>
        <v>0</v>
      </c>
      <c r="AU992" s="425"/>
    </row>
    <row r="993" spans="1:47">
      <c r="A993" s="401"/>
      <c r="B993" s="256" t="s">
        <v>153</v>
      </c>
      <c r="C993" s="200"/>
      <c r="D993" s="200">
        <v>3048.7999999970198</v>
      </c>
      <c r="E993" s="200"/>
      <c r="F993" s="200">
        <f t="shared" si="538"/>
        <v>3048.7999999970198</v>
      </c>
      <c r="G993" s="200"/>
      <c r="H993" s="200"/>
      <c r="I993" s="200"/>
      <c r="J993" s="200">
        <f t="shared" si="533"/>
        <v>0</v>
      </c>
      <c r="K993" s="200"/>
      <c r="L993" s="200">
        <f t="shared" si="545"/>
        <v>3048.7999999970198</v>
      </c>
      <c r="M993" s="200">
        <f t="shared" si="545"/>
        <v>0</v>
      </c>
      <c r="N993" s="200">
        <f t="shared" si="534"/>
        <v>3048.7999999970198</v>
      </c>
      <c r="O993" s="200"/>
      <c r="P993" s="200">
        <v>3048.7999999970198</v>
      </c>
      <c r="Q993" s="200"/>
      <c r="R993" s="200">
        <f t="shared" si="535"/>
        <v>3048.7999999970198</v>
      </c>
      <c r="S993" s="200"/>
      <c r="T993" s="200"/>
      <c r="U993" s="200"/>
      <c r="V993" s="200">
        <f t="shared" si="536"/>
        <v>0</v>
      </c>
      <c r="W993" s="200"/>
      <c r="X993" s="494">
        <f>+[3]VSMMC!J545</f>
        <v>13955117</v>
      </c>
      <c r="Y993" s="200"/>
      <c r="Z993" s="200">
        <f t="shared" si="537"/>
        <v>13955117</v>
      </c>
      <c r="AA993" s="200">
        <f t="shared" si="546"/>
        <v>0</v>
      </c>
      <c r="AB993" s="402">
        <f t="shared" si="546"/>
        <v>13958165.799999997</v>
      </c>
      <c r="AC993" s="402">
        <f t="shared" si="546"/>
        <v>0</v>
      </c>
      <c r="AD993" s="488">
        <f t="shared" si="539"/>
        <v>13958165.799999997</v>
      </c>
      <c r="AE993" s="402"/>
      <c r="AF993" s="402">
        <f>+[3]VSMMC!AX545</f>
        <v>13957334.209999999</v>
      </c>
      <c r="AG993" s="402"/>
      <c r="AH993" s="402">
        <f t="shared" si="540"/>
        <v>13957334.209999999</v>
      </c>
      <c r="AI993" s="402">
        <f t="shared" si="543"/>
        <v>0</v>
      </c>
      <c r="AJ993" s="402">
        <f t="shared" si="543"/>
        <v>831.58999999798834</v>
      </c>
      <c r="AK993" s="402">
        <f t="shared" si="543"/>
        <v>0</v>
      </c>
      <c r="AL993" s="402">
        <f t="shared" si="542"/>
        <v>831.58999999798834</v>
      </c>
      <c r="AM993" s="403" t="str">
        <f t="shared" si="544"/>
        <v/>
      </c>
      <c r="AN993" s="403">
        <f t="shared" si="544"/>
        <v>0.99994042268791516</v>
      </c>
      <c r="AO993" s="403" t="str">
        <f t="shared" si="544"/>
        <v/>
      </c>
      <c r="AP993" s="403">
        <f t="shared" si="544"/>
        <v>0.99994042268791516</v>
      </c>
      <c r="AQ993" s="200">
        <f t="shared" si="547"/>
        <v>0</v>
      </c>
      <c r="AR993" s="200">
        <f t="shared" si="547"/>
        <v>0</v>
      </c>
      <c r="AS993" s="200">
        <f t="shared" si="547"/>
        <v>0</v>
      </c>
      <c r="AT993" s="200">
        <f t="shared" si="541"/>
        <v>0</v>
      </c>
      <c r="AU993" s="425"/>
    </row>
    <row r="994" spans="1:47">
      <c r="A994" s="401"/>
      <c r="B994" s="217" t="s">
        <v>249</v>
      </c>
      <c r="C994" s="200"/>
      <c r="D994" s="200">
        <v>1885.0100000016391</v>
      </c>
      <c r="E994" s="200"/>
      <c r="F994" s="200">
        <f t="shared" si="538"/>
        <v>1885.0100000016391</v>
      </c>
      <c r="G994" s="200"/>
      <c r="H994" s="200"/>
      <c r="I994" s="200"/>
      <c r="J994" s="200">
        <f t="shared" si="533"/>
        <v>0</v>
      </c>
      <c r="K994" s="200"/>
      <c r="L994" s="200">
        <f t="shared" si="545"/>
        <v>1885.0100000016391</v>
      </c>
      <c r="M994" s="200">
        <f t="shared" si="545"/>
        <v>0</v>
      </c>
      <c r="N994" s="200">
        <f t="shared" si="534"/>
        <v>1885.0100000016391</v>
      </c>
      <c r="O994" s="200"/>
      <c r="P994" s="200">
        <v>1885.0100000016391</v>
      </c>
      <c r="Q994" s="200"/>
      <c r="R994" s="200">
        <f t="shared" si="535"/>
        <v>1885.0100000016391</v>
      </c>
      <c r="S994" s="200"/>
      <c r="T994" s="200"/>
      <c r="U994" s="200"/>
      <c r="V994" s="200">
        <f t="shared" si="536"/>
        <v>0</v>
      </c>
      <c r="W994" s="200"/>
      <c r="X994" s="402">
        <f>+[3]GCGMH!J545</f>
        <v>0</v>
      </c>
      <c r="Y994" s="200"/>
      <c r="Z994" s="200">
        <f t="shared" si="537"/>
        <v>0</v>
      </c>
      <c r="AA994" s="200">
        <f t="shared" si="546"/>
        <v>0</v>
      </c>
      <c r="AB994" s="402">
        <f t="shared" si="546"/>
        <v>1885.0100000016391</v>
      </c>
      <c r="AC994" s="402">
        <f t="shared" si="546"/>
        <v>0</v>
      </c>
      <c r="AD994" s="488">
        <f t="shared" si="539"/>
        <v>1885.0100000016391</v>
      </c>
      <c r="AE994" s="402"/>
      <c r="AF994" s="402">
        <f>+[3]GCGMH!AX545</f>
        <v>1885</v>
      </c>
      <c r="AG994" s="402"/>
      <c r="AH994" s="402">
        <f t="shared" si="540"/>
        <v>1885</v>
      </c>
      <c r="AI994" s="402">
        <f t="shared" si="543"/>
        <v>0</v>
      </c>
      <c r="AJ994" s="402">
        <f t="shared" si="543"/>
        <v>1.0000001639127731E-2</v>
      </c>
      <c r="AK994" s="402">
        <f t="shared" si="543"/>
        <v>0</v>
      </c>
      <c r="AL994" s="402">
        <f t="shared" si="542"/>
        <v>1.0000001639127731E-2</v>
      </c>
      <c r="AM994" s="403" t="str">
        <f t="shared" si="544"/>
        <v/>
      </c>
      <c r="AN994" s="403">
        <f t="shared" si="544"/>
        <v>0.99999469498748594</v>
      </c>
      <c r="AO994" s="403" t="str">
        <f t="shared" si="544"/>
        <v/>
      </c>
      <c r="AP994" s="403">
        <f t="shared" si="544"/>
        <v>0.99999469498748594</v>
      </c>
      <c r="AQ994" s="200">
        <f t="shared" si="547"/>
        <v>0</v>
      </c>
      <c r="AR994" s="200">
        <f t="shared" si="547"/>
        <v>0</v>
      </c>
      <c r="AS994" s="200">
        <f t="shared" si="547"/>
        <v>0</v>
      </c>
      <c r="AT994" s="200">
        <f t="shared" si="541"/>
        <v>0</v>
      </c>
      <c r="AU994" s="425"/>
    </row>
    <row r="995" spans="1:47">
      <c r="A995" s="401"/>
      <c r="B995" s="217" t="s">
        <v>443</v>
      </c>
      <c r="C995" s="200"/>
      <c r="D995" s="200"/>
      <c r="E995" s="200"/>
      <c r="F995" s="200">
        <f t="shared" si="538"/>
        <v>0</v>
      </c>
      <c r="G995" s="200"/>
      <c r="H995" s="200"/>
      <c r="I995" s="200"/>
      <c r="J995" s="200">
        <f t="shared" si="533"/>
        <v>0</v>
      </c>
      <c r="K995" s="200"/>
      <c r="L995" s="200">
        <f t="shared" si="545"/>
        <v>0</v>
      </c>
      <c r="M995" s="200">
        <f t="shared" si="545"/>
        <v>0</v>
      </c>
      <c r="N995" s="200">
        <f t="shared" si="534"/>
        <v>0</v>
      </c>
      <c r="O995" s="200"/>
      <c r="P995" s="200"/>
      <c r="Q995" s="200"/>
      <c r="R995" s="200">
        <f t="shared" si="535"/>
        <v>0</v>
      </c>
      <c r="S995" s="200"/>
      <c r="T995" s="200"/>
      <c r="U995" s="200"/>
      <c r="V995" s="200">
        <f t="shared" si="536"/>
        <v>0</v>
      </c>
      <c r="W995" s="200"/>
      <c r="X995" s="402">
        <f>+[3]SAMCH!J545</f>
        <v>0</v>
      </c>
      <c r="Y995" s="200"/>
      <c r="Z995" s="200">
        <f t="shared" si="537"/>
        <v>0</v>
      </c>
      <c r="AA995" s="200">
        <f t="shared" si="546"/>
        <v>0</v>
      </c>
      <c r="AB995" s="402">
        <f t="shared" si="546"/>
        <v>0</v>
      </c>
      <c r="AC995" s="402">
        <f t="shared" si="546"/>
        <v>0</v>
      </c>
      <c r="AD995" s="488">
        <f t="shared" si="539"/>
        <v>0</v>
      </c>
      <c r="AE995" s="402"/>
      <c r="AF995" s="402">
        <f>+[3]SAMCH!AX545</f>
        <v>0</v>
      </c>
      <c r="AG995" s="402"/>
      <c r="AH995" s="402">
        <f t="shared" si="540"/>
        <v>0</v>
      </c>
      <c r="AI995" s="402">
        <f t="shared" si="543"/>
        <v>0</v>
      </c>
      <c r="AJ995" s="402">
        <f t="shared" si="543"/>
        <v>0</v>
      </c>
      <c r="AK995" s="402">
        <f t="shared" si="543"/>
        <v>0</v>
      </c>
      <c r="AL995" s="402">
        <f t="shared" si="542"/>
        <v>0</v>
      </c>
      <c r="AM995" s="403" t="str">
        <f t="shared" si="544"/>
        <v/>
      </c>
      <c r="AN995" s="403" t="str">
        <f t="shared" si="544"/>
        <v/>
      </c>
      <c r="AO995" s="403" t="str">
        <f t="shared" si="544"/>
        <v/>
      </c>
      <c r="AP995" s="403" t="str">
        <f t="shared" si="544"/>
        <v/>
      </c>
      <c r="AQ995" s="200">
        <f t="shared" si="547"/>
        <v>0</v>
      </c>
      <c r="AR995" s="200">
        <f t="shared" si="547"/>
        <v>0</v>
      </c>
      <c r="AS995" s="200">
        <f t="shared" si="547"/>
        <v>0</v>
      </c>
      <c r="AT995" s="200">
        <f t="shared" si="541"/>
        <v>0</v>
      </c>
      <c r="AU995" s="425"/>
    </row>
    <row r="996" spans="1:47">
      <c r="A996" s="401"/>
      <c r="B996" s="217" t="s">
        <v>143</v>
      </c>
      <c r="C996" s="200"/>
      <c r="D996" s="200"/>
      <c r="E996" s="200"/>
      <c r="F996" s="200">
        <f t="shared" si="538"/>
        <v>0</v>
      </c>
      <c r="G996" s="200"/>
      <c r="H996" s="200"/>
      <c r="I996" s="200"/>
      <c r="J996" s="200">
        <f t="shared" si="533"/>
        <v>0</v>
      </c>
      <c r="K996" s="200"/>
      <c r="L996" s="200">
        <f t="shared" si="545"/>
        <v>0</v>
      </c>
      <c r="M996" s="200">
        <f t="shared" si="545"/>
        <v>0</v>
      </c>
      <c r="N996" s="200">
        <f t="shared" si="534"/>
        <v>0</v>
      </c>
      <c r="O996" s="200"/>
      <c r="P996" s="200"/>
      <c r="Q996" s="200"/>
      <c r="R996" s="200">
        <f t="shared" si="535"/>
        <v>0</v>
      </c>
      <c r="S996" s="200"/>
      <c r="T996" s="200"/>
      <c r="U996" s="200"/>
      <c r="V996" s="200">
        <f t="shared" si="536"/>
        <v>0</v>
      </c>
      <c r="W996" s="200"/>
      <c r="X996" s="402">
        <f>+[3]ECS!J545</f>
        <v>0</v>
      </c>
      <c r="Y996" s="200"/>
      <c r="Z996" s="200">
        <f t="shared" si="537"/>
        <v>0</v>
      </c>
      <c r="AA996" s="200">
        <f t="shared" si="546"/>
        <v>0</v>
      </c>
      <c r="AB996" s="402">
        <f t="shared" si="546"/>
        <v>0</v>
      </c>
      <c r="AC996" s="402">
        <f t="shared" si="546"/>
        <v>0</v>
      </c>
      <c r="AD996" s="488">
        <f t="shared" si="539"/>
        <v>0</v>
      </c>
      <c r="AE996" s="402"/>
      <c r="AF996" s="402">
        <f>+[3]ECS!AX545</f>
        <v>0</v>
      </c>
      <c r="AG996" s="402"/>
      <c r="AH996" s="402">
        <f t="shared" si="540"/>
        <v>0</v>
      </c>
      <c r="AI996" s="402">
        <f t="shared" si="543"/>
        <v>0</v>
      </c>
      <c r="AJ996" s="402">
        <f t="shared" si="543"/>
        <v>0</v>
      </c>
      <c r="AK996" s="402">
        <f t="shared" si="543"/>
        <v>0</v>
      </c>
      <c r="AL996" s="402">
        <f t="shared" si="542"/>
        <v>0</v>
      </c>
      <c r="AM996" s="403" t="str">
        <f t="shared" si="544"/>
        <v/>
      </c>
      <c r="AN996" s="403" t="str">
        <f t="shared" si="544"/>
        <v/>
      </c>
      <c r="AO996" s="403" t="str">
        <f t="shared" si="544"/>
        <v/>
      </c>
      <c r="AP996" s="403" t="str">
        <f t="shared" si="544"/>
        <v/>
      </c>
      <c r="AQ996" s="200">
        <f t="shared" si="547"/>
        <v>0</v>
      </c>
      <c r="AR996" s="200">
        <f t="shared" si="547"/>
        <v>0</v>
      </c>
      <c r="AS996" s="200">
        <f t="shared" si="547"/>
        <v>0</v>
      </c>
      <c r="AT996" s="200">
        <f t="shared" si="541"/>
        <v>0</v>
      </c>
      <c r="AU996" s="425"/>
    </row>
    <row r="997" spans="1:47">
      <c r="A997" s="401"/>
      <c r="B997" s="217" t="s">
        <v>251</v>
      </c>
      <c r="C997" s="200"/>
      <c r="D997" s="200"/>
      <c r="E997" s="200"/>
      <c r="F997" s="200">
        <f t="shared" si="538"/>
        <v>0</v>
      </c>
      <c r="G997" s="200"/>
      <c r="H997" s="200"/>
      <c r="I997" s="200"/>
      <c r="J997" s="200">
        <f t="shared" si="533"/>
        <v>0</v>
      </c>
      <c r="K997" s="200"/>
      <c r="L997" s="200">
        <f t="shared" si="545"/>
        <v>0</v>
      </c>
      <c r="M997" s="200">
        <f t="shared" si="545"/>
        <v>0</v>
      </c>
      <c r="N997" s="200">
        <f t="shared" si="534"/>
        <v>0</v>
      </c>
      <c r="O997" s="200"/>
      <c r="P997" s="200"/>
      <c r="Q997" s="200"/>
      <c r="R997" s="200">
        <f t="shared" si="535"/>
        <v>0</v>
      </c>
      <c r="S997" s="200"/>
      <c r="T997" s="200"/>
      <c r="U997" s="200"/>
      <c r="V997" s="200">
        <f t="shared" si="536"/>
        <v>0</v>
      </c>
      <c r="W997" s="200"/>
      <c r="X997" s="402">
        <f>+[3]TDH!J545</f>
        <v>0</v>
      </c>
      <c r="Y997" s="200"/>
      <c r="Z997" s="200">
        <f t="shared" si="537"/>
        <v>0</v>
      </c>
      <c r="AA997" s="200">
        <f t="shared" si="546"/>
        <v>0</v>
      </c>
      <c r="AB997" s="402">
        <f t="shared" si="546"/>
        <v>0</v>
      </c>
      <c r="AC997" s="402">
        <f t="shared" si="546"/>
        <v>0</v>
      </c>
      <c r="AD997" s="488">
        <f t="shared" si="539"/>
        <v>0</v>
      </c>
      <c r="AE997" s="402"/>
      <c r="AF997" s="402">
        <f>+[3]TDH!AX545</f>
        <v>0</v>
      </c>
      <c r="AG997" s="402"/>
      <c r="AH997" s="402">
        <f t="shared" si="540"/>
        <v>0</v>
      </c>
      <c r="AI997" s="402">
        <f t="shared" si="543"/>
        <v>0</v>
      </c>
      <c r="AJ997" s="402">
        <f t="shared" si="543"/>
        <v>0</v>
      </c>
      <c r="AK997" s="402">
        <f t="shared" si="543"/>
        <v>0</v>
      </c>
      <c r="AL997" s="402">
        <f t="shared" si="542"/>
        <v>0</v>
      </c>
      <c r="AM997" s="403" t="str">
        <f t="shared" si="544"/>
        <v/>
      </c>
      <c r="AN997" s="403" t="str">
        <f t="shared" si="544"/>
        <v/>
      </c>
      <c r="AO997" s="403" t="str">
        <f t="shared" si="544"/>
        <v/>
      </c>
      <c r="AP997" s="403" t="str">
        <f t="shared" si="544"/>
        <v/>
      </c>
      <c r="AQ997" s="200">
        <f t="shared" si="547"/>
        <v>0</v>
      </c>
      <c r="AR997" s="200">
        <f t="shared" si="547"/>
        <v>0</v>
      </c>
      <c r="AS997" s="200">
        <f t="shared" si="547"/>
        <v>0</v>
      </c>
      <c r="AT997" s="200">
        <f t="shared" si="541"/>
        <v>0</v>
      </c>
      <c r="AU997" s="425"/>
    </row>
    <row r="998" spans="1:47">
      <c r="A998" s="401"/>
      <c r="B998" s="217" t="s">
        <v>442</v>
      </c>
      <c r="C998" s="200"/>
      <c r="D998" s="200">
        <v>71373</v>
      </c>
      <c r="E998" s="200"/>
      <c r="F998" s="200">
        <f t="shared" si="538"/>
        <v>71373</v>
      </c>
      <c r="G998" s="200"/>
      <c r="H998" s="200"/>
      <c r="I998" s="200"/>
      <c r="J998" s="200">
        <f t="shared" si="533"/>
        <v>0</v>
      </c>
      <c r="K998" s="200"/>
      <c r="L998" s="200">
        <f t="shared" si="545"/>
        <v>71373</v>
      </c>
      <c r="M998" s="200">
        <f t="shared" si="545"/>
        <v>0</v>
      </c>
      <c r="N998" s="200">
        <f t="shared" si="534"/>
        <v>71373</v>
      </c>
      <c r="O998" s="200"/>
      <c r="P998" s="200">
        <v>71373</v>
      </c>
      <c r="Q998" s="200"/>
      <c r="R998" s="200">
        <f t="shared" si="535"/>
        <v>71373</v>
      </c>
      <c r="S998" s="200"/>
      <c r="T998" s="200"/>
      <c r="U998" s="200"/>
      <c r="V998" s="200">
        <f t="shared" si="536"/>
        <v>0</v>
      </c>
      <c r="W998" s="200"/>
      <c r="X998" s="402">
        <f>+[3]DEDVMH!J545</f>
        <v>0</v>
      </c>
      <c r="Y998" s="200"/>
      <c r="Z998" s="200">
        <f t="shared" si="537"/>
        <v>0</v>
      </c>
      <c r="AA998" s="200">
        <f t="shared" si="546"/>
        <v>0</v>
      </c>
      <c r="AB998" s="402">
        <f t="shared" si="546"/>
        <v>71373</v>
      </c>
      <c r="AC998" s="402">
        <f t="shared" si="546"/>
        <v>0</v>
      </c>
      <c r="AD998" s="488">
        <f t="shared" si="539"/>
        <v>71373</v>
      </c>
      <c r="AE998" s="402"/>
      <c r="AF998" s="402">
        <f>+[3]DEDVMH!AX545</f>
        <v>71373</v>
      </c>
      <c r="AG998" s="402"/>
      <c r="AH998" s="402">
        <f t="shared" si="540"/>
        <v>71373</v>
      </c>
      <c r="AI998" s="402">
        <f t="shared" si="543"/>
        <v>0</v>
      </c>
      <c r="AJ998" s="402">
        <f t="shared" si="543"/>
        <v>0</v>
      </c>
      <c r="AK998" s="402">
        <f t="shared" si="543"/>
        <v>0</v>
      </c>
      <c r="AL998" s="402">
        <f t="shared" si="542"/>
        <v>0</v>
      </c>
      <c r="AM998" s="403" t="str">
        <f t="shared" si="544"/>
        <v/>
      </c>
      <c r="AN998" s="403">
        <f t="shared" si="544"/>
        <v>1</v>
      </c>
      <c r="AO998" s="403" t="str">
        <f t="shared" si="544"/>
        <v/>
      </c>
      <c r="AP998" s="403">
        <f t="shared" si="544"/>
        <v>1</v>
      </c>
      <c r="AQ998" s="200">
        <f t="shared" si="547"/>
        <v>0</v>
      </c>
      <c r="AR998" s="200">
        <f t="shared" si="547"/>
        <v>0</v>
      </c>
      <c r="AS998" s="200">
        <f t="shared" si="547"/>
        <v>0</v>
      </c>
      <c r="AT998" s="200">
        <f t="shared" si="541"/>
        <v>0</v>
      </c>
      <c r="AU998" s="425"/>
    </row>
    <row r="999" spans="1:47">
      <c r="A999" s="401"/>
      <c r="B999" s="217" t="s">
        <v>61</v>
      </c>
      <c r="C999" s="200"/>
      <c r="D999" s="200">
        <v>0.7800000011920929</v>
      </c>
      <c r="E999" s="200"/>
      <c r="F999" s="200">
        <f t="shared" si="538"/>
        <v>0.7800000011920929</v>
      </c>
      <c r="G999" s="200"/>
      <c r="H999" s="200"/>
      <c r="I999" s="200"/>
      <c r="J999" s="200">
        <f t="shared" si="533"/>
        <v>0</v>
      </c>
      <c r="K999" s="200"/>
      <c r="L999" s="200">
        <f t="shared" si="545"/>
        <v>0.7800000011920929</v>
      </c>
      <c r="M999" s="200">
        <f t="shared" si="545"/>
        <v>0</v>
      </c>
      <c r="N999" s="200">
        <f t="shared" si="534"/>
        <v>0.7800000011920929</v>
      </c>
      <c r="O999" s="200"/>
      <c r="P999" s="200">
        <v>0.7800000011920929</v>
      </c>
      <c r="Q999" s="200"/>
      <c r="R999" s="200">
        <f t="shared" si="535"/>
        <v>0.7800000011920929</v>
      </c>
      <c r="S999" s="200"/>
      <c r="T999" s="200"/>
      <c r="U999" s="200"/>
      <c r="V999" s="200">
        <f t="shared" si="536"/>
        <v>0</v>
      </c>
      <c r="W999" s="200"/>
      <c r="X999" s="402">
        <f>+[3]EVRMC!J545</f>
        <v>0</v>
      </c>
      <c r="Y999" s="200"/>
      <c r="Z999" s="200">
        <f t="shared" si="537"/>
        <v>0</v>
      </c>
      <c r="AA999" s="200">
        <f t="shared" si="546"/>
        <v>0</v>
      </c>
      <c r="AB999" s="402">
        <f t="shared" si="546"/>
        <v>0.7800000011920929</v>
      </c>
      <c r="AC999" s="402">
        <f t="shared" si="546"/>
        <v>0</v>
      </c>
      <c r="AD999" s="488">
        <f t="shared" si="539"/>
        <v>0.7800000011920929</v>
      </c>
      <c r="AE999" s="402"/>
      <c r="AF999" s="402">
        <f>+[3]EVRMC!AX545</f>
        <v>0</v>
      </c>
      <c r="AG999" s="402"/>
      <c r="AH999" s="402">
        <f t="shared" si="540"/>
        <v>0</v>
      </c>
      <c r="AI999" s="402">
        <f t="shared" si="543"/>
        <v>0</v>
      </c>
      <c r="AJ999" s="402">
        <f t="shared" si="543"/>
        <v>0.7800000011920929</v>
      </c>
      <c r="AK999" s="402">
        <f t="shared" si="543"/>
        <v>0</v>
      </c>
      <c r="AL999" s="402">
        <f t="shared" si="542"/>
        <v>0.7800000011920929</v>
      </c>
      <c r="AM999" s="403" t="str">
        <f t="shared" si="544"/>
        <v/>
      </c>
      <c r="AN999" s="403">
        <f t="shared" si="544"/>
        <v>0</v>
      </c>
      <c r="AO999" s="403" t="str">
        <f t="shared" si="544"/>
        <v/>
      </c>
      <c r="AP999" s="403">
        <f t="shared" si="544"/>
        <v>0</v>
      </c>
      <c r="AQ999" s="200">
        <f t="shared" si="547"/>
        <v>0</v>
      </c>
      <c r="AR999" s="200">
        <f t="shared" si="547"/>
        <v>0</v>
      </c>
      <c r="AS999" s="200">
        <f t="shared" si="547"/>
        <v>0</v>
      </c>
      <c r="AT999" s="200">
        <f t="shared" si="541"/>
        <v>0</v>
      </c>
      <c r="AU999" s="425"/>
    </row>
    <row r="1000" spans="1:47">
      <c r="A1000" s="401"/>
      <c r="B1000" s="217" t="s">
        <v>123</v>
      </c>
      <c r="C1000" s="200"/>
      <c r="D1000" s="200">
        <v>2277913.5</v>
      </c>
      <c r="E1000" s="200"/>
      <c r="F1000" s="200">
        <f t="shared" si="538"/>
        <v>2277913.5</v>
      </c>
      <c r="G1000" s="200"/>
      <c r="H1000" s="200"/>
      <c r="I1000" s="200"/>
      <c r="J1000" s="200">
        <f t="shared" si="533"/>
        <v>0</v>
      </c>
      <c r="K1000" s="200"/>
      <c r="L1000" s="200">
        <f t="shared" si="545"/>
        <v>2277913.5</v>
      </c>
      <c r="M1000" s="200">
        <f t="shared" si="545"/>
        <v>0</v>
      </c>
      <c r="N1000" s="200">
        <f t="shared" si="534"/>
        <v>2277913.5</v>
      </c>
      <c r="O1000" s="200"/>
      <c r="P1000" s="200">
        <v>2277913.5</v>
      </c>
      <c r="Q1000" s="200"/>
      <c r="R1000" s="200">
        <f t="shared" si="535"/>
        <v>2277913.5</v>
      </c>
      <c r="S1000" s="200"/>
      <c r="T1000" s="200"/>
      <c r="U1000" s="200"/>
      <c r="V1000" s="200">
        <f t="shared" si="536"/>
        <v>0</v>
      </c>
      <c r="W1000" s="200"/>
      <c r="X1000" s="494">
        <f>+[3]BASILAN!J545</f>
        <v>0</v>
      </c>
      <c r="Y1000" s="200"/>
      <c r="Z1000" s="200">
        <f t="shared" si="537"/>
        <v>0</v>
      </c>
      <c r="AA1000" s="200">
        <f t="shared" si="546"/>
        <v>0</v>
      </c>
      <c r="AB1000" s="402">
        <f t="shared" si="546"/>
        <v>2277913.5</v>
      </c>
      <c r="AC1000" s="402">
        <f t="shared" si="546"/>
        <v>0</v>
      </c>
      <c r="AD1000" s="488">
        <f t="shared" si="539"/>
        <v>2277913.5</v>
      </c>
      <c r="AE1000" s="402"/>
      <c r="AF1000" s="402">
        <f>+[3]BASILAN!AX545</f>
        <v>2277913.5</v>
      </c>
      <c r="AG1000" s="402"/>
      <c r="AH1000" s="402">
        <f t="shared" si="540"/>
        <v>2277913.5</v>
      </c>
      <c r="AI1000" s="402">
        <f t="shared" si="543"/>
        <v>0</v>
      </c>
      <c r="AJ1000" s="402">
        <f t="shared" si="543"/>
        <v>0</v>
      </c>
      <c r="AK1000" s="402">
        <f t="shared" si="543"/>
        <v>0</v>
      </c>
      <c r="AL1000" s="402">
        <f t="shared" si="542"/>
        <v>0</v>
      </c>
      <c r="AM1000" s="403" t="str">
        <f t="shared" si="544"/>
        <v/>
      </c>
      <c r="AN1000" s="403">
        <f t="shared" si="544"/>
        <v>1</v>
      </c>
      <c r="AO1000" s="403" t="str">
        <f t="shared" si="544"/>
        <v/>
      </c>
      <c r="AP1000" s="403">
        <f t="shared" si="544"/>
        <v>1</v>
      </c>
      <c r="AQ1000" s="200">
        <f t="shared" si="547"/>
        <v>0</v>
      </c>
      <c r="AR1000" s="200">
        <f t="shared" si="547"/>
        <v>0</v>
      </c>
      <c r="AS1000" s="200">
        <f t="shared" si="547"/>
        <v>0</v>
      </c>
      <c r="AT1000" s="200">
        <f t="shared" si="541"/>
        <v>0</v>
      </c>
      <c r="AU1000" s="425"/>
    </row>
    <row r="1001" spans="1:47">
      <c r="A1001" s="401"/>
      <c r="B1001" s="217" t="s">
        <v>121</v>
      </c>
      <c r="C1001" s="200"/>
      <c r="D1001" s="200"/>
      <c r="E1001" s="200"/>
      <c r="F1001" s="200">
        <f t="shared" si="538"/>
        <v>0</v>
      </c>
      <c r="G1001" s="200"/>
      <c r="H1001" s="200"/>
      <c r="I1001" s="200"/>
      <c r="J1001" s="200">
        <f t="shared" si="533"/>
        <v>0</v>
      </c>
      <c r="K1001" s="200"/>
      <c r="L1001" s="200">
        <f t="shared" si="545"/>
        <v>0</v>
      </c>
      <c r="M1001" s="200">
        <f t="shared" si="545"/>
        <v>0</v>
      </c>
      <c r="N1001" s="200">
        <f t="shared" si="534"/>
        <v>0</v>
      </c>
      <c r="O1001" s="200"/>
      <c r="P1001" s="200"/>
      <c r="Q1001" s="200"/>
      <c r="R1001" s="200">
        <f t="shared" si="535"/>
        <v>0</v>
      </c>
      <c r="S1001" s="200"/>
      <c r="T1001" s="200"/>
      <c r="U1001" s="200"/>
      <c r="V1001" s="200">
        <f t="shared" si="536"/>
        <v>0</v>
      </c>
      <c r="W1001" s="200"/>
      <c r="X1001" s="494">
        <f>+[3]MRH!J545</f>
        <v>600000</v>
      </c>
      <c r="Y1001" s="200"/>
      <c r="Z1001" s="200">
        <f t="shared" si="537"/>
        <v>600000</v>
      </c>
      <c r="AA1001" s="200">
        <f t="shared" si="546"/>
        <v>0</v>
      </c>
      <c r="AB1001" s="402">
        <f t="shared" si="546"/>
        <v>600000</v>
      </c>
      <c r="AC1001" s="402">
        <f t="shared" si="546"/>
        <v>0</v>
      </c>
      <c r="AD1001" s="488">
        <f t="shared" si="539"/>
        <v>600000</v>
      </c>
      <c r="AE1001" s="402"/>
      <c r="AF1001" s="402">
        <f>+[3]MRH!AX545</f>
        <v>471691.6</v>
      </c>
      <c r="AG1001" s="402"/>
      <c r="AH1001" s="402">
        <f t="shared" si="540"/>
        <v>471691.6</v>
      </c>
      <c r="AI1001" s="402">
        <f t="shared" si="543"/>
        <v>0</v>
      </c>
      <c r="AJ1001" s="402">
        <f t="shared" si="543"/>
        <v>128308.40000000002</v>
      </c>
      <c r="AK1001" s="402">
        <f t="shared" si="543"/>
        <v>0</v>
      </c>
      <c r="AL1001" s="402">
        <f t="shared" si="542"/>
        <v>128308.40000000002</v>
      </c>
      <c r="AM1001" s="403" t="str">
        <f t="shared" si="544"/>
        <v/>
      </c>
      <c r="AN1001" s="403">
        <f t="shared" si="544"/>
        <v>0.78615266666666661</v>
      </c>
      <c r="AO1001" s="403" t="str">
        <f t="shared" si="544"/>
        <v/>
      </c>
      <c r="AP1001" s="403">
        <f t="shared" si="544"/>
        <v>0.78615266666666661</v>
      </c>
      <c r="AQ1001" s="200">
        <f t="shared" si="547"/>
        <v>0</v>
      </c>
      <c r="AR1001" s="200">
        <f t="shared" si="547"/>
        <v>0</v>
      </c>
      <c r="AS1001" s="200">
        <f t="shared" si="547"/>
        <v>0</v>
      </c>
      <c r="AT1001" s="200">
        <f t="shared" si="541"/>
        <v>0</v>
      </c>
      <c r="AU1001" s="425"/>
    </row>
    <row r="1002" spans="1:47">
      <c r="A1002" s="401"/>
      <c r="B1002" s="217" t="s">
        <v>120</v>
      </c>
      <c r="C1002" s="200"/>
      <c r="D1002" s="200">
        <v>12773929.84</v>
      </c>
      <c r="E1002" s="200"/>
      <c r="F1002" s="200">
        <f t="shared" si="538"/>
        <v>12773929.84</v>
      </c>
      <c r="G1002" s="200"/>
      <c r="H1002" s="200"/>
      <c r="I1002" s="200"/>
      <c r="J1002" s="200">
        <f t="shared" si="533"/>
        <v>0</v>
      </c>
      <c r="K1002" s="200"/>
      <c r="L1002" s="200">
        <f t="shared" si="545"/>
        <v>12773929.84</v>
      </c>
      <c r="M1002" s="200">
        <f t="shared" si="545"/>
        <v>0</v>
      </c>
      <c r="N1002" s="200">
        <f t="shared" si="534"/>
        <v>12773929.84</v>
      </c>
      <c r="O1002" s="200"/>
      <c r="P1002" s="200">
        <v>12773929.84</v>
      </c>
      <c r="Q1002" s="200"/>
      <c r="R1002" s="200">
        <f t="shared" si="535"/>
        <v>12773929.84</v>
      </c>
      <c r="S1002" s="200"/>
      <c r="T1002" s="200"/>
      <c r="U1002" s="200"/>
      <c r="V1002" s="200">
        <f t="shared" si="536"/>
        <v>0</v>
      </c>
      <c r="W1002" s="200"/>
      <c r="X1002" s="494">
        <f>+[3]ZCMC!J545</f>
        <v>2500000</v>
      </c>
      <c r="Y1002" s="200"/>
      <c r="Z1002" s="200">
        <f t="shared" si="537"/>
        <v>2500000</v>
      </c>
      <c r="AA1002" s="200">
        <f t="shared" si="546"/>
        <v>0</v>
      </c>
      <c r="AB1002" s="402">
        <f t="shared" si="546"/>
        <v>15273929.84</v>
      </c>
      <c r="AC1002" s="402">
        <f t="shared" si="546"/>
        <v>0</v>
      </c>
      <c r="AD1002" s="488">
        <f t="shared" si="539"/>
        <v>15273929.84</v>
      </c>
      <c r="AE1002" s="402"/>
      <c r="AF1002" s="402">
        <f>+[3]ZCMC!AX545</f>
        <v>15273929.84</v>
      </c>
      <c r="AG1002" s="402"/>
      <c r="AH1002" s="402">
        <f t="shared" si="540"/>
        <v>15273929.84</v>
      </c>
      <c r="AI1002" s="402">
        <f t="shared" si="543"/>
        <v>0</v>
      </c>
      <c r="AJ1002" s="402">
        <f t="shared" si="543"/>
        <v>0</v>
      </c>
      <c r="AK1002" s="402">
        <f t="shared" si="543"/>
        <v>0</v>
      </c>
      <c r="AL1002" s="402">
        <f t="shared" si="542"/>
        <v>0</v>
      </c>
      <c r="AM1002" s="403" t="str">
        <f t="shared" si="544"/>
        <v/>
      </c>
      <c r="AN1002" s="403">
        <f t="shared" si="544"/>
        <v>1</v>
      </c>
      <c r="AO1002" s="403" t="str">
        <f t="shared" si="544"/>
        <v/>
      </c>
      <c r="AP1002" s="403">
        <f t="shared" si="544"/>
        <v>1</v>
      </c>
      <c r="AQ1002" s="200">
        <f t="shared" si="547"/>
        <v>0</v>
      </c>
      <c r="AR1002" s="200">
        <f t="shared" si="547"/>
        <v>0</v>
      </c>
      <c r="AS1002" s="200">
        <f t="shared" si="547"/>
        <v>0</v>
      </c>
      <c r="AT1002" s="200">
        <f t="shared" si="541"/>
        <v>0</v>
      </c>
      <c r="AU1002" s="425"/>
    </row>
    <row r="1003" spans="1:47">
      <c r="A1003" s="401"/>
      <c r="B1003" s="217" t="s">
        <v>168</v>
      </c>
      <c r="C1003" s="200"/>
      <c r="D1003" s="200">
        <v>5269818.6399999997</v>
      </c>
      <c r="E1003" s="200"/>
      <c r="F1003" s="200">
        <f t="shared" si="538"/>
        <v>5269818.6399999997</v>
      </c>
      <c r="G1003" s="200"/>
      <c r="H1003" s="200"/>
      <c r="I1003" s="200"/>
      <c r="J1003" s="200">
        <f t="shared" si="533"/>
        <v>0</v>
      </c>
      <c r="K1003" s="200"/>
      <c r="L1003" s="200">
        <f t="shared" si="545"/>
        <v>5269818.6399999997</v>
      </c>
      <c r="M1003" s="200">
        <f t="shared" si="545"/>
        <v>0</v>
      </c>
      <c r="N1003" s="200">
        <f t="shared" si="534"/>
        <v>5269818.6399999997</v>
      </c>
      <c r="O1003" s="200"/>
      <c r="P1003" s="200">
        <v>5269818.6399999997</v>
      </c>
      <c r="Q1003" s="200"/>
      <c r="R1003" s="200">
        <f t="shared" si="535"/>
        <v>5269818.6399999997</v>
      </c>
      <c r="S1003" s="200"/>
      <c r="T1003" s="200"/>
      <c r="U1003" s="200"/>
      <c r="V1003" s="200">
        <f t="shared" si="536"/>
        <v>0</v>
      </c>
      <c r="W1003" s="200"/>
      <c r="X1003" s="494">
        <f>+[3]DJRMH!J545</f>
        <v>0</v>
      </c>
      <c r="Y1003" s="200"/>
      <c r="Z1003" s="200">
        <f t="shared" si="537"/>
        <v>0</v>
      </c>
      <c r="AA1003" s="200">
        <f t="shared" si="546"/>
        <v>0</v>
      </c>
      <c r="AB1003" s="402">
        <f t="shared" si="546"/>
        <v>5269818.6399999997</v>
      </c>
      <c r="AC1003" s="402">
        <f t="shared" si="546"/>
        <v>0</v>
      </c>
      <c r="AD1003" s="488">
        <f t="shared" si="539"/>
        <v>5269818.6399999997</v>
      </c>
      <c r="AE1003" s="402"/>
      <c r="AF1003" s="402">
        <f>+[3]DJRMH!AX545</f>
        <v>5269818.6399999997</v>
      </c>
      <c r="AG1003" s="402"/>
      <c r="AH1003" s="402">
        <f t="shared" si="540"/>
        <v>5269818.6399999997</v>
      </c>
      <c r="AI1003" s="402">
        <f t="shared" si="543"/>
        <v>0</v>
      </c>
      <c r="AJ1003" s="402">
        <f t="shared" si="543"/>
        <v>0</v>
      </c>
      <c r="AK1003" s="402">
        <f t="shared" si="543"/>
        <v>0</v>
      </c>
      <c r="AL1003" s="402">
        <f t="shared" si="542"/>
        <v>0</v>
      </c>
      <c r="AM1003" s="403" t="str">
        <f t="shared" si="544"/>
        <v/>
      </c>
      <c r="AN1003" s="403">
        <f t="shared" si="544"/>
        <v>1</v>
      </c>
      <c r="AO1003" s="403" t="str">
        <f t="shared" si="544"/>
        <v/>
      </c>
      <c r="AP1003" s="403">
        <f t="shared" si="544"/>
        <v>1</v>
      </c>
      <c r="AQ1003" s="200">
        <f t="shared" si="547"/>
        <v>0</v>
      </c>
      <c r="AR1003" s="200">
        <f t="shared" si="547"/>
        <v>0</v>
      </c>
      <c r="AS1003" s="200">
        <f t="shared" si="547"/>
        <v>0</v>
      </c>
      <c r="AT1003" s="200">
        <f t="shared" si="541"/>
        <v>0</v>
      </c>
      <c r="AU1003" s="425"/>
    </row>
    <row r="1004" spans="1:47">
      <c r="A1004" s="401"/>
      <c r="B1004" s="217" t="s">
        <v>169</v>
      </c>
      <c r="C1004" s="200"/>
      <c r="D1004" s="200">
        <v>88047.160000000033</v>
      </c>
      <c r="E1004" s="200"/>
      <c r="F1004" s="200">
        <f t="shared" si="538"/>
        <v>88047.160000000033</v>
      </c>
      <c r="G1004" s="200"/>
      <c r="H1004" s="200"/>
      <c r="I1004" s="200"/>
      <c r="J1004" s="200">
        <f t="shared" si="533"/>
        <v>0</v>
      </c>
      <c r="K1004" s="200"/>
      <c r="L1004" s="200">
        <f t="shared" si="545"/>
        <v>88047.160000000033</v>
      </c>
      <c r="M1004" s="200">
        <f t="shared" si="545"/>
        <v>0</v>
      </c>
      <c r="N1004" s="200">
        <f t="shared" si="534"/>
        <v>88047.160000000033</v>
      </c>
      <c r="O1004" s="200"/>
      <c r="P1004" s="200">
        <v>88047.160000000033</v>
      </c>
      <c r="Q1004" s="200"/>
      <c r="R1004" s="200">
        <f t="shared" si="535"/>
        <v>88047.160000000033</v>
      </c>
      <c r="S1004" s="200"/>
      <c r="T1004" s="200"/>
      <c r="U1004" s="200"/>
      <c r="V1004" s="200">
        <f t="shared" si="536"/>
        <v>0</v>
      </c>
      <c r="W1004" s="200"/>
      <c r="X1004" s="494">
        <f>+[3]SULU!J545</f>
        <v>0</v>
      </c>
      <c r="Y1004" s="200"/>
      <c r="Z1004" s="200">
        <f t="shared" si="537"/>
        <v>0</v>
      </c>
      <c r="AA1004" s="200">
        <f t="shared" si="546"/>
        <v>0</v>
      </c>
      <c r="AB1004" s="402">
        <f t="shared" si="546"/>
        <v>88047.160000000033</v>
      </c>
      <c r="AC1004" s="402">
        <f t="shared" si="546"/>
        <v>0</v>
      </c>
      <c r="AD1004" s="488">
        <f t="shared" si="539"/>
        <v>88047.160000000033</v>
      </c>
      <c r="AE1004" s="402"/>
      <c r="AF1004" s="402">
        <f>+[3]SULU!AX545</f>
        <v>88047</v>
      </c>
      <c r="AG1004" s="402"/>
      <c r="AH1004" s="402">
        <f t="shared" si="540"/>
        <v>88047</v>
      </c>
      <c r="AI1004" s="402">
        <f t="shared" si="543"/>
        <v>0</v>
      </c>
      <c r="AJ1004" s="402">
        <f t="shared" si="543"/>
        <v>0.16000000003259629</v>
      </c>
      <c r="AK1004" s="402">
        <f t="shared" si="543"/>
        <v>0</v>
      </c>
      <c r="AL1004" s="402">
        <f t="shared" si="542"/>
        <v>0.16000000003259629</v>
      </c>
      <c r="AM1004" s="403" t="str">
        <f t="shared" si="544"/>
        <v/>
      </c>
      <c r="AN1004" s="403">
        <f t="shared" si="544"/>
        <v>0.99999818279203967</v>
      </c>
      <c r="AO1004" s="403" t="str">
        <f t="shared" si="544"/>
        <v/>
      </c>
      <c r="AP1004" s="403">
        <f t="shared" si="544"/>
        <v>0.99999818279203967</v>
      </c>
      <c r="AQ1004" s="200">
        <f t="shared" si="547"/>
        <v>0</v>
      </c>
      <c r="AR1004" s="200">
        <f t="shared" si="547"/>
        <v>0</v>
      </c>
      <c r="AS1004" s="200">
        <f t="shared" si="547"/>
        <v>0</v>
      </c>
      <c r="AT1004" s="200">
        <f t="shared" si="541"/>
        <v>0</v>
      </c>
      <c r="AU1004" s="425"/>
    </row>
    <row r="1005" spans="1:47">
      <c r="A1005" s="401"/>
      <c r="B1005" s="217" t="s">
        <v>122</v>
      </c>
      <c r="C1005" s="200"/>
      <c r="D1005" s="200">
        <v>994.75</v>
      </c>
      <c r="E1005" s="200"/>
      <c r="F1005" s="200">
        <f t="shared" si="538"/>
        <v>994.75</v>
      </c>
      <c r="G1005" s="200"/>
      <c r="H1005" s="200"/>
      <c r="I1005" s="200"/>
      <c r="J1005" s="200">
        <f t="shared" si="533"/>
        <v>0</v>
      </c>
      <c r="K1005" s="200"/>
      <c r="L1005" s="200">
        <f t="shared" si="545"/>
        <v>994.75</v>
      </c>
      <c r="M1005" s="200">
        <f t="shared" si="545"/>
        <v>0</v>
      </c>
      <c r="N1005" s="200">
        <f t="shared" si="534"/>
        <v>994.75</v>
      </c>
      <c r="O1005" s="200"/>
      <c r="P1005" s="200">
        <v>994.75</v>
      </c>
      <c r="Q1005" s="200"/>
      <c r="R1005" s="200">
        <f t="shared" si="535"/>
        <v>994.75</v>
      </c>
      <c r="S1005" s="200"/>
      <c r="T1005" s="200"/>
      <c r="U1005" s="200"/>
      <c r="V1005" s="200">
        <f t="shared" si="536"/>
        <v>0</v>
      </c>
      <c r="W1005" s="200"/>
      <c r="X1005" s="494">
        <f>+[3]MCS!J545</f>
        <v>500000</v>
      </c>
      <c r="Y1005" s="200"/>
      <c r="Z1005" s="200">
        <f t="shared" si="537"/>
        <v>500000</v>
      </c>
      <c r="AA1005" s="200">
        <f t="shared" si="546"/>
        <v>0</v>
      </c>
      <c r="AB1005" s="402">
        <f t="shared" si="546"/>
        <v>500994.75</v>
      </c>
      <c r="AC1005" s="402">
        <f t="shared" si="546"/>
        <v>0</v>
      </c>
      <c r="AD1005" s="488">
        <f t="shared" si="539"/>
        <v>500994.75</v>
      </c>
      <c r="AE1005" s="402"/>
      <c r="AF1005" s="402">
        <f>+[3]MCS!AX545</f>
        <v>500994.75</v>
      </c>
      <c r="AG1005" s="402"/>
      <c r="AH1005" s="402">
        <f t="shared" si="540"/>
        <v>500994.75</v>
      </c>
      <c r="AI1005" s="402">
        <f t="shared" si="543"/>
        <v>0</v>
      </c>
      <c r="AJ1005" s="402">
        <f t="shared" si="543"/>
        <v>0</v>
      </c>
      <c r="AK1005" s="402">
        <f t="shared" si="543"/>
        <v>0</v>
      </c>
      <c r="AL1005" s="402">
        <f t="shared" si="542"/>
        <v>0</v>
      </c>
      <c r="AM1005" s="403" t="str">
        <f t="shared" si="544"/>
        <v/>
      </c>
      <c r="AN1005" s="403">
        <f t="shared" si="544"/>
        <v>1</v>
      </c>
      <c r="AO1005" s="403" t="str">
        <f t="shared" si="544"/>
        <v/>
      </c>
      <c r="AP1005" s="403">
        <f t="shared" si="544"/>
        <v>1</v>
      </c>
      <c r="AQ1005" s="200">
        <f t="shared" si="547"/>
        <v>0</v>
      </c>
      <c r="AR1005" s="200">
        <f t="shared" si="547"/>
        <v>0</v>
      </c>
      <c r="AS1005" s="200">
        <f t="shared" si="547"/>
        <v>0</v>
      </c>
      <c r="AT1005" s="200">
        <f t="shared" si="541"/>
        <v>0</v>
      </c>
      <c r="AU1005" s="425"/>
    </row>
    <row r="1006" spans="1:47">
      <c r="A1006" s="401"/>
      <c r="B1006" s="217" t="s">
        <v>438</v>
      </c>
      <c r="C1006" s="200"/>
      <c r="D1006" s="200">
        <v>124388.20000000019</v>
      </c>
      <c r="E1006" s="200"/>
      <c r="F1006" s="200">
        <f t="shared" si="538"/>
        <v>124388.20000000019</v>
      </c>
      <c r="G1006" s="200"/>
      <c r="H1006" s="200"/>
      <c r="I1006" s="200"/>
      <c r="J1006" s="200">
        <f t="shared" si="533"/>
        <v>0</v>
      </c>
      <c r="K1006" s="200"/>
      <c r="L1006" s="200">
        <f t="shared" si="545"/>
        <v>124388.20000000019</v>
      </c>
      <c r="M1006" s="200">
        <f t="shared" si="545"/>
        <v>0</v>
      </c>
      <c r="N1006" s="200">
        <f t="shared" si="534"/>
        <v>124388.20000000019</v>
      </c>
      <c r="O1006" s="200"/>
      <c r="P1006" s="200">
        <v>124388.20000000019</v>
      </c>
      <c r="Q1006" s="200"/>
      <c r="R1006" s="200">
        <f t="shared" si="535"/>
        <v>124388.20000000019</v>
      </c>
      <c r="S1006" s="200"/>
      <c r="T1006" s="200"/>
      <c r="U1006" s="200"/>
      <c r="V1006" s="200">
        <f t="shared" si="536"/>
        <v>0</v>
      </c>
      <c r="W1006" s="200"/>
      <c r="X1006" s="402">
        <f>+[3]APMC!J545</f>
        <v>0</v>
      </c>
      <c r="Y1006" s="200"/>
      <c r="Z1006" s="200">
        <f t="shared" si="537"/>
        <v>0</v>
      </c>
      <c r="AA1006" s="200">
        <f t="shared" si="546"/>
        <v>0</v>
      </c>
      <c r="AB1006" s="402">
        <f t="shared" si="546"/>
        <v>124388.20000000019</v>
      </c>
      <c r="AC1006" s="402">
        <f t="shared" si="546"/>
        <v>0</v>
      </c>
      <c r="AD1006" s="488">
        <f t="shared" si="539"/>
        <v>124388.20000000019</v>
      </c>
      <c r="AE1006" s="402"/>
      <c r="AF1006" s="402">
        <f>+[3]APMC!AX545</f>
        <v>99000</v>
      </c>
      <c r="AG1006" s="402"/>
      <c r="AH1006" s="402">
        <f t="shared" si="540"/>
        <v>99000</v>
      </c>
      <c r="AI1006" s="402">
        <f t="shared" si="543"/>
        <v>0</v>
      </c>
      <c r="AJ1006" s="402">
        <f t="shared" si="543"/>
        <v>25388.200000000186</v>
      </c>
      <c r="AK1006" s="402">
        <f t="shared" si="543"/>
        <v>0</v>
      </c>
      <c r="AL1006" s="402">
        <f t="shared" si="542"/>
        <v>25388.200000000186</v>
      </c>
      <c r="AM1006" s="403" t="str">
        <f t="shared" si="544"/>
        <v/>
      </c>
      <c r="AN1006" s="403">
        <f t="shared" si="544"/>
        <v>0.79589543059550549</v>
      </c>
      <c r="AO1006" s="403" t="str">
        <f t="shared" si="544"/>
        <v/>
      </c>
      <c r="AP1006" s="403">
        <f t="shared" si="544"/>
        <v>0.79589543059550549</v>
      </c>
      <c r="AQ1006" s="200">
        <f t="shared" si="547"/>
        <v>0</v>
      </c>
      <c r="AR1006" s="200">
        <f t="shared" si="547"/>
        <v>0</v>
      </c>
      <c r="AS1006" s="200">
        <f t="shared" si="547"/>
        <v>0</v>
      </c>
      <c r="AT1006" s="200">
        <f t="shared" si="541"/>
        <v>0</v>
      </c>
      <c r="AU1006" s="425"/>
    </row>
    <row r="1007" spans="1:47" ht="24">
      <c r="A1007" s="401"/>
      <c r="B1007" s="217" t="s">
        <v>402</v>
      </c>
      <c r="C1007" s="200"/>
      <c r="D1007" s="200"/>
      <c r="E1007" s="200"/>
      <c r="F1007" s="200">
        <f t="shared" si="538"/>
        <v>0</v>
      </c>
      <c r="G1007" s="200"/>
      <c r="H1007" s="200"/>
      <c r="I1007" s="200"/>
      <c r="J1007" s="200">
        <f t="shared" si="533"/>
        <v>0</v>
      </c>
      <c r="K1007" s="200"/>
      <c r="L1007" s="200">
        <f t="shared" si="545"/>
        <v>0</v>
      </c>
      <c r="M1007" s="200">
        <f t="shared" si="545"/>
        <v>0</v>
      </c>
      <c r="N1007" s="200">
        <f t="shared" si="534"/>
        <v>0</v>
      </c>
      <c r="O1007" s="200"/>
      <c r="P1007" s="200"/>
      <c r="Q1007" s="200"/>
      <c r="R1007" s="200">
        <f t="shared" si="535"/>
        <v>0</v>
      </c>
      <c r="S1007" s="200"/>
      <c r="T1007" s="200"/>
      <c r="U1007" s="200"/>
      <c r="V1007" s="200">
        <f t="shared" si="536"/>
        <v>0</v>
      </c>
      <c r="W1007" s="200"/>
      <c r="X1007" s="494">
        <f>+[3]HILARION!J545</f>
        <v>840000</v>
      </c>
      <c r="Y1007" s="200"/>
      <c r="Z1007" s="200">
        <f t="shared" si="537"/>
        <v>840000</v>
      </c>
      <c r="AA1007" s="200">
        <f t="shared" si="546"/>
        <v>0</v>
      </c>
      <c r="AB1007" s="402">
        <f t="shared" si="546"/>
        <v>840000</v>
      </c>
      <c r="AC1007" s="402">
        <f t="shared" si="546"/>
        <v>0</v>
      </c>
      <c r="AD1007" s="488">
        <f t="shared" si="539"/>
        <v>840000</v>
      </c>
      <c r="AE1007" s="402"/>
      <c r="AF1007" s="402">
        <f>+[3]HILARION!AX545</f>
        <v>835750.04</v>
      </c>
      <c r="AG1007" s="402"/>
      <c r="AH1007" s="402">
        <f t="shared" si="540"/>
        <v>835750.04</v>
      </c>
      <c r="AI1007" s="402">
        <f t="shared" si="543"/>
        <v>0</v>
      </c>
      <c r="AJ1007" s="402">
        <f t="shared" si="543"/>
        <v>4249.9599999999627</v>
      </c>
      <c r="AK1007" s="402">
        <f t="shared" si="543"/>
        <v>0</v>
      </c>
      <c r="AL1007" s="402">
        <f t="shared" si="542"/>
        <v>4249.9599999999627</v>
      </c>
      <c r="AM1007" s="403" t="str">
        <f t="shared" si="544"/>
        <v/>
      </c>
      <c r="AN1007" s="403">
        <f t="shared" si="544"/>
        <v>0.9949405238095238</v>
      </c>
      <c r="AO1007" s="403" t="str">
        <f t="shared" si="544"/>
        <v/>
      </c>
      <c r="AP1007" s="403">
        <f t="shared" si="544"/>
        <v>0.9949405238095238</v>
      </c>
      <c r="AQ1007" s="200">
        <f t="shared" si="547"/>
        <v>0</v>
      </c>
      <c r="AR1007" s="200">
        <f t="shared" si="547"/>
        <v>0</v>
      </c>
      <c r="AS1007" s="200">
        <f t="shared" si="547"/>
        <v>0</v>
      </c>
      <c r="AT1007" s="200">
        <f t="shared" si="541"/>
        <v>0</v>
      </c>
      <c r="AU1007" s="425"/>
    </row>
    <row r="1008" spans="1:47">
      <c r="A1008" s="401"/>
      <c r="B1008" s="217" t="s">
        <v>170</v>
      </c>
      <c r="C1008" s="200"/>
      <c r="D1008" s="200">
        <v>2500000</v>
      </c>
      <c r="E1008" s="200"/>
      <c r="F1008" s="200">
        <f t="shared" si="538"/>
        <v>2500000</v>
      </c>
      <c r="G1008" s="200"/>
      <c r="H1008" s="200"/>
      <c r="I1008" s="200"/>
      <c r="J1008" s="200">
        <f t="shared" si="533"/>
        <v>0</v>
      </c>
      <c r="K1008" s="200"/>
      <c r="L1008" s="200">
        <f t="shared" si="545"/>
        <v>2500000</v>
      </c>
      <c r="M1008" s="200">
        <f t="shared" si="545"/>
        <v>0</v>
      </c>
      <c r="N1008" s="200">
        <f t="shared" si="534"/>
        <v>2500000</v>
      </c>
      <c r="O1008" s="200"/>
      <c r="P1008" s="200">
        <v>2500000</v>
      </c>
      <c r="Q1008" s="200"/>
      <c r="R1008" s="200">
        <f t="shared" si="535"/>
        <v>2500000</v>
      </c>
      <c r="S1008" s="200"/>
      <c r="T1008" s="200"/>
      <c r="U1008" s="200"/>
      <c r="V1008" s="200">
        <f t="shared" si="536"/>
        <v>0</v>
      </c>
      <c r="W1008" s="200"/>
      <c r="X1008" s="494">
        <f>+[3]DRH!J545</f>
        <v>100000</v>
      </c>
      <c r="Y1008" s="200"/>
      <c r="Z1008" s="200">
        <f t="shared" si="537"/>
        <v>100000</v>
      </c>
      <c r="AA1008" s="200">
        <f t="shared" si="546"/>
        <v>0</v>
      </c>
      <c r="AB1008" s="402">
        <f t="shared" si="546"/>
        <v>2600000</v>
      </c>
      <c r="AC1008" s="402">
        <f t="shared" si="546"/>
        <v>0</v>
      </c>
      <c r="AD1008" s="488">
        <f t="shared" si="539"/>
        <v>2600000</v>
      </c>
      <c r="AE1008" s="402"/>
      <c r="AF1008" s="402">
        <f>+[3]DRH!AX545</f>
        <v>2491680</v>
      </c>
      <c r="AG1008" s="402"/>
      <c r="AH1008" s="402">
        <f t="shared" si="540"/>
        <v>2491680</v>
      </c>
      <c r="AI1008" s="402">
        <f t="shared" si="543"/>
        <v>0</v>
      </c>
      <c r="AJ1008" s="402">
        <f t="shared" si="543"/>
        <v>108320</v>
      </c>
      <c r="AK1008" s="402">
        <f t="shared" si="543"/>
        <v>0</v>
      </c>
      <c r="AL1008" s="402">
        <f t="shared" si="542"/>
        <v>108320</v>
      </c>
      <c r="AM1008" s="403" t="str">
        <f t="shared" si="544"/>
        <v/>
      </c>
      <c r="AN1008" s="403">
        <f t="shared" si="544"/>
        <v>0.95833846153846158</v>
      </c>
      <c r="AO1008" s="403" t="str">
        <f t="shared" si="544"/>
        <v/>
      </c>
      <c r="AP1008" s="403">
        <f t="shared" si="544"/>
        <v>0.95833846153846158</v>
      </c>
      <c r="AQ1008" s="200">
        <f t="shared" si="547"/>
        <v>0</v>
      </c>
      <c r="AR1008" s="200">
        <f t="shared" si="547"/>
        <v>0</v>
      </c>
      <c r="AS1008" s="200">
        <f t="shared" si="547"/>
        <v>0</v>
      </c>
      <c r="AT1008" s="200">
        <f t="shared" si="541"/>
        <v>0</v>
      </c>
      <c r="AU1008" s="425"/>
    </row>
    <row r="1009" spans="1:47">
      <c r="A1009" s="401"/>
      <c r="B1009" s="217" t="s">
        <v>171</v>
      </c>
      <c r="C1009" s="200"/>
      <c r="D1009" s="200">
        <v>471409.75</v>
      </c>
      <c r="E1009" s="200"/>
      <c r="F1009" s="200">
        <f t="shared" si="538"/>
        <v>471409.75</v>
      </c>
      <c r="G1009" s="200"/>
      <c r="H1009" s="200"/>
      <c r="I1009" s="200"/>
      <c r="J1009" s="200">
        <f t="shared" si="533"/>
        <v>0</v>
      </c>
      <c r="K1009" s="200"/>
      <c r="L1009" s="200">
        <f t="shared" si="545"/>
        <v>471409.75</v>
      </c>
      <c r="M1009" s="200">
        <f t="shared" si="545"/>
        <v>0</v>
      </c>
      <c r="N1009" s="200">
        <f t="shared" si="534"/>
        <v>471409.75</v>
      </c>
      <c r="O1009" s="200"/>
      <c r="P1009" s="200">
        <v>471409.75</v>
      </c>
      <c r="Q1009" s="200"/>
      <c r="R1009" s="200">
        <f t="shared" si="535"/>
        <v>471409.75</v>
      </c>
      <c r="S1009" s="200"/>
      <c r="T1009" s="200"/>
      <c r="U1009" s="200"/>
      <c r="V1009" s="200">
        <f t="shared" si="536"/>
        <v>0</v>
      </c>
      <c r="W1009" s="200"/>
      <c r="X1009" s="494">
        <f>+[3]SPMC!J545</f>
        <v>1615000</v>
      </c>
      <c r="Y1009" s="200"/>
      <c r="Z1009" s="200">
        <f t="shared" si="537"/>
        <v>1615000</v>
      </c>
      <c r="AA1009" s="200">
        <f t="shared" si="546"/>
        <v>0</v>
      </c>
      <c r="AB1009" s="402">
        <f t="shared" si="546"/>
        <v>2086409.75</v>
      </c>
      <c r="AC1009" s="402">
        <f t="shared" si="546"/>
        <v>0</v>
      </c>
      <c r="AD1009" s="488">
        <f t="shared" si="539"/>
        <v>2086409.75</v>
      </c>
      <c r="AE1009" s="402"/>
      <c r="AF1009" s="402">
        <f>+[3]SPMC!AX545</f>
        <v>2085766.3699999994</v>
      </c>
      <c r="AG1009" s="402"/>
      <c r="AH1009" s="402">
        <f t="shared" si="540"/>
        <v>2085766.3699999994</v>
      </c>
      <c r="AI1009" s="402">
        <f t="shared" si="543"/>
        <v>0</v>
      </c>
      <c r="AJ1009" s="402">
        <f t="shared" si="543"/>
        <v>643.38000000058673</v>
      </c>
      <c r="AK1009" s="402">
        <f t="shared" si="543"/>
        <v>0</v>
      </c>
      <c r="AL1009" s="402">
        <f t="shared" si="542"/>
        <v>643.38000000058673</v>
      </c>
      <c r="AM1009" s="403" t="str">
        <f t="shared" si="544"/>
        <v/>
      </c>
      <c r="AN1009" s="403">
        <f t="shared" si="544"/>
        <v>0.99969163295944119</v>
      </c>
      <c r="AO1009" s="403" t="str">
        <f t="shared" si="544"/>
        <v/>
      </c>
      <c r="AP1009" s="403">
        <f t="shared" si="544"/>
        <v>0.99969163295944119</v>
      </c>
      <c r="AQ1009" s="200">
        <f t="shared" si="547"/>
        <v>0</v>
      </c>
      <c r="AR1009" s="200">
        <f t="shared" si="547"/>
        <v>0</v>
      </c>
      <c r="AS1009" s="200">
        <f t="shared" si="547"/>
        <v>0</v>
      </c>
      <c r="AT1009" s="200">
        <f t="shared" si="541"/>
        <v>0</v>
      </c>
      <c r="AU1009" s="425"/>
    </row>
    <row r="1010" spans="1:47">
      <c r="A1010" s="401"/>
      <c r="B1010" s="217" t="s">
        <v>172</v>
      </c>
      <c r="C1010" s="200"/>
      <c r="D1010" s="200"/>
      <c r="E1010" s="200"/>
      <c r="F1010" s="200">
        <f t="shared" si="538"/>
        <v>0</v>
      </c>
      <c r="G1010" s="200"/>
      <c r="H1010" s="200"/>
      <c r="I1010" s="200"/>
      <c r="J1010" s="200">
        <f t="shared" si="533"/>
        <v>0</v>
      </c>
      <c r="K1010" s="200"/>
      <c r="L1010" s="200">
        <f t="shared" si="545"/>
        <v>0</v>
      </c>
      <c r="M1010" s="200">
        <f t="shared" si="545"/>
        <v>0</v>
      </c>
      <c r="N1010" s="200">
        <f t="shared" si="534"/>
        <v>0</v>
      </c>
      <c r="O1010" s="200"/>
      <c r="P1010" s="200"/>
      <c r="Q1010" s="200"/>
      <c r="R1010" s="200">
        <f t="shared" si="535"/>
        <v>0</v>
      </c>
      <c r="S1010" s="200"/>
      <c r="T1010" s="200"/>
      <c r="U1010" s="200"/>
      <c r="V1010" s="200">
        <f t="shared" si="536"/>
        <v>0</v>
      </c>
      <c r="W1010" s="200"/>
      <c r="X1010" s="494">
        <f>+[3]CRMC!J545</f>
        <v>10919327</v>
      </c>
      <c r="Y1010" s="200"/>
      <c r="Z1010" s="200">
        <f t="shared" si="537"/>
        <v>10919327</v>
      </c>
      <c r="AA1010" s="200">
        <f t="shared" si="546"/>
        <v>0</v>
      </c>
      <c r="AB1010" s="402">
        <f t="shared" si="546"/>
        <v>10919327</v>
      </c>
      <c r="AC1010" s="402">
        <f t="shared" si="546"/>
        <v>0</v>
      </c>
      <c r="AD1010" s="488">
        <f t="shared" si="539"/>
        <v>10919327</v>
      </c>
      <c r="AE1010" s="402"/>
      <c r="AF1010" s="402">
        <f>+[3]CRMC!AX545</f>
        <v>10919327</v>
      </c>
      <c r="AG1010" s="402"/>
      <c r="AH1010" s="402">
        <f t="shared" si="540"/>
        <v>10919327</v>
      </c>
      <c r="AI1010" s="402">
        <f t="shared" si="543"/>
        <v>0</v>
      </c>
      <c r="AJ1010" s="402">
        <f t="shared" si="543"/>
        <v>0</v>
      </c>
      <c r="AK1010" s="402">
        <f t="shared" si="543"/>
        <v>0</v>
      </c>
      <c r="AL1010" s="402">
        <f t="shared" si="542"/>
        <v>0</v>
      </c>
      <c r="AM1010" s="403" t="str">
        <f t="shared" si="544"/>
        <v/>
      </c>
      <c r="AN1010" s="403">
        <f t="shared" si="544"/>
        <v>1</v>
      </c>
      <c r="AO1010" s="403" t="str">
        <f t="shared" si="544"/>
        <v/>
      </c>
      <c r="AP1010" s="403">
        <f t="shared" si="544"/>
        <v>1</v>
      </c>
      <c r="AQ1010" s="200">
        <f t="shared" si="547"/>
        <v>0</v>
      </c>
      <c r="AR1010" s="200">
        <f t="shared" si="547"/>
        <v>0</v>
      </c>
      <c r="AS1010" s="200">
        <f t="shared" si="547"/>
        <v>0</v>
      </c>
      <c r="AT1010" s="200">
        <f t="shared" si="541"/>
        <v>0</v>
      </c>
      <c r="AU1010" s="425"/>
    </row>
    <row r="1011" spans="1:47">
      <c r="A1011" s="401"/>
      <c r="B1011" s="217" t="s">
        <v>173</v>
      </c>
      <c r="C1011" s="200"/>
      <c r="D1011" s="200"/>
      <c r="E1011" s="200"/>
      <c r="F1011" s="200">
        <f t="shared" si="538"/>
        <v>0</v>
      </c>
      <c r="G1011" s="200"/>
      <c r="H1011" s="200"/>
      <c r="I1011" s="200"/>
      <c r="J1011" s="200">
        <f t="shared" si="533"/>
        <v>0</v>
      </c>
      <c r="K1011" s="200"/>
      <c r="L1011" s="200">
        <f t="shared" si="545"/>
        <v>0</v>
      </c>
      <c r="M1011" s="200">
        <f t="shared" si="545"/>
        <v>0</v>
      </c>
      <c r="N1011" s="200">
        <f t="shared" si="534"/>
        <v>0</v>
      </c>
      <c r="O1011" s="200"/>
      <c r="P1011" s="200"/>
      <c r="Q1011" s="200"/>
      <c r="R1011" s="200">
        <f t="shared" si="535"/>
        <v>0</v>
      </c>
      <c r="S1011" s="200"/>
      <c r="T1011" s="200"/>
      <c r="U1011" s="200"/>
      <c r="V1011" s="200">
        <f t="shared" si="536"/>
        <v>0</v>
      </c>
      <c r="W1011" s="200"/>
      <c r="X1011" s="494">
        <f>+[3]CS!J545</f>
        <v>100000</v>
      </c>
      <c r="Y1011" s="200"/>
      <c r="Z1011" s="200">
        <f t="shared" si="537"/>
        <v>100000</v>
      </c>
      <c r="AA1011" s="200">
        <f t="shared" si="546"/>
        <v>0</v>
      </c>
      <c r="AB1011" s="402">
        <f t="shared" si="546"/>
        <v>100000</v>
      </c>
      <c r="AC1011" s="402">
        <f t="shared" si="546"/>
        <v>0</v>
      </c>
      <c r="AD1011" s="488">
        <f t="shared" si="539"/>
        <v>100000</v>
      </c>
      <c r="AE1011" s="402"/>
      <c r="AF1011" s="402">
        <f>+[3]CS!AX545</f>
        <v>100000</v>
      </c>
      <c r="AG1011" s="402"/>
      <c r="AH1011" s="402">
        <f t="shared" si="540"/>
        <v>100000</v>
      </c>
      <c r="AI1011" s="402">
        <f t="shared" si="543"/>
        <v>0</v>
      </c>
      <c r="AJ1011" s="402">
        <f t="shared" si="543"/>
        <v>0</v>
      </c>
      <c r="AK1011" s="402">
        <f t="shared" si="543"/>
        <v>0</v>
      </c>
      <c r="AL1011" s="402">
        <f t="shared" si="542"/>
        <v>0</v>
      </c>
      <c r="AM1011" s="403" t="str">
        <f t="shared" si="544"/>
        <v/>
      </c>
      <c r="AN1011" s="403">
        <f t="shared" si="544"/>
        <v>1</v>
      </c>
      <c r="AO1011" s="403" t="str">
        <f t="shared" si="544"/>
        <v/>
      </c>
      <c r="AP1011" s="403">
        <f t="shared" si="544"/>
        <v>1</v>
      </c>
      <c r="AQ1011" s="200">
        <f t="shared" si="547"/>
        <v>0</v>
      </c>
      <c r="AR1011" s="200">
        <f t="shared" si="547"/>
        <v>0</v>
      </c>
      <c r="AS1011" s="200">
        <f t="shared" si="547"/>
        <v>0</v>
      </c>
      <c r="AT1011" s="200">
        <f t="shared" si="541"/>
        <v>0</v>
      </c>
      <c r="AU1011" s="425"/>
    </row>
    <row r="1012" spans="1:47">
      <c r="A1012" s="401"/>
      <c r="B1012" s="217" t="s">
        <v>439</v>
      </c>
      <c r="C1012" s="200"/>
      <c r="D1012" s="200">
        <v>106063.95</v>
      </c>
      <c r="E1012" s="200"/>
      <c r="F1012" s="200">
        <f t="shared" si="538"/>
        <v>106063.95</v>
      </c>
      <c r="G1012" s="200"/>
      <c r="H1012" s="200"/>
      <c r="I1012" s="200"/>
      <c r="J1012" s="200">
        <f t="shared" si="533"/>
        <v>0</v>
      </c>
      <c r="K1012" s="200"/>
      <c r="L1012" s="200">
        <f t="shared" si="545"/>
        <v>106063.95</v>
      </c>
      <c r="M1012" s="200">
        <f t="shared" si="545"/>
        <v>0</v>
      </c>
      <c r="N1012" s="200">
        <f t="shared" si="534"/>
        <v>106063.95</v>
      </c>
      <c r="O1012" s="200"/>
      <c r="P1012" s="200">
        <v>106063.95</v>
      </c>
      <c r="Q1012" s="200"/>
      <c r="R1012" s="200">
        <f t="shared" si="535"/>
        <v>106063.95</v>
      </c>
      <c r="S1012" s="200"/>
      <c r="T1012" s="200"/>
      <c r="U1012" s="200"/>
      <c r="V1012" s="200">
        <f t="shared" si="536"/>
        <v>0</v>
      </c>
      <c r="W1012" s="200"/>
      <c r="X1012" s="402">
        <f>+[3]ASTMMC!J545</f>
        <v>0</v>
      </c>
      <c r="Y1012" s="200"/>
      <c r="Z1012" s="200">
        <f t="shared" si="537"/>
        <v>0</v>
      </c>
      <c r="AA1012" s="200">
        <f t="shared" si="546"/>
        <v>0</v>
      </c>
      <c r="AB1012" s="402">
        <f t="shared" si="546"/>
        <v>106063.95</v>
      </c>
      <c r="AC1012" s="402">
        <f t="shared" si="546"/>
        <v>0</v>
      </c>
      <c r="AD1012" s="488">
        <f t="shared" si="539"/>
        <v>106063.95</v>
      </c>
      <c r="AE1012" s="402"/>
      <c r="AF1012" s="402">
        <f>+[3]ASTMMC!AX545</f>
        <v>103671.11</v>
      </c>
      <c r="AG1012" s="402"/>
      <c r="AH1012" s="402">
        <f t="shared" si="540"/>
        <v>103671.11</v>
      </c>
      <c r="AI1012" s="402">
        <f t="shared" si="543"/>
        <v>0</v>
      </c>
      <c r="AJ1012" s="402">
        <f t="shared" si="543"/>
        <v>2392.8399999999965</v>
      </c>
      <c r="AK1012" s="402">
        <f t="shared" si="543"/>
        <v>0</v>
      </c>
      <c r="AL1012" s="402">
        <f t="shared" si="542"/>
        <v>2392.8399999999965</v>
      </c>
      <c r="AM1012" s="403" t="str">
        <f t="shared" si="544"/>
        <v/>
      </c>
      <c r="AN1012" s="403">
        <f t="shared" si="544"/>
        <v>0.97743964843851283</v>
      </c>
      <c r="AO1012" s="403" t="str">
        <f t="shared" si="544"/>
        <v/>
      </c>
      <c r="AP1012" s="403">
        <f t="shared" si="544"/>
        <v>0.97743964843851283</v>
      </c>
      <c r="AQ1012" s="200">
        <f t="shared" si="547"/>
        <v>0</v>
      </c>
      <c r="AR1012" s="200">
        <f t="shared" si="547"/>
        <v>0</v>
      </c>
      <c r="AS1012" s="200">
        <f t="shared" si="547"/>
        <v>0</v>
      </c>
      <c r="AT1012" s="200">
        <f t="shared" si="541"/>
        <v>0</v>
      </c>
      <c r="AU1012" s="425"/>
    </row>
    <row r="1013" spans="1:47">
      <c r="A1013" s="401"/>
      <c r="B1013" s="217"/>
      <c r="C1013" s="200"/>
      <c r="D1013" s="200"/>
      <c r="E1013" s="200"/>
      <c r="F1013" s="200">
        <f t="shared" si="538"/>
        <v>0</v>
      </c>
      <c r="G1013" s="200"/>
      <c r="H1013" s="200"/>
      <c r="I1013" s="200"/>
      <c r="J1013" s="200">
        <f t="shared" si="533"/>
        <v>0</v>
      </c>
      <c r="K1013" s="200"/>
      <c r="L1013" s="200">
        <f t="shared" si="545"/>
        <v>0</v>
      </c>
      <c r="M1013" s="200">
        <f t="shared" si="545"/>
        <v>0</v>
      </c>
      <c r="N1013" s="200">
        <f t="shared" si="534"/>
        <v>0</v>
      </c>
      <c r="O1013" s="200"/>
      <c r="P1013" s="200"/>
      <c r="Q1013" s="200"/>
      <c r="R1013" s="200">
        <f t="shared" si="535"/>
        <v>0</v>
      </c>
      <c r="S1013" s="200"/>
      <c r="T1013" s="200"/>
      <c r="U1013" s="200"/>
      <c r="V1013" s="200">
        <f t="shared" si="536"/>
        <v>0</v>
      </c>
      <c r="W1013" s="200"/>
      <c r="X1013" s="402"/>
      <c r="Y1013" s="200"/>
      <c r="Z1013" s="200">
        <f t="shared" si="537"/>
        <v>0</v>
      </c>
      <c r="AA1013" s="200">
        <f t="shared" si="546"/>
        <v>0</v>
      </c>
      <c r="AB1013" s="402">
        <f t="shared" si="546"/>
        <v>0</v>
      </c>
      <c r="AC1013" s="402">
        <f t="shared" si="546"/>
        <v>0</v>
      </c>
      <c r="AD1013" s="402">
        <f t="shared" si="539"/>
        <v>0</v>
      </c>
      <c r="AE1013" s="402"/>
      <c r="AF1013" s="402"/>
      <c r="AG1013" s="402"/>
      <c r="AH1013" s="402">
        <f t="shared" si="540"/>
        <v>0</v>
      </c>
      <c r="AI1013" s="402">
        <f t="shared" si="543"/>
        <v>0</v>
      </c>
      <c r="AJ1013" s="402">
        <f t="shared" si="543"/>
        <v>0</v>
      </c>
      <c r="AK1013" s="402">
        <f t="shared" si="543"/>
        <v>0</v>
      </c>
      <c r="AL1013" s="402">
        <f t="shared" si="542"/>
        <v>0</v>
      </c>
      <c r="AM1013" s="403" t="str">
        <f t="shared" si="544"/>
        <v/>
      </c>
      <c r="AN1013" s="403" t="str">
        <f t="shared" si="544"/>
        <v/>
      </c>
      <c r="AO1013" s="403" t="str">
        <f t="shared" si="544"/>
        <v/>
      </c>
      <c r="AP1013" s="403" t="str">
        <f t="shared" si="544"/>
        <v/>
      </c>
      <c r="AQ1013" s="200">
        <f t="shared" si="547"/>
        <v>0</v>
      </c>
      <c r="AR1013" s="200">
        <f t="shared" si="547"/>
        <v>0</v>
      </c>
      <c r="AS1013" s="200">
        <f t="shared" si="547"/>
        <v>0</v>
      </c>
      <c r="AT1013" s="200">
        <f t="shared" si="541"/>
        <v>0</v>
      </c>
      <c r="AU1013" s="425"/>
    </row>
    <row r="1014" spans="1:47">
      <c r="A1014" s="401"/>
      <c r="B1014" s="217" t="s">
        <v>429</v>
      </c>
      <c r="C1014" s="200"/>
      <c r="D1014" s="200">
        <v>12044575.76</v>
      </c>
      <c r="E1014" s="200"/>
      <c r="F1014" s="200">
        <f t="shared" si="538"/>
        <v>12044575.76</v>
      </c>
      <c r="G1014" s="200"/>
      <c r="H1014" s="200"/>
      <c r="I1014" s="200"/>
      <c r="J1014" s="200">
        <f t="shared" si="533"/>
        <v>0</v>
      </c>
      <c r="K1014" s="200"/>
      <c r="L1014" s="200">
        <f t="shared" si="545"/>
        <v>12044575.76</v>
      </c>
      <c r="M1014" s="200">
        <f t="shared" si="545"/>
        <v>0</v>
      </c>
      <c r="N1014" s="200">
        <f t="shared" si="534"/>
        <v>12044575.76</v>
      </c>
      <c r="O1014" s="200"/>
      <c r="P1014" s="200">
        <v>12044575.76</v>
      </c>
      <c r="Q1014" s="200"/>
      <c r="R1014" s="200">
        <f t="shared" si="535"/>
        <v>12044575.76</v>
      </c>
      <c r="S1014" s="200"/>
      <c r="T1014" s="200"/>
      <c r="U1014" s="200"/>
      <c r="V1014" s="200">
        <f t="shared" si="536"/>
        <v>0</v>
      </c>
      <c r="W1014" s="200"/>
      <c r="X1014" s="402">
        <f>+[3]AMANG!J545</f>
        <v>500000</v>
      </c>
      <c r="Y1014" s="200"/>
      <c r="Z1014" s="200">
        <f t="shared" si="537"/>
        <v>500000</v>
      </c>
      <c r="AA1014" s="200">
        <f t="shared" si="546"/>
        <v>0</v>
      </c>
      <c r="AB1014" s="402">
        <f t="shared" si="546"/>
        <v>12544575.76</v>
      </c>
      <c r="AC1014" s="402">
        <f t="shared" si="546"/>
        <v>0</v>
      </c>
      <c r="AD1014" s="488">
        <f t="shared" si="539"/>
        <v>12544575.76</v>
      </c>
      <c r="AE1014" s="402"/>
      <c r="AF1014" s="402">
        <f>+[3]AMANG!AX545</f>
        <v>12544575.76</v>
      </c>
      <c r="AG1014" s="402"/>
      <c r="AH1014" s="402">
        <f t="shared" si="540"/>
        <v>12544575.76</v>
      </c>
      <c r="AI1014" s="402">
        <f t="shared" si="543"/>
        <v>0</v>
      </c>
      <c r="AJ1014" s="402">
        <f t="shared" si="543"/>
        <v>0</v>
      </c>
      <c r="AK1014" s="402">
        <f t="shared" si="543"/>
        <v>0</v>
      </c>
      <c r="AL1014" s="402">
        <f t="shared" si="542"/>
        <v>0</v>
      </c>
      <c r="AM1014" s="403" t="str">
        <f t="shared" si="544"/>
        <v/>
      </c>
      <c r="AN1014" s="403">
        <f t="shared" si="544"/>
        <v>1</v>
      </c>
      <c r="AO1014" s="403" t="str">
        <f t="shared" si="544"/>
        <v/>
      </c>
      <c r="AP1014" s="403">
        <f t="shared" si="544"/>
        <v>1</v>
      </c>
      <c r="AQ1014" s="200">
        <f t="shared" si="547"/>
        <v>0</v>
      </c>
      <c r="AR1014" s="200">
        <f t="shared" si="547"/>
        <v>0</v>
      </c>
      <c r="AS1014" s="200">
        <f t="shared" si="547"/>
        <v>0</v>
      </c>
      <c r="AT1014" s="200">
        <f t="shared" si="541"/>
        <v>0</v>
      </c>
      <c r="AU1014" s="425"/>
    </row>
    <row r="1015" spans="1:47" ht="12.75">
      <c r="A1015" s="401"/>
      <c r="B1015" s="217" t="s">
        <v>62</v>
      </c>
      <c r="C1015" s="200"/>
      <c r="D1015" s="263">
        <v>620801.14999999991</v>
      </c>
      <c r="E1015" s="200"/>
      <c r="F1015" s="200">
        <f t="shared" si="538"/>
        <v>620801.14999999991</v>
      </c>
      <c r="G1015" s="200"/>
      <c r="H1015" s="200"/>
      <c r="I1015" s="200"/>
      <c r="J1015" s="200">
        <f t="shared" si="533"/>
        <v>0</v>
      </c>
      <c r="K1015" s="200"/>
      <c r="L1015" s="200">
        <f t="shared" si="545"/>
        <v>620801.14999999991</v>
      </c>
      <c r="M1015" s="200">
        <f t="shared" si="545"/>
        <v>0</v>
      </c>
      <c r="N1015" s="200">
        <f t="shared" si="534"/>
        <v>620801.14999999991</v>
      </c>
      <c r="O1015" s="200"/>
      <c r="P1015" s="263">
        <v>620801.14999999991</v>
      </c>
      <c r="Q1015" s="200"/>
      <c r="R1015" s="200">
        <f t="shared" si="535"/>
        <v>620801.14999999991</v>
      </c>
      <c r="S1015" s="200"/>
      <c r="T1015" s="200"/>
      <c r="U1015" s="200"/>
      <c r="V1015" s="200">
        <f t="shared" si="536"/>
        <v>0</v>
      </c>
      <c r="W1015" s="200"/>
      <c r="X1015" s="402">
        <f>+[3]EAMC!J545</f>
        <v>12150000</v>
      </c>
      <c r="Y1015" s="200"/>
      <c r="Z1015" s="200">
        <f t="shared" si="537"/>
        <v>12150000</v>
      </c>
      <c r="AA1015" s="200">
        <f t="shared" si="546"/>
        <v>0</v>
      </c>
      <c r="AB1015" s="402">
        <f t="shared" si="546"/>
        <v>12770801.15</v>
      </c>
      <c r="AC1015" s="402">
        <f t="shared" si="546"/>
        <v>0</v>
      </c>
      <c r="AD1015" s="402">
        <f t="shared" si="539"/>
        <v>12770801.15</v>
      </c>
      <c r="AE1015" s="402"/>
      <c r="AF1015" s="402">
        <f>+[3]EAMC!AX545</f>
        <v>12570602</v>
      </c>
      <c r="AG1015" s="402"/>
      <c r="AH1015" s="402">
        <f t="shared" si="540"/>
        <v>12570602</v>
      </c>
      <c r="AI1015" s="402">
        <f t="shared" si="543"/>
        <v>0</v>
      </c>
      <c r="AJ1015" s="402">
        <f t="shared" si="543"/>
        <v>200199.15000000037</v>
      </c>
      <c r="AK1015" s="402">
        <f t="shared" si="543"/>
        <v>0</v>
      </c>
      <c r="AL1015" s="402">
        <f t="shared" si="542"/>
        <v>200199.15000000037</v>
      </c>
      <c r="AM1015" s="403" t="str">
        <f t="shared" si="544"/>
        <v/>
      </c>
      <c r="AN1015" s="403">
        <f t="shared" si="544"/>
        <v>0.98432368121243508</v>
      </c>
      <c r="AO1015" s="403" t="str">
        <f t="shared" si="544"/>
        <v/>
      </c>
      <c r="AP1015" s="403">
        <f t="shared" si="544"/>
        <v>0.98432368121243508</v>
      </c>
      <c r="AQ1015" s="200">
        <f t="shared" si="547"/>
        <v>0</v>
      </c>
      <c r="AR1015" s="200">
        <f t="shared" si="547"/>
        <v>0</v>
      </c>
      <c r="AS1015" s="200">
        <f t="shared" si="547"/>
        <v>0</v>
      </c>
      <c r="AT1015" s="200">
        <f t="shared" si="541"/>
        <v>0</v>
      </c>
      <c r="AU1015" s="425"/>
    </row>
    <row r="1016" spans="1:47">
      <c r="A1016" s="401"/>
      <c r="B1016" s="464" t="s">
        <v>64</v>
      </c>
      <c r="C1016" s="200"/>
      <c r="D1016" s="200">
        <v>9179020.0800000019</v>
      </c>
      <c r="E1016" s="200"/>
      <c r="F1016" s="200">
        <f t="shared" si="538"/>
        <v>9179020.0800000019</v>
      </c>
      <c r="G1016" s="200"/>
      <c r="H1016" s="200"/>
      <c r="I1016" s="200"/>
      <c r="J1016" s="200">
        <f t="shared" si="533"/>
        <v>0</v>
      </c>
      <c r="K1016" s="200"/>
      <c r="L1016" s="200">
        <f t="shared" si="545"/>
        <v>9179020.0800000019</v>
      </c>
      <c r="M1016" s="200">
        <f t="shared" si="545"/>
        <v>0</v>
      </c>
      <c r="N1016" s="200">
        <f t="shared" si="534"/>
        <v>9179020.0800000019</v>
      </c>
      <c r="O1016" s="200"/>
      <c r="P1016" s="200">
        <v>9179020.0800000019</v>
      </c>
      <c r="Q1016" s="200"/>
      <c r="R1016" s="200">
        <f t="shared" si="535"/>
        <v>9179020.0800000019</v>
      </c>
      <c r="S1016" s="200"/>
      <c r="T1016" s="200"/>
      <c r="U1016" s="200"/>
      <c r="V1016" s="200">
        <f t="shared" si="536"/>
        <v>0</v>
      </c>
      <c r="W1016" s="200"/>
      <c r="X1016" s="402">
        <f>+[3]JRMMC!J545</f>
        <v>8125000</v>
      </c>
      <c r="Y1016" s="200"/>
      <c r="Z1016" s="200">
        <f t="shared" si="537"/>
        <v>8125000</v>
      </c>
      <c r="AA1016" s="200">
        <f t="shared" si="546"/>
        <v>0</v>
      </c>
      <c r="AB1016" s="402">
        <f t="shared" si="546"/>
        <v>17304020.080000002</v>
      </c>
      <c r="AC1016" s="402">
        <f t="shared" si="546"/>
        <v>0</v>
      </c>
      <c r="AD1016" s="402">
        <f t="shared" si="539"/>
        <v>17304020.080000002</v>
      </c>
      <c r="AE1016" s="402"/>
      <c r="AF1016" s="402">
        <f>+[3]JRMMC!AX545</f>
        <v>12300077.199999999</v>
      </c>
      <c r="AG1016" s="402"/>
      <c r="AH1016" s="402">
        <f t="shared" si="540"/>
        <v>12300077.199999999</v>
      </c>
      <c r="AI1016" s="402">
        <f t="shared" si="543"/>
        <v>0</v>
      </c>
      <c r="AJ1016" s="402">
        <f t="shared" si="543"/>
        <v>5003942.8800000027</v>
      </c>
      <c r="AK1016" s="402">
        <f t="shared" si="543"/>
        <v>0</v>
      </c>
      <c r="AL1016" s="402">
        <f t="shared" si="542"/>
        <v>5003942.8800000027</v>
      </c>
      <c r="AM1016" s="403" t="str">
        <f t="shared" si="544"/>
        <v/>
      </c>
      <c r="AN1016" s="403">
        <f t="shared" si="544"/>
        <v>0.71082194444610225</v>
      </c>
      <c r="AO1016" s="403" t="str">
        <f t="shared" si="544"/>
        <v/>
      </c>
      <c r="AP1016" s="403">
        <f t="shared" si="544"/>
        <v>0.71082194444610225</v>
      </c>
      <c r="AQ1016" s="200">
        <f t="shared" si="547"/>
        <v>0</v>
      </c>
      <c r="AR1016" s="200">
        <f t="shared" si="547"/>
        <v>0</v>
      </c>
      <c r="AS1016" s="200">
        <f t="shared" si="547"/>
        <v>0</v>
      </c>
      <c r="AT1016" s="200">
        <f t="shared" si="541"/>
        <v>0</v>
      </c>
      <c r="AU1016" s="425"/>
    </row>
    <row r="1017" spans="1:47">
      <c r="A1017" s="401"/>
      <c r="B1017" s="217" t="s">
        <v>163</v>
      </c>
      <c r="C1017" s="200"/>
      <c r="D1017" s="200">
        <v>1350016.87</v>
      </c>
      <c r="E1017" s="200"/>
      <c r="F1017" s="200">
        <f t="shared" si="538"/>
        <v>1350016.87</v>
      </c>
      <c r="G1017" s="200"/>
      <c r="H1017" s="200"/>
      <c r="I1017" s="200"/>
      <c r="J1017" s="200">
        <f t="shared" si="533"/>
        <v>0</v>
      </c>
      <c r="K1017" s="200"/>
      <c r="L1017" s="200">
        <f t="shared" si="545"/>
        <v>1350016.87</v>
      </c>
      <c r="M1017" s="200">
        <f t="shared" si="545"/>
        <v>0</v>
      </c>
      <c r="N1017" s="200">
        <f t="shared" si="534"/>
        <v>1350016.87</v>
      </c>
      <c r="O1017" s="200"/>
      <c r="P1017" s="200">
        <v>1350016.87</v>
      </c>
      <c r="Q1017" s="200"/>
      <c r="R1017" s="200">
        <f t="shared" si="535"/>
        <v>1350016.87</v>
      </c>
      <c r="S1017" s="200"/>
      <c r="T1017" s="200"/>
      <c r="U1017" s="200"/>
      <c r="V1017" s="200">
        <f t="shared" si="536"/>
        <v>0</v>
      </c>
      <c r="W1017" s="200"/>
      <c r="X1017" s="402">
        <f>+[3]NCMH!J545</f>
        <v>100000</v>
      </c>
      <c r="Y1017" s="200"/>
      <c r="Z1017" s="200">
        <f t="shared" si="537"/>
        <v>100000</v>
      </c>
      <c r="AA1017" s="200">
        <f t="shared" si="546"/>
        <v>0</v>
      </c>
      <c r="AB1017" s="402">
        <f t="shared" si="546"/>
        <v>1450016.87</v>
      </c>
      <c r="AC1017" s="402">
        <f t="shared" si="546"/>
        <v>0</v>
      </c>
      <c r="AD1017" s="402">
        <f t="shared" si="539"/>
        <v>1450016.87</v>
      </c>
      <c r="AE1017" s="402"/>
      <c r="AF1017" s="402">
        <f>+[3]NCMH!AX545</f>
        <v>1426409.7</v>
      </c>
      <c r="AG1017" s="402"/>
      <c r="AH1017" s="402">
        <f t="shared" si="540"/>
        <v>1426409.7</v>
      </c>
      <c r="AI1017" s="402">
        <f t="shared" si="543"/>
        <v>0</v>
      </c>
      <c r="AJ1017" s="402">
        <f t="shared" si="543"/>
        <v>23607.170000000158</v>
      </c>
      <c r="AK1017" s="402">
        <f t="shared" si="543"/>
        <v>0</v>
      </c>
      <c r="AL1017" s="402">
        <f t="shared" si="542"/>
        <v>23607.170000000158</v>
      </c>
      <c r="AM1017" s="403" t="str">
        <f t="shared" si="544"/>
        <v/>
      </c>
      <c r="AN1017" s="403">
        <f t="shared" si="544"/>
        <v>0.98371938252001156</v>
      </c>
      <c r="AO1017" s="403" t="str">
        <f t="shared" si="544"/>
        <v/>
      </c>
      <c r="AP1017" s="403">
        <f t="shared" si="544"/>
        <v>0.98371938252001156</v>
      </c>
      <c r="AQ1017" s="200">
        <f t="shared" si="547"/>
        <v>0</v>
      </c>
      <c r="AR1017" s="200">
        <f t="shared" si="547"/>
        <v>0</v>
      </c>
      <c r="AS1017" s="200">
        <f t="shared" si="547"/>
        <v>0</v>
      </c>
      <c r="AT1017" s="200">
        <f t="shared" si="541"/>
        <v>0</v>
      </c>
      <c r="AU1017" s="425"/>
    </row>
    <row r="1018" spans="1:47">
      <c r="A1018" s="401"/>
      <c r="B1018" s="217" t="s">
        <v>161</v>
      </c>
      <c r="C1018" s="200"/>
      <c r="D1018" s="200">
        <v>2764860.7800000003</v>
      </c>
      <c r="E1018" s="200"/>
      <c r="F1018" s="200">
        <f t="shared" si="538"/>
        <v>2764860.7800000003</v>
      </c>
      <c r="G1018" s="200"/>
      <c r="H1018" s="200"/>
      <c r="I1018" s="200"/>
      <c r="J1018" s="200">
        <f t="shared" si="533"/>
        <v>0</v>
      </c>
      <c r="K1018" s="200"/>
      <c r="L1018" s="200">
        <f t="shared" si="545"/>
        <v>2764860.7800000003</v>
      </c>
      <c r="M1018" s="200">
        <f t="shared" si="545"/>
        <v>0</v>
      </c>
      <c r="N1018" s="200">
        <f t="shared" si="534"/>
        <v>2764860.7800000003</v>
      </c>
      <c r="O1018" s="200"/>
      <c r="P1018" s="200">
        <v>2764860.7800000003</v>
      </c>
      <c r="Q1018" s="200"/>
      <c r="R1018" s="200">
        <f t="shared" si="535"/>
        <v>2764860.7800000003</v>
      </c>
      <c r="S1018" s="200"/>
      <c r="T1018" s="200"/>
      <c r="U1018" s="200"/>
      <c r="V1018" s="200">
        <f t="shared" si="536"/>
        <v>0</v>
      </c>
      <c r="W1018" s="200"/>
      <c r="X1018" s="402">
        <f>+[3]NCH!J545</f>
        <v>0</v>
      </c>
      <c r="Y1018" s="200"/>
      <c r="Z1018" s="200">
        <f t="shared" si="537"/>
        <v>0</v>
      </c>
      <c r="AA1018" s="200">
        <f t="shared" si="546"/>
        <v>0</v>
      </c>
      <c r="AB1018" s="402">
        <f t="shared" si="546"/>
        <v>2764860.7800000003</v>
      </c>
      <c r="AC1018" s="402">
        <f t="shared" si="546"/>
        <v>0</v>
      </c>
      <c r="AD1018" s="402">
        <f t="shared" si="539"/>
        <v>2764860.7800000003</v>
      </c>
      <c r="AE1018" s="402"/>
      <c r="AF1018" s="402">
        <f>+[3]NCH!AX545</f>
        <v>2751753.78</v>
      </c>
      <c r="AG1018" s="402"/>
      <c r="AH1018" s="402">
        <f t="shared" si="540"/>
        <v>2751753.78</v>
      </c>
      <c r="AI1018" s="402">
        <f t="shared" si="543"/>
        <v>0</v>
      </c>
      <c r="AJ1018" s="402">
        <f t="shared" si="543"/>
        <v>13107.000000000466</v>
      </c>
      <c r="AK1018" s="402">
        <f t="shared" si="543"/>
        <v>0</v>
      </c>
      <c r="AL1018" s="402">
        <f t="shared" si="542"/>
        <v>13107.000000000466</v>
      </c>
      <c r="AM1018" s="403" t="str">
        <f t="shared" si="544"/>
        <v/>
      </c>
      <c r="AN1018" s="403">
        <f t="shared" si="544"/>
        <v>0.99525943581144782</v>
      </c>
      <c r="AO1018" s="403" t="str">
        <f t="shared" si="544"/>
        <v/>
      </c>
      <c r="AP1018" s="403">
        <f t="shared" si="544"/>
        <v>0.99525943581144782</v>
      </c>
      <c r="AQ1018" s="200">
        <f t="shared" si="547"/>
        <v>0</v>
      </c>
      <c r="AR1018" s="200">
        <f t="shared" si="547"/>
        <v>0</v>
      </c>
      <c r="AS1018" s="200">
        <f t="shared" si="547"/>
        <v>0</v>
      </c>
      <c r="AT1018" s="200">
        <f t="shared" si="541"/>
        <v>0</v>
      </c>
      <c r="AU1018" s="425"/>
    </row>
    <row r="1019" spans="1:47">
      <c r="A1019" s="401"/>
      <c r="B1019" s="217" t="s">
        <v>430</v>
      </c>
      <c r="C1019" s="200"/>
      <c r="D1019" s="200">
        <v>11217524.050000004</v>
      </c>
      <c r="E1019" s="200"/>
      <c r="F1019" s="200">
        <f t="shared" si="538"/>
        <v>11217524.050000004</v>
      </c>
      <c r="G1019" s="200"/>
      <c r="H1019" s="200"/>
      <c r="I1019" s="200"/>
      <c r="J1019" s="200">
        <f t="shared" si="533"/>
        <v>0</v>
      </c>
      <c r="K1019" s="200"/>
      <c r="L1019" s="200">
        <f t="shared" si="545"/>
        <v>11217524.050000004</v>
      </c>
      <c r="M1019" s="200">
        <f t="shared" si="545"/>
        <v>0</v>
      </c>
      <c r="N1019" s="200">
        <f t="shared" si="534"/>
        <v>11217524.050000004</v>
      </c>
      <c r="O1019" s="200"/>
      <c r="P1019" s="200">
        <v>11217524.050000004</v>
      </c>
      <c r="Q1019" s="200"/>
      <c r="R1019" s="200">
        <f t="shared" si="535"/>
        <v>11217524.050000004</v>
      </c>
      <c r="S1019" s="200"/>
      <c r="T1019" s="200"/>
      <c r="U1019" s="200"/>
      <c r="V1019" s="200">
        <f t="shared" si="536"/>
        <v>0</v>
      </c>
      <c r="W1019" s="200"/>
      <c r="X1019" s="402">
        <f>+[3]QMMC!J545</f>
        <v>1100000</v>
      </c>
      <c r="Y1019" s="200"/>
      <c r="Z1019" s="200">
        <f t="shared" si="537"/>
        <v>1100000</v>
      </c>
      <c r="AA1019" s="200">
        <f t="shared" si="546"/>
        <v>0</v>
      </c>
      <c r="AB1019" s="402">
        <f t="shared" si="546"/>
        <v>12317524.050000004</v>
      </c>
      <c r="AC1019" s="402">
        <f t="shared" si="546"/>
        <v>0</v>
      </c>
      <c r="AD1019" s="402">
        <f t="shared" si="539"/>
        <v>12317524.050000004</v>
      </c>
      <c r="AE1019" s="402"/>
      <c r="AF1019" s="402">
        <f>+[3]QMMC!AX545</f>
        <v>12317524.049999999</v>
      </c>
      <c r="AG1019" s="402"/>
      <c r="AH1019" s="402">
        <f t="shared" si="540"/>
        <v>12317524.049999999</v>
      </c>
      <c r="AI1019" s="402">
        <f t="shared" si="543"/>
        <v>0</v>
      </c>
      <c r="AJ1019" s="402">
        <f t="shared" si="543"/>
        <v>0</v>
      </c>
      <c r="AK1019" s="402">
        <f t="shared" si="543"/>
        <v>0</v>
      </c>
      <c r="AL1019" s="402">
        <f t="shared" si="542"/>
        <v>0</v>
      </c>
      <c r="AM1019" s="403" t="str">
        <f t="shared" si="544"/>
        <v/>
      </c>
      <c r="AN1019" s="403">
        <f t="shared" si="544"/>
        <v>0.99999999999999956</v>
      </c>
      <c r="AO1019" s="403" t="str">
        <f t="shared" si="544"/>
        <v/>
      </c>
      <c r="AP1019" s="403">
        <f t="shared" si="544"/>
        <v>0.99999999999999956</v>
      </c>
      <c r="AQ1019" s="200">
        <f t="shared" si="547"/>
        <v>0</v>
      </c>
      <c r="AR1019" s="200">
        <f t="shared" si="547"/>
        <v>0</v>
      </c>
      <c r="AS1019" s="200">
        <f t="shared" si="547"/>
        <v>0</v>
      </c>
      <c r="AT1019" s="200">
        <f t="shared" si="541"/>
        <v>0</v>
      </c>
      <c r="AU1019" s="425"/>
    </row>
    <row r="1020" spans="1:47">
      <c r="A1020" s="401"/>
      <c r="B1020" s="217" t="s">
        <v>162</v>
      </c>
      <c r="C1020" s="200"/>
      <c r="D1020" s="200">
        <v>41590755.340000004</v>
      </c>
      <c r="E1020" s="200"/>
      <c r="F1020" s="200">
        <f t="shared" si="538"/>
        <v>41590755.340000004</v>
      </c>
      <c r="G1020" s="200"/>
      <c r="H1020" s="200"/>
      <c r="I1020" s="200"/>
      <c r="J1020" s="200">
        <f t="shared" si="533"/>
        <v>0</v>
      </c>
      <c r="K1020" s="200"/>
      <c r="L1020" s="200">
        <f t="shared" si="545"/>
        <v>41590755.340000004</v>
      </c>
      <c r="M1020" s="200">
        <f t="shared" si="545"/>
        <v>0</v>
      </c>
      <c r="N1020" s="200">
        <f t="shared" si="534"/>
        <v>41590755.340000004</v>
      </c>
      <c r="O1020" s="200"/>
      <c r="P1020" s="200">
        <v>41590755.340000004</v>
      </c>
      <c r="Q1020" s="200"/>
      <c r="R1020" s="200">
        <f t="shared" si="535"/>
        <v>41590755.340000004</v>
      </c>
      <c r="S1020" s="200"/>
      <c r="T1020" s="200"/>
      <c r="U1020" s="200"/>
      <c r="V1020" s="200">
        <f t="shared" si="536"/>
        <v>0</v>
      </c>
      <c r="W1020" s="200"/>
      <c r="X1020" s="402">
        <f>+[3]POC!J545</f>
        <v>100000</v>
      </c>
      <c r="Y1020" s="200"/>
      <c r="Z1020" s="200">
        <f t="shared" si="537"/>
        <v>100000</v>
      </c>
      <c r="AA1020" s="200">
        <f t="shared" si="546"/>
        <v>0</v>
      </c>
      <c r="AB1020" s="402">
        <f t="shared" si="546"/>
        <v>41690755.340000004</v>
      </c>
      <c r="AC1020" s="402">
        <f t="shared" si="546"/>
        <v>0</v>
      </c>
      <c r="AD1020" s="402">
        <f t="shared" si="539"/>
        <v>41690755.340000004</v>
      </c>
      <c r="AE1020" s="402"/>
      <c r="AF1020" s="402">
        <f>+[3]POC!AX545</f>
        <v>30877133.030000001</v>
      </c>
      <c r="AG1020" s="402"/>
      <c r="AH1020" s="402">
        <f t="shared" si="540"/>
        <v>30877133.030000001</v>
      </c>
      <c r="AI1020" s="402">
        <f t="shared" si="543"/>
        <v>0</v>
      </c>
      <c r="AJ1020" s="402">
        <f t="shared" si="543"/>
        <v>10813622.310000002</v>
      </c>
      <c r="AK1020" s="402">
        <f t="shared" si="543"/>
        <v>0</v>
      </c>
      <c r="AL1020" s="402">
        <f t="shared" si="542"/>
        <v>10813622.310000002</v>
      </c>
      <c r="AM1020" s="403" t="str">
        <f t="shared" si="544"/>
        <v/>
      </c>
      <c r="AN1020" s="403">
        <f t="shared" si="544"/>
        <v>0.74062301769752481</v>
      </c>
      <c r="AO1020" s="403" t="str">
        <f t="shared" si="544"/>
        <v/>
      </c>
      <c r="AP1020" s="403">
        <f t="shared" si="544"/>
        <v>0.74062301769752481</v>
      </c>
      <c r="AQ1020" s="200">
        <f t="shared" si="547"/>
        <v>0</v>
      </c>
      <c r="AR1020" s="200">
        <f t="shared" si="547"/>
        <v>0</v>
      </c>
      <c r="AS1020" s="200">
        <f t="shared" si="547"/>
        <v>0</v>
      </c>
      <c r="AT1020" s="200">
        <f t="shared" si="541"/>
        <v>0</v>
      </c>
      <c r="AU1020" s="425"/>
    </row>
    <row r="1021" spans="1:47">
      <c r="A1021" s="401"/>
      <c r="B1021" s="217" t="s">
        <v>431</v>
      </c>
      <c r="C1021" s="200"/>
      <c r="D1021" s="200">
        <v>1250133.25</v>
      </c>
      <c r="E1021" s="200"/>
      <c r="F1021" s="200">
        <f t="shared" si="538"/>
        <v>1250133.25</v>
      </c>
      <c r="G1021" s="200"/>
      <c r="H1021" s="200"/>
      <c r="I1021" s="200"/>
      <c r="J1021" s="200">
        <f t="shared" si="533"/>
        <v>0</v>
      </c>
      <c r="K1021" s="200"/>
      <c r="L1021" s="200">
        <f t="shared" si="545"/>
        <v>1250133.25</v>
      </c>
      <c r="M1021" s="200">
        <f t="shared" si="545"/>
        <v>0</v>
      </c>
      <c r="N1021" s="200">
        <f t="shared" si="534"/>
        <v>1250133.25</v>
      </c>
      <c r="O1021" s="200"/>
      <c r="P1021" s="200">
        <v>1250133.25</v>
      </c>
      <c r="Q1021" s="200"/>
      <c r="R1021" s="200">
        <f t="shared" si="535"/>
        <v>1250133.25</v>
      </c>
      <c r="S1021" s="200"/>
      <c r="T1021" s="200"/>
      <c r="U1021" s="200"/>
      <c r="V1021" s="200">
        <f t="shared" si="536"/>
        <v>0</v>
      </c>
      <c r="W1021" s="200"/>
      <c r="X1021" s="402">
        <f>+[3]RITM!J545</f>
        <v>0</v>
      </c>
      <c r="Y1021" s="200"/>
      <c r="Z1021" s="200">
        <f t="shared" si="537"/>
        <v>0</v>
      </c>
      <c r="AA1021" s="200">
        <f t="shared" si="546"/>
        <v>0</v>
      </c>
      <c r="AB1021" s="402">
        <f t="shared" si="546"/>
        <v>1250133.25</v>
      </c>
      <c r="AC1021" s="402">
        <f t="shared" si="546"/>
        <v>0</v>
      </c>
      <c r="AD1021" s="402">
        <f t="shared" si="539"/>
        <v>1250133.25</v>
      </c>
      <c r="AE1021" s="402"/>
      <c r="AF1021" s="402">
        <f>+[3]RITM!AX545</f>
        <v>1250000</v>
      </c>
      <c r="AG1021" s="402"/>
      <c r="AH1021" s="402">
        <f t="shared" si="540"/>
        <v>1250000</v>
      </c>
      <c r="AI1021" s="402">
        <f t="shared" si="543"/>
        <v>0</v>
      </c>
      <c r="AJ1021" s="402">
        <f t="shared" si="543"/>
        <v>133.25</v>
      </c>
      <c r="AK1021" s="402">
        <f t="shared" si="543"/>
        <v>0</v>
      </c>
      <c r="AL1021" s="402">
        <f t="shared" si="542"/>
        <v>133.25</v>
      </c>
      <c r="AM1021" s="403" t="str">
        <f t="shared" si="544"/>
        <v/>
      </c>
      <c r="AN1021" s="403">
        <f t="shared" si="544"/>
        <v>0.99989341136234877</v>
      </c>
      <c r="AO1021" s="403" t="str">
        <f t="shared" si="544"/>
        <v/>
      </c>
      <c r="AP1021" s="403">
        <f t="shared" si="544"/>
        <v>0.99989341136234877</v>
      </c>
      <c r="AQ1021" s="200">
        <f t="shared" si="547"/>
        <v>0</v>
      </c>
      <c r="AR1021" s="200">
        <f t="shared" si="547"/>
        <v>0</v>
      </c>
      <c r="AS1021" s="200">
        <f t="shared" si="547"/>
        <v>0</v>
      </c>
      <c r="AT1021" s="200">
        <f t="shared" si="541"/>
        <v>0</v>
      </c>
      <c r="AU1021" s="425"/>
    </row>
    <row r="1022" spans="1:47">
      <c r="A1022" s="401"/>
      <c r="B1022" s="217" t="s">
        <v>432</v>
      </c>
      <c r="C1022" s="200"/>
      <c r="D1022" s="200">
        <v>49878.069999998435</v>
      </c>
      <c r="E1022" s="200"/>
      <c r="F1022" s="200">
        <f t="shared" si="538"/>
        <v>49878.069999998435</v>
      </c>
      <c r="G1022" s="200"/>
      <c r="H1022" s="200"/>
      <c r="I1022" s="200"/>
      <c r="J1022" s="200">
        <f t="shared" si="533"/>
        <v>0</v>
      </c>
      <c r="K1022" s="200"/>
      <c r="L1022" s="200">
        <f t="shared" si="545"/>
        <v>49878.069999998435</v>
      </c>
      <c r="M1022" s="200">
        <f t="shared" si="545"/>
        <v>0</v>
      </c>
      <c r="N1022" s="200">
        <f t="shared" si="534"/>
        <v>49878.069999998435</v>
      </c>
      <c r="O1022" s="200"/>
      <c r="P1022" s="200">
        <v>49878.069999998435</v>
      </c>
      <c r="Q1022" s="200"/>
      <c r="R1022" s="200">
        <f t="shared" si="535"/>
        <v>49878.069999998435</v>
      </c>
      <c r="S1022" s="200"/>
      <c r="T1022" s="200"/>
      <c r="U1022" s="200"/>
      <c r="V1022" s="200">
        <f t="shared" si="536"/>
        <v>0</v>
      </c>
      <c r="W1022" s="200"/>
      <c r="X1022" s="402">
        <f>+[3]RMC!J545</f>
        <v>500000</v>
      </c>
      <c r="Y1022" s="200"/>
      <c r="Z1022" s="200">
        <f t="shared" si="537"/>
        <v>500000</v>
      </c>
      <c r="AA1022" s="200">
        <f t="shared" si="546"/>
        <v>0</v>
      </c>
      <c r="AB1022" s="402">
        <f t="shared" si="546"/>
        <v>549878.06999999844</v>
      </c>
      <c r="AC1022" s="402">
        <f t="shared" si="546"/>
        <v>0</v>
      </c>
      <c r="AD1022" s="402">
        <f t="shared" si="539"/>
        <v>549878.06999999844</v>
      </c>
      <c r="AE1022" s="402"/>
      <c r="AF1022" s="402">
        <f>+[3]RMC!AX545</f>
        <v>542020</v>
      </c>
      <c r="AG1022" s="402"/>
      <c r="AH1022" s="402">
        <f t="shared" si="540"/>
        <v>542020</v>
      </c>
      <c r="AI1022" s="402">
        <f t="shared" si="543"/>
        <v>0</v>
      </c>
      <c r="AJ1022" s="402">
        <f t="shared" si="543"/>
        <v>7858.0699999984354</v>
      </c>
      <c r="AK1022" s="402">
        <f t="shared" si="543"/>
        <v>0</v>
      </c>
      <c r="AL1022" s="402">
        <f t="shared" si="542"/>
        <v>7858.0699999984354</v>
      </c>
      <c r="AM1022" s="403" t="str">
        <f t="shared" si="544"/>
        <v/>
      </c>
      <c r="AN1022" s="403">
        <f t="shared" si="544"/>
        <v>0.98570943191097171</v>
      </c>
      <c r="AO1022" s="403" t="str">
        <f t="shared" si="544"/>
        <v/>
      </c>
      <c r="AP1022" s="403">
        <f t="shared" si="544"/>
        <v>0.98570943191097171</v>
      </c>
      <c r="AQ1022" s="200">
        <f t="shared" si="547"/>
        <v>0</v>
      </c>
      <c r="AR1022" s="200">
        <f t="shared" si="547"/>
        <v>0</v>
      </c>
      <c r="AS1022" s="200">
        <f t="shared" si="547"/>
        <v>0</v>
      </c>
      <c r="AT1022" s="200">
        <f t="shared" si="541"/>
        <v>0</v>
      </c>
      <c r="AU1022" s="425"/>
    </row>
    <row r="1023" spans="1:47">
      <c r="A1023" s="401"/>
      <c r="B1023" s="217" t="s">
        <v>164</v>
      </c>
      <c r="C1023" s="200"/>
      <c r="D1023" s="200">
        <v>17069579.93</v>
      </c>
      <c r="E1023" s="200"/>
      <c r="F1023" s="200">
        <f t="shared" si="538"/>
        <v>17069579.93</v>
      </c>
      <c r="G1023" s="200"/>
      <c r="H1023" s="200"/>
      <c r="I1023" s="200"/>
      <c r="J1023" s="200">
        <f t="shared" si="533"/>
        <v>0</v>
      </c>
      <c r="K1023" s="200"/>
      <c r="L1023" s="200">
        <f t="shared" si="545"/>
        <v>17069579.93</v>
      </c>
      <c r="M1023" s="200">
        <f t="shared" si="545"/>
        <v>0</v>
      </c>
      <c r="N1023" s="200">
        <f t="shared" si="534"/>
        <v>17069579.93</v>
      </c>
      <c r="O1023" s="200"/>
      <c r="P1023" s="200">
        <v>17069579.93</v>
      </c>
      <c r="Q1023" s="200"/>
      <c r="R1023" s="200">
        <f t="shared" si="535"/>
        <v>17069579.93</v>
      </c>
      <c r="S1023" s="200"/>
      <c r="T1023" s="200"/>
      <c r="U1023" s="200"/>
      <c r="V1023" s="200">
        <f t="shared" si="536"/>
        <v>0</v>
      </c>
      <c r="W1023" s="200"/>
      <c r="X1023" s="402">
        <f>+[3]SLH!J545</f>
        <v>0</v>
      </c>
      <c r="Y1023" s="200"/>
      <c r="Z1023" s="200">
        <f t="shared" si="537"/>
        <v>0</v>
      </c>
      <c r="AA1023" s="200">
        <f t="shared" si="546"/>
        <v>0</v>
      </c>
      <c r="AB1023" s="402">
        <f t="shared" si="546"/>
        <v>17069579.93</v>
      </c>
      <c r="AC1023" s="402">
        <f t="shared" si="546"/>
        <v>0</v>
      </c>
      <c r="AD1023" s="402">
        <f t="shared" si="539"/>
        <v>17069579.93</v>
      </c>
      <c r="AE1023" s="402"/>
      <c r="AF1023" s="402">
        <f>+[3]SLH!AX545</f>
        <v>15497108.970000001</v>
      </c>
      <c r="AG1023" s="402"/>
      <c r="AH1023" s="402">
        <f t="shared" si="540"/>
        <v>15497108.970000001</v>
      </c>
      <c r="AI1023" s="402">
        <f t="shared" si="543"/>
        <v>0</v>
      </c>
      <c r="AJ1023" s="402">
        <f t="shared" si="543"/>
        <v>1572470.959999999</v>
      </c>
      <c r="AK1023" s="402">
        <f t="shared" si="543"/>
        <v>0</v>
      </c>
      <c r="AL1023" s="402">
        <f t="shared" si="542"/>
        <v>1572470.959999999</v>
      </c>
      <c r="AM1023" s="403" t="str">
        <f t="shared" si="544"/>
        <v/>
      </c>
      <c r="AN1023" s="403">
        <f t="shared" si="544"/>
        <v>0.90787875469411161</v>
      </c>
      <c r="AO1023" s="403" t="str">
        <f t="shared" si="544"/>
        <v/>
      </c>
      <c r="AP1023" s="403">
        <f t="shared" si="544"/>
        <v>0.90787875469411161</v>
      </c>
      <c r="AQ1023" s="200">
        <f t="shared" si="547"/>
        <v>0</v>
      </c>
      <c r="AR1023" s="200">
        <f t="shared" si="547"/>
        <v>0</v>
      </c>
      <c r="AS1023" s="200">
        <f t="shared" si="547"/>
        <v>0</v>
      </c>
      <c r="AT1023" s="200">
        <f t="shared" si="541"/>
        <v>0</v>
      </c>
      <c r="AU1023" s="425"/>
    </row>
    <row r="1024" spans="1:47">
      <c r="A1024" s="401"/>
      <c r="B1024" s="217" t="s">
        <v>70</v>
      </c>
      <c r="C1024" s="200"/>
      <c r="D1024" s="200">
        <v>2407916.9000000004</v>
      </c>
      <c r="E1024" s="200"/>
      <c r="F1024" s="200">
        <f t="shared" si="538"/>
        <v>2407916.9000000004</v>
      </c>
      <c r="G1024" s="200"/>
      <c r="H1024" s="200"/>
      <c r="I1024" s="200"/>
      <c r="J1024" s="200">
        <f t="shared" si="533"/>
        <v>0</v>
      </c>
      <c r="K1024" s="200"/>
      <c r="L1024" s="200">
        <f t="shared" si="545"/>
        <v>2407916.9000000004</v>
      </c>
      <c r="M1024" s="200">
        <f t="shared" si="545"/>
        <v>0</v>
      </c>
      <c r="N1024" s="200">
        <f t="shared" si="534"/>
        <v>2407916.9000000004</v>
      </c>
      <c r="O1024" s="200"/>
      <c r="P1024" s="200">
        <v>2407916.9000000004</v>
      </c>
      <c r="Q1024" s="200"/>
      <c r="R1024" s="200">
        <f t="shared" si="535"/>
        <v>2407916.9000000004</v>
      </c>
      <c r="S1024" s="200"/>
      <c r="T1024" s="200"/>
      <c r="U1024" s="200"/>
      <c r="V1024" s="200">
        <f t="shared" si="536"/>
        <v>0</v>
      </c>
      <c r="W1024" s="200"/>
      <c r="X1024" s="402">
        <f>+[3]TMC!J545</f>
        <v>0</v>
      </c>
      <c r="Y1024" s="200"/>
      <c r="Z1024" s="200">
        <f t="shared" si="537"/>
        <v>0</v>
      </c>
      <c r="AA1024" s="200">
        <f t="shared" si="546"/>
        <v>0</v>
      </c>
      <c r="AB1024" s="402">
        <f t="shared" si="546"/>
        <v>2407916.9000000004</v>
      </c>
      <c r="AC1024" s="402">
        <f t="shared" si="546"/>
        <v>0</v>
      </c>
      <c r="AD1024" s="402">
        <f t="shared" si="539"/>
        <v>2407916.9000000004</v>
      </c>
      <c r="AE1024" s="402"/>
      <c r="AF1024" s="402">
        <f>+[3]TMC!AX545</f>
        <v>2389515.5</v>
      </c>
      <c r="AG1024" s="402"/>
      <c r="AH1024" s="402">
        <f t="shared" si="540"/>
        <v>2389515.5</v>
      </c>
      <c r="AI1024" s="402">
        <f t="shared" si="543"/>
        <v>0</v>
      </c>
      <c r="AJ1024" s="402">
        <f t="shared" si="543"/>
        <v>18401.400000000373</v>
      </c>
      <c r="AK1024" s="402">
        <f t="shared" si="543"/>
        <v>0</v>
      </c>
      <c r="AL1024" s="402">
        <f t="shared" si="542"/>
        <v>18401.400000000373</v>
      </c>
      <c r="AM1024" s="403" t="str">
        <f t="shared" ref="AM1024:AP1029" si="548">IF(AA1024=0,"",AE1024/AA1024)</f>
        <v/>
      </c>
      <c r="AN1024" s="403">
        <f t="shared" si="548"/>
        <v>0.99235795886477629</v>
      </c>
      <c r="AO1024" s="403" t="str">
        <f t="shared" si="548"/>
        <v/>
      </c>
      <c r="AP1024" s="403">
        <f t="shared" si="548"/>
        <v>0.99235795886477629</v>
      </c>
      <c r="AQ1024" s="200">
        <f t="shared" si="547"/>
        <v>0</v>
      </c>
      <c r="AR1024" s="200">
        <f t="shared" si="547"/>
        <v>0</v>
      </c>
      <c r="AS1024" s="200">
        <f t="shared" si="547"/>
        <v>0</v>
      </c>
      <c r="AT1024" s="200">
        <f t="shared" si="541"/>
        <v>0</v>
      </c>
      <c r="AU1024" s="425"/>
    </row>
    <row r="1025" spans="1:48">
      <c r="A1025" s="401"/>
      <c r="B1025" s="444"/>
      <c r="C1025" s="200">
        <v>0</v>
      </c>
      <c r="D1025" s="200">
        <v>0</v>
      </c>
      <c r="E1025" s="200">
        <v>0</v>
      </c>
      <c r="F1025" s="200">
        <f t="shared" si="538"/>
        <v>0</v>
      </c>
      <c r="G1025" s="200">
        <v>0</v>
      </c>
      <c r="H1025" s="200">
        <v>0</v>
      </c>
      <c r="I1025" s="200">
        <v>0</v>
      </c>
      <c r="J1025" s="200">
        <f t="shared" si="533"/>
        <v>0</v>
      </c>
      <c r="K1025" s="200"/>
      <c r="L1025" s="200">
        <f t="shared" si="545"/>
        <v>0</v>
      </c>
      <c r="M1025" s="200">
        <f t="shared" si="545"/>
        <v>0</v>
      </c>
      <c r="N1025" s="200">
        <f t="shared" si="534"/>
        <v>0</v>
      </c>
      <c r="O1025" s="200">
        <v>0</v>
      </c>
      <c r="P1025" s="200">
        <v>0</v>
      </c>
      <c r="Q1025" s="200">
        <v>0</v>
      </c>
      <c r="R1025" s="200">
        <f t="shared" si="535"/>
        <v>0</v>
      </c>
      <c r="S1025" s="200">
        <v>0</v>
      </c>
      <c r="T1025" s="200">
        <v>0</v>
      </c>
      <c r="U1025" s="200">
        <v>0</v>
      </c>
      <c r="V1025" s="200">
        <f t="shared" si="536"/>
        <v>0</v>
      </c>
      <c r="W1025" s="200">
        <v>0</v>
      </c>
      <c r="X1025" s="200">
        <v>0</v>
      </c>
      <c r="Y1025" s="200">
        <v>0</v>
      </c>
      <c r="Z1025" s="200">
        <f t="shared" si="537"/>
        <v>0</v>
      </c>
      <c r="AA1025" s="200">
        <f t="shared" si="546"/>
        <v>0</v>
      </c>
      <c r="AB1025" s="402">
        <f t="shared" si="546"/>
        <v>0</v>
      </c>
      <c r="AC1025" s="402">
        <f t="shared" si="546"/>
        <v>0</v>
      </c>
      <c r="AD1025" s="402">
        <f t="shared" si="539"/>
        <v>0</v>
      </c>
      <c r="AE1025" s="402">
        <v>0</v>
      </c>
      <c r="AF1025" s="402">
        <v>0</v>
      </c>
      <c r="AG1025" s="402">
        <v>0</v>
      </c>
      <c r="AH1025" s="402">
        <f t="shared" si="540"/>
        <v>0</v>
      </c>
      <c r="AI1025" s="402">
        <f t="shared" si="543"/>
        <v>0</v>
      </c>
      <c r="AJ1025" s="402">
        <f t="shared" si="543"/>
        <v>0</v>
      </c>
      <c r="AK1025" s="402">
        <f t="shared" si="543"/>
        <v>0</v>
      </c>
      <c r="AL1025" s="402">
        <f t="shared" si="542"/>
        <v>0</v>
      </c>
      <c r="AM1025" s="403" t="str">
        <f t="shared" si="548"/>
        <v/>
      </c>
      <c r="AN1025" s="403" t="str">
        <f t="shared" si="548"/>
        <v/>
      </c>
      <c r="AO1025" s="403" t="str">
        <f t="shared" si="548"/>
        <v/>
      </c>
      <c r="AP1025" s="403" t="str">
        <f t="shared" si="548"/>
        <v/>
      </c>
      <c r="AQ1025" s="200">
        <f t="shared" si="547"/>
        <v>0</v>
      </c>
      <c r="AR1025" s="200">
        <f t="shared" si="547"/>
        <v>0</v>
      </c>
      <c r="AS1025" s="200">
        <f t="shared" si="547"/>
        <v>0</v>
      </c>
      <c r="AT1025" s="200">
        <f t="shared" si="541"/>
        <v>0</v>
      </c>
      <c r="AU1025" s="425"/>
    </row>
    <row r="1026" spans="1:48" s="447" customFormat="1">
      <c r="A1026" s="428">
        <v>414110000</v>
      </c>
      <c r="B1026" s="454" t="s">
        <v>404</v>
      </c>
      <c r="C1026" s="397">
        <v>0</v>
      </c>
      <c r="D1026" s="397">
        <v>0</v>
      </c>
      <c r="E1026" s="397">
        <v>0</v>
      </c>
      <c r="F1026" s="397">
        <f t="shared" si="538"/>
        <v>0</v>
      </c>
      <c r="G1026" s="397">
        <v>0</v>
      </c>
      <c r="H1026" s="397">
        <v>0</v>
      </c>
      <c r="I1026" s="397">
        <v>0</v>
      </c>
      <c r="J1026" s="397">
        <f t="shared" si="533"/>
        <v>0</v>
      </c>
      <c r="K1026" s="397">
        <f t="shared" si="545"/>
        <v>0</v>
      </c>
      <c r="L1026" s="397">
        <f t="shared" si="545"/>
        <v>0</v>
      </c>
      <c r="M1026" s="397">
        <f t="shared" si="545"/>
        <v>0</v>
      </c>
      <c r="N1026" s="397">
        <f t="shared" si="534"/>
        <v>0</v>
      </c>
      <c r="O1026" s="397">
        <v>0</v>
      </c>
      <c r="P1026" s="397">
        <v>0</v>
      </c>
      <c r="Q1026" s="397">
        <v>0</v>
      </c>
      <c r="R1026" s="397">
        <f t="shared" si="535"/>
        <v>0</v>
      </c>
      <c r="S1026" s="397">
        <v>0</v>
      </c>
      <c r="T1026" s="397">
        <v>0</v>
      </c>
      <c r="U1026" s="397">
        <v>0</v>
      </c>
      <c r="V1026" s="397">
        <f t="shared" si="536"/>
        <v>0</v>
      </c>
      <c r="W1026" s="397">
        <v>0</v>
      </c>
      <c r="X1026" s="397">
        <v>0</v>
      </c>
      <c r="Y1026" s="397">
        <v>0</v>
      </c>
      <c r="Z1026" s="397">
        <f t="shared" si="537"/>
        <v>0</v>
      </c>
      <c r="AA1026" s="397">
        <f t="shared" si="546"/>
        <v>0</v>
      </c>
      <c r="AB1026" s="398">
        <f t="shared" si="546"/>
        <v>0</v>
      </c>
      <c r="AC1026" s="398">
        <f t="shared" si="546"/>
        <v>0</v>
      </c>
      <c r="AD1026" s="398">
        <f t="shared" si="539"/>
        <v>0</v>
      </c>
      <c r="AE1026" s="398">
        <v>0</v>
      </c>
      <c r="AF1026" s="398">
        <v>0</v>
      </c>
      <c r="AG1026" s="398">
        <v>0</v>
      </c>
      <c r="AH1026" s="398">
        <f t="shared" si="540"/>
        <v>0</v>
      </c>
      <c r="AI1026" s="398">
        <f t="shared" si="543"/>
        <v>0</v>
      </c>
      <c r="AJ1026" s="398">
        <f t="shared" si="543"/>
        <v>0</v>
      </c>
      <c r="AK1026" s="398">
        <f t="shared" si="543"/>
        <v>0</v>
      </c>
      <c r="AL1026" s="398">
        <f t="shared" si="542"/>
        <v>0</v>
      </c>
      <c r="AM1026" s="399" t="str">
        <f t="shared" si="548"/>
        <v/>
      </c>
      <c r="AN1026" s="399" t="str">
        <f t="shared" si="548"/>
        <v/>
      </c>
      <c r="AO1026" s="399" t="str">
        <f t="shared" si="548"/>
        <v/>
      </c>
      <c r="AP1026" s="399" t="str">
        <f t="shared" si="548"/>
        <v/>
      </c>
      <c r="AQ1026" s="397">
        <f t="shared" si="547"/>
        <v>0</v>
      </c>
      <c r="AR1026" s="397">
        <f t="shared" si="547"/>
        <v>0</v>
      </c>
      <c r="AS1026" s="397">
        <f t="shared" si="547"/>
        <v>0</v>
      </c>
      <c r="AT1026" s="397">
        <f t="shared" si="541"/>
        <v>0</v>
      </c>
      <c r="AU1026" s="445"/>
      <c r="AV1026" s="457"/>
    </row>
    <row r="1027" spans="1:48" ht="24">
      <c r="A1027" s="489" t="s">
        <v>405</v>
      </c>
      <c r="B1027" s="547" t="s">
        <v>406</v>
      </c>
      <c r="C1027" s="200"/>
      <c r="D1027" s="200"/>
      <c r="E1027" s="200"/>
      <c r="F1027" s="200">
        <f t="shared" si="538"/>
        <v>0</v>
      </c>
      <c r="G1027" s="200"/>
      <c r="H1027" s="200"/>
      <c r="I1027" s="200"/>
      <c r="J1027" s="200">
        <f t="shared" si="533"/>
        <v>0</v>
      </c>
      <c r="K1027" s="200">
        <f t="shared" si="545"/>
        <v>0</v>
      </c>
      <c r="L1027" s="200">
        <f t="shared" si="545"/>
        <v>0</v>
      </c>
      <c r="M1027" s="200">
        <f t="shared" si="545"/>
        <v>0</v>
      </c>
      <c r="N1027" s="200">
        <f t="shared" si="534"/>
        <v>0</v>
      </c>
      <c r="O1027" s="200"/>
      <c r="P1027" s="200"/>
      <c r="Q1027" s="200"/>
      <c r="R1027" s="200">
        <f t="shared" si="535"/>
        <v>0</v>
      </c>
      <c r="S1027" s="200"/>
      <c r="T1027" s="200"/>
      <c r="U1027" s="200"/>
      <c r="V1027" s="200">
        <f t="shared" si="536"/>
        <v>0</v>
      </c>
      <c r="W1027" s="200"/>
      <c r="X1027" s="200"/>
      <c r="Y1027" s="200"/>
      <c r="Z1027" s="200">
        <f t="shared" si="537"/>
        <v>0</v>
      </c>
      <c r="AA1027" s="200">
        <f t="shared" si="546"/>
        <v>0</v>
      </c>
      <c r="AB1027" s="402">
        <f t="shared" si="546"/>
        <v>0</v>
      </c>
      <c r="AC1027" s="402">
        <f t="shared" si="546"/>
        <v>0</v>
      </c>
      <c r="AD1027" s="402">
        <f t="shared" si="539"/>
        <v>0</v>
      </c>
      <c r="AE1027" s="402"/>
      <c r="AF1027" s="402"/>
      <c r="AG1027" s="402"/>
      <c r="AH1027" s="402">
        <f t="shared" si="540"/>
        <v>0</v>
      </c>
      <c r="AI1027" s="402">
        <f t="shared" si="543"/>
        <v>0</v>
      </c>
      <c r="AJ1027" s="402">
        <f t="shared" si="543"/>
        <v>0</v>
      </c>
      <c r="AK1027" s="402">
        <f t="shared" si="543"/>
        <v>0</v>
      </c>
      <c r="AL1027" s="402">
        <f t="shared" si="542"/>
        <v>0</v>
      </c>
      <c r="AM1027" s="403" t="str">
        <f t="shared" si="548"/>
        <v/>
      </c>
      <c r="AN1027" s="403" t="str">
        <f t="shared" si="548"/>
        <v/>
      </c>
      <c r="AO1027" s="403" t="str">
        <f t="shared" si="548"/>
        <v/>
      </c>
      <c r="AP1027" s="403" t="str">
        <f t="shared" si="548"/>
        <v/>
      </c>
      <c r="AQ1027" s="200">
        <f t="shared" si="547"/>
        <v>0</v>
      </c>
      <c r="AR1027" s="200">
        <f t="shared" si="547"/>
        <v>0</v>
      </c>
      <c r="AS1027" s="200">
        <f t="shared" si="547"/>
        <v>0</v>
      </c>
      <c r="AT1027" s="200">
        <f t="shared" si="541"/>
        <v>0</v>
      </c>
      <c r="AU1027" s="425"/>
    </row>
    <row r="1028" spans="1:48" s="368" customFormat="1">
      <c r="A1028" s="428" t="s">
        <v>407</v>
      </c>
      <c r="B1028" s="548" t="s">
        <v>408</v>
      </c>
      <c r="C1028" s="397">
        <f>SUM(C1029:C1040)</f>
        <v>0</v>
      </c>
      <c r="D1028" s="397">
        <f>SUM(D1029:D1040)</f>
        <v>6027000</v>
      </c>
      <c r="E1028" s="397">
        <f>SUM(E1029:E1040)</f>
        <v>10297502.98</v>
      </c>
      <c r="F1028" s="397">
        <f t="shared" si="538"/>
        <v>16324502.98</v>
      </c>
      <c r="G1028" s="397">
        <f>SUM(G1029:G1040)</f>
        <v>0</v>
      </c>
      <c r="H1028" s="397">
        <f>SUM(H1029:H1040)</f>
        <v>0</v>
      </c>
      <c r="I1028" s="397">
        <f>SUM(I1029:I1040)</f>
        <v>0</v>
      </c>
      <c r="J1028" s="397">
        <f t="shared" si="533"/>
        <v>0</v>
      </c>
      <c r="K1028" s="397">
        <f t="shared" si="545"/>
        <v>0</v>
      </c>
      <c r="L1028" s="397">
        <f t="shared" si="545"/>
        <v>6027000</v>
      </c>
      <c r="M1028" s="397">
        <f t="shared" si="545"/>
        <v>10297502.98</v>
      </c>
      <c r="N1028" s="397">
        <f t="shared" si="534"/>
        <v>16324502.98</v>
      </c>
      <c r="O1028" s="397">
        <f>SUM(O1029:O1040)</f>
        <v>0</v>
      </c>
      <c r="P1028" s="397">
        <f>SUM(P1029:P1040)</f>
        <v>6027000</v>
      </c>
      <c r="Q1028" s="397">
        <f>SUM(Q1029:Q1040)</f>
        <v>10297502.98</v>
      </c>
      <c r="R1028" s="397">
        <f t="shared" si="535"/>
        <v>16324502.98</v>
      </c>
      <c r="S1028" s="397">
        <f>SUM(S1029:S1040)</f>
        <v>0</v>
      </c>
      <c r="T1028" s="397">
        <f>SUM(T1029:T1040)</f>
        <v>0</v>
      </c>
      <c r="U1028" s="397">
        <f>SUM(U1029:U1040)</f>
        <v>0</v>
      </c>
      <c r="V1028" s="397">
        <f t="shared" si="536"/>
        <v>0</v>
      </c>
      <c r="W1028" s="397">
        <f>SUM(W1029:W1040)</f>
        <v>0</v>
      </c>
      <c r="X1028" s="397">
        <f>SUM(X1029:X1040)</f>
        <v>0</v>
      </c>
      <c r="Y1028" s="397">
        <f>SUM(Y1029:Y1040)</f>
        <v>0</v>
      </c>
      <c r="Z1028" s="397">
        <f t="shared" si="537"/>
        <v>0</v>
      </c>
      <c r="AA1028" s="397">
        <f t="shared" si="546"/>
        <v>0</v>
      </c>
      <c r="AB1028" s="398">
        <f t="shared" si="546"/>
        <v>6027000</v>
      </c>
      <c r="AC1028" s="398">
        <f t="shared" si="546"/>
        <v>10297502.98</v>
      </c>
      <c r="AD1028" s="398">
        <f t="shared" si="539"/>
        <v>16324502.98</v>
      </c>
      <c r="AE1028" s="398">
        <f>SUM(AE1029:AE1040)</f>
        <v>0</v>
      </c>
      <c r="AF1028" s="398">
        <f>SUM(AF1029:AF1040)</f>
        <v>6027000</v>
      </c>
      <c r="AG1028" s="398">
        <f>SUM(AG1029:AG1040)</f>
        <v>7949643.7800000003</v>
      </c>
      <c r="AH1028" s="398">
        <f t="shared" si="540"/>
        <v>13976643.780000001</v>
      </c>
      <c r="AI1028" s="398">
        <f t="shared" ref="AI1028:AK1041" si="549">+AA1028-AE1028</f>
        <v>0</v>
      </c>
      <c r="AJ1028" s="398">
        <f t="shared" si="549"/>
        <v>0</v>
      </c>
      <c r="AK1028" s="398">
        <f t="shared" si="549"/>
        <v>2347859.2000000002</v>
      </c>
      <c r="AL1028" s="398">
        <f t="shared" si="542"/>
        <v>2347859.2000000002</v>
      </c>
      <c r="AM1028" s="399" t="str">
        <f t="shared" si="548"/>
        <v/>
      </c>
      <c r="AN1028" s="399">
        <f t="shared" si="548"/>
        <v>1</v>
      </c>
      <c r="AO1028" s="399">
        <f t="shared" si="548"/>
        <v>0.77199723034214651</v>
      </c>
      <c r="AP1028" s="399">
        <f t="shared" si="548"/>
        <v>0.85617576211193169</v>
      </c>
      <c r="AQ1028" s="397">
        <f t="shared" si="547"/>
        <v>0</v>
      </c>
      <c r="AR1028" s="397">
        <f t="shared" si="547"/>
        <v>0</v>
      </c>
      <c r="AS1028" s="397">
        <f t="shared" si="547"/>
        <v>0</v>
      </c>
      <c r="AT1028" s="397">
        <f t="shared" si="541"/>
        <v>0</v>
      </c>
      <c r="AU1028" s="400"/>
      <c r="AV1028" s="368">
        <f>+AL1028-'[1]Summary by PAP Conap2014'!$BE$231</f>
        <v>0</v>
      </c>
    </row>
    <row r="1029" spans="1:48" s="334" customFormat="1">
      <c r="A1029" s="401" t="s">
        <v>407</v>
      </c>
      <c r="B1029" s="487" t="s">
        <v>51</v>
      </c>
      <c r="C1029" s="200"/>
      <c r="D1029" s="200">
        <v>0</v>
      </c>
      <c r="E1029" s="200">
        <v>2465</v>
      </c>
      <c r="F1029" s="200">
        <f t="shared" si="538"/>
        <v>2465</v>
      </c>
      <c r="G1029" s="200"/>
      <c r="H1029" s="200"/>
      <c r="I1029" s="200"/>
      <c r="J1029" s="200">
        <f t="shared" si="533"/>
        <v>0</v>
      </c>
      <c r="K1029" s="200">
        <f t="shared" si="545"/>
        <v>0</v>
      </c>
      <c r="L1029" s="200">
        <f t="shared" si="545"/>
        <v>0</v>
      </c>
      <c r="M1029" s="200">
        <f t="shared" si="545"/>
        <v>2465</v>
      </c>
      <c r="N1029" s="200">
        <f t="shared" si="534"/>
        <v>2465</v>
      </c>
      <c r="O1029" s="200"/>
      <c r="P1029" s="200">
        <v>0</v>
      </c>
      <c r="Q1029" s="200">
        <v>2465</v>
      </c>
      <c r="R1029" s="200">
        <f t="shared" si="535"/>
        <v>2465</v>
      </c>
      <c r="S1029" s="200"/>
      <c r="T1029" s="200"/>
      <c r="U1029" s="200"/>
      <c r="V1029" s="200">
        <f t="shared" si="536"/>
        <v>0</v>
      </c>
      <c r="W1029" s="200"/>
      <c r="X1029" s="200"/>
      <c r="Y1029" s="200"/>
      <c r="Z1029" s="200">
        <f t="shared" si="537"/>
        <v>0</v>
      </c>
      <c r="AA1029" s="200">
        <f t="shared" si="546"/>
        <v>0</v>
      </c>
      <c r="AB1029" s="402">
        <f t="shared" si="546"/>
        <v>0</v>
      </c>
      <c r="AC1029" s="402">
        <f t="shared" si="546"/>
        <v>2465</v>
      </c>
      <c r="AD1029" s="402">
        <f t="shared" si="539"/>
        <v>2465</v>
      </c>
      <c r="AE1029" s="402"/>
      <c r="AF1029" s="402"/>
      <c r="AG1029" s="402">
        <f>+'[3]Central-conap'!F225</f>
        <v>0</v>
      </c>
      <c r="AH1029" s="402">
        <f t="shared" si="540"/>
        <v>0</v>
      </c>
      <c r="AI1029" s="402">
        <f t="shared" si="549"/>
        <v>0</v>
      </c>
      <c r="AJ1029" s="402">
        <f t="shared" si="549"/>
        <v>0</v>
      </c>
      <c r="AK1029" s="402">
        <f t="shared" si="549"/>
        <v>2465</v>
      </c>
      <c r="AL1029" s="402">
        <f t="shared" si="542"/>
        <v>2465</v>
      </c>
      <c r="AM1029" s="403" t="str">
        <f t="shared" si="548"/>
        <v/>
      </c>
      <c r="AN1029" s="403" t="str">
        <f t="shared" si="548"/>
        <v/>
      </c>
      <c r="AO1029" s="403">
        <f t="shared" si="548"/>
        <v>0</v>
      </c>
      <c r="AP1029" s="403">
        <f t="shared" si="548"/>
        <v>0</v>
      </c>
      <c r="AQ1029" s="200">
        <f t="shared" si="547"/>
        <v>0</v>
      </c>
      <c r="AR1029" s="200">
        <f t="shared" si="547"/>
        <v>0</v>
      </c>
      <c r="AS1029" s="200">
        <f t="shared" si="547"/>
        <v>0</v>
      </c>
      <c r="AT1029" s="200">
        <f t="shared" si="541"/>
        <v>0</v>
      </c>
      <c r="AU1029" s="404"/>
    </row>
    <row r="1030" spans="1:48" s="334" customFormat="1" ht="24">
      <c r="A1030" s="401"/>
      <c r="B1030" s="217" t="s">
        <v>52</v>
      </c>
      <c r="C1030" s="200"/>
      <c r="D1030" s="200">
        <v>0</v>
      </c>
      <c r="E1030" s="200">
        <v>4225000</v>
      </c>
      <c r="F1030" s="200">
        <f t="shared" si="538"/>
        <v>4225000</v>
      </c>
      <c r="G1030" s="200"/>
      <c r="H1030" s="200"/>
      <c r="I1030" s="200"/>
      <c r="J1030" s="200">
        <f>SUM(G1030:I1030)</f>
        <v>0</v>
      </c>
      <c r="K1030" s="200">
        <f>+C1030+G1030</f>
        <v>0</v>
      </c>
      <c r="L1030" s="200">
        <f>+D1030+H1030</f>
        <v>0</v>
      </c>
      <c r="M1030" s="200">
        <f>+E1030+I1030</f>
        <v>4225000</v>
      </c>
      <c r="N1030" s="200">
        <f>SUM(K1030:M1030)</f>
        <v>4225000</v>
      </c>
      <c r="O1030" s="200"/>
      <c r="P1030" s="200">
        <v>0</v>
      </c>
      <c r="Q1030" s="200">
        <v>4225000</v>
      </c>
      <c r="R1030" s="200">
        <f>SUM(O1030:Q1030)</f>
        <v>4225000</v>
      </c>
      <c r="S1030" s="200"/>
      <c r="T1030" s="200"/>
      <c r="U1030" s="200"/>
      <c r="V1030" s="200">
        <f>SUM(S1030:U1030)</f>
        <v>0</v>
      </c>
      <c r="W1030" s="200"/>
      <c r="X1030" s="200"/>
      <c r="Y1030" s="402">
        <f>+[3]CHDNCR!J551</f>
        <v>0</v>
      </c>
      <c r="Z1030" s="200">
        <f>SUM(W1030:Y1030)</f>
        <v>0</v>
      </c>
      <c r="AA1030" s="200">
        <f>+O1030+W1030+S1030</f>
        <v>0</v>
      </c>
      <c r="AB1030" s="402">
        <f>+P1030+X1030+T1030</f>
        <v>0</v>
      </c>
      <c r="AC1030" s="402">
        <f>+Q1030+Y1030+U1030</f>
        <v>4225000</v>
      </c>
      <c r="AD1030" s="402">
        <f>SUM(AA1030:AC1030)</f>
        <v>4225000</v>
      </c>
      <c r="AE1030" s="402"/>
      <c r="AF1030" s="402">
        <f>+[3]CHDNCR!AX550</f>
        <v>0</v>
      </c>
      <c r="AG1030" s="402">
        <f>+[3]CHDNCR!AX551</f>
        <v>4225000</v>
      </c>
      <c r="AH1030" s="402">
        <f>SUM(AE1030:AG1030)</f>
        <v>4225000</v>
      </c>
      <c r="AI1030" s="402">
        <f>+AA1030-AE1030</f>
        <v>0</v>
      </c>
      <c r="AJ1030" s="402">
        <f>+AB1030-AF1030</f>
        <v>0</v>
      </c>
      <c r="AK1030" s="402">
        <f>+AC1030-AG1030</f>
        <v>0</v>
      </c>
      <c r="AL1030" s="402">
        <f t="shared" si="542"/>
        <v>0</v>
      </c>
      <c r="AM1030" s="403" t="str">
        <f>IF(AA1030=0,"",AE1030/AA1030)</f>
        <v/>
      </c>
      <c r="AN1030" s="403" t="str">
        <f>IF(AB1030=0,"",AF1030/AB1030)</f>
        <v/>
      </c>
      <c r="AO1030" s="403">
        <f>IF(AC1030=0,"",AG1030/AC1030)</f>
        <v>1</v>
      </c>
      <c r="AP1030" s="403">
        <f>IF(AD1030=0,"",AH1030/AD1030)</f>
        <v>1</v>
      </c>
      <c r="AQ1030" s="200">
        <f>+K1030-O1030-S1030</f>
        <v>0</v>
      </c>
      <c r="AR1030" s="200">
        <f>+L1030-P1030-T1030</f>
        <v>0</v>
      </c>
      <c r="AS1030" s="200">
        <f>+M1030-Q1030-U1030</f>
        <v>0</v>
      </c>
      <c r="AT1030" s="200">
        <f>SUM(AQ1030:AS1030)</f>
        <v>0</v>
      </c>
      <c r="AU1030" s="404"/>
    </row>
    <row r="1031" spans="1:48" s="334" customFormat="1">
      <c r="A1031" s="401"/>
      <c r="B1031" s="217" t="s">
        <v>88</v>
      </c>
      <c r="C1031" s="200"/>
      <c r="D1031" s="200">
        <v>0</v>
      </c>
      <c r="E1031" s="200">
        <v>300000</v>
      </c>
      <c r="F1031" s="200">
        <f t="shared" si="538"/>
        <v>300000</v>
      </c>
      <c r="G1031" s="200"/>
      <c r="H1031" s="200"/>
      <c r="I1031" s="200"/>
      <c r="J1031" s="200">
        <f t="shared" si="533"/>
        <v>0</v>
      </c>
      <c r="K1031" s="200">
        <f t="shared" si="545"/>
        <v>0</v>
      </c>
      <c r="L1031" s="200">
        <f t="shared" si="545"/>
        <v>0</v>
      </c>
      <c r="M1031" s="200">
        <f t="shared" si="545"/>
        <v>300000</v>
      </c>
      <c r="N1031" s="200">
        <f t="shared" si="534"/>
        <v>300000</v>
      </c>
      <c r="O1031" s="200"/>
      <c r="P1031" s="200">
        <v>0</v>
      </c>
      <c r="Q1031" s="200">
        <v>300000</v>
      </c>
      <c r="R1031" s="200">
        <f t="shared" si="535"/>
        <v>300000</v>
      </c>
      <c r="S1031" s="200"/>
      <c r="T1031" s="200"/>
      <c r="U1031" s="200"/>
      <c r="V1031" s="200">
        <f t="shared" si="536"/>
        <v>0</v>
      </c>
      <c r="W1031" s="200"/>
      <c r="X1031" s="200"/>
      <c r="Y1031" s="402">
        <f>+[3]CHDCAR!J551</f>
        <v>0</v>
      </c>
      <c r="Z1031" s="200">
        <f t="shared" si="537"/>
        <v>0</v>
      </c>
      <c r="AA1031" s="200">
        <f t="shared" si="546"/>
        <v>0</v>
      </c>
      <c r="AB1031" s="402">
        <f t="shared" si="546"/>
        <v>0</v>
      </c>
      <c r="AC1031" s="402">
        <f t="shared" si="546"/>
        <v>300000</v>
      </c>
      <c r="AD1031" s="402">
        <f t="shared" si="539"/>
        <v>300000</v>
      </c>
      <c r="AE1031" s="402"/>
      <c r="AF1031" s="402">
        <f>+[3]CHDCAR!AX550</f>
        <v>0</v>
      </c>
      <c r="AG1031" s="402">
        <f>+[3]CHDCAR!AX551</f>
        <v>300000</v>
      </c>
      <c r="AH1031" s="402">
        <f t="shared" si="540"/>
        <v>300000</v>
      </c>
      <c r="AI1031" s="402">
        <f t="shared" si="549"/>
        <v>0</v>
      </c>
      <c r="AJ1031" s="402">
        <f t="shared" si="549"/>
        <v>0</v>
      </c>
      <c r="AK1031" s="402">
        <f t="shared" si="549"/>
        <v>0</v>
      </c>
      <c r="AL1031" s="402">
        <f t="shared" si="542"/>
        <v>0</v>
      </c>
      <c r="AM1031" s="403" t="str">
        <f t="shared" ref="AM1031:AP1042" si="550">IF(AA1031=0,"",AE1031/AA1031)</f>
        <v/>
      </c>
      <c r="AN1031" s="403" t="str">
        <f t="shared" si="550"/>
        <v/>
      </c>
      <c r="AO1031" s="403">
        <f t="shared" si="550"/>
        <v>1</v>
      </c>
      <c r="AP1031" s="403">
        <f t="shared" si="550"/>
        <v>1</v>
      </c>
      <c r="AQ1031" s="200">
        <f t="shared" si="547"/>
        <v>0</v>
      </c>
      <c r="AR1031" s="200">
        <f t="shared" si="547"/>
        <v>0</v>
      </c>
      <c r="AS1031" s="200">
        <f t="shared" si="547"/>
        <v>0</v>
      </c>
      <c r="AT1031" s="200">
        <f t="shared" si="541"/>
        <v>0</v>
      </c>
      <c r="AU1031" s="404"/>
    </row>
    <row r="1032" spans="1:48" s="334" customFormat="1" ht="24">
      <c r="A1032" s="401"/>
      <c r="B1032" s="443" t="s">
        <v>91</v>
      </c>
      <c r="C1032" s="200"/>
      <c r="D1032" s="200">
        <v>0</v>
      </c>
      <c r="E1032" s="200">
        <v>73144.200000000186</v>
      </c>
      <c r="F1032" s="200">
        <f t="shared" si="538"/>
        <v>73144.200000000186</v>
      </c>
      <c r="G1032" s="200"/>
      <c r="H1032" s="200"/>
      <c r="I1032" s="200"/>
      <c r="J1032" s="200">
        <f t="shared" si="533"/>
        <v>0</v>
      </c>
      <c r="K1032" s="200">
        <f t="shared" si="545"/>
        <v>0</v>
      </c>
      <c r="L1032" s="200">
        <f t="shared" si="545"/>
        <v>0</v>
      </c>
      <c r="M1032" s="200">
        <f t="shared" si="545"/>
        <v>73144.200000000186</v>
      </c>
      <c r="N1032" s="200">
        <f t="shared" si="534"/>
        <v>73144.200000000186</v>
      </c>
      <c r="O1032" s="200"/>
      <c r="P1032" s="200">
        <v>0</v>
      </c>
      <c r="Q1032" s="200">
        <v>73144.200000000186</v>
      </c>
      <c r="R1032" s="200">
        <f t="shared" si="535"/>
        <v>73144.200000000186</v>
      </c>
      <c r="S1032" s="200"/>
      <c r="T1032" s="200"/>
      <c r="U1032" s="200"/>
      <c r="V1032" s="200">
        <f t="shared" si="536"/>
        <v>0</v>
      </c>
      <c r="W1032" s="200"/>
      <c r="X1032" s="200"/>
      <c r="Y1032" s="402">
        <f>+[3]CHD2!J551</f>
        <v>0</v>
      </c>
      <c r="Z1032" s="200">
        <f t="shared" si="537"/>
        <v>0</v>
      </c>
      <c r="AA1032" s="200">
        <f t="shared" si="546"/>
        <v>0</v>
      </c>
      <c r="AB1032" s="402">
        <f t="shared" si="546"/>
        <v>0</v>
      </c>
      <c r="AC1032" s="402">
        <f t="shared" si="546"/>
        <v>73144.200000000186</v>
      </c>
      <c r="AD1032" s="402">
        <f t="shared" si="539"/>
        <v>73144.200000000186</v>
      </c>
      <c r="AE1032" s="402"/>
      <c r="AF1032" s="402">
        <f>+[3]CHD2!AX550</f>
        <v>0</v>
      </c>
      <c r="AG1032" s="402">
        <f>+[3]CHD2!AX551</f>
        <v>65700</v>
      </c>
      <c r="AH1032" s="402">
        <f t="shared" si="540"/>
        <v>65700</v>
      </c>
      <c r="AI1032" s="402">
        <f t="shared" si="549"/>
        <v>0</v>
      </c>
      <c r="AJ1032" s="402">
        <f t="shared" si="549"/>
        <v>0</v>
      </c>
      <c r="AK1032" s="402">
        <f t="shared" si="549"/>
        <v>7444.2000000001863</v>
      </c>
      <c r="AL1032" s="402">
        <f t="shared" si="542"/>
        <v>7444.2000000001863</v>
      </c>
      <c r="AM1032" s="403" t="str">
        <f t="shared" si="550"/>
        <v/>
      </c>
      <c r="AN1032" s="403" t="str">
        <f t="shared" si="550"/>
        <v/>
      </c>
      <c r="AO1032" s="403">
        <f t="shared" si="550"/>
        <v>0.89822569663759855</v>
      </c>
      <c r="AP1032" s="403">
        <f t="shared" si="550"/>
        <v>0.89822569663759855</v>
      </c>
      <c r="AQ1032" s="200">
        <f t="shared" si="547"/>
        <v>0</v>
      </c>
      <c r="AR1032" s="200">
        <f t="shared" si="547"/>
        <v>0</v>
      </c>
      <c r="AS1032" s="200">
        <f t="shared" si="547"/>
        <v>0</v>
      </c>
      <c r="AT1032" s="200">
        <f t="shared" si="541"/>
        <v>0</v>
      </c>
      <c r="AU1032" s="404"/>
    </row>
    <row r="1033" spans="1:48" s="334" customFormat="1">
      <c r="A1033" s="401"/>
      <c r="B1033" s="217" t="s">
        <v>93</v>
      </c>
      <c r="C1033" s="200"/>
      <c r="D1033" s="200">
        <v>0</v>
      </c>
      <c r="E1033" s="200">
        <v>311450</v>
      </c>
      <c r="F1033" s="200">
        <f t="shared" si="538"/>
        <v>311450</v>
      </c>
      <c r="G1033" s="200"/>
      <c r="H1033" s="200"/>
      <c r="I1033" s="200"/>
      <c r="J1033" s="200">
        <f t="shared" si="533"/>
        <v>0</v>
      </c>
      <c r="K1033" s="200">
        <f t="shared" si="545"/>
        <v>0</v>
      </c>
      <c r="L1033" s="200">
        <f t="shared" si="545"/>
        <v>0</v>
      </c>
      <c r="M1033" s="200">
        <f t="shared" si="545"/>
        <v>311450</v>
      </c>
      <c r="N1033" s="200">
        <f t="shared" si="534"/>
        <v>311450</v>
      </c>
      <c r="O1033" s="200"/>
      <c r="P1033" s="200">
        <v>0</v>
      </c>
      <c r="Q1033" s="200">
        <v>311450</v>
      </c>
      <c r="R1033" s="200">
        <f t="shared" si="535"/>
        <v>311450</v>
      </c>
      <c r="S1033" s="200"/>
      <c r="T1033" s="200"/>
      <c r="U1033" s="200"/>
      <c r="V1033" s="200">
        <f t="shared" si="536"/>
        <v>0</v>
      </c>
      <c r="W1033" s="200"/>
      <c r="X1033" s="200"/>
      <c r="Y1033" s="402">
        <f>+[3]CHD3!J551</f>
        <v>0</v>
      </c>
      <c r="Z1033" s="200">
        <f t="shared" si="537"/>
        <v>0</v>
      </c>
      <c r="AA1033" s="200">
        <f t="shared" si="546"/>
        <v>0</v>
      </c>
      <c r="AB1033" s="402">
        <f t="shared" si="546"/>
        <v>0</v>
      </c>
      <c r="AC1033" s="402">
        <f t="shared" si="546"/>
        <v>311450</v>
      </c>
      <c r="AD1033" s="402">
        <f t="shared" si="539"/>
        <v>311450</v>
      </c>
      <c r="AE1033" s="402"/>
      <c r="AF1033" s="402">
        <f>+[3]CHD3!AX550</f>
        <v>0</v>
      </c>
      <c r="AG1033" s="402">
        <f>+[3]CHD3!AX551</f>
        <v>269100</v>
      </c>
      <c r="AH1033" s="402">
        <f t="shared" si="540"/>
        <v>269100</v>
      </c>
      <c r="AI1033" s="402">
        <f t="shared" si="549"/>
        <v>0</v>
      </c>
      <c r="AJ1033" s="402">
        <f t="shared" si="549"/>
        <v>0</v>
      </c>
      <c r="AK1033" s="402">
        <f t="shared" si="549"/>
        <v>42350</v>
      </c>
      <c r="AL1033" s="402">
        <f t="shared" si="542"/>
        <v>42350</v>
      </c>
      <c r="AM1033" s="403" t="str">
        <f t="shared" si="550"/>
        <v/>
      </c>
      <c r="AN1033" s="403" t="str">
        <f t="shared" si="550"/>
        <v/>
      </c>
      <c r="AO1033" s="403">
        <f t="shared" si="550"/>
        <v>0.86402311767538931</v>
      </c>
      <c r="AP1033" s="403">
        <f t="shared" si="550"/>
        <v>0.86402311767538931</v>
      </c>
      <c r="AQ1033" s="200">
        <f t="shared" si="547"/>
        <v>0</v>
      </c>
      <c r="AR1033" s="200">
        <f t="shared" si="547"/>
        <v>0</v>
      </c>
      <c r="AS1033" s="200">
        <f t="shared" si="547"/>
        <v>0</v>
      </c>
      <c r="AT1033" s="200">
        <f t="shared" si="541"/>
        <v>0</v>
      </c>
      <c r="AU1033" s="404"/>
    </row>
    <row r="1034" spans="1:48" s="334" customFormat="1">
      <c r="A1034" s="401"/>
      <c r="B1034" s="217" t="s">
        <v>95</v>
      </c>
      <c r="C1034" s="200"/>
      <c r="D1034" s="200">
        <v>0</v>
      </c>
      <c r="E1034" s="200">
        <v>14343.78</v>
      </c>
      <c r="F1034" s="200">
        <f t="shared" si="538"/>
        <v>14343.78</v>
      </c>
      <c r="G1034" s="200"/>
      <c r="H1034" s="200"/>
      <c r="I1034" s="200"/>
      <c r="J1034" s="200">
        <f t="shared" si="533"/>
        <v>0</v>
      </c>
      <c r="K1034" s="200">
        <f t="shared" ref="K1034:M1041" si="551">+C1034+G1034</f>
        <v>0</v>
      </c>
      <c r="L1034" s="200">
        <f t="shared" si="551"/>
        <v>0</v>
      </c>
      <c r="M1034" s="200">
        <f t="shared" si="551"/>
        <v>14343.78</v>
      </c>
      <c r="N1034" s="200">
        <f t="shared" si="534"/>
        <v>14343.78</v>
      </c>
      <c r="O1034" s="200"/>
      <c r="P1034" s="200">
        <v>0</v>
      </c>
      <c r="Q1034" s="200">
        <v>14343.78</v>
      </c>
      <c r="R1034" s="200">
        <f t="shared" si="535"/>
        <v>14343.78</v>
      </c>
      <c r="S1034" s="200"/>
      <c r="T1034" s="200"/>
      <c r="U1034" s="200"/>
      <c r="V1034" s="200">
        <f t="shared" si="536"/>
        <v>0</v>
      </c>
      <c r="W1034" s="200"/>
      <c r="X1034" s="200"/>
      <c r="Y1034" s="402">
        <f>+[3]CHD4A!J551</f>
        <v>0</v>
      </c>
      <c r="Z1034" s="200">
        <f t="shared" si="537"/>
        <v>0</v>
      </c>
      <c r="AA1034" s="200">
        <f t="shared" ref="AA1034:AC1041" si="552">+O1034+W1034+S1034</f>
        <v>0</v>
      </c>
      <c r="AB1034" s="402">
        <f t="shared" si="552"/>
        <v>0</v>
      </c>
      <c r="AC1034" s="402">
        <f t="shared" si="552"/>
        <v>14343.78</v>
      </c>
      <c r="AD1034" s="402">
        <f t="shared" si="539"/>
        <v>14343.78</v>
      </c>
      <c r="AE1034" s="402"/>
      <c r="AF1034" s="402">
        <f>+[3]CHD4A!AX550</f>
        <v>0</v>
      </c>
      <c r="AG1034" s="402">
        <f>+[3]CHD4A!AX551</f>
        <v>14343.78</v>
      </c>
      <c r="AH1034" s="402">
        <f t="shared" si="540"/>
        <v>14343.78</v>
      </c>
      <c r="AI1034" s="402">
        <f t="shared" si="549"/>
        <v>0</v>
      </c>
      <c r="AJ1034" s="402">
        <f t="shared" si="549"/>
        <v>0</v>
      </c>
      <c r="AK1034" s="402">
        <f t="shared" si="549"/>
        <v>0</v>
      </c>
      <c r="AL1034" s="402">
        <f t="shared" si="542"/>
        <v>0</v>
      </c>
      <c r="AM1034" s="403" t="str">
        <f t="shared" si="550"/>
        <v/>
      </c>
      <c r="AN1034" s="403" t="str">
        <f t="shared" si="550"/>
        <v/>
      </c>
      <c r="AO1034" s="403">
        <f t="shared" si="550"/>
        <v>1</v>
      </c>
      <c r="AP1034" s="403">
        <f t="shared" si="550"/>
        <v>1</v>
      </c>
      <c r="AQ1034" s="200">
        <f t="shared" ref="AQ1034:AS1041" si="553">+K1034-O1034-S1034</f>
        <v>0</v>
      </c>
      <c r="AR1034" s="200">
        <f t="shared" si="553"/>
        <v>0</v>
      </c>
      <c r="AS1034" s="200">
        <f t="shared" si="553"/>
        <v>0</v>
      </c>
      <c r="AT1034" s="200">
        <f t="shared" si="541"/>
        <v>0</v>
      </c>
      <c r="AU1034" s="404"/>
    </row>
    <row r="1035" spans="1:48" s="334" customFormat="1">
      <c r="A1035" s="401"/>
      <c r="B1035" s="217" t="s">
        <v>100</v>
      </c>
      <c r="C1035" s="200"/>
      <c r="D1035" s="200">
        <v>6027000</v>
      </c>
      <c r="E1035" s="200">
        <v>1555000</v>
      </c>
      <c r="F1035" s="200">
        <f t="shared" si="538"/>
        <v>7582000</v>
      </c>
      <c r="G1035" s="200"/>
      <c r="H1035" s="200"/>
      <c r="I1035" s="200"/>
      <c r="J1035" s="200">
        <f t="shared" si="533"/>
        <v>0</v>
      </c>
      <c r="K1035" s="200">
        <f t="shared" si="551"/>
        <v>0</v>
      </c>
      <c r="L1035" s="200">
        <f t="shared" si="551"/>
        <v>6027000</v>
      </c>
      <c r="M1035" s="200">
        <f t="shared" si="551"/>
        <v>1555000</v>
      </c>
      <c r="N1035" s="200">
        <f t="shared" si="534"/>
        <v>7582000</v>
      </c>
      <c r="O1035" s="200"/>
      <c r="P1035" s="200">
        <v>6027000</v>
      </c>
      <c r="Q1035" s="200">
        <v>1555000</v>
      </c>
      <c r="R1035" s="200">
        <f t="shared" si="535"/>
        <v>7582000</v>
      </c>
      <c r="S1035" s="200"/>
      <c r="T1035" s="200"/>
      <c r="U1035" s="200"/>
      <c r="V1035" s="200">
        <f t="shared" si="536"/>
        <v>0</v>
      </c>
      <c r="W1035" s="200"/>
      <c r="X1035" s="200"/>
      <c r="Y1035" s="402">
        <f>+[3]CHD6!J551</f>
        <v>0</v>
      </c>
      <c r="Z1035" s="200">
        <f t="shared" si="537"/>
        <v>0</v>
      </c>
      <c r="AA1035" s="200">
        <f t="shared" si="552"/>
        <v>0</v>
      </c>
      <c r="AB1035" s="402">
        <f t="shared" si="552"/>
        <v>6027000</v>
      </c>
      <c r="AC1035" s="402">
        <f t="shared" si="552"/>
        <v>1555000</v>
      </c>
      <c r="AD1035" s="402">
        <f t="shared" si="539"/>
        <v>7582000</v>
      </c>
      <c r="AE1035" s="402"/>
      <c r="AF1035" s="402">
        <f>+[3]CHD6!AX550</f>
        <v>6027000</v>
      </c>
      <c r="AG1035" s="402">
        <f>+[3]CHD6!AX551</f>
        <v>1555000</v>
      </c>
      <c r="AH1035" s="402">
        <f t="shared" si="540"/>
        <v>7582000</v>
      </c>
      <c r="AI1035" s="402">
        <f t="shared" si="549"/>
        <v>0</v>
      </c>
      <c r="AJ1035" s="402">
        <f t="shared" si="549"/>
        <v>0</v>
      </c>
      <c r="AK1035" s="402">
        <f t="shared" si="549"/>
        <v>0</v>
      </c>
      <c r="AL1035" s="402">
        <f t="shared" si="542"/>
        <v>0</v>
      </c>
      <c r="AM1035" s="403" t="str">
        <f t="shared" si="550"/>
        <v/>
      </c>
      <c r="AN1035" s="403">
        <f t="shared" si="550"/>
        <v>1</v>
      </c>
      <c r="AO1035" s="403">
        <f t="shared" si="550"/>
        <v>1</v>
      </c>
      <c r="AP1035" s="403">
        <f t="shared" si="550"/>
        <v>1</v>
      </c>
      <c r="AQ1035" s="200">
        <f t="shared" si="553"/>
        <v>0</v>
      </c>
      <c r="AR1035" s="200">
        <f t="shared" si="553"/>
        <v>0</v>
      </c>
      <c r="AS1035" s="200">
        <f t="shared" si="553"/>
        <v>0</v>
      </c>
      <c r="AT1035" s="200">
        <f t="shared" si="541"/>
        <v>0</v>
      </c>
      <c r="AU1035" s="404"/>
    </row>
    <row r="1036" spans="1:48" s="334" customFormat="1">
      <c r="A1036" s="401"/>
      <c r="B1036" s="217" t="s">
        <v>54</v>
      </c>
      <c r="C1036" s="200"/>
      <c r="D1036" s="200">
        <v>0</v>
      </c>
      <c r="E1036" s="200">
        <v>237500</v>
      </c>
      <c r="F1036" s="200">
        <f t="shared" si="538"/>
        <v>237500</v>
      </c>
      <c r="G1036" s="200"/>
      <c r="H1036" s="200"/>
      <c r="I1036" s="200"/>
      <c r="J1036" s="200">
        <f t="shared" si="533"/>
        <v>0</v>
      </c>
      <c r="K1036" s="200">
        <f t="shared" si="551"/>
        <v>0</v>
      </c>
      <c r="L1036" s="200">
        <f t="shared" si="551"/>
        <v>0</v>
      </c>
      <c r="M1036" s="200">
        <f t="shared" si="551"/>
        <v>237500</v>
      </c>
      <c r="N1036" s="200">
        <f t="shared" si="534"/>
        <v>237500</v>
      </c>
      <c r="O1036" s="200"/>
      <c r="P1036" s="200">
        <v>0</v>
      </c>
      <c r="Q1036" s="200">
        <v>237500</v>
      </c>
      <c r="R1036" s="200">
        <f t="shared" si="535"/>
        <v>237500</v>
      </c>
      <c r="S1036" s="200"/>
      <c r="T1036" s="200"/>
      <c r="U1036" s="200"/>
      <c r="V1036" s="200">
        <f t="shared" si="536"/>
        <v>0</v>
      </c>
      <c r="W1036" s="200"/>
      <c r="X1036" s="200"/>
      <c r="Y1036" s="402">
        <f>+[3]CHD7!J551</f>
        <v>0</v>
      </c>
      <c r="Z1036" s="200">
        <f t="shared" si="537"/>
        <v>0</v>
      </c>
      <c r="AA1036" s="200">
        <f t="shared" si="552"/>
        <v>0</v>
      </c>
      <c r="AB1036" s="402">
        <f t="shared" si="552"/>
        <v>0</v>
      </c>
      <c r="AC1036" s="402">
        <f t="shared" si="552"/>
        <v>237500</v>
      </c>
      <c r="AD1036" s="402">
        <f t="shared" si="539"/>
        <v>237500</v>
      </c>
      <c r="AE1036" s="402"/>
      <c r="AF1036" s="402">
        <f>+[3]CHD7!AX550</f>
        <v>0</v>
      </c>
      <c r="AG1036" s="402">
        <f>+[3]CHD7!AX551</f>
        <v>237500</v>
      </c>
      <c r="AH1036" s="402">
        <f t="shared" si="540"/>
        <v>237500</v>
      </c>
      <c r="AI1036" s="402">
        <f t="shared" si="549"/>
        <v>0</v>
      </c>
      <c r="AJ1036" s="402">
        <f t="shared" si="549"/>
        <v>0</v>
      </c>
      <c r="AK1036" s="402">
        <f t="shared" si="549"/>
        <v>0</v>
      </c>
      <c r="AL1036" s="402">
        <f t="shared" si="542"/>
        <v>0</v>
      </c>
      <c r="AM1036" s="403" t="str">
        <f t="shared" si="550"/>
        <v/>
      </c>
      <c r="AN1036" s="403" t="str">
        <f t="shared" si="550"/>
        <v/>
      </c>
      <c r="AO1036" s="403">
        <f t="shared" si="550"/>
        <v>1</v>
      </c>
      <c r="AP1036" s="403">
        <f t="shared" si="550"/>
        <v>1</v>
      </c>
      <c r="AQ1036" s="200">
        <f t="shared" si="553"/>
        <v>0</v>
      </c>
      <c r="AR1036" s="200">
        <f t="shared" si="553"/>
        <v>0</v>
      </c>
      <c r="AS1036" s="200">
        <f t="shared" si="553"/>
        <v>0</v>
      </c>
      <c r="AT1036" s="200">
        <f t="shared" si="541"/>
        <v>0</v>
      </c>
      <c r="AU1036" s="404"/>
    </row>
    <row r="1037" spans="1:48" s="334" customFormat="1">
      <c r="A1037" s="401"/>
      <c r="B1037" s="217" t="s">
        <v>103</v>
      </c>
      <c r="C1037" s="200"/>
      <c r="D1037" s="200">
        <v>0</v>
      </c>
      <c r="E1037" s="200">
        <v>88600</v>
      </c>
      <c r="F1037" s="200">
        <f t="shared" si="538"/>
        <v>88600</v>
      </c>
      <c r="G1037" s="200"/>
      <c r="H1037" s="200"/>
      <c r="I1037" s="200"/>
      <c r="J1037" s="200">
        <f t="shared" si="533"/>
        <v>0</v>
      </c>
      <c r="K1037" s="200">
        <f t="shared" si="551"/>
        <v>0</v>
      </c>
      <c r="L1037" s="200">
        <f t="shared" si="551"/>
        <v>0</v>
      </c>
      <c r="M1037" s="200">
        <f t="shared" si="551"/>
        <v>88600</v>
      </c>
      <c r="N1037" s="200">
        <f t="shared" si="534"/>
        <v>88600</v>
      </c>
      <c r="O1037" s="200"/>
      <c r="P1037" s="200">
        <v>0</v>
      </c>
      <c r="Q1037" s="200">
        <v>88600</v>
      </c>
      <c r="R1037" s="200">
        <f t="shared" si="535"/>
        <v>88600</v>
      </c>
      <c r="S1037" s="200"/>
      <c r="T1037" s="200"/>
      <c r="U1037" s="200"/>
      <c r="V1037" s="200">
        <f t="shared" si="536"/>
        <v>0</v>
      </c>
      <c r="W1037" s="200"/>
      <c r="X1037" s="200"/>
      <c r="Y1037" s="402">
        <f>+[3]CHD8!J551</f>
        <v>0</v>
      </c>
      <c r="Z1037" s="200">
        <f t="shared" si="537"/>
        <v>0</v>
      </c>
      <c r="AA1037" s="200">
        <f t="shared" si="552"/>
        <v>0</v>
      </c>
      <c r="AB1037" s="402">
        <f t="shared" si="552"/>
        <v>0</v>
      </c>
      <c r="AC1037" s="402">
        <f t="shared" si="552"/>
        <v>88600</v>
      </c>
      <c r="AD1037" s="402">
        <f t="shared" si="539"/>
        <v>88600</v>
      </c>
      <c r="AE1037" s="402"/>
      <c r="AF1037" s="402">
        <f>+[3]CHD8!AX550</f>
        <v>0</v>
      </c>
      <c r="AG1037" s="402">
        <f>+[3]CHD8!AX551</f>
        <v>88000</v>
      </c>
      <c r="AH1037" s="402">
        <f t="shared" si="540"/>
        <v>88000</v>
      </c>
      <c r="AI1037" s="402">
        <f t="shared" si="549"/>
        <v>0</v>
      </c>
      <c r="AJ1037" s="402">
        <f t="shared" si="549"/>
        <v>0</v>
      </c>
      <c r="AK1037" s="402">
        <f t="shared" si="549"/>
        <v>600</v>
      </c>
      <c r="AL1037" s="402">
        <f t="shared" si="542"/>
        <v>600</v>
      </c>
      <c r="AM1037" s="403" t="str">
        <f t="shared" si="550"/>
        <v/>
      </c>
      <c r="AN1037" s="403" t="str">
        <f t="shared" si="550"/>
        <v/>
      </c>
      <c r="AO1037" s="403">
        <f t="shared" si="550"/>
        <v>0.99322799097065462</v>
      </c>
      <c r="AP1037" s="403">
        <f t="shared" si="550"/>
        <v>0.99322799097065462</v>
      </c>
      <c r="AQ1037" s="200">
        <f t="shared" si="553"/>
        <v>0</v>
      </c>
      <c r="AR1037" s="200">
        <f t="shared" si="553"/>
        <v>0</v>
      </c>
      <c r="AS1037" s="200">
        <f t="shared" si="553"/>
        <v>0</v>
      </c>
      <c r="AT1037" s="200">
        <f t="shared" si="541"/>
        <v>0</v>
      </c>
      <c r="AU1037" s="404"/>
    </row>
    <row r="1038" spans="1:48" s="334" customFormat="1" ht="24">
      <c r="A1038" s="401"/>
      <c r="B1038" s="217" t="s">
        <v>105</v>
      </c>
      <c r="C1038" s="200"/>
      <c r="D1038" s="200">
        <v>0</v>
      </c>
      <c r="E1038" s="200">
        <v>2295000</v>
      </c>
      <c r="F1038" s="200">
        <f t="shared" si="538"/>
        <v>2295000</v>
      </c>
      <c r="G1038" s="200"/>
      <c r="H1038" s="200"/>
      <c r="I1038" s="200"/>
      <c r="J1038" s="200">
        <f>SUM(G1038:I1038)</f>
        <v>0</v>
      </c>
      <c r="K1038" s="200">
        <f>+C1038+G1038</f>
        <v>0</v>
      </c>
      <c r="L1038" s="200">
        <f>+D1038+H1038</f>
        <v>0</v>
      </c>
      <c r="M1038" s="200">
        <f>+E1038+I1038</f>
        <v>2295000</v>
      </c>
      <c r="N1038" s="200">
        <f>SUM(K1038:M1038)</f>
        <v>2295000</v>
      </c>
      <c r="O1038" s="200"/>
      <c r="P1038" s="200">
        <v>0</v>
      </c>
      <c r="Q1038" s="200">
        <v>2295000</v>
      </c>
      <c r="R1038" s="200">
        <f>SUM(O1038:Q1038)</f>
        <v>2295000</v>
      </c>
      <c r="S1038" s="200"/>
      <c r="T1038" s="200"/>
      <c r="U1038" s="200"/>
      <c r="V1038" s="200">
        <f>SUM(S1038:U1038)</f>
        <v>0</v>
      </c>
      <c r="W1038" s="200"/>
      <c r="X1038" s="200"/>
      <c r="Y1038" s="402">
        <f>+[3]CHD9!J551</f>
        <v>0</v>
      </c>
      <c r="Z1038" s="200">
        <f>SUM(W1038:Y1038)</f>
        <v>0</v>
      </c>
      <c r="AA1038" s="200">
        <f>+O1038+W1038+S1038</f>
        <v>0</v>
      </c>
      <c r="AB1038" s="402">
        <f>+P1038+X1038+T1038</f>
        <v>0</v>
      </c>
      <c r="AC1038" s="402">
        <f>+Q1038+Y1038+U1038</f>
        <v>2295000</v>
      </c>
      <c r="AD1038" s="402">
        <f>SUM(AA1038:AC1038)</f>
        <v>2295000</v>
      </c>
      <c r="AE1038" s="402"/>
      <c r="AF1038" s="402">
        <f>+[3]CHD9!AX550</f>
        <v>0</v>
      </c>
      <c r="AG1038" s="402">
        <f>+[3]CHD9!AX551</f>
        <v>0</v>
      </c>
      <c r="AH1038" s="402">
        <f>SUM(AE1038:AG1038)</f>
        <v>0</v>
      </c>
      <c r="AI1038" s="402">
        <f>+AA1038-AE1038</f>
        <v>0</v>
      </c>
      <c r="AJ1038" s="402">
        <f>+AB1038-AF1038</f>
        <v>0</v>
      </c>
      <c r="AK1038" s="402">
        <f>+AC1038-AG1038</f>
        <v>2295000</v>
      </c>
      <c r="AL1038" s="402">
        <f t="shared" si="542"/>
        <v>2295000</v>
      </c>
      <c r="AM1038" s="403" t="str">
        <f>IF(AA1038=0,"",AE1038/AA1038)</f>
        <v/>
      </c>
      <c r="AN1038" s="403" t="str">
        <f>IF(AB1038=0,"",AF1038/AB1038)</f>
        <v/>
      </c>
      <c r="AO1038" s="403">
        <f>IF(AC1038=0,"",AG1038/AC1038)</f>
        <v>0</v>
      </c>
      <c r="AP1038" s="403">
        <f>IF(AD1038=0,"",AH1038/AD1038)</f>
        <v>0</v>
      </c>
      <c r="AQ1038" s="200">
        <f>+K1038-O1038-S1038</f>
        <v>0</v>
      </c>
      <c r="AR1038" s="200">
        <f>+L1038-P1038-T1038</f>
        <v>0</v>
      </c>
      <c r="AS1038" s="200">
        <f>+M1038-Q1038-U1038</f>
        <v>0</v>
      </c>
      <c r="AT1038" s="200">
        <f>SUM(AQ1038:AS1038)</f>
        <v>0</v>
      </c>
      <c r="AU1038" s="404"/>
    </row>
    <row r="1039" spans="1:48" s="334" customFormat="1">
      <c r="A1039" s="401"/>
      <c r="B1039" s="217" t="s">
        <v>55</v>
      </c>
      <c r="C1039" s="200"/>
      <c r="D1039" s="200">
        <v>0</v>
      </c>
      <c r="E1039" s="200">
        <v>345000</v>
      </c>
      <c r="F1039" s="200">
        <f t="shared" si="538"/>
        <v>345000</v>
      </c>
      <c r="G1039" s="200"/>
      <c r="H1039" s="200"/>
      <c r="I1039" s="200"/>
      <c r="J1039" s="200">
        <f t="shared" si="533"/>
        <v>0</v>
      </c>
      <c r="K1039" s="200">
        <f t="shared" si="551"/>
        <v>0</v>
      </c>
      <c r="L1039" s="200">
        <f t="shared" si="551"/>
        <v>0</v>
      </c>
      <c r="M1039" s="200">
        <f t="shared" si="551"/>
        <v>345000</v>
      </c>
      <c r="N1039" s="200">
        <f t="shared" si="534"/>
        <v>345000</v>
      </c>
      <c r="O1039" s="200"/>
      <c r="P1039" s="200">
        <v>0</v>
      </c>
      <c r="Q1039" s="200">
        <v>345000</v>
      </c>
      <c r="R1039" s="200">
        <f t="shared" si="535"/>
        <v>345000</v>
      </c>
      <c r="S1039" s="200"/>
      <c r="T1039" s="200"/>
      <c r="U1039" s="200"/>
      <c r="V1039" s="200">
        <f t="shared" si="536"/>
        <v>0</v>
      </c>
      <c r="W1039" s="200"/>
      <c r="X1039" s="200"/>
      <c r="Y1039" s="402">
        <f>+[3]CHD11!J551</f>
        <v>0</v>
      </c>
      <c r="Z1039" s="200">
        <f t="shared" si="537"/>
        <v>0</v>
      </c>
      <c r="AA1039" s="200">
        <f t="shared" si="552"/>
        <v>0</v>
      </c>
      <c r="AB1039" s="402">
        <f t="shared" si="552"/>
        <v>0</v>
      </c>
      <c r="AC1039" s="402">
        <f t="shared" si="552"/>
        <v>345000</v>
      </c>
      <c r="AD1039" s="402">
        <f t="shared" si="539"/>
        <v>345000</v>
      </c>
      <c r="AE1039" s="402"/>
      <c r="AF1039" s="402">
        <f>+[3]CHD11!AX550</f>
        <v>0</v>
      </c>
      <c r="AG1039" s="402">
        <f>+[3]CHD11!AX551</f>
        <v>345000</v>
      </c>
      <c r="AH1039" s="402">
        <f t="shared" si="540"/>
        <v>345000</v>
      </c>
      <c r="AI1039" s="402">
        <f t="shared" si="549"/>
        <v>0</v>
      </c>
      <c r="AJ1039" s="402">
        <f t="shared" si="549"/>
        <v>0</v>
      </c>
      <c r="AK1039" s="402">
        <f t="shared" si="549"/>
        <v>0</v>
      </c>
      <c r="AL1039" s="402">
        <f t="shared" si="542"/>
        <v>0</v>
      </c>
      <c r="AM1039" s="403" t="str">
        <f t="shared" si="550"/>
        <v/>
      </c>
      <c r="AN1039" s="403" t="str">
        <f t="shared" si="550"/>
        <v/>
      </c>
      <c r="AO1039" s="403">
        <f t="shared" si="550"/>
        <v>1</v>
      </c>
      <c r="AP1039" s="403">
        <f t="shared" si="550"/>
        <v>1</v>
      </c>
      <c r="AQ1039" s="200">
        <f t="shared" si="553"/>
        <v>0</v>
      </c>
      <c r="AR1039" s="200">
        <f t="shared" si="553"/>
        <v>0</v>
      </c>
      <c r="AS1039" s="200">
        <f t="shared" si="553"/>
        <v>0</v>
      </c>
      <c r="AT1039" s="200">
        <f t="shared" si="541"/>
        <v>0</v>
      </c>
      <c r="AU1039" s="404"/>
    </row>
    <row r="1040" spans="1:48" s="334" customFormat="1">
      <c r="A1040" s="401"/>
      <c r="B1040" s="217" t="s">
        <v>56</v>
      </c>
      <c r="C1040" s="200"/>
      <c r="D1040" s="200">
        <v>0</v>
      </c>
      <c r="E1040" s="200">
        <v>850000</v>
      </c>
      <c r="F1040" s="200">
        <f t="shared" si="538"/>
        <v>850000</v>
      </c>
      <c r="G1040" s="200"/>
      <c r="H1040" s="200"/>
      <c r="I1040" s="200"/>
      <c r="J1040" s="200">
        <f t="shared" si="533"/>
        <v>0</v>
      </c>
      <c r="K1040" s="200">
        <f t="shared" si="551"/>
        <v>0</v>
      </c>
      <c r="L1040" s="200">
        <f t="shared" si="551"/>
        <v>0</v>
      </c>
      <c r="M1040" s="200">
        <f t="shared" si="551"/>
        <v>850000</v>
      </c>
      <c r="N1040" s="200">
        <f t="shared" si="534"/>
        <v>850000</v>
      </c>
      <c r="O1040" s="200"/>
      <c r="P1040" s="200">
        <v>0</v>
      </c>
      <c r="Q1040" s="200">
        <v>850000</v>
      </c>
      <c r="R1040" s="200">
        <f t="shared" si="535"/>
        <v>850000</v>
      </c>
      <c r="S1040" s="200"/>
      <c r="T1040" s="200"/>
      <c r="U1040" s="200"/>
      <c r="V1040" s="200">
        <f t="shared" si="536"/>
        <v>0</v>
      </c>
      <c r="W1040" s="200"/>
      <c r="X1040" s="200"/>
      <c r="Y1040" s="402">
        <f>+[3]CHD12!J551</f>
        <v>0</v>
      </c>
      <c r="Z1040" s="200">
        <f t="shared" si="537"/>
        <v>0</v>
      </c>
      <c r="AA1040" s="200">
        <f t="shared" si="552"/>
        <v>0</v>
      </c>
      <c r="AB1040" s="402">
        <f t="shared" si="552"/>
        <v>0</v>
      </c>
      <c r="AC1040" s="402">
        <f t="shared" si="552"/>
        <v>850000</v>
      </c>
      <c r="AD1040" s="402">
        <f t="shared" si="539"/>
        <v>850000</v>
      </c>
      <c r="AE1040" s="402"/>
      <c r="AF1040" s="402">
        <f>+[3]CHD12!AX550</f>
        <v>0</v>
      </c>
      <c r="AG1040" s="402">
        <f>+[3]CHD12!AX551</f>
        <v>850000</v>
      </c>
      <c r="AH1040" s="402">
        <f t="shared" si="540"/>
        <v>850000</v>
      </c>
      <c r="AI1040" s="402">
        <f t="shared" si="549"/>
        <v>0</v>
      </c>
      <c r="AJ1040" s="402">
        <f t="shared" si="549"/>
        <v>0</v>
      </c>
      <c r="AK1040" s="402">
        <f t="shared" si="549"/>
        <v>0</v>
      </c>
      <c r="AL1040" s="402">
        <f t="shared" si="542"/>
        <v>0</v>
      </c>
      <c r="AM1040" s="403" t="str">
        <f t="shared" si="550"/>
        <v/>
      </c>
      <c r="AN1040" s="403" t="str">
        <f t="shared" si="550"/>
        <v/>
      </c>
      <c r="AO1040" s="403">
        <f t="shared" si="550"/>
        <v>1</v>
      </c>
      <c r="AP1040" s="403">
        <f t="shared" si="550"/>
        <v>1</v>
      </c>
      <c r="AQ1040" s="200">
        <f t="shared" si="553"/>
        <v>0</v>
      </c>
      <c r="AR1040" s="200">
        <f t="shared" si="553"/>
        <v>0</v>
      </c>
      <c r="AS1040" s="200">
        <f t="shared" si="553"/>
        <v>0</v>
      </c>
      <c r="AT1040" s="200">
        <f t="shared" si="541"/>
        <v>0</v>
      </c>
      <c r="AU1040" s="404"/>
    </row>
    <row r="1041" spans="1:48" s="452" customFormat="1">
      <c r="A1041" s="448"/>
      <c r="B1041" s="549" t="s">
        <v>409</v>
      </c>
      <c r="C1041" s="550">
        <f t="shared" ref="C1041:I1041" si="554">+C1028+C950</f>
        <v>0</v>
      </c>
      <c r="D1041" s="550">
        <f t="shared" si="554"/>
        <v>495147631.48999977</v>
      </c>
      <c r="E1041" s="550">
        <f t="shared" si="554"/>
        <v>10297502.98</v>
      </c>
      <c r="F1041" s="550">
        <f t="shared" si="554"/>
        <v>505445134.46999979</v>
      </c>
      <c r="G1041" s="550">
        <f t="shared" si="554"/>
        <v>0</v>
      </c>
      <c r="H1041" s="550">
        <f t="shared" si="554"/>
        <v>0</v>
      </c>
      <c r="I1041" s="550">
        <f t="shared" si="554"/>
        <v>0</v>
      </c>
      <c r="J1041" s="550">
        <f t="shared" si="533"/>
        <v>0</v>
      </c>
      <c r="K1041" s="550">
        <f t="shared" si="551"/>
        <v>0</v>
      </c>
      <c r="L1041" s="550">
        <f t="shared" si="551"/>
        <v>495147631.48999977</v>
      </c>
      <c r="M1041" s="550">
        <f t="shared" si="551"/>
        <v>10297502.98</v>
      </c>
      <c r="N1041" s="550">
        <f t="shared" si="534"/>
        <v>505445134.46999979</v>
      </c>
      <c r="O1041" s="550">
        <f>+O1028+O950</f>
        <v>0</v>
      </c>
      <c r="P1041" s="550">
        <f>+P1028+P950</f>
        <v>495147631.48999977</v>
      </c>
      <c r="Q1041" s="550">
        <f>+Q1028+Q950</f>
        <v>10297502.98</v>
      </c>
      <c r="R1041" s="550">
        <f t="shared" si="535"/>
        <v>505445134.46999979</v>
      </c>
      <c r="S1041" s="550">
        <f>+S1028+S950</f>
        <v>0</v>
      </c>
      <c r="T1041" s="550">
        <f>+T1028+T950</f>
        <v>0</v>
      </c>
      <c r="U1041" s="550">
        <f>+U1028+U950</f>
        <v>0</v>
      </c>
      <c r="V1041" s="550">
        <f t="shared" si="536"/>
        <v>0</v>
      </c>
      <c r="W1041" s="550">
        <f>+W1028+W950</f>
        <v>0</v>
      </c>
      <c r="X1041" s="550">
        <f>+X1028+X950</f>
        <v>0</v>
      </c>
      <c r="Y1041" s="550">
        <f>+Y1028+Y950</f>
        <v>0</v>
      </c>
      <c r="Z1041" s="550">
        <f t="shared" si="537"/>
        <v>0</v>
      </c>
      <c r="AA1041" s="550">
        <f t="shared" si="552"/>
        <v>0</v>
      </c>
      <c r="AB1041" s="551">
        <f t="shared" si="552"/>
        <v>495147631.48999977</v>
      </c>
      <c r="AC1041" s="551">
        <f t="shared" si="552"/>
        <v>10297502.98</v>
      </c>
      <c r="AD1041" s="551">
        <f t="shared" si="539"/>
        <v>505445134.46999979</v>
      </c>
      <c r="AE1041" s="551">
        <f>+AE1028+AE950</f>
        <v>0</v>
      </c>
      <c r="AF1041" s="551">
        <f>+AF1028+AF950</f>
        <v>464148714.74000001</v>
      </c>
      <c r="AG1041" s="551">
        <f>+AG1028+AG950</f>
        <v>7949643.7800000003</v>
      </c>
      <c r="AH1041" s="551">
        <f t="shared" si="540"/>
        <v>472098358.51999998</v>
      </c>
      <c r="AI1041" s="551">
        <f t="shared" si="549"/>
        <v>0</v>
      </c>
      <c r="AJ1041" s="551">
        <f t="shared" si="549"/>
        <v>30998916.749999762</v>
      </c>
      <c r="AK1041" s="551">
        <f t="shared" si="549"/>
        <v>2347859.2000000002</v>
      </c>
      <c r="AL1041" s="551">
        <f t="shared" si="542"/>
        <v>33346775.949999761</v>
      </c>
      <c r="AM1041" s="411" t="str">
        <f t="shared" si="550"/>
        <v/>
      </c>
      <c r="AN1041" s="411">
        <f t="shared" si="550"/>
        <v>0.93739459753302723</v>
      </c>
      <c r="AO1041" s="411">
        <f t="shared" si="550"/>
        <v>0.77199723034214651</v>
      </c>
      <c r="AP1041" s="411">
        <f t="shared" si="550"/>
        <v>0.9340249343087127</v>
      </c>
      <c r="AQ1041" s="550">
        <f t="shared" si="553"/>
        <v>0</v>
      </c>
      <c r="AR1041" s="550">
        <f t="shared" si="553"/>
        <v>0</v>
      </c>
      <c r="AS1041" s="550">
        <f t="shared" si="553"/>
        <v>0</v>
      </c>
      <c r="AT1041" s="550">
        <f t="shared" si="541"/>
        <v>0</v>
      </c>
      <c r="AU1041" s="536"/>
      <c r="AV1041" s="451">
        <f>+AL1041-'[1]Summary by PAP Conap2014'!$BE$235</f>
        <v>-1.0803341865539551E-7</v>
      </c>
    </row>
    <row r="1042" spans="1:48" s="558" customFormat="1" ht="12.75" thickBot="1">
      <c r="A1042" s="552"/>
      <c r="B1042" s="553" t="s">
        <v>410</v>
      </c>
      <c r="C1042" s="554">
        <f t="shared" ref="C1042:AL1042" si="555">+C1041+C945+C66+C20</f>
        <v>0</v>
      </c>
      <c r="D1042" s="554">
        <f t="shared" si="555"/>
        <v>3761596252.1689987</v>
      </c>
      <c r="E1042" s="554">
        <f t="shared" si="555"/>
        <v>4595156983.4599991</v>
      </c>
      <c r="F1042" s="554">
        <f t="shared" si="555"/>
        <v>8356753235.6289988</v>
      </c>
      <c r="G1042" s="554">
        <f t="shared" si="555"/>
        <v>0</v>
      </c>
      <c r="H1042" s="554">
        <f t="shared" si="555"/>
        <v>0</v>
      </c>
      <c r="I1042" s="554">
        <f t="shared" si="555"/>
        <v>0</v>
      </c>
      <c r="J1042" s="554">
        <f t="shared" si="555"/>
        <v>0</v>
      </c>
      <c r="K1042" s="554">
        <f t="shared" si="555"/>
        <v>0</v>
      </c>
      <c r="L1042" s="554">
        <f t="shared" si="555"/>
        <v>3761611512.5689988</v>
      </c>
      <c r="M1042" s="554">
        <f t="shared" si="555"/>
        <v>4595156983.4599991</v>
      </c>
      <c r="N1042" s="554">
        <f t="shared" si="555"/>
        <v>8356768496.0290003</v>
      </c>
      <c r="O1042" s="554">
        <f t="shared" si="555"/>
        <v>0</v>
      </c>
      <c r="P1042" s="554">
        <f t="shared" si="555"/>
        <v>3761611512.5689988</v>
      </c>
      <c r="Q1042" s="554">
        <f t="shared" si="555"/>
        <v>4595156983.4599991</v>
      </c>
      <c r="R1042" s="554">
        <f t="shared" si="555"/>
        <v>8356768496.0290003</v>
      </c>
      <c r="S1042" s="554">
        <f t="shared" si="555"/>
        <v>0</v>
      </c>
      <c r="T1042" s="554">
        <f t="shared" si="555"/>
        <v>0</v>
      </c>
      <c r="U1042" s="554">
        <f t="shared" si="555"/>
        <v>0</v>
      </c>
      <c r="V1042" s="554">
        <f t="shared" si="555"/>
        <v>0</v>
      </c>
      <c r="W1042" s="554">
        <f t="shared" si="555"/>
        <v>0</v>
      </c>
      <c r="X1042" s="554">
        <f t="shared" si="555"/>
        <v>-1.1175870895385742E-8</v>
      </c>
      <c r="Y1042" s="554">
        <f t="shared" si="555"/>
        <v>0</v>
      </c>
      <c r="Z1042" s="554">
        <f t="shared" si="555"/>
        <v>-1.1175870895385742E-8</v>
      </c>
      <c r="AA1042" s="554">
        <f t="shared" si="555"/>
        <v>0</v>
      </c>
      <c r="AB1042" s="554">
        <f t="shared" si="555"/>
        <v>3761611512.5689988</v>
      </c>
      <c r="AC1042" s="554">
        <f t="shared" si="555"/>
        <v>4595156983.4599991</v>
      </c>
      <c r="AD1042" s="554">
        <f t="shared" si="555"/>
        <v>8356768496.0290003</v>
      </c>
      <c r="AE1042" s="554">
        <f t="shared" si="555"/>
        <v>0</v>
      </c>
      <c r="AF1042" s="554">
        <f t="shared" si="555"/>
        <v>3528525643.8199992</v>
      </c>
      <c r="AG1042" s="554">
        <f t="shared" si="555"/>
        <v>4256965653.71</v>
      </c>
      <c r="AH1042" s="554">
        <f t="shared" si="555"/>
        <v>7785491297.5299997</v>
      </c>
      <c r="AI1042" s="554">
        <f t="shared" si="555"/>
        <v>0</v>
      </c>
      <c r="AJ1042" s="554">
        <f t="shared" si="555"/>
        <v>233085868.74899951</v>
      </c>
      <c r="AK1042" s="554">
        <f t="shared" si="555"/>
        <v>338191329.75000012</v>
      </c>
      <c r="AL1042" s="554">
        <f t="shared" si="555"/>
        <v>571277198.49899971</v>
      </c>
      <c r="AM1042" s="555" t="str">
        <f t="shared" si="550"/>
        <v/>
      </c>
      <c r="AN1042" s="555">
        <f t="shared" si="550"/>
        <v>0.93803563500107079</v>
      </c>
      <c r="AO1042" s="555">
        <f t="shared" si="550"/>
        <v>0.92640266024266438</v>
      </c>
      <c r="AP1042" s="555">
        <f t="shared" si="550"/>
        <v>0.93163898236854803</v>
      </c>
      <c r="AQ1042" s="554">
        <f>+AQ1041+AQ945+AQ66+AQ20</f>
        <v>0</v>
      </c>
      <c r="AR1042" s="554">
        <f>+AR1041+AR945+AR66+AR20</f>
        <v>-3.166496753692627E-8</v>
      </c>
      <c r="AS1042" s="554">
        <f>+AS1041+AS945+AS66+AS20</f>
        <v>0</v>
      </c>
      <c r="AT1042" s="554">
        <f>+AT1041+AT945+AT66+AT20</f>
        <v>-3.166496753692627E-8</v>
      </c>
      <c r="AU1042" s="556"/>
      <c r="AV1042" s="557">
        <f>+AL1042-'[1]Summary by PAP Conap2014'!$BE$237</f>
        <v>0</v>
      </c>
    </row>
    <row r="1043" spans="1:48" ht="15">
      <c r="B1043" s="559"/>
      <c r="AH1043" s="338">
        <f>+AH1042-'[1]Summary by PAP Conap2014'!$AB$237</f>
        <v>0</v>
      </c>
    </row>
    <row r="1044" spans="1:48" ht="15">
      <c r="A1044" s="559"/>
      <c r="B1044" s="331" t="s">
        <v>411</v>
      </c>
      <c r="C1044" s="427"/>
      <c r="E1044" s="334"/>
      <c r="F1044" s="426"/>
      <c r="G1044" s="427"/>
      <c r="R1044" s="561"/>
      <c r="V1044" s="561"/>
      <c r="Z1044" s="561"/>
      <c r="AI1044" s="562"/>
      <c r="AK1044" s="562"/>
      <c r="AL1044" s="562"/>
      <c r="AR1044" s="561"/>
      <c r="AS1044" s="561"/>
      <c r="AT1044" s="561"/>
    </row>
    <row r="1045" spans="1:48" s="564" customFormat="1" ht="15">
      <c r="A1045" s="563"/>
      <c r="B1045" s="340" t="s">
        <v>447</v>
      </c>
      <c r="C1045" s="334"/>
      <c r="D1045" s="334"/>
      <c r="E1045" s="334"/>
      <c r="F1045" s="334"/>
      <c r="G1045" s="334"/>
      <c r="H1045" s="334"/>
      <c r="I1045" s="334"/>
      <c r="J1045" s="334"/>
      <c r="K1045" s="334"/>
      <c r="L1045" s="334"/>
      <c r="M1045" s="334"/>
      <c r="N1045" s="334"/>
      <c r="O1045" s="334"/>
      <c r="P1045" s="334"/>
      <c r="Q1045" s="334"/>
      <c r="R1045" s="334"/>
      <c r="S1045" s="334"/>
      <c r="T1045" s="334"/>
      <c r="U1045" s="334"/>
      <c r="V1045" s="334"/>
      <c r="W1045" s="334"/>
      <c r="X1045" s="334"/>
      <c r="Y1045" s="334"/>
      <c r="Z1045" s="334"/>
      <c r="AA1045" s="334"/>
      <c r="AB1045" s="338"/>
      <c r="AC1045" s="338"/>
      <c r="AD1045" s="338"/>
      <c r="AE1045" s="338"/>
      <c r="AF1045" s="338"/>
      <c r="AG1045" s="338"/>
      <c r="AH1045" s="338"/>
      <c r="AM1045" s="334"/>
      <c r="AN1045" s="334"/>
      <c r="AO1045" s="334"/>
      <c r="AP1045" s="334"/>
      <c r="AQ1045" s="334"/>
      <c r="AR1045" s="334"/>
      <c r="AS1045" s="334"/>
      <c r="AT1045" s="334"/>
      <c r="AU1045" s="334"/>
      <c r="AV1045" s="334"/>
    </row>
    <row r="1046" spans="1:48" s="447" customFormat="1" ht="15">
      <c r="A1046" s="559"/>
      <c r="C1046" s="446"/>
      <c r="D1046" s="446"/>
      <c r="E1046" s="446"/>
      <c r="F1046" s="446"/>
      <c r="G1046" s="446"/>
      <c r="H1046" s="446"/>
      <c r="I1046" s="446"/>
      <c r="J1046" s="446"/>
      <c r="K1046" s="446"/>
      <c r="L1046" s="446"/>
      <c r="M1046" s="446"/>
      <c r="N1046" s="446"/>
      <c r="O1046" s="446"/>
      <c r="P1046" s="446">
        <v>3761513832.5689998</v>
      </c>
      <c r="Q1046" s="446">
        <v>4641768838.0599995</v>
      </c>
      <c r="R1046" s="446">
        <v>8403282670.6289997</v>
      </c>
      <c r="S1046" s="446"/>
      <c r="T1046" s="446"/>
      <c r="U1046" s="446"/>
      <c r="V1046" s="446"/>
      <c r="W1046" s="368"/>
      <c r="X1046" s="368"/>
      <c r="Y1046" s="368"/>
      <c r="Z1046" s="446"/>
      <c r="AA1046" s="446"/>
      <c r="AB1046" s="446">
        <v>3761513832.5689998</v>
      </c>
      <c r="AC1046" s="446">
        <v>4641768838.0599995</v>
      </c>
      <c r="AD1046" s="446">
        <v>8403282670.6289997</v>
      </c>
      <c r="AE1046" s="446"/>
      <c r="AF1046" s="446">
        <v>2681776352.6900001</v>
      </c>
      <c r="AG1046" s="446">
        <v>1014736784.9299998</v>
      </c>
      <c r="AH1046" s="446">
        <v>3696513137.6199999</v>
      </c>
      <c r="AI1046" s="446"/>
      <c r="AJ1046" s="446">
        <v>1079737479.8789997</v>
      </c>
      <c r="AK1046" s="446">
        <v>3627032053.1299996</v>
      </c>
      <c r="AL1046" s="446">
        <v>4706769533.0089989</v>
      </c>
      <c r="AM1046" s="446"/>
      <c r="AN1046" s="446"/>
      <c r="AO1046" s="446"/>
      <c r="AP1046" s="446"/>
      <c r="AQ1046" s="446"/>
      <c r="AR1046" s="446"/>
      <c r="AS1046" s="446"/>
      <c r="AT1046" s="446"/>
      <c r="AU1046" s="457"/>
      <c r="AV1046" s="457"/>
    </row>
    <row r="1047" spans="1:48" s="558" customFormat="1">
      <c r="A1047" s="565"/>
      <c r="C1047" s="566"/>
      <c r="H1047" s="567"/>
      <c r="I1047" s="567"/>
      <c r="K1047" s="568"/>
      <c r="L1047" s="568"/>
      <c r="M1047" s="567"/>
      <c r="N1047" s="567"/>
      <c r="O1047" s="569"/>
      <c r="P1047" s="557">
        <f>+P1042-P1046</f>
        <v>97679.999999046326</v>
      </c>
      <c r="Q1047" s="557">
        <f>+Q1042-Q1046</f>
        <v>-46611854.600000381</v>
      </c>
      <c r="R1047" s="557">
        <f>+R1042-R1046</f>
        <v>-46514174.599999428</v>
      </c>
      <c r="S1047" s="568"/>
      <c r="T1047" s="568"/>
      <c r="U1047" s="568"/>
      <c r="V1047" s="568"/>
      <c r="W1047" s="567"/>
      <c r="X1047" s="567"/>
      <c r="Y1047" s="567"/>
      <c r="Z1047" s="568"/>
      <c r="AA1047" s="567"/>
      <c r="AB1047" s="569">
        <f>+AB1046-AB1042</f>
        <v>-97679.999999046326</v>
      </c>
      <c r="AC1047" s="569">
        <f>+AC1046-AC1042</f>
        <v>46611854.600000381</v>
      </c>
      <c r="AD1047" s="569">
        <f>+AD1046-AD1042</f>
        <v>46514174.599999428</v>
      </c>
      <c r="AE1047" s="569"/>
      <c r="AF1047" s="569">
        <f>+AF1046-AF1042</f>
        <v>-846749291.12999916</v>
      </c>
      <c r="AG1047" s="569">
        <f>+AG1046-AG1042</f>
        <v>-3242228868.7800002</v>
      </c>
      <c r="AH1047" s="569">
        <f>+AH1046-AH1042</f>
        <v>-4088978159.9099998</v>
      </c>
      <c r="AI1047" s="569"/>
      <c r="AJ1047" s="569">
        <f>+AJ1042-AJ1046</f>
        <v>-846651611.13000023</v>
      </c>
      <c r="AK1047" s="569">
        <f>+AK1042-AK1046</f>
        <v>-3288840723.3799996</v>
      </c>
      <c r="AL1047" s="569">
        <f>+AL1042-AL1046</f>
        <v>-4135492334.5099993</v>
      </c>
      <c r="AM1047" s="570"/>
      <c r="AN1047" s="569"/>
      <c r="AO1047" s="570"/>
      <c r="AP1047" s="570"/>
      <c r="AQ1047" s="568"/>
      <c r="AR1047" s="568"/>
      <c r="AS1047" s="568"/>
      <c r="AT1047" s="568"/>
      <c r="AU1047" s="568"/>
      <c r="AV1047" s="568"/>
    </row>
    <row r="1048" spans="1:48">
      <c r="C1048" s="571"/>
      <c r="O1048" s="334"/>
      <c r="P1048" s="334"/>
      <c r="Q1048" s="334"/>
      <c r="R1048" s="334"/>
      <c r="AB1048" s="334"/>
      <c r="AC1048" s="334"/>
      <c r="AD1048" s="334"/>
      <c r="AE1048" s="334"/>
      <c r="AF1048" s="334"/>
      <c r="AG1048" s="334"/>
      <c r="AH1048" s="334"/>
      <c r="AI1048" s="334"/>
      <c r="AJ1048" s="334"/>
      <c r="AK1048" s="334"/>
      <c r="AL1048" s="334"/>
    </row>
    <row r="1049" spans="1:48">
      <c r="C1049" s="571"/>
      <c r="AL1049" s="572"/>
    </row>
    <row r="1050" spans="1:48" hidden="1">
      <c r="C1050" s="571"/>
    </row>
    <row r="1051" spans="1:48" hidden="1"/>
    <row r="1052" spans="1:48" hidden="1"/>
    <row r="1053" spans="1:48" hidden="1"/>
    <row r="1054" spans="1:48" hidden="1"/>
    <row r="1055" spans="1:48" hidden="1"/>
    <row r="1056" spans="1:48" hidden="1"/>
    <row r="1057" spans="2:47" hidden="1"/>
    <row r="1058" spans="2:47" s="334" customFormat="1" hidden="1">
      <c r="B1058" s="334" t="s">
        <v>416</v>
      </c>
      <c r="C1058" s="334">
        <f>+C922+C923+C924+C925</f>
        <v>0</v>
      </c>
      <c r="D1058" s="334">
        <f t="shared" ref="D1058:AL1058" si="556">+D922+D923+D924+D925</f>
        <v>2676943.5</v>
      </c>
      <c r="E1058" s="334">
        <f t="shared" si="556"/>
        <v>5425868.96</v>
      </c>
      <c r="F1058" s="334">
        <f t="shared" si="556"/>
        <v>8102812.46</v>
      </c>
      <c r="G1058" s="334">
        <f t="shared" si="556"/>
        <v>0</v>
      </c>
      <c r="H1058" s="334">
        <f t="shared" si="556"/>
        <v>0</v>
      </c>
      <c r="I1058" s="334">
        <f t="shared" si="556"/>
        <v>0</v>
      </c>
      <c r="J1058" s="334">
        <f t="shared" si="556"/>
        <v>0</v>
      </c>
      <c r="K1058" s="334">
        <f t="shared" si="556"/>
        <v>0</v>
      </c>
      <c r="L1058" s="334">
        <f t="shared" si="556"/>
        <v>2676943.5</v>
      </c>
      <c r="M1058" s="334">
        <f t="shared" si="556"/>
        <v>5425868.96</v>
      </c>
      <c r="N1058" s="334">
        <f t="shared" si="556"/>
        <v>8102812.46</v>
      </c>
      <c r="O1058" s="334">
        <f t="shared" si="556"/>
        <v>0</v>
      </c>
      <c r="P1058" s="338">
        <f>+P922+P923+P924+P925</f>
        <v>2676943.5</v>
      </c>
      <c r="Q1058" s="334">
        <f t="shared" si="556"/>
        <v>5425868.96</v>
      </c>
      <c r="R1058" s="334">
        <f t="shared" si="556"/>
        <v>8102812.46</v>
      </c>
      <c r="S1058" s="334">
        <f t="shared" si="556"/>
        <v>0</v>
      </c>
      <c r="T1058" s="334">
        <f t="shared" si="556"/>
        <v>0</v>
      </c>
      <c r="U1058" s="334">
        <f t="shared" si="556"/>
        <v>0</v>
      </c>
      <c r="V1058" s="334">
        <f t="shared" si="556"/>
        <v>0</v>
      </c>
      <c r="W1058" s="334">
        <f t="shared" si="556"/>
        <v>0</v>
      </c>
      <c r="X1058" s="334">
        <f t="shared" si="556"/>
        <v>0</v>
      </c>
      <c r="Y1058" s="334">
        <f t="shared" si="556"/>
        <v>0</v>
      </c>
      <c r="Z1058" s="334">
        <f t="shared" si="556"/>
        <v>0</v>
      </c>
      <c r="AA1058" s="334">
        <f t="shared" si="556"/>
        <v>0</v>
      </c>
      <c r="AB1058" s="338">
        <f t="shared" si="556"/>
        <v>2676943.5</v>
      </c>
      <c r="AC1058" s="338">
        <f t="shared" si="556"/>
        <v>5425868.96</v>
      </c>
      <c r="AD1058" s="338">
        <f t="shared" si="556"/>
        <v>8102812.46</v>
      </c>
      <c r="AE1058" s="338">
        <f t="shared" si="556"/>
        <v>0</v>
      </c>
      <c r="AF1058" s="338">
        <f t="shared" si="556"/>
        <v>2484117.41</v>
      </c>
      <c r="AG1058" s="338">
        <f t="shared" si="556"/>
        <v>3309037</v>
      </c>
      <c r="AH1058" s="338">
        <f t="shared" si="556"/>
        <v>5793154.4100000011</v>
      </c>
      <c r="AI1058" s="338">
        <f t="shared" si="556"/>
        <v>0</v>
      </c>
      <c r="AJ1058" s="338">
        <f t="shared" si="556"/>
        <v>192826.08999999979</v>
      </c>
      <c r="AK1058" s="338">
        <f t="shared" si="556"/>
        <v>2116831.96</v>
      </c>
      <c r="AL1058" s="338">
        <f t="shared" si="556"/>
        <v>2309658.0499999993</v>
      </c>
      <c r="AM1058" s="573" t="str">
        <f t="shared" ref="AM1058:AP1063" si="557">IF(AA1058=0," ",AE1058/AA1058)</f>
        <v xml:space="preserve"> </v>
      </c>
      <c r="AN1058" s="573">
        <f t="shared" si="557"/>
        <v>0.92796781478578094</v>
      </c>
      <c r="AO1058" s="573">
        <f t="shared" si="557"/>
        <v>0.60986305131851171</v>
      </c>
      <c r="AP1058" s="573">
        <f t="shared" si="557"/>
        <v>0.71495600306661933</v>
      </c>
      <c r="AQ1058" s="334">
        <f>+AQ922+AQ923+AQ924+AQ925</f>
        <v>0</v>
      </c>
      <c r="AR1058" s="334">
        <f>+AR922+AR923+AR924+AR925</f>
        <v>0</v>
      </c>
      <c r="AS1058" s="334">
        <f>+AS922+AS923+AS924+AS925</f>
        <v>0</v>
      </c>
      <c r="AT1058" s="334">
        <f>+AT922+AT923+AT924+AT925</f>
        <v>0</v>
      </c>
      <c r="AU1058" s="574"/>
    </row>
    <row r="1059" spans="2:47" s="334" customFormat="1" hidden="1">
      <c r="B1059" s="334" t="s">
        <v>417</v>
      </c>
      <c r="C1059" s="334">
        <f>SUM(C770:C781)</f>
        <v>0</v>
      </c>
      <c r="D1059" s="334">
        <f>SUM(D770:D781)</f>
        <v>48228919.338999994</v>
      </c>
      <c r="E1059" s="334">
        <f>SUM(E770:E781)</f>
        <v>907281343.28999996</v>
      </c>
      <c r="F1059" s="334">
        <f t="shared" ref="F1059:AL1059" si="558">SUM(F770:F781)</f>
        <v>955510262.62900007</v>
      </c>
      <c r="G1059" s="334">
        <f t="shared" si="558"/>
        <v>0</v>
      </c>
      <c r="H1059" s="334">
        <f t="shared" si="558"/>
        <v>0</v>
      </c>
      <c r="I1059" s="334">
        <f t="shared" si="558"/>
        <v>0</v>
      </c>
      <c r="J1059" s="334">
        <f t="shared" si="558"/>
        <v>0</v>
      </c>
      <c r="K1059" s="334">
        <f t="shared" si="558"/>
        <v>0</v>
      </c>
      <c r="L1059" s="334">
        <f t="shared" si="558"/>
        <v>48228919.338999994</v>
      </c>
      <c r="M1059" s="334">
        <f t="shared" si="558"/>
        <v>907281343.28999996</v>
      </c>
      <c r="N1059" s="334">
        <f t="shared" si="558"/>
        <v>955510262.62900007</v>
      </c>
      <c r="O1059" s="334">
        <f t="shared" si="558"/>
        <v>0</v>
      </c>
      <c r="P1059" s="338">
        <f>SUM(P770:P781)</f>
        <v>48228919.338999994</v>
      </c>
      <c r="Q1059" s="334">
        <f>SUM(Q770:Q781)</f>
        <v>907281343.28999996</v>
      </c>
      <c r="R1059" s="334">
        <f t="shared" si="558"/>
        <v>955510262.62899995</v>
      </c>
      <c r="S1059" s="334">
        <f t="shared" si="558"/>
        <v>0</v>
      </c>
      <c r="T1059" s="334">
        <f t="shared" si="558"/>
        <v>0</v>
      </c>
      <c r="U1059" s="334">
        <f t="shared" si="558"/>
        <v>0</v>
      </c>
      <c r="V1059" s="334">
        <f t="shared" si="558"/>
        <v>0</v>
      </c>
      <c r="W1059" s="334">
        <f t="shared" si="558"/>
        <v>0</v>
      </c>
      <c r="X1059" s="334">
        <f t="shared" si="558"/>
        <v>0</v>
      </c>
      <c r="Y1059" s="334">
        <f t="shared" si="558"/>
        <v>0</v>
      </c>
      <c r="Z1059" s="334">
        <f t="shared" si="558"/>
        <v>0</v>
      </c>
      <c r="AA1059" s="334">
        <f t="shared" si="558"/>
        <v>0</v>
      </c>
      <c r="AB1059" s="338">
        <f t="shared" si="558"/>
        <v>48228919.338999994</v>
      </c>
      <c r="AC1059" s="338">
        <f t="shared" si="558"/>
        <v>907281343.28999996</v>
      </c>
      <c r="AD1059" s="338">
        <f t="shared" si="558"/>
        <v>955510262.62899995</v>
      </c>
      <c r="AE1059" s="338">
        <f t="shared" si="558"/>
        <v>0</v>
      </c>
      <c r="AF1059" s="338">
        <f t="shared" si="558"/>
        <v>44337232.769999988</v>
      </c>
      <c r="AG1059" s="338">
        <f t="shared" si="558"/>
        <v>898852118.67999995</v>
      </c>
      <c r="AH1059" s="338">
        <f t="shared" si="558"/>
        <v>943189351.44999993</v>
      </c>
      <c r="AI1059" s="338">
        <f t="shared" si="558"/>
        <v>0</v>
      </c>
      <c r="AJ1059" s="338">
        <f t="shared" si="558"/>
        <v>3891686.5690000048</v>
      </c>
      <c r="AK1059" s="338">
        <f t="shared" si="558"/>
        <v>8429224.6099999472</v>
      </c>
      <c r="AL1059" s="338">
        <f t="shared" si="558"/>
        <v>12320911.178999951</v>
      </c>
      <c r="AM1059" s="573" t="str">
        <f t="shared" si="557"/>
        <v xml:space="preserve"> </v>
      </c>
      <c r="AN1059" s="573">
        <f t="shared" si="557"/>
        <v>0.91930802882715601</v>
      </c>
      <c r="AO1059" s="573">
        <f t="shared" si="557"/>
        <v>0.99070935970155205</v>
      </c>
      <c r="AP1059" s="573">
        <f t="shared" si="557"/>
        <v>0.98710541198678481</v>
      </c>
      <c r="AQ1059" s="334">
        <f>SUM(AQ770:AQ781)</f>
        <v>0</v>
      </c>
      <c r="AR1059" s="334">
        <f>SUM(AR770:AR781)</f>
        <v>0</v>
      </c>
      <c r="AS1059" s="334">
        <f>SUM(AS770:AS781)</f>
        <v>5.6810677051544189E-8</v>
      </c>
      <c r="AT1059" s="334">
        <f>SUM(AT770:AT781)</f>
        <v>5.6810677051544189E-8</v>
      </c>
      <c r="AU1059" s="574"/>
    </row>
    <row r="1060" spans="2:47" s="334" customFormat="1" hidden="1">
      <c r="B1060" s="334" t="s">
        <v>418</v>
      </c>
      <c r="C1060" s="334">
        <f>+C873-C875</f>
        <v>0</v>
      </c>
      <c r="D1060" s="334">
        <f t="shared" ref="D1060:AL1060" si="559">+D873-D875</f>
        <v>409625.08999999845</v>
      </c>
      <c r="E1060" s="334">
        <f t="shared" si="559"/>
        <v>2596812.04</v>
      </c>
      <c r="F1060" s="334">
        <f t="shared" si="559"/>
        <v>3006437.129999999</v>
      </c>
      <c r="G1060" s="334">
        <f t="shared" si="559"/>
        <v>0</v>
      </c>
      <c r="H1060" s="334">
        <f t="shared" si="559"/>
        <v>0</v>
      </c>
      <c r="I1060" s="334">
        <f t="shared" si="559"/>
        <v>0</v>
      </c>
      <c r="J1060" s="334">
        <f t="shared" si="559"/>
        <v>0</v>
      </c>
      <c r="K1060" s="334">
        <f t="shared" si="559"/>
        <v>0</v>
      </c>
      <c r="L1060" s="334">
        <f t="shared" si="559"/>
        <v>409625.08999999845</v>
      </c>
      <c r="M1060" s="334">
        <f t="shared" si="559"/>
        <v>2596812.04</v>
      </c>
      <c r="N1060" s="334">
        <f t="shared" si="559"/>
        <v>3006437.129999999</v>
      </c>
      <c r="O1060" s="334">
        <f t="shared" si="559"/>
        <v>0</v>
      </c>
      <c r="P1060" s="338">
        <f t="shared" si="559"/>
        <v>409625.08999999845</v>
      </c>
      <c r="Q1060" s="334">
        <f t="shared" si="559"/>
        <v>2596812.04</v>
      </c>
      <c r="R1060" s="334">
        <f t="shared" si="559"/>
        <v>3006437.129999999</v>
      </c>
      <c r="S1060" s="334">
        <f t="shared" si="559"/>
        <v>0</v>
      </c>
      <c r="T1060" s="334">
        <f t="shared" si="559"/>
        <v>0</v>
      </c>
      <c r="U1060" s="334">
        <f t="shared" si="559"/>
        <v>0</v>
      </c>
      <c r="V1060" s="334">
        <f t="shared" si="559"/>
        <v>0</v>
      </c>
      <c r="W1060" s="334">
        <f t="shared" si="559"/>
        <v>0</v>
      </c>
      <c r="X1060" s="334">
        <f t="shared" si="559"/>
        <v>0</v>
      </c>
      <c r="Y1060" s="334">
        <f t="shared" si="559"/>
        <v>0</v>
      </c>
      <c r="Z1060" s="334">
        <f t="shared" si="559"/>
        <v>0</v>
      </c>
      <c r="AA1060" s="334">
        <f t="shared" si="559"/>
        <v>0</v>
      </c>
      <c r="AB1060" s="338">
        <f t="shared" si="559"/>
        <v>409625.08999999845</v>
      </c>
      <c r="AC1060" s="338">
        <f t="shared" si="559"/>
        <v>2596812.04</v>
      </c>
      <c r="AD1060" s="338">
        <f t="shared" si="559"/>
        <v>3006437.129999999</v>
      </c>
      <c r="AE1060" s="338">
        <f t="shared" si="559"/>
        <v>0</v>
      </c>
      <c r="AF1060" s="338">
        <f t="shared" si="559"/>
        <v>198693.48</v>
      </c>
      <c r="AG1060" s="338">
        <f t="shared" si="559"/>
        <v>2083346</v>
      </c>
      <c r="AH1060" s="338">
        <f t="shared" si="559"/>
        <v>2282039.48</v>
      </c>
      <c r="AI1060" s="338">
        <f t="shared" si="559"/>
        <v>0</v>
      </c>
      <c r="AJ1060" s="338">
        <f t="shared" si="559"/>
        <v>210931.60999999847</v>
      </c>
      <c r="AK1060" s="338">
        <f t="shared" si="559"/>
        <v>513466.04000000004</v>
      </c>
      <c r="AL1060" s="338">
        <f t="shared" si="559"/>
        <v>724397.64999999851</v>
      </c>
      <c r="AM1060" s="573" t="str">
        <f t="shared" si="557"/>
        <v xml:space="preserve"> </v>
      </c>
      <c r="AN1060" s="573">
        <f t="shared" si="557"/>
        <v>0.48506179150305651</v>
      </c>
      <c r="AO1060" s="573">
        <f t="shared" si="557"/>
        <v>0.80227061793813925</v>
      </c>
      <c r="AP1060" s="573">
        <f t="shared" si="557"/>
        <v>0.75905112308136002</v>
      </c>
      <c r="AQ1060" s="334">
        <f>+AQ873-AQ875</f>
        <v>0</v>
      </c>
      <c r="AR1060" s="334">
        <f>+AR873-AR875</f>
        <v>0</v>
      </c>
      <c r="AS1060" s="334">
        <f>+AS873-AS875</f>
        <v>0</v>
      </c>
      <c r="AT1060" s="334">
        <f>+AT873-AT875</f>
        <v>0</v>
      </c>
      <c r="AU1060" s="574"/>
    </row>
    <row r="1061" spans="2:47" s="334" customFormat="1" hidden="1">
      <c r="B1061" s="334" t="s">
        <v>419</v>
      </c>
      <c r="C1061" s="334">
        <f t="shared" ref="C1061:AL1061" si="560">+C28+SUM(C273:C294)+C927+SUM(C337:C352)+SUM(C378:C393)+SUM(C397:C412)+SUM(C418:C433)+SUM(C457:C472)+SUM(C505:C520)+SUM(C534:C549)+SUM(C700:C715)+SUM(C252:C267)+SUM(C180:C195)</f>
        <v>0</v>
      </c>
      <c r="D1061" s="334">
        <f t="shared" si="560"/>
        <v>887535108.15999985</v>
      </c>
      <c r="E1061" s="334">
        <f t="shared" si="560"/>
        <v>938378510.80000007</v>
      </c>
      <c r="F1061" s="334">
        <f t="shared" si="560"/>
        <v>1825913618.9599998</v>
      </c>
      <c r="G1061" s="334">
        <f t="shared" si="560"/>
        <v>0</v>
      </c>
      <c r="H1061" s="334">
        <f t="shared" si="560"/>
        <v>0</v>
      </c>
      <c r="I1061" s="334">
        <f t="shared" si="560"/>
        <v>0</v>
      </c>
      <c r="J1061" s="334">
        <f t="shared" si="560"/>
        <v>0</v>
      </c>
      <c r="K1061" s="334">
        <f t="shared" si="560"/>
        <v>0</v>
      </c>
      <c r="L1061" s="334">
        <f t="shared" si="560"/>
        <v>887535108.15999985</v>
      </c>
      <c r="M1061" s="334">
        <f t="shared" si="560"/>
        <v>938378510.80000007</v>
      </c>
      <c r="N1061" s="334">
        <f t="shared" si="560"/>
        <v>1825913618.9599998</v>
      </c>
      <c r="O1061" s="334">
        <f t="shared" si="560"/>
        <v>0</v>
      </c>
      <c r="P1061" s="338">
        <f t="shared" si="560"/>
        <v>887535108.15999985</v>
      </c>
      <c r="Q1061" s="334">
        <f t="shared" si="560"/>
        <v>938378510.80000007</v>
      </c>
      <c r="R1061" s="334">
        <f t="shared" si="560"/>
        <v>1825913618.9599998</v>
      </c>
      <c r="S1061" s="334">
        <f t="shared" si="560"/>
        <v>0</v>
      </c>
      <c r="T1061" s="334">
        <f t="shared" si="560"/>
        <v>0</v>
      </c>
      <c r="U1061" s="334">
        <f t="shared" si="560"/>
        <v>0</v>
      </c>
      <c r="V1061" s="334">
        <f t="shared" si="560"/>
        <v>0</v>
      </c>
      <c r="W1061" s="334">
        <f t="shared" si="560"/>
        <v>0</v>
      </c>
      <c r="X1061" s="334">
        <f t="shared" si="560"/>
        <v>146486068.63</v>
      </c>
      <c r="Y1061" s="334">
        <f t="shared" si="560"/>
        <v>285630498</v>
      </c>
      <c r="Z1061" s="334">
        <f t="shared" si="560"/>
        <v>432116566.63</v>
      </c>
      <c r="AA1061" s="334">
        <f t="shared" si="560"/>
        <v>0</v>
      </c>
      <c r="AB1061" s="338">
        <f t="shared" si="560"/>
        <v>1034021176.79</v>
      </c>
      <c r="AC1061" s="338">
        <f t="shared" si="560"/>
        <v>1224009008.8</v>
      </c>
      <c r="AD1061" s="338">
        <f t="shared" si="560"/>
        <v>2258030185.5900002</v>
      </c>
      <c r="AE1061" s="338">
        <f t="shared" si="560"/>
        <v>0</v>
      </c>
      <c r="AF1061" s="338">
        <f t="shared" si="560"/>
        <v>914799003.55999994</v>
      </c>
      <c r="AG1061" s="338">
        <f t="shared" si="560"/>
        <v>1022761611.6999999</v>
      </c>
      <c r="AH1061" s="338">
        <f t="shared" si="560"/>
        <v>1937560615.26</v>
      </c>
      <c r="AI1061" s="338">
        <f t="shared" si="560"/>
        <v>0</v>
      </c>
      <c r="AJ1061" s="338">
        <f t="shared" si="560"/>
        <v>119222173.23000002</v>
      </c>
      <c r="AK1061" s="338">
        <f t="shared" si="560"/>
        <v>201247397.10000002</v>
      </c>
      <c r="AL1061" s="338">
        <f t="shared" si="560"/>
        <v>320469570.3300001</v>
      </c>
      <c r="AM1061" s="573" t="str">
        <f t="shared" si="557"/>
        <v xml:space="preserve"> </v>
      </c>
      <c r="AN1061" s="573">
        <f t="shared" si="557"/>
        <v>0.88470045304090239</v>
      </c>
      <c r="AO1061" s="573">
        <f t="shared" si="557"/>
        <v>0.83558340203941806</v>
      </c>
      <c r="AP1061" s="573">
        <f t="shared" si="557"/>
        <v>0.85807560395997773</v>
      </c>
      <c r="AQ1061" s="334">
        <f>+AQ28+SUM(AQ273:AQ294)+AQ927+SUM(AQ337:AQ352)+SUM(AQ378:AQ393)+SUM(AQ397:AQ412)+SUM(AQ418:AQ433)+SUM(AQ457:AQ472)+SUM(AQ505:AQ520)+SUM(AQ534:AQ549)+SUM(AQ700:AQ715)+SUM(AQ252:AQ267)+SUM(AQ180:AQ195)</f>
        <v>0</v>
      </c>
      <c r="AR1061" s="334">
        <f>+AR28+SUM(AR273:AR294)+AR927+SUM(AR337:AR352)+SUM(AR378:AR393)+SUM(AR397:AR412)+SUM(AR418:AR433)+SUM(AR457:AR472)+SUM(AR505:AR520)+SUM(AR534:AR549)+SUM(AR700:AR715)+SUM(AR252:AR267)+SUM(AR180:AR195)</f>
        <v>-3.1082890927791595E-8</v>
      </c>
      <c r="AS1061" s="334">
        <f>+AS28+SUM(AS273:AS294)+AS927+SUM(AS337:AS352)+SUM(AS378:AS393)+SUM(AS397:AS412)+SUM(AS418:AS433)+SUM(AS457:AS472)+SUM(AS505:AS520)+SUM(AS534:AS549)+SUM(AS700:AS715)+SUM(AS252:AS267)+SUM(AS180:AS195)</f>
        <v>0</v>
      </c>
      <c r="AT1061" s="334">
        <f>+AT28+SUM(AT273:AT294)+AT927+SUM(AT337:AT352)+SUM(AT378:AT393)+SUM(AT397:AT412)+SUM(AT418:AT433)+SUM(AT457:AT472)+SUM(AT505:AT520)+SUM(AT534:AT549)+SUM(AT700:AT715)+SUM(AT252:AT267)+SUM(AT180:AT195)</f>
        <v>-3.1082890927791595E-8</v>
      </c>
      <c r="AU1061" s="574"/>
    </row>
    <row r="1062" spans="2:47" s="334" customFormat="1" hidden="1">
      <c r="B1062" s="334" t="s">
        <v>420</v>
      </c>
      <c r="C1062" s="334">
        <f>+C786</f>
        <v>0</v>
      </c>
      <c r="D1062" s="334">
        <f t="shared" ref="D1062:AL1062" si="561">+D786</f>
        <v>24240090.250000004</v>
      </c>
      <c r="E1062" s="334">
        <f t="shared" si="561"/>
        <v>548338838.94000006</v>
      </c>
      <c r="F1062" s="334">
        <f t="shared" si="561"/>
        <v>572578929.18999994</v>
      </c>
      <c r="G1062" s="334">
        <f t="shared" si="561"/>
        <v>0</v>
      </c>
      <c r="H1062" s="334">
        <f t="shared" si="561"/>
        <v>0</v>
      </c>
      <c r="I1062" s="334">
        <f t="shared" si="561"/>
        <v>0</v>
      </c>
      <c r="J1062" s="334">
        <f t="shared" si="561"/>
        <v>0</v>
      </c>
      <c r="K1062" s="334">
        <f t="shared" si="561"/>
        <v>0</v>
      </c>
      <c r="L1062" s="334">
        <f t="shared" si="561"/>
        <v>24240090.250000004</v>
      </c>
      <c r="M1062" s="334">
        <f t="shared" si="561"/>
        <v>548338838.94000006</v>
      </c>
      <c r="N1062" s="334">
        <f t="shared" si="561"/>
        <v>572578929.19000006</v>
      </c>
      <c r="O1062" s="334">
        <f t="shared" si="561"/>
        <v>0</v>
      </c>
      <c r="P1062" s="338">
        <f t="shared" si="561"/>
        <v>24240090.250000004</v>
      </c>
      <c r="Q1062" s="334">
        <f t="shared" si="561"/>
        <v>548338838.94000006</v>
      </c>
      <c r="R1062" s="334">
        <f t="shared" si="561"/>
        <v>572578929.19000006</v>
      </c>
      <c r="S1062" s="334">
        <f t="shared" si="561"/>
        <v>0</v>
      </c>
      <c r="T1062" s="334">
        <f t="shared" si="561"/>
        <v>0</v>
      </c>
      <c r="U1062" s="334">
        <f t="shared" si="561"/>
        <v>0</v>
      </c>
      <c r="V1062" s="334">
        <f t="shared" si="561"/>
        <v>0</v>
      </c>
      <c r="W1062" s="334">
        <f t="shared" si="561"/>
        <v>0</v>
      </c>
      <c r="X1062" s="334">
        <f t="shared" si="561"/>
        <v>0</v>
      </c>
      <c r="Y1062" s="334">
        <f t="shared" si="561"/>
        <v>0</v>
      </c>
      <c r="Z1062" s="334">
        <f t="shared" si="561"/>
        <v>0</v>
      </c>
      <c r="AA1062" s="334">
        <f t="shared" si="561"/>
        <v>0</v>
      </c>
      <c r="AB1062" s="338">
        <f t="shared" si="561"/>
        <v>24240090.250000004</v>
      </c>
      <c r="AC1062" s="338">
        <f t="shared" si="561"/>
        <v>548338838.94000006</v>
      </c>
      <c r="AD1062" s="338">
        <f t="shared" si="561"/>
        <v>572578929.19000006</v>
      </c>
      <c r="AE1062" s="338">
        <f t="shared" si="561"/>
        <v>0</v>
      </c>
      <c r="AF1062" s="338">
        <f t="shared" si="561"/>
        <v>15286903.050000001</v>
      </c>
      <c r="AG1062" s="338">
        <f t="shared" si="561"/>
        <v>502732213.76999998</v>
      </c>
      <c r="AH1062" s="338">
        <f t="shared" si="561"/>
        <v>518019116.81999999</v>
      </c>
      <c r="AI1062" s="338">
        <f t="shared" si="561"/>
        <v>0</v>
      </c>
      <c r="AJ1062" s="338">
        <f t="shared" si="561"/>
        <v>8953187.200000003</v>
      </c>
      <c r="AK1062" s="338">
        <f t="shared" si="561"/>
        <v>45606625.170000076</v>
      </c>
      <c r="AL1062" s="338">
        <f t="shared" si="561"/>
        <v>54559812.370000079</v>
      </c>
      <c r="AM1062" s="573" t="str">
        <f t="shared" si="557"/>
        <v xml:space="preserve"> </v>
      </c>
      <c r="AN1062" s="573">
        <f t="shared" si="557"/>
        <v>0.63064546758442863</v>
      </c>
      <c r="AO1062" s="573">
        <f t="shared" si="557"/>
        <v>0.91682765850005676</v>
      </c>
      <c r="AP1062" s="573">
        <f t="shared" si="557"/>
        <v>0.90471215479901923</v>
      </c>
      <c r="AQ1062" s="334">
        <f>+AQ786</f>
        <v>0</v>
      </c>
      <c r="AR1062" s="334">
        <f>+AR786</f>
        <v>0</v>
      </c>
      <c r="AS1062" s="334">
        <f>+AS786</f>
        <v>0</v>
      </c>
      <c r="AT1062" s="334">
        <f>+AT786</f>
        <v>0</v>
      </c>
      <c r="AU1062" s="574"/>
    </row>
    <row r="1063" spans="2:47" s="334" customFormat="1" hidden="1">
      <c r="B1063" s="334" t="s">
        <v>421</v>
      </c>
      <c r="C1063" s="334">
        <f>SUM(C1058:C1062)</f>
        <v>0</v>
      </c>
      <c r="D1063" s="334">
        <f t="shared" ref="D1063:AL1063" si="562">SUM(D1058:D1062)</f>
        <v>963090686.33899987</v>
      </c>
      <c r="E1063" s="334">
        <f t="shared" si="562"/>
        <v>2402021374.0300002</v>
      </c>
      <c r="F1063" s="334">
        <f t="shared" si="562"/>
        <v>3365112060.369</v>
      </c>
      <c r="G1063" s="334">
        <f t="shared" si="562"/>
        <v>0</v>
      </c>
      <c r="H1063" s="334">
        <f t="shared" si="562"/>
        <v>0</v>
      </c>
      <c r="I1063" s="334">
        <f t="shared" si="562"/>
        <v>0</v>
      </c>
      <c r="J1063" s="334">
        <f t="shared" si="562"/>
        <v>0</v>
      </c>
      <c r="K1063" s="334">
        <f t="shared" si="562"/>
        <v>0</v>
      </c>
      <c r="L1063" s="334">
        <f t="shared" si="562"/>
        <v>963090686.33899987</v>
      </c>
      <c r="M1063" s="334">
        <f t="shared" si="562"/>
        <v>2402021374.0300002</v>
      </c>
      <c r="N1063" s="334">
        <f t="shared" si="562"/>
        <v>3365112060.369</v>
      </c>
      <c r="O1063" s="334">
        <f t="shared" si="562"/>
        <v>0</v>
      </c>
      <c r="P1063" s="338">
        <f t="shared" si="562"/>
        <v>963090686.33899987</v>
      </c>
      <c r="Q1063" s="334">
        <f t="shared" si="562"/>
        <v>2402021374.0300002</v>
      </c>
      <c r="R1063" s="334">
        <f t="shared" si="562"/>
        <v>3365112060.369</v>
      </c>
      <c r="S1063" s="334">
        <f t="shared" si="562"/>
        <v>0</v>
      </c>
      <c r="T1063" s="334">
        <f t="shared" si="562"/>
        <v>0</v>
      </c>
      <c r="U1063" s="334">
        <f t="shared" si="562"/>
        <v>0</v>
      </c>
      <c r="V1063" s="334">
        <f t="shared" si="562"/>
        <v>0</v>
      </c>
      <c r="W1063" s="334">
        <f t="shared" si="562"/>
        <v>0</v>
      </c>
      <c r="X1063" s="334">
        <f t="shared" si="562"/>
        <v>146486068.63</v>
      </c>
      <c r="Y1063" s="334">
        <f t="shared" si="562"/>
        <v>285630498</v>
      </c>
      <c r="Z1063" s="334">
        <f t="shared" si="562"/>
        <v>432116566.63</v>
      </c>
      <c r="AA1063" s="334">
        <f t="shared" si="562"/>
        <v>0</v>
      </c>
      <c r="AB1063" s="338">
        <f t="shared" si="562"/>
        <v>1109576754.9689999</v>
      </c>
      <c r="AC1063" s="338">
        <f t="shared" si="562"/>
        <v>2687651872.0299997</v>
      </c>
      <c r="AD1063" s="338">
        <f t="shared" si="562"/>
        <v>3797228626.9990001</v>
      </c>
      <c r="AE1063" s="338">
        <f t="shared" si="562"/>
        <v>0</v>
      </c>
      <c r="AF1063" s="338">
        <f t="shared" si="562"/>
        <v>977105950.26999986</v>
      </c>
      <c r="AG1063" s="338">
        <f t="shared" si="562"/>
        <v>2429738327.1499996</v>
      </c>
      <c r="AH1063" s="338">
        <f t="shared" si="562"/>
        <v>3406844277.4200001</v>
      </c>
      <c r="AI1063" s="338">
        <f t="shared" si="562"/>
        <v>0</v>
      </c>
      <c r="AJ1063" s="338">
        <f t="shared" si="562"/>
        <v>132470804.69900003</v>
      </c>
      <c r="AK1063" s="338">
        <f t="shared" si="562"/>
        <v>257913544.88000005</v>
      </c>
      <c r="AL1063" s="338">
        <f t="shared" si="562"/>
        <v>390384349.57900012</v>
      </c>
      <c r="AM1063" s="573" t="str">
        <f t="shared" si="557"/>
        <v xml:space="preserve"> </v>
      </c>
      <c r="AN1063" s="573">
        <f t="shared" si="557"/>
        <v>0.88061140961564122</v>
      </c>
      <c r="AO1063" s="573">
        <f t="shared" si="557"/>
        <v>0.90403759223280789</v>
      </c>
      <c r="AP1063" s="573">
        <f t="shared" si="557"/>
        <v>0.89719229787658961</v>
      </c>
      <c r="AQ1063" s="334">
        <f>SUM(AQ1058:AQ1062)</f>
        <v>0</v>
      </c>
      <c r="AR1063" s="334">
        <f>SUM(AR1058:AR1062)</f>
        <v>-3.1082890927791595E-8</v>
      </c>
      <c r="AS1063" s="334">
        <f>SUM(AS1058:AS1062)</f>
        <v>5.6810677051544189E-8</v>
      </c>
      <c r="AT1063" s="334">
        <f>SUM(AT1058:AT1062)</f>
        <v>2.5727786123752594E-8</v>
      </c>
      <c r="AU1063" s="574"/>
    </row>
    <row r="1064" spans="2:47" s="575" customFormat="1" hidden="1">
      <c r="O1064" s="575">
        <f>+O1063-'[4]CY (ALL FUNDS)'!F2161</f>
        <v>-10494411352.5</v>
      </c>
      <c r="P1064" s="576">
        <f>+P1063-'[4]CY (ALL FUNDS)'!G2161</f>
        <v>-8190920950.1610003</v>
      </c>
      <c r="Q1064" s="575">
        <f>+Q1063-'[4]CY (ALL FUNDS)'!H2161-'[4]CY (ALL FUNDS)'!H2163</f>
        <v>-6601330925.9699993</v>
      </c>
      <c r="R1064" s="575">
        <f>+R1063-'[4]CY (ALL FUNDS)'!I2161-'[4]CY (ALL FUNDS)'!I2163</f>
        <v>-25286663228.631001</v>
      </c>
      <c r="W1064" s="575">
        <f>+W1063-'[4]CY (ALL FUNDS)'!F2162</f>
        <v>-18645692.34</v>
      </c>
      <c r="X1064" s="575">
        <f>+X1063-'[4]CY (ALL FUNDS)'!G2162</f>
        <v>-3965089724.8699999</v>
      </c>
      <c r="Y1064" s="575">
        <f>+Y1063-'[4]CY (ALL FUNDS)'!H2162</f>
        <v>146107463</v>
      </c>
      <c r="Z1064" s="575">
        <f>+Z1063-'[4]CY (ALL FUNDS)'!I2162</f>
        <v>-3837627954.21</v>
      </c>
      <c r="AA1064" s="575">
        <f>+AA1063-'[4]CY (ALL FUNDS)'!F2164</f>
        <v>-10513057044.84</v>
      </c>
      <c r="AB1064" s="576">
        <f>+AB1063-'[4]CY (ALL FUNDS)'!G2164</f>
        <v>-12156010675.031</v>
      </c>
      <c r="AC1064" s="576">
        <f>+AC1063-'[4]CY (ALL FUNDS)'!H2164</f>
        <v>-6455223462.9700003</v>
      </c>
      <c r="AD1064" s="576">
        <f>+AD1063-'[4]CY (ALL FUNDS)'!I2164</f>
        <v>-29124291182.841</v>
      </c>
      <c r="AE1064" s="576">
        <f>+AE1063-'[4]CY (ALL FUNDS)'!J2164</f>
        <v>-10152012161.332998</v>
      </c>
      <c r="AF1064" s="576">
        <f>+AF1063-'[4]CY (ALL FUNDS)'!K2164</f>
        <v>-10830558716.850998</v>
      </c>
      <c r="AG1064" s="576">
        <f>+AG1063-'[4]CY (ALL FUNDS)'!L2164</f>
        <v>-4266933248.1100006</v>
      </c>
      <c r="AH1064" s="576">
        <f>+AH1063-'[4]CY (ALL FUNDS)'!F2164</f>
        <v>-7106212767.4200001</v>
      </c>
      <c r="AI1064" s="576">
        <f>+AI1063-'[4]CY (ALL FUNDS)'!N2164</f>
        <v>-361044883.50700194</v>
      </c>
      <c r="AJ1064" s="576">
        <f>+AJ1063-'[4]CY (ALL FUNDS)'!O2164</f>
        <v>-1325451958.1800005</v>
      </c>
      <c r="AK1064" s="576">
        <f>+AK1063-'[4]CY (ALL FUNDS)'!P2164</f>
        <v>-2188290214.8600001</v>
      </c>
      <c r="AL1064" s="576">
        <f>+AL1063-'[4]CY (ALL FUNDS)'!Q2164</f>
        <v>-3874787056.5470028</v>
      </c>
      <c r="AM1064" s="573" t="e">
        <f>+AM1063-'[4]CY (ALL FUNDS)'!S2151</f>
        <v>#VALUE!</v>
      </c>
      <c r="AN1064" s="573">
        <f>+AN1063-'[4]CY (ALL FUNDS)'!T2151</f>
        <v>0.88061140961564122</v>
      </c>
      <c r="AO1064" s="573">
        <f>+AO1063-'[4]CY (ALL FUNDS)'!U2151</f>
        <v>0.90403759223280789</v>
      </c>
      <c r="AP1064" s="573">
        <f>+AP1063-'[4]CY (ALL FUNDS)'!V2151</f>
        <v>0.89719229787658961</v>
      </c>
      <c r="AU1064" s="577"/>
    </row>
    <row r="1065" spans="2:47" s="334" customFormat="1" hidden="1">
      <c r="B1065" s="334" t="s">
        <v>422</v>
      </c>
      <c r="C1065" s="334">
        <f t="shared" ref="C1065:AL1065" si="563">+C20+C25+C49+C72+C75+C94+C179+C201+C223+C231+C251+C271+C312+C336+C377+C396+C417+C456+C479+C504+C533+C619+C622+C631+C699+C740+C752+C769+C917+C920+C1041+SUM(C306:C308)+C875</f>
        <v>0</v>
      </c>
      <c r="D1065" s="334">
        <f t="shared" si="563"/>
        <v>2652638418.349999</v>
      </c>
      <c r="E1065" s="334">
        <f t="shared" si="563"/>
        <v>2143244312.9300001</v>
      </c>
      <c r="F1065" s="334">
        <f t="shared" si="563"/>
        <v>4795882731.2799997</v>
      </c>
      <c r="G1065" s="334">
        <f t="shared" si="563"/>
        <v>0</v>
      </c>
      <c r="H1065" s="334">
        <f t="shared" si="563"/>
        <v>0</v>
      </c>
      <c r="I1065" s="334">
        <f t="shared" si="563"/>
        <v>0</v>
      </c>
      <c r="J1065" s="334">
        <f t="shared" si="563"/>
        <v>0</v>
      </c>
      <c r="K1065" s="334">
        <f t="shared" si="563"/>
        <v>0</v>
      </c>
      <c r="L1065" s="334">
        <f t="shared" si="563"/>
        <v>2652638418.349999</v>
      </c>
      <c r="M1065" s="334">
        <f t="shared" si="563"/>
        <v>2143244312.9300001</v>
      </c>
      <c r="N1065" s="334">
        <f t="shared" si="563"/>
        <v>4795882731.2799997</v>
      </c>
      <c r="O1065" s="334">
        <f t="shared" si="563"/>
        <v>0</v>
      </c>
      <c r="P1065" s="338">
        <f t="shared" si="563"/>
        <v>2652638418.349999</v>
      </c>
      <c r="Q1065" s="334">
        <f t="shared" si="563"/>
        <v>2143244312.9300001</v>
      </c>
      <c r="R1065" s="334">
        <f t="shared" si="563"/>
        <v>4795882731.2799997</v>
      </c>
      <c r="S1065" s="334">
        <f t="shared" si="563"/>
        <v>0</v>
      </c>
      <c r="T1065" s="334">
        <f t="shared" si="563"/>
        <v>0</v>
      </c>
      <c r="U1065" s="334">
        <f t="shared" si="563"/>
        <v>0</v>
      </c>
      <c r="V1065" s="334">
        <f t="shared" si="563"/>
        <v>0</v>
      </c>
      <c r="W1065" s="334">
        <f t="shared" si="563"/>
        <v>0</v>
      </c>
      <c r="X1065" s="334">
        <f t="shared" si="563"/>
        <v>-310116445.24000001</v>
      </c>
      <c r="Y1065" s="334">
        <f t="shared" si="563"/>
        <v>-1464883826.5</v>
      </c>
      <c r="Z1065" s="334">
        <f t="shared" si="563"/>
        <v>-1775000271.74</v>
      </c>
      <c r="AA1065" s="334">
        <f t="shared" si="563"/>
        <v>0</v>
      </c>
      <c r="AB1065" s="338">
        <f t="shared" si="563"/>
        <v>2342521973.1099997</v>
      </c>
      <c r="AC1065" s="338">
        <f t="shared" si="563"/>
        <v>678360486.42999995</v>
      </c>
      <c r="AD1065" s="338">
        <f t="shared" si="563"/>
        <v>3020882459.539999</v>
      </c>
      <c r="AE1065" s="338">
        <f t="shared" si="563"/>
        <v>0</v>
      </c>
      <c r="AF1065" s="338">
        <f t="shared" si="563"/>
        <v>2288196714.73</v>
      </c>
      <c r="AG1065" s="338">
        <f t="shared" si="563"/>
        <v>675903730.79999995</v>
      </c>
      <c r="AH1065" s="338">
        <f t="shared" si="563"/>
        <v>2964100445.5299997</v>
      </c>
      <c r="AI1065" s="338">
        <f t="shared" si="563"/>
        <v>0</v>
      </c>
      <c r="AJ1065" s="338">
        <f t="shared" si="563"/>
        <v>54325258.379999436</v>
      </c>
      <c r="AK1065" s="338">
        <f t="shared" si="563"/>
        <v>2456755.6299999775</v>
      </c>
      <c r="AL1065" s="338">
        <f t="shared" si="563"/>
        <v>56782014.009999409</v>
      </c>
      <c r="AM1065" s="573" t="str">
        <f t="shared" ref="AM1065:AP1066" si="564">IF(AA1065=0," ",AE1065/AA1065)</f>
        <v xml:space="preserve"> </v>
      </c>
      <c r="AN1065" s="573">
        <f t="shared" si="564"/>
        <v>0.97680907201571476</v>
      </c>
      <c r="AO1065" s="573">
        <f t="shared" si="564"/>
        <v>0.99637839219832935</v>
      </c>
      <c r="AP1065" s="573">
        <f t="shared" si="564"/>
        <v>0.98120350103967779</v>
      </c>
      <c r="AQ1065" s="334">
        <f>+AQ20+AQ25+AQ49+AQ72+AQ75+AQ94+AQ179+AQ201+AQ223+AQ231+AQ251+AQ271+AQ312+AQ336+AQ377+AQ396+AQ417+AQ456+AQ479+AQ504+AQ533+AQ619+AQ622+AQ631+AQ699+AQ740+AQ752+AQ769+AQ917+AQ920+AQ1041+SUM(AQ306:AQ308)+AQ875</f>
        <v>0</v>
      </c>
      <c r="AR1065" s="334">
        <f>+AR20+AR25+AR49+AR72+AR75+AR94+AR179+AR201+AR223+AR231+AR251+AR271+AR312+AR336+AR377+AR396+AR417+AR456+AR479+AR504+AR533+AR619+AR622+AR631+AR699+AR740+AR752+AR769+AR917+AR920+AR1041+SUM(AR306:AR308)+AR875</f>
        <v>0</v>
      </c>
      <c r="AS1065" s="334">
        <f>+AS20+AS25+AS49+AS72+AS75+AS94+AS179+AS201+AS223+AS231+AS251+AS271+AS312+AS336+AS377+AS396+AS417+AS456+AS479+AS504+AS533+AS619+AS622+AS631+AS699+AS740+AS752+AS769+AS917+AS920+AS1041+SUM(AS306:AS308)+AS875</f>
        <v>0</v>
      </c>
      <c r="AT1065" s="334">
        <f>+AT20+AT25+AT49+AT72+AT75+AT94+AT179+AT201+AT223+AT231+AT251+AT271+AT312+AT336+AT377+AT396+AT417+AT456+AT479+AT504+AT533+AT619+AT622+AT631+AT699+AT740+AT752+AT769+AT917+AT920+AT1041+SUM(AT306:AT308)+AT875</f>
        <v>0</v>
      </c>
      <c r="AU1065" s="574"/>
    </row>
    <row r="1066" spans="2:47" s="575" customFormat="1" hidden="1">
      <c r="O1066" s="575">
        <f>+O1065-'[4]OSEC-CY'!D243</f>
        <v>-609883000</v>
      </c>
      <c r="P1066" s="576">
        <f>+P1065-'[4]OSEC-CY'!D244</f>
        <v>-11269224891.650002</v>
      </c>
      <c r="Q1066" s="575">
        <f>+Q1065-'[4]OSEC-CY'!D245</f>
        <v>-280374687.06999993</v>
      </c>
      <c r="R1066" s="334">
        <f>SUM(O1066:Q1066)</f>
        <v>-12159482578.720001</v>
      </c>
      <c r="W1066" s="575">
        <f>+W1065+'[4]OSEC-CY'!E243</f>
        <v>18645692.34</v>
      </c>
      <c r="X1066" s="575">
        <f>+X1065+'[4]OSEC-CY'!E244</f>
        <v>3801459348.2600002</v>
      </c>
      <c r="Y1066" s="575">
        <f>+Y1065+'[4]OSEC-CY'!E245</f>
        <v>-1325360791.5</v>
      </c>
      <c r="Z1066" s="575">
        <f>+Z1065+'[4]OSEC-CY'!E246</f>
        <v>2494744249.1000004</v>
      </c>
      <c r="AA1066" s="575">
        <f>+AA1065-'[4]OSEC-CY'!D243+'[4]OSEC-CY'!E243</f>
        <v>-591237307.65999997</v>
      </c>
      <c r="AB1066" s="576">
        <f>+AB1065-'[4]OSEC-CY'!D244+'[4]OSEC-CY'!E244</f>
        <v>-7467765543.3899994</v>
      </c>
      <c r="AC1066" s="576">
        <f>+AC1065-'[4]OSEC-CY'!D245+'[4]OSEC-CY'!E245</f>
        <v>-1605735478.5700002</v>
      </c>
      <c r="AD1066" s="576">
        <f>+AD1065-'[4]OSEC-CY'!D246+'[4]OSEC-CY'!E246</f>
        <v>-9664738329.6200008</v>
      </c>
      <c r="AE1066" s="576">
        <f>+AE1065-'[4]OSEC-CY'!F243</f>
        <v>-538566287.43000007</v>
      </c>
      <c r="AF1066" s="576">
        <f>+AF1065-'[4]OSEC-CY'!F244</f>
        <v>-5214860492.0599995</v>
      </c>
      <c r="AG1066" s="576">
        <f>+AG1065-'[4]OSEC-CY'!F245</f>
        <v>524757040.74999994</v>
      </c>
      <c r="AH1066" s="576">
        <f>+AH1065-'[4]OSEC-CY'!F246</f>
        <v>-5228669738.7400007</v>
      </c>
      <c r="AI1066" s="576">
        <f>+AI1065-'[4]OSEC-CY'!G243</f>
        <v>-52671020.2299999</v>
      </c>
      <c r="AJ1066" s="576">
        <f>+AJ1065-'[4]OSEC-CY'!G244</f>
        <v>-2252905051.3300004</v>
      </c>
      <c r="AK1066" s="576">
        <f>+AK1065-'[4]OSEC-CY'!G245</f>
        <v>-2130492519.3200002</v>
      </c>
      <c r="AL1066" s="576">
        <f>+AL1065-'[4]OSEC-CY'!G246</f>
        <v>-4436068590.8800001</v>
      </c>
      <c r="AM1066" s="573">
        <f t="shared" si="564"/>
        <v>0.91091390961361796</v>
      </c>
      <c r="AN1066" s="573">
        <f t="shared" si="564"/>
        <v>0.69831604403754599</v>
      </c>
      <c r="AO1066" s="573">
        <f t="shared" si="564"/>
        <v>-0.32680167297376173</v>
      </c>
      <c r="AP1066" s="573">
        <f t="shared" si="564"/>
        <v>0.54100479086075604</v>
      </c>
      <c r="AU1066" s="577"/>
    </row>
    <row r="1067" spans="2:47" s="334" customFormat="1" hidden="1">
      <c r="P1067" s="338"/>
      <c r="AB1067" s="338"/>
      <c r="AC1067" s="338"/>
      <c r="AD1067" s="338"/>
      <c r="AE1067" s="338"/>
      <c r="AF1067" s="338"/>
      <c r="AG1067" s="338"/>
      <c r="AH1067" s="338"/>
      <c r="AI1067" s="338"/>
      <c r="AJ1067" s="338"/>
      <c r="AK1067" s="338"/>
      <c r="AL1067" s="338"/>
      <c r="AM1067" s="369"/>
      <c r="AN1067" s="369"/>
      <c r="AO1067" s="369"/>
      <c r="AP1067" s="369"/>
      <c r="AU1067" s="574"/>
    </row>
    <row r="1068" spans="2:47" s="334" customFormat="1" hidden="1">
      <c r="C1068" s="334">
        <f>+C1063+C1065-C1042</f>
        <v>0</v>
      </c>
      <c r="D1068" s="334">
        <f t="shared" ref="D1068:AT1068" si="565">+D1063+D1065-D1042</f>
        <v>-145867147.48000002</v>
      </c>
      <c r="E1068" s="334">
        <f t="shared" si="565"/>
        <v>-49891296.499999046</v>
      </c>
      <c r="F1068" s="334">
        <f t="shared" si="565"/>
        <v>-195758443.97999859</v>
      </c>
      <c r="G1068" s="334">
        <f t="shared" si="565"/>
        <v>0</v>
      </c>
      <c r="H1068" s="334">
        <f t="shared" si="565"/>
        <v>0</v>
      </c>
      <c r="I1068" s="334">
        <f t="shared" si="565"/>
        <v>0</v>
      </c>
      <c r="J1068" s="334">
        <f t="shared" si="565"/>
        <v>0</v>
      </c>
      <c r="K1068" s="334">
        <f t="shared" si="565"/>
        <v>0</v>
      </c>
      <c r="L1068" s="334">
        <f t="shared" si="565"/>
        <v>-145882407.88000011</v>
      </c>
      <c r="M1068" s="334">
        <f t="shared" si="565"/>
        <v>-49891296.499999046</v>
      </c>
      <c r="N1068" s="334">
        <f t="shared" si="565"/>
        <v>-195773704.38000011</v>
      </c>
      <c r="O1068" s="334">
        <f t="shared" si="565"/>
        <v>0</v>
      </c>
      <c r="P1068" s="338">
        <f t="shared" si="565"/>
        <v>-145882407.88000011</v>
      </c>
      <c r="Q1068" s="334">
        <f t="shared" si="565"/>
        <v>-49891296.499999046</v>
      </c>
      <c r="R1068" s="334">
        <f t="shared" si="565"/>
        <v>-195773704.38000011</v>
      </c>
      <c r="S1068" s="334">
        <f t="shared" si="565"/>
        <v>0</v>
      </c>
      <c r="T1068" s="334">
        <f t="shared" si="565"/>
        <v>0</v>
      </c>
      <c r="U1068" s="334">
        <f t="shared" si="565"/>
        <v>0</v>
      </c>
      <c r="V1068" s="334">
        <f t="shared" si="565"/>
        <v>0</v>
      </c>
      <c r="W1068" s="334">
        <f t="shared" si="565"/>
        <v>0</v>
      </c>
      <c r="X1068" s="334">
        <f t="shared" si="565"/>
        <v>-163630376.61000001</v>
      </c>
      <c r="Y1068" s="334">
        <f t="shared" si="565"/>
        <v>-1179253328.5</v>
      </c>
      <c r="Z1068" s="334">
        <f t="shared" si="565"/>
        <v>-1342883705.1100001</v>
      </c>
      <c r="AA1068" s="334">
        <f t="shared" si="565"/>
        <v>0</v>
      </c>
      <c r="AB1068" s="338">
        <f t="shared" si="565"/>
        <v>-309512784.48999929</v>
      </c>
      <c r="AC1068" s="338">
        <f t="shared" si="565"/>
        <v>-1229144624.9999995</v>
      </c>
      <c r="AD1068" s="338">
        <f t="shared" si="565"/>
        <v>-1538657409.4900007</v>
      </c>
      <c r="AE1068" s="338">
        <f t="shared" si="565"/>
        <v>0</v>
      </c>
      <c r="AF1068" s="338">
        <f t="shared" si="565"/>
        <v>-263222978.81999922</v>
      </c>
      <c r="AG1068" s="338">
        <f t="shared" si="565"/>
        <v>-1151323595.7600002</v>
      </c>
      <c r="AH1068" s="338">
        <f t="shared" si="565"/>
        <v>-1414546574.5799999</v>
      </c>
      <c r="AI1068" s="338">
        <f t="shared" si="565"/>
        <v>0</v>
      </c>
      <c r="AJ1068" s="338">
        <f t="shared" si="565"/>
        <v>-46289805.670000046</v>
      </c>
      <c r="AK1068" s="338">
        <f t="shared" si="565"/>
        <v>-77821029.240000099</v>
      </c>
      <c r="AL1068" s="338">
        <f t="shared" si="565"/>
        <v>-124110834.91000021</v>
      </c>
      <c r="AM1068" s="369" t="e">
        <f t="shared" si="565"/>
        <v>#VALUE!</v>
      </c>
      <c r="AN1068" s="369">
        <f t="shared" si="565"/>
        <v>0.91938484663028519</v>
      </c>
      <c r="AO1068" s="369">
        <f t="shared" si="565"/>
        <v>0.97401332418847286</v>
      </c>
      <c r="AP1068" s="369">
        <f t="shared" si="565"/>
        <v>0.94675681654771937</v>
      </c>
      <c r="AQ1068" s="334">
        <f t="shared" si="565"/>
        <v>0</v>
      </c>
      <c r="AR1068" s="334">
        <f t="shared" si="565"/>
        <v>5.8207660913467407E-10</v>
      </c>
      <c r="AS1068" s="334">
        <f t="shared" si="565"/>
        <v>5.6810677051544189E-8</v>
      </c>
      <c r="AT1068" s="334">
        <f t="shared" si="565"/>
        <v>5.7392753660678864E-8</v>
      </c>
      <c r="AU1068" s="574"/>
    </row>
    <row r="1069" spans="2:47" hidden="1"/>
    <row r="1070" spans="2:47" hidden="1">
      <c r="B1070" s="578" t="s">
        <v>423</v>
      </c>
    </row>
    <row r="1071" spans="2:47" hidden="1">
      <c r="B1071" s="579" t="s">
        <v>52</v>
      </c>
      <c r="C1071" s="561">
        <f t="shared" ref="C1071:AL1071" si="566">+C29+C273+C928+C180+C252+C337+C378+C397+C418+C457+C505+C534+C700</f>
        <v>0</v>
      </c>
      <c r="D1071" s="561">
        <f t="shared" si="566"/>
        <v>57489218.219999999</v>
      </c>
      <c r="E1071" s="561">
        <f t="shared" si="566"/>
        <v>127619479.26000001</v>
      </c>
      <c r="F1071" s="561">
        <f t="shared" si="566"/>
        <v>185108697.48000002</v>
      </c>
      <c r="G1071" s="561">
        <f t="shared" si="566"/>
        <v>0</v>
      </c>
      <c r="H1071" s="561">
        <f t="shared" si="566"/>
        <v>0</v>
      </c>
      <c r="I1071" s="561">
        <f t="shared" si="566"/>
        <v>0</v>
      </c>
      <c r="J1071" s="561">
        <f t="shared" si="566"/>
        <v>0</v>
      </c>
      <c r="K1071" s="561">
        <f t="shared" si="566"/>
        <v>0</v>
      </c>
      <c r="L1071" s="561">
        <f t="shared" si="566"/>
        <v>57489218.219999999</v>
      </c>
      <c r="M1071" s="561">
        <f t="shared" si="566"/>
        <v>127619479.26000001</v>
      </c>
      <c r="N1071" s="561">
        <f t="shared" si="566"/>
        <v>185108697.48000002</v>
      </c>
      <c r="O1071" s="561">
        <f t="shared" si="566"/>
        <v>0</v>
      </c>
      <c r="P1071" s="338">
        <f t="shared" si="566"/>
        <v>57489218.219999999</v>
      </c>
      <c r="Q1071" s="561">
        <f t="shared" si="566"/>
        <v>127619479.26000001</v>
      </c>
      <c r="R1071" s="561">
        <f t="shared" si="566"/>
        <v>185108697.48000002</v>
      </c>
      <c r="S1071" s="561">
        <f t="shared" si="566"/>
        <v>0</v>
      </c>
      <c r="T1071" s="561">
        <f t="shared" si="566"/>
        <v>0</v>
      </c>
      <c r="U1071" s="561">
        <f t="shared" si="566"/>
        <v>0</v>
      </c>
      <c r="V1071" s="561">
        <f t="shared" si="566"/>
        <v>0</v>
      </c>
      <c r="W1071" s="334">
        <f t="shared" si="566"/>
        <v>0</v>
      </c>
      <c r="X1071" s="334">
        <f t="shared" si="566"/>
        <v>5386182.4100000001</v>
      </c>
      <c r="Y1071" s="334">
        <f t="shared" si="566"/>
        <v>806915</v>
      </c>
      <c r="Z1071" s="561">
        <f t="shared" si="566"/>
        <v>6193097.4100000001</v>
      </c>
      <c r="AA1071" s="561">
        <f t="shared" si="566"/>
        <v>0</v>
      </c>
      <c r="AB1071" s="561">
        <f t="shared" si="566"/>
        <v>62875400.629999995</v>
      </c>
      <c r="AC1071" s="561">
        <f t="shared" si="566"/>
        <v>128426394.26000001</v>
      </c>
      <c r="AD1071" s="561">
        <f t="shared" si="566"/>
        <v>191301794.88999999</v>
      </c>
      <c r="AE1071" s="561">
        <f t="shared" si="566"/>
        <v>0</v>
      </c>
      <c r="AF1071" s="561">
        <f t="shared" si="566"/>
        <v>61593059.490000002</v>
      </c>
      <c r="AG1071" s="561">
        <f t="shared" si="566"/>
        <v>124055065.03</v>
      </c>
      <c r="AH1071" s="561">
        <f t="shared" si="566"/>
        <v>185648124.51999998</v>
      </c>
      <c r="AI1071" s="561">
        <f t="shared" si="566"/>
        <v>0</v>
      </c>
      <c r="AJ1071" s="561">
        <f t="shared" si="566"/>
        <v>1282341.1400000013</v>
      </c>
      <c r="AK1071" s="561">
        <f t="shared" si="566"/>
        <v>4371329.2300000042</v>
      </c>
      <c r="AL1071" s="561">
        <f t="shared" si="566"/>
        <v>5653670.3700000057</v>
      </c>
      <c r="AM1071" s="573" t="str">
        <f t="shared" ref="AM1071:AP1106" si="567">IF(AA1071=0," ",AE1071/AA1071)</f>
        <v xml:space="preserve"> </v>
      </c>
      <c r="AN1071" s="573">
        <f t="shared" si="567"/>
        <v>0.97960504223987177</v>
      </c>
      <c r="AO1071" s="573">
        <f t="shared" si="567"/>
        <v>0.96596237669687879</v>
      </c>
      <c r="AP1071" s="573">
        <f t="shared" si="567"/>
        <v>0.9704463286753221</v>
      </c>
      <c r="AQ1071" s="561">
        <f>+AQ29+AQ273+AQ928+AQ180+AQ252+AQ337+AQ378+AQ397+AQ418+AQ457+AQ505+AQ534+AQ700</f>
        <v>0</v>
      </c>
      <c r="AR1071" s="561">
        <f>+AR29+AR273+AR928+AR180+AR252+AR337+AR378+AR397+AR418+AR457+AR505+AR534+AR700</f>
        <v>0</v>
      </c>
      <c r="AS1071" s="561">
        <f>+AS29+AS273+AS928+AS180+AS252+AS337+AS378+AS397+AS418+AS457+AS505+AS534+AS700</f>
        <v>0</v>
      </c>
      <c r="AT1071" s="561">
        <f>+AT29+AT273+AT928</f>
        <v>0</v>
      </c>
    </row>
    <row r="1072" spans="2:47" hidden="1">
      <c r="B1072" s="579" t="s">
        <v>424</v>
      </c>
      <c r="C1072" s="561">
        <f t="shared" ref="C1072:AL1072" si="568">+C31+C274+C930+C182+C254+C339+C380+C399+C420+C459+C507+C536+C702</f>
        <v>0</v>
      </c>
      <c r="D1072" s="561">
        <f t="shared" si="568"/>
        <v>44027324.239999957</v>
      </c>
      <c r="E1072" s="561">
        <f t="shared" si="568"/>
        <v>71561218.760000005</v>
      </c>
      <c r="F1072" s="561">
        <f t="shared" si="568"/>
        <v>115588542.99999997</v>
      </c>
      <c r="G1072" s="561">
        <f t="shared" si="568"/>
        <v>0</v>
      </c>
      <c r="H1072" s="561">
        <f t="shared" si="568"/>
        <v>0</v>
      </c>
      <c r="I1072" s="561">
        <f t="shared" si="568"/>
        <v>0</v>
      </c>
      <c r="J1072" s="561">
        <f t="shared" si="568"/>
        <v>0</v>
      </c>
      <c r="K1072" s="561">
        <f t="shared" si="568"/>
        <v>0</v>
      </c>
      <c r="L1072" s="561">
        <f t="shared" si="568"/>
        <v>44027324.239999957</v>
      </c>
      <c r="M1072" s="561">
        <f t="shared" si="568"/>
        <v>71561218.760000005</v>
      </c>
      <c r="N1072" s="561">
        <f t="shared" si="568"/>
        <v>115588542.99999997</v>
      </c>
      <c r="O1072" s="561">
        <f t="shared" si="568"/>
        <v>0</v>
      </c>
      <c r="P1072" s="338">
        <f t="shared" si="568"/>
        <v>44027324.239999957</v>
      </c>
      <c r="Q1072" s="561">
        <f t="shared" si="568"/>
        <v>71561218.760000005</v>
      </c>
      <c r="R1072" s="561">
        <f t="shared" si="568"/>
        <v>115588542.99999997</v>
      </c>
      <c r="S1072" s="561">
        <f t="shared" si="568"/>
        <v>0</v>
      </c>
      <c r="T1072" s="561">
        <f t="shared" si="568"/>
        <v>0</v>
      </c>
      <c r="U1072" s="561">
        <f t="shared" si="568"/>
        <v>0</v>
      </c>
      <c r="V1072" s="561">
        <f t="shared" si="568"/>
        <v>0</v>
      </c>
      <c r="W1072" s="334">
        <f t="shared" si="568"/>
        <v>0</v>
      </c>
      <c r="X1072" s="334">
        <f t="shared" si="568"/>
        <v>8580995.4100000001</v>
      </c>
      <c r="Y1072" s="334">
        <f t="shared" si="568"/>
        <v>36400000</v>
      </c>
      <c r="Z1072" s="561">
        <f t="shared" si="568"/>
        <v>44980995.409999996</v>
      </c>
      <c r="AA1072" s="561">
        <f t="shared" si="568"/>
        <v>0</v>
      </c>
      <c r="AB1072" s="561">
        <f t="shared" si="568"/>
        <v>52608319.649999961</v>
      </c>
      <c r="AC1072" s="561">
        <f t="shared" si="568"/>
        <v>107961218.76000001</v>
      </c>
      <c r="AD1072" s="561">
        <f t="shared" si="568"/>
        <v>160569538.40999997</v>
      </c>
      <c r="AE1072" s="561">
        <f t="shared" si="568"/>
        <v>0</v>
      </c>
      <c r="AF1072" s="561">
        <f t="shared" si="568"/>
        <v>34577859.230000004</v>
      </c>
      <c r="AG1072" s="561">
        <f t="shared" si="568"/>
        <v>107209882.66999999</v>
      </c>
      <c r="AH1072" s="561">
        <f t="shared" si="568"/>
        <v>141787741.89999998</v>
      </c>
      <c r="AI1072" s="561">
        <f t="shared" si="568"/>
        <v>0</v>
      </c>
      <c r="AJ1072" s="561">
        <f t="shared" si="568"/>
        <v>18030460.419999957</v>
      </c>
      <c r="AK1072" s="561">
        <f t="shared" si="568"/>
        <v>751336.09000001848</v>
      </c>
      <c r="AL1072" s="561">
        <f t="shared" si="568"/>
        <v>18781796.509999976</v>
      </c>
      <c r="AM1072" s="573" t="str">
        <f t="shared" si="567"/>
        <v xml:space="preserve"> </v>
      </c>
      <c r="AN1072" s="573">
        <f t="shared" si="567"/>
        <v>0.65726979040662115</v>
      </c>
      <c r="AO1072" s="573">
        <f t="shared" si="567"/>
        <v>0.9930406853624888</v>
      </c>
      <c r="AP1072" s="573">
        <f t="shared" si="567"/>
        <v>0.88303013948983056</v>
      </c>
      <c r="AQ1072" s="561">
        <f>+AQ31+AQ274+AQ930+AQ182+AQ254+AQ339+AQ380+AQ399+AQ420+AQ459+AQ507+AQ536+AQ702</f>
        <v>0</v>
      </c>
      <c r="AR1072" s="561">
        <f>+AR31+AR274+AR930+AR182+AR254+AR339+AR380+AR399+AR420+AR459+AR507+AR536+AR702</f>
        <v>0</v>
      </c>
      <c r="AS1072" s="561">
        <f>+AS31+AS274+AS930+AS182+AS254+AS339+AS380+AS399+AS420+AS459+AS507+AS536+AS702</f>
        <v>0</v>
      </c>
      <c r="AT1072" s="561">
        <f>+AT31+AT274+AT930</f>
        <v>0</v>
      </c>
    </row>
    <row r="1073" spans="1:48" ht="24" hidden="1">
      <c r="B1073" s="579" t="s">
        <v>91</v>
      </c>
      <c r="C1073" s="561">
        <f t="shared" ref="C1073:AL1073" si="569">+C32+C272+C931+C183+C255+C340+C381+C400+C421+C460+C508+C537+C703</f>
        <v>0</v>
      </c>
      <c r="D1073" s="561">
        <f t="shared" si="569"/>
        <v>2137971.84</v>
      </c>
      <c r="E1073" s="561">
        <f t="shared" si="569"/>
        <v>35925505</v>
      </c>
      <c r="F1073" s="561">
        <f t="shared" si="569"/>
        <v>38063476.840000004</v>
      </c>
      <c r="G1073" s="561">
        <f t="shared" si="569"/>
        <v>0</v>
      </c>
      <c r="H1073" s="561">
        <f t="shared" si="569"/>
        <v>0</v>
      </c>
      <c r="I1073" s="561">
        <f t="shared" si="569"/>
        <v>0</v>
      </c>
      <c r="J1073" s="561">
        <f t="shared" si="569"/>
        <v>0</v>
      </c>
      <c r="K1073" s="561">
        <f t="shared" si="569"/>
        <v>0</v>
      </c>
      <c r="L1073" s="561">
        <f t="shared" si="569"/>
        <v>2137971.84</v>
      </c>
      <c r="M1073" s="561">
        <f t="shared" si="569"/>
        <v>35925505</v>
      </c>
      <c r="N1073" s="561">
        <f t="shared" si="569"/>
        <v>38063476.840000004</v>
      </c>
      <c r="O1073" s="561">
        <f t="shared" si="569"/>
        <v>0</v>
      </c>
      <c r="P1073" s="338">
        <f t="shared" si="569"/>
        <v>2137971.84</v>
      </c>
      <c r="Q1073" s="561">
        <f t="shared" si="569"/>
        <v>35925505</v>
      </c>
      <c r="R1073" s="561">
        <f t="shared" si="569"/>
        <v>38063476.840000004</v>
      </c>
      <c r="S1073" s="561">
        <f t="shared" si="569"/>
        <v>0</v>
      </c>
      <c r="T1073" s="561">
        <f t="shared" si="569"/>
        <v>0</v>
      </c>
      <c r="U1073" s="561">
        <f t="shared" si="569"/>
        <v>0</v>
      </c>
      <c r="V1073" s="561">
        <f t="shared" si="569"/>
        <v>0</v>
      </c>
      <c r="W1073" s="334">
        <f t="shared" si="569"/>
        <v>0</v>
      </c>
      <c r="X1073" s="334">
        <f t="shared" si="569"/>
        <v>7569477.4100000001</v>
      </c>
      <c r="Y1073" s="334">
        <f t="shared" si="569"/>
        <v>15440973</v>
      </c>
      <c r="Z1073" s="561">
        <f t="shared" si="569"/>
        <v>23010450.41</v>
      </c>
      <c r="AA1073" s="561">
        <f t="shared" si="569"/>
        <v>0</v>
      </c>
      <c r="AB1073" s="561">
        <f t="shared" si="569"/>
        <v>9707449.25</v>
      </c>
      <c r="AC1073" s="561">
        <f t="shared" si="569"/>
        <v>51366478</v>
      </c>
      <c r="AD1073" s="561">
        <f t="shared" si="569"/>
        <v>61073927.25</v>
      </c>
      <c r="AE1073" s="561">
        <f t="shared" si="569"/>
        <v>0</v>
      </c>
      <c r="AF1073" s="561">
        <f t="shared" si="569"/>
        <v>9453889.5599999987</v>
      </c>
      <c r="AG1073" s="561">
        <f t="shared" si="569"/>
        <v>50486776.450000003</v>
      </c>
      <c r="AH1073" s="561">
        <f t="shared" si="569"/>
        <v>59940666.010000005</v>
      </c>
      <c r="AI1073" s="561">
        <f t="shared" si="569"/>
        <v>0</v>
      </c>
      <c r="AJ1073" s="561">
        <f t="shared" si="569"/>
        <v>253559.69000000029</v>
      </c>
      <c r="AK1073" s="561">
        <f t="shared" si="569"/>
        <v>879701.54999999702</v>
      </c>
      <c r="AL1073" s="561">
        <f t="shared" si="569"/>
        <v>1133261.2399999974</v>
      </c>
      <c r="AM1073" s="573" t="str">
        <f t="shared" si="567"/>
        <v xml:space="preserve"> </v>
      </c>
      <c r="AN1073" s="573">
        <f t="shared" si="567"/>
        <v>0.97387988507897671</v>
      </c>
      <c r="AO1073" s="573">
        <f t="shared" si="567"/>
        <v>0.98287401464433677</v>
      </c>
      <c r="AP1073" s="573">
        <f t="shared" si="567"/>
        <v>0.98144443478538557</v>
      </c>
      <c r="AQ1073" s="561">
        <f>+AQ32+AQ272+AQ931+AQ183+AQ255+AQ340+AQ381+AQ400+AQ421+AQ460+AQ508+AQ537+AQ703</f>
        <v>0</v>
      </c>
      <c r="AR1073" s="561">
        <f>+AR32+AR272+AR931+AR183+AR255+AR340+AR381+AR400+AR421+AR460+AR508+AR537+AR703</f>
        <v>0</v>
      </c>
      <c r="AS1073" s="561">
        <f>+AS32+AS272+AS931+AS183+AS255+AS340+AS381+AS400+AS421+AS460+AS508+AS537+AS703</f>
        <v>0</v>
      </c>
      <c r="AT1073" s="561">
        <f>+AT32+AT272+AT931</f>
        <v>0</v>
      </c>
    </row>
    <row r="1074" spans="1:48" hidden="1">
      <c r="B1074" s="579" t="s">
        <v>88</v>
      </c>
      <c r="C1074" s="561">
        <f t="shared" ref="C1074:AL1074" si="570">+C30+C275+C929+C181+C253+C338+C379+C398+C419+C458+C506+C535+C701</f>
        <v>0</v>
      </c>
      <c r="D1074" s="561">
        <f t="shared" si="570"/>
        <v>31071876.789999999</v>
      </c>
      <c r="E1074" s="561">
        <f t="shared" si="570"/>
        <v>18711862.379999999</v>
      </c>
      <c r="F1074" s="561">
        <f t="shared" si="570"/>
        <v>49783739.170000002</v>
      </c>
      <c r="G1074" s="561">
        <f t="shared" si="570"/>
        <v>0</v>
      </c>
      <c r="H1074" s="561">
        <f t="shared" si="570"/>
        <v>0</v>
      </c>
      <c r="I1074" s="561">
        <f t="shared" si="570"/>
        <v>0</v>
      </c>
      <c r="J1074" s="561">
        <f t="shared" si="570"/>
        <v>0</v>
      </c>
      <c r="K1074" s="561">
        <f t="shared" si="570"/>
        <v>0</v>
      </c>
      <c r="L1074" s="561">
        <f t="shared" si="570"/>
        <v>31071876.789999999</v>
      </c>
      <c r="M1074" s="561">
        <f t="shared" si="570"/>
        <v>18711862.379999999</v>
      </c>
      <c r="N1074" s="561">
        <f t="shared" si="570"/>
        <v>49783739.170000002</v>
      </c>
      <c r="O1074" s="561">
        <f t="shared" si="570"/>
        <v>0</v>
      </c>
      <c r="P1074" s="338">
        <f t="shared" si="570"/>
        <v>31071876.789999999</v>
      </c>
      <c r="Q1074" s="561">
        <f t="shared" si="570"/>
        <v>18711862.379999999</v>
      </c>
      <c r="R1074" s="561">
        <f t="shared" si="570"/>
        <v>49783739.170000002</v>
      </c>
      <c r="S1074" s="561">
        <f t="shared" si="570"/>
        <v>0</v>
      </c>
      <c r="T1074" s="561">
        <f t="shared" si="570"/>
        <v>0</v>
      </c>
      <c r="U1074" s="561">
        <f t="shared" si="570"/>
        <v>0</v>
      </c>
      <c r="V1074" s="561">
        <f t="shared" si="570"/>
        <v>0</v>
      </c>
      <c r="W1074" s="334">
        <f t="shared" si="570"/>
        <v>0</v>
      </c>
      <c r="X1074" s="334">
        <f t="shared" si="570"/>
        <v>7370363.4100000001</v>
      </c>
      <c r="Y1074" s="334">
        <f t="shared" si="570"/>
        <v>5896560</v>
      </c>
      <c r="Z1074" s="561">
        <f t="shared" si="570"/>
        <v>13266923.41</v>
      </c>
      <c r="AA1074" s="561">
        <f t="shared" si="570"/>
        <v>0</v>
      </c>
      <c r="AB1074" s="561">
        <f t="shared" si="570"/>
        <v>38442240.200000003</v>
      </c>
      <c r="AC1074" s="561">
        <f t="shared" si="570"/>
        <v>24608422.379999999</v>
      </c>
      <c r="AD1074" s="561">
        <f t="shared" si="570"/>
        <v>63050662.579999998</v>
      </c>
      <c r="AE1074" s="561">
        <f t="shared" si="570"/>
        <v>0</v>
      </c>
      <c r="AF1074" s="561">
        <f t="shared" si="570"/>
        <v>38408306.789999999</v>
      </c>
      <c r="AG1074" s="561">
        <f t="shared" si="570"/>
        <v>11017233.939999999</v>
      </c>
      <c r="AH1074" s="561">
        <f t="shared" si="570"/>
        <v>49425540.729999997</v>
      </c>
      <c r="AI1074" s="561">
        <f t="shared" si="570"/>
        <v>0</v>
      </c>
      <c r="AJ1074" s="561">
        <f t="shared" si="570"/>
        <v>33933.410000000149</v>
      </c>
      <c r="AK1074" s="561">
        <f t="shared" si="570"/>
        <v>13591188.439999999</v>
      </c>
      <c r="AL1074" s="561">
        <f t="shared" si="570"/>
        <v>13625121.85</v>
      </c>
      <c r="AM1074" s="573" t="str">
        <f t="shared" si="567"/>
        <v xml:space="preserve"> </v>
      </c>
      <c r="AN1074" s="573">
        <f t="shared" si="567"/>
        <v>0.99911728843523528</v>
      </c>
      <c r="AO1074" s="573">
        <f t="shared" si="567"/>
        <v>0.44770175714124749</v>
      </c>
      <c r="AP1074" s="573">
        <f t="shared" si="567"/>
        <v>0.78390200368295637</v>
      </c>
      <c r="AQ1074" s="561">
        <f>+AQ30+AQ275+AQ929+AQ181+AQ253+AQ338+AQ379+AQ398+AQ419+AQ458+AQ506+AQ535+AQ701</f>
        <v>0</v>
      </c>
      <c r="AR1074" s="561">
        <f>+AR30+AR275+AR929+AR181+AR253+AR338+AR379+AR398+AR419+AR458+AR506+AR535+AR701</f>
        <v>0</v>
      </c>
      <c r="AS1074" s="561">
        <f>+AS30+AS275+AS929+AS181+AS253+AS338+AS379+AS398+AS419+AS458+AS506+AS535+AS701</f>
        <v>0</v>
      </c>
      <c r="AT1074" s="561">
        <f>+AT30+AT275+AT929</f>
        <v>0</v>
      </c>
    </row>
    <row r="1075" spans="1:48" hidden="1">
      <c r="B1075" s="579" t="s">
        <v>93</v>
      </c>
      <c r="C1075" s="561">
        <f t="shared" ref="C1075:AL1082" si="571">+C33+C276+C932+C184+C256+C341+C382+C401+C422+C461+C509+C538+C704</f>
        <v>0</v>
      </c>
      <c r="D1075" s="561">
        <f t="shared" si="571"/>
        <v>5421399.0100000007</v>
      </c>
      <c r="E1075" s="561">
        <f t="shared" si="571"/>
        <v>60356133.289999999</v>
      </c>
      <c r="F1075" s="561">
        <f t="shared" si="571"/>
        <v>65777532.299999997</v>
      </c>
      <c r="G1075" s="561">
        <f t="shared" si="571"/>
        <v>0</v>
      </c>
      <c r="H1075" s="561">
        <f t="shared" si="571"/>
        <v>0</v>
      </c>
      <c r="I1075" s="561">
        <f t="shared" si="571"/>
        <v>0</v>
      </c>
      <c r="J1075" s="561">
        <f t="shared" si="571"/>
        <v>0</v>
      </c>
      <c r="K1075" s="561">
        <f t="shared" si="571"/>
        <v>0</v>
      </c>
      <c r="L1075" s="561">
        <f t="shared" si="571"/>
        <v>5421399.0100000007</v>
      </c>
      <c r="M1075" s="561">
        <f t="shared" si="571"/>
        <v>60356133.289999999</v>
      </c>
      <c r="N1075" s="561">
        <f t="shared" si="571"/>
        <v>65777532.299999997</v>
      </c>
      <c r="O1075" s="561">
        <f t="shared" si="571"/>
        <v>0</v>
      </c>
      <c r="P1075" s="338">
        <f t="shared" si="571"/>
        <v>5421399.0100000007</v>
      </c>
      <c r="Q1075" s="561">
        <f t="shared" si="571"/>
        <v>60356133.289999999</v>
      </c>
      <c r="R1075" s="561">
        <f t="shared" si="571"/>
        <v>65777532.299999997</v>
      </c>
      <c r="S1075" s="561">
        <f t="shared" si="571"/>
        <v>0</v>
      </c>
      <c r="T1075" s="561">
        <f t="shared" si="571"/>
        <v>0</v>
      </c>
      <c r="U1075" s="561">
        <f t="shared" si="571"/>
        <v>0</v>
      </c>
      <c r="V1075" s="561">
        <f t="shared" si="571"/>
        <v>0</v>
      </c>
      <c r="W1075" s="334">
        <f t="shared" si="571"/>
        <v>0</v>
      </c>
      <c r="X1075" s="334">
        <f t="shared" si="571"/>
        <v>6955301.4100000001</v>
      </c>
      <c r="Y1075" s="334">
        <f t="shared" si="571"/>
        <v>7900000</v>
      </c>
      <c r="Z1075" s="561">
        <f t="shared" si="571"/>
        <v>14855301.41</v>
      </c>
      <c r="AA1075" s="561">
        <f t="shared" si="571"/>
        <v>0</v>
      </c>
      <c r="AB1075" s="561">
        <f t="shared" si="571"/>
        <v>12376700.420000002</v>
      </c>
      <c r="AC1075" s="561">
        <f t="shared" si="571"/>
        <v>68256133.289999992</v>
      </c>
      <c r="AD1075" s="561">
        <f t="shared" si="571"/>
        <v>80632833.710000008</v>
      </c>
      <c r="AE1075" s="561">
        <f t="shared" si="571"/>
        <v>0</v>
      </c>
      <c r="AF1075" s="561">
        <f t="shared" si="571"/>
        <v>11146502.73</v>
      </c>
      <c r="AG1075" s="561">
        <f t="shared" si="571"/>
        <v>18661607.859999999</v>
      </c>
      <c r="AH1075" s="561">
        <f t="shared" si="571"/>
        <v>29808110.59</v>
      </c>
      <c r="AI1075" s="561">
        <f t="shared" si="571"/>
        <v>0</v>
      </c>
      <c r="AJ1075" s="561">
        <f t="shared" si="571"/>
        <v>1230197.6900000004</v>
      </c>
      <c r="AK1075" s="561">
        <f t="shared" si="571"/>
        <v>49594525.43</v>
      </c>
      <c r="AL1075" s="561">
        <f t="shared" si="571"/>
        <v>50824723.119999997</v>
      </c>
      <c r="AM1075" s="573" t="str">
        <f t="shared" si="567"/>
        <v xml:space="preserve"> </v>
      </c>
      <c r="AN1075" s="573">
        <f t="shared" si="567"/>
        <v>0.9006037434652554</v>
      </c>
      <c r="AO1075" s="573">
        <f t="shared" si="567"/>
        <v>0.27340558218720629</v>
      </c>
      <c r="AP1075" s="573">
        <f t="shared" si="567"/>
        <v>0.36967708089246065</v>
      </c>
      <c r="AQ1075" s="561">
        <f t="shared" ref="AQ1075:AS1085" si="572">+AQ33+AQ276+AQ932+AQ184+AQ256+AQ341+AQ382+AQ401+AQ422+AQ461+AQ509+AQ538+AQ704</f>
        <v>0</v>
      </c>
      <c r="AR1075" s="561">
        <f t="shared" si="572"/>
        <v>0</v>
      </c>
      <c r="AS1075" s="561">
        <f t="shared" si="572"/>
        <v>0</v>
      </c>
      <c r="AT1075" s="561">
        <f t="shared" ref="AT1075:AT1085" si="573">+AT33+AT276+AT932</f>
        <v>0</v>
      </c>
    </row>
    <row r="1076" spans="1:48" hidden="1">
      <c r="B1076" s="579" t="s">
        <v>95</v>
      </c>
      <c r="C1076" s="561">
        <f t="shared" si="571"/>
        <v>0</v>
      </c>
      <c r="D1076" s="561">
        <f t="shared" si="571"/>
        <v>2407767.8600000003</v>
      </c>
      <c r="E1076" s="561">
        <f t="shared" si="571"/>
        <v>10224060.960000001</v>
      </c>
      <c r="F1076" s="561">
        <f t="shared" si="571"/>
        <v>12631828.82</v>
      </c>
      <c r="G1076" s="561">
        <f t="shared" si="571"/>
        <v>0</v>
      </c>
      <c r="H1076" s="561">
        <f t="shared" si="571"/>
        <v>0</v>
      </c>
      <c r="I1076" s="561">
        <f t="shared" si="571"/>
        <v>0</v>
      </c>
      <c r="J1076" s="561">
        <f t="shared" si="571"/>
        <v>0</v>
      </c>
      <c r="K1076" s="561">
        <f t="shared" si="571"/>
        <v>0</v>
      </c>
      <c r="L1076" s="561">
        <f t="shared" si="571"/>
        <v>2407767.8600000003</v>
      </c>
      <c r="M1076" s="561">
        <f t="shared" si="571"/>
        <v>10224060.960000001</v>
      </c>
      <c r="N1076" s="561">
        <f t="shared" si="571"/>
        <v>12631828.82</v>
      </c>
      <c r="O1076" s="561">
        <f t="shared" si="571"/>
        <v>0</v>
      </c>
      <c r="P1076" s="338">
        <f t="shared" si="571"/>
        <v>2407767.8600000003</v>
      </c>
      <c r="Q1076" s="561">
        <f t="shared" si="571"/>
        <v>10224060.960000001</v>
      </c>
      <c r="R1076" s="561">
        <f t="shared" si="571"/>
        <v>12631828.82</v>
      </c>
      <c r="S1076" s="561">
        <f t="shared" si="571"/>
        <v>0</v>
      </c>
      <c r="T1076" s="561">
        <f t="shared" si="571"/>
        <v>0</v>
      </c>
      <c r="U1076" s="561">
        <f t="shared" si="571"/>
        <v>0</v>
      </c>
      <c r="V1076" s="561">
        <f t="shared" si="571"/>
        <v>0</v>
      </c>
      <c r="W1076" s="334">
        <f t="shared" si="571"/>
        <v>0</v>
      </c>
      <c r="X1076" s="334">
        <f t="shared" si="571"/>
        <v>8465933.4100000001</v>
      </c>
      <c r="Y1076" s="334">
        <f t="shared" si="571"/>
        <v>20400000</v>
      </c>
      <c r="Z1076" s="561">
        <f t="shared" si="571"/>
        <v>28865933.41</v>
      </c>
      <c r="AA1076" s="561">
        <f t="shared" si="571"/>
        <v>0</v>
      </c>
      <c r="AB1076" s="561">
        <f t="shared" si="571"/>
        <v>10873701.27</v>
      </c>
      <c r="AC1076" s="561">
        <f t="shared" si="571"/>
        <v>30624060.960000001</v>
      </c>
      <c r="AD1076" s="561">
        <f t="shared" si="571"/>
        <v>41497762.230000004</v>
      </c>
      <c r="AE1076" s="561">
        <f t="shared" si="571"/>
        <v>0</v>
      </c>
      <c r="AF1076" s="561">
        <f t="shared" si="571"/>
        <v>10873701.27</v>
      </c>
      <c r="AG1076" s="561">
        <f t="shared" si="571"/>
        <v>30621822.600000001</v>
      </c>
      <c r="AH1076" s="561">
        <f t="shared" si="571"/>
        <v>41495523.870000005</v>
      </c>
      <c r="AI1076" s="561">
        <f t="shared" si="571"/>
        <v>0</v>
      </c>
      <c r="AJ1076" s="561">
        <f t="shared" si="571"/>
        <v>0</v>
      </c>
      <c r="AK1076" s="561">
        <f t="shared" si="571"/>
        <v>2238.3600000003353</v>
      </c>
      <c r="AL1076" s="561">
        <f t="shared" si="571"/>
        <v>2238.3600000003353</v>
      </c>
      <c r="AM1076" s="573" t="str">
        <f t="shared" si="567"/>
        <v xml:space="preserve"> </v>
      </c>
      <c r="AN1076" s="573">
        <f t="shared" si="567"/>
        <v>1</v>
      </c>
      <c r="AO1076" s="573">
        <f t="shared" si="567"/>
        <v>0.99992690845270571</v>
      </c>
      <c r="AP1076" s="573">
        <f t="shared" si="567"/>
        <v>0.99994606070593417</v>
      </c>
      <c r="AQ1076" s="561">
        <f t="shared" si="572"/>
        <v>0</v>
      </c>
      <c r="AR1076" s="561">
        <f t="shared" si="572"/>
        <v>0</v>
      </c>
      <c r="AS1076" s="561">
        <f t="shared" si="572"/>
        <v>0</v>
      </c>
      <c r="AT1076" s="561">
        <f t="shared" si="573"/>
        <v>0</v>
      </c>
    </row>
    <row r="1077" spans="1:48" hidden="1">
      <c r="B1077" s="579" t="s">
        <v>97</v>
      </c>
      <c r="C1077" s="561">
        <f t="shared" si="571"/>
        <v>0</v>
      </c>
      <c r="D1077" s="561">
        <f t="shared" si="571"/>
        <v>753.02</v>
      </c>
      <c r="E1077" s="561">
        <f t="shared" si="571"/>
        <v>0</v>
      </c>
      <c r="F1077" s="561">
        <f t="shared" si="571"/>
        <v>753.02</v>
      </c>
      <c r="G1077" s="561">
        <f t="shared" si="571"/>
        <v>0</v>
      </c>
      <c r="H1077" s="561">
        <f t="shared" si="571"/>
        <v>0</v>
      </c>
      <c r="I1077" s="561">
        <f t="shared" si="571"/>
        <v>0</v>
      </c>
      <c r="J1077" s="561">
        <f t="shared" si="571"/>
        <v>0</v>
      </c>
      <c r="K1077" s="561">
        <f t="shared" si="571"/>
        <v>0</v>
      </c>
      <c r="L1077" s="561">
        <f t="shared" si="571"/>
        <v>753.02</v>
      </c>
      <c r="M1077" s="561">
        <f t="shared" si="571"/>
        <v>0</v>
      </c>
      <c r="N1077" s="561">
        <f t="shared" si="571"/>
        <v>753.02</v>
      </c>
      <c r="O1077" s="561">
        <f t="shared" si="571"/>
        <v>0</v>
      </c>
      <c r="P1077" s="338">
        <f t="shared" si="571"/>
        <v>753.02</v>
      </c>
      <c r="Q1077" s="561">
        <f t="shared" si="571"/>
        <v>0</v>
      </c>
      <c r="R1077" s="561">
        <f t="shared" si="571"/>
        <v>753.02</v>
      </c>
      <c r="S1077" s="561">
        <f t="shared" si="571"/>
        <v>0</v>
      </c>
      <c r="T1077" s="561">
        <f t="shared" si="571"/>
        <v>0</v>
      </c>
      <c r="U1077" s="561">
        <f t="shared" si="571"/>
        <v>0</v>
      </c>
      <c r="V1077" s="561">
        <f t="shared" si="571"/>
        <v>0</v>
      </c>
      <c r="W1077" s="334">
        <f t="shared" si="571"/>
        <v>0</v>
      </c>
      <c r="X1077" s="334">
        <f t="shared" si="571"/>
        <v>5767073.4100000001</v>
      </c>
      <c r="Y1077" s="334">
        <f t="shared" si="571"/>
        <v>0</v>
      </c>
      <c r="Z1077" s="561">
        <f t="shared" si="571"/>
        <v>5767073.4100000001</v>
      </c>
      <c r="AA1077" s="561">
        <f t="shared" si="571"/>
        <v>0</v>
      </c>
      <c r="AB1077" s="561">
        <f t="shared" si="571"/>
        <v>5767826.4300000006</v>
      </c>
      <c r="AC1077" s="561">
        <f t="shared" si="571"/>
        <v>0</v>
      </c>
      <c r="AD1077" s="561">
        <f t="shared" si="571"/>
        <v>5767826.4300000006</v>
      </c>
      <c r="AE1077" s="561">
        <f t="shared" si="571"/>
        <v>0</v>
      </c>
      <c r="AF1077" s="561">
        <f t="shared" si="571"/>
        <v>5677826.4300000016</v>
      </c>
      <c r="AG1077" s="561">
        <f t="shared" si="571"/>
        <v>0</v>
      </c>
      <c r="AH1077" s="561">
        <f t="shared" si="571"/>
        <v>5677826.4300000016</v>
      </c>
      <c r="AI1077" s="561">
        <f t="shared" si="571"/>
        <v>0</v>
      </c>
      <c r="AJ1077" s="561">
        <f t="shared" si="571"/>
        <v>89999.999999999069</v>
      </c>
      <c r="AK1077" s="561">
        <f t="shared" si="571"/>
        <v>0</v>
      </c>
      <c r="AL1077" s="561">
        <f t="shared" si="571"/>
        <v>89999.999999999069</v>
      </c>
      <c r="AM1077" s="573" t="str">
        <f t="shared" si="567"/>
        <v xml:space="preserve"> </v>
      </c>
      <c r="AN1077" s="573">
        <f t="shared" si="567"/>
        <v>0.98439620174215281</v>
      </c>
      <c r="AO1077" s="573" t="str">
        <f t="shared" si="567"/>
        <v xml:space="preserve"> </v>
      </c>
      <c r="AP1077" s="573">
        <f t="shared" si="567"/>
        <v>0.98439620174215281</v>
      </c>
      <c r="AQ1077" s="561">
        <f t="shared" si="572"/>
        <v>0</v>
      </c>
      <c r="AR1077" s="561">
        <f t="shared" si="572"/>
        <v>0</v>
      </c>
      <c r="AS1077" s="561">
        <f t="shared" si="572"/>
        <v>0</v>
      </c>
      <c r="AT1077" s="561">
        <f t="shared" si="573"/>
        <v>0</v>
      </c>
    </row>
    <row r="1078" spans="1:48" hidden="1">
      <c r="B1078" s="579" t="s">
        <v>53</v>
      </c>
      <c r="C1078" s="561">
        <f t="shared" si="571"/>
        <v>0</v>
      </c>
      <c r="D1078" s="561">
        <f t="shared" si="571"/>
        <v>76193904.530000001</v>
      </c>
      <c r="E1078" s="561">
        <f t="shared" si="571"/>
        <v>28469822.039999999</v>
      </c>
      <c r="F1078" s="561">
        <f t="shared" si="571"/>
        <v>104663726.56999999</v>
      </c>
      <c r="G1078" s="561">
        <f t="shared" si="571"/>
        <v>0</v>
      </c>
      <c r="H1078" s="561">
        <f t="shared" si="571"/>
        <v>0</v>
      </c>
      <c r="I1078" s="561">
        <f t="shared" si="571"/>
        <v>0</v>
      </c>
      <c r="J1078" s="561">
        <f t="shared" si="571"/>
        <v>0</v>
      </c>
      <c r="K1078" s="561">
        <f t="shared" si="571"/>
        <v>0</v>
      </c>
      <c r="L1078" s="561">
        <f t="shared" si="571"/>
        <v>76193904.530000001</v>
      </c>
      <c r="M1078" s="561">
        <f t="shared" si="571"/>
        <v>28469822.039999999</v>
      </c>
      <c r="N1078" s="561">
        <f t="shared" si="571"/>
        <v>104663726.56999999</v>
      </c>
      <c r="O1078" s="561">
        <f t="shared" si="571"/>
        <v>0</v>
      </c>
      <c r="P1078" s="338">
        <f t="shared" si="571"/>
        <v>76193904.530000001</v>
      </c>
      <c r="Q1078" s="561">
        <f t="shared" si="571"/>
        <v>28469822.039999999</v>
      </c>
      <c r="R1078" s="561">
        <f t="shared" si="571"/>
        <v>104663726.56999999</v>
      </c>
      <c r="S1078" s="561">
        <f t="shared" si="571"/>
        <v>0</v>
      </c>
      <c r="T1078" s="561">
        <f t="shared" si="571"/>
        <v>0</v>
      </c>
      <c r="U1078" s="561">
        <f t="shared" si="571"/>
        <v>0</v>
      </c>
      <c r="V1078" s="561">
        <f t="shared" si="571"/>
        <v>0</v>
      </c>
      <c r="W1078" s="334">
        <f t="shared" si="571"/>
        <v>0</v>
      </c>
      <c r="X1078" s="334">
        <f t="shared" si="571"/>
        <v>9672135.4100000001</v>
      </c>
      <c r="Y1078" s="334">
        <f t="shared" si="571"/>
        <v>3200000</v>
      </c>
      <c r="Z1078" s="561">
        <f t="shared" si="571"/>
        <v>12872135.41</v>
      </c>
      <c r="AA1078" s="561">
        <f t="shared" si="571"/>
        <v>0</v>
      </c>
      <c r="AB1078" s="561">
        <f t="shared" si="571"/>
        <v>85866039.940000013</v>
      </c>
      <c r="AC1078" s="561">
        <f t="shared" si="571"/>
        <v>31669822.039999999</v>
      </c>
      <c r="AD1078" s="561">
        <f t="shared" si="571"/>
        <v>117535861.98000002</v>
      </c>
      <c r="AE1078" s="561">
        <f t="shared" si="571"/>
        <v>0</v>
      </c>
      <c r="AF1078" s="561">
        <f t="shared" si="571"/>
        <v>79153565.480000019</v>
      </c>
      <c r="AG1078" s="561">
        <f t="shared" si="571"/>
        <v>31669822.039999999</v>
      </c>
      <c r="AH1078" s="561">
        <f t="shared" si="571"/>
        <v>110823387.52000001</v>
      </c>
      <c r="AI1078" s="561">
        <f t="shared" si="571"/>
        <v>0</v>
      </c>
      <c r="AJ1078" s="561">
        <f t="shared" si="571"/>
        <v>6712474.4600000009</v>
      </c>
      <c r="AK1078" s="561">
        <f t="shared" si="571"/>
        <v>0</v>
      </c>
      <c r="AL1078" s="561">
        <f t="shared" si="571"/>
        <v>6712474.4600000009</v>
      </c>
      <c r="AM1078" s="573" t="str">
        <f t="shared" si="567"/>
        <v xml:space="preserve"> </v>
      </c>
      <c r="AN1078" s="573">
        <f t="shared" si="567"/>
        <v>0.92182620201548338</v>
      </c>
      <c r="AO1078" s="573">
        <f t="shared" si="567"/>
        <v>1</v>
      </c>
      <c r="AP1078" s="573">
        <f t="shared" si="567"/>
        <v>0.94288998823914516</v>
      </c>
      <c r="AQ1078" s="561">
        <f t="shared" si="572"/>
        <v>0</v>
      </c>
      <c r="AR1078" s="561">
        <f t="shared" si="572"/>
        <v>0</v>
      </c>
      <c r="AS1078" s="561">
        <f t="shared" si="572"/>
        <v>0</v>
      </c>
      <c r="AT1078" s="561">
        <f t="shared" si="573"/>
        <v>0</v>
      </c>
    </row>
    <row r="1079" spans="1:48" hidden="1">
      <c r="B1079" s="579" t="s">
        <v>100</v>
      </c>
      <c r="C1079" s="561">
        <f t="shared" si="571"/>
        <v>0</v>
      </c>
      <c r="D1079" s="561">
        <f t="shared" si="571"/>
        <v>126423819.64</v>
      </c>
      <c r="E1079" s="561">
        <f t="shared" si="571"/>
        <v>157985121.67000002</v>
      </c>
      <c r="F1079" s="561">
        <f t="shared" si="571"/>
        <v>284408941.31</v>
      </c>
      <c r="G1079" s="561">
        <f t="shared" si="571"/>
        <v>0</v>
      </c>
      <c r="H1079" s="561">
        <f t="shared" si="571"/>
        <v>0</v>
      </c>
      <c r="I1079" s="561">
        <f t="shared" si="571"/>
        <v>0</v>
      </c>
      <c r="J1079" s="561">
        <f t="shared" si="571"/>
        <v>0</v>
      </c>
      <c r="K1079" s="561">
        <f t="shared" si="571"/>
        <v>0</v>
      </c>
      <c r="L1079" s="561">
        <f t="shared" si="571"/>
        <v>126423819.64</v>
      </c>
      <c r="M1079" s="561">
        <f t="shared" si="571"/>
        <v>157985121.67000002</v>
      </c>
      <c r="N1079" s="561">
        <f t="shared" si="571"/>
        <v>284408941.31</v>
      </c>
      <c r="O1079" s="561">
        <f t="shared" si="571"/>
        <v>0</v>
      </c>
      <c r="P1079" s="338">
        <f t="shared" si="571"/>
        <v>126423819.64</v>
      </c>
      <c r="Q1079" s="561">
        <f t="shared" si="571"/>
        <v>157985121.67000002</v>
      </c>
      <c r="R1079" s="561">
        <f t="shared" si="571"/>
        <v>284408941.31</v>
      </c>
      <c r="S1079" s="561">
        <f t="shared" si="571"/>
        <v>0</v>
      </c>
      <c r="T1079" s="561">
        <f t="shared" si="571"/>
        <v>0</v>
      </c>
      <c r="U1079" s="561">
        <f t="shared" si="571"/>
        <v>0</v>
      </c>
      <c r="V1079" s="561">
        <f t="shared" si="571"/>
        <v>0</v>
      </c>
      <c r="W1079" s="334">
        <f t="shared" si="571"/>
        <v>0</v>
      </c>
      <c r="X1079" s="334">
        <f t="shared" si="571"/>
        <v>10873907.41</v>
      </c>
      <c r="Y1079" s="334">
        <f t="shared" si="571"/>
        <v>48000000</v>
      </c>
      <c r="Z1079" s="561">
        <f t="shared" si="571"/>
        <v>58873907.409999996</v>
      </c>
      <c r="AA1079" s="561">
        <f t="shared" si="571"/>
        <v>0</v>
      </c>
      <c r="AB1079" s="561">
        <f t="shared" si="571"/>
        <v>137297727.05000001</v>
      </c>
      <c r="AC1079" s="561">
        <f t="shared" si="571"/>
        <v>205985121.67000002</v>
      </c>
      <c r="AD1079" s="561">
        <f t="shared" si="571"/>
        <v>343282848.72000003</v>
      </c>
      <c r="AE1079" s="561">
        <f t="shared" si="571"/>
        <v>0</v>
      </c>
      <c r="AF1079" s="561">
        <f t="shared" si="571"/>
        <v>104017238.53999999</v>
      </c>
      <c r="AG1079" s="561">
        <f t="shared" si="571"/>
        <v>203552344.91000003</v>
      </c>
      <c r="AH1079" s="561">
        <f t="shared" si="571"/>
        <v>307569583.45000005</v>
      </c>
      <c r="AI1079" s="561">
        <f t="shared" si="571"/>
        <v>0</v>
      </c>
      <c r="AJ1079" s="561">
        <f t="shared" si="571"/>
        <v>33280488.510000005</v>
      </c>
      <c r="AK1079" s="561">
        <f t="shared" si="571"/>
        <v>2432776.7599999905</v>
      </c>
      <c r="AL1079" s="561">
        <f t="shared" si="571"/>
        <v>35713265.269999996</v>
      </c>
      <c r="AM1079" s="573" t="str">
        <f t="shared" si="567"/>
        <v xml:space="preserve"> </v>
      </c>
      <c r="AN1079" s="573">
        <f t="shared" si="567"/>
        <v>0.75760349988984022</v>
      </c>
      <c r="AO1079" s="573">
        <f t="shared" si="567"/>
        <v>0.98818955106914252</v>
      </c>
      <c r="AP1079" s="573">
        <f t="shared" si="567"/>
        <v>0.89596548326499803</v>
      </c>
      <c r="AQ1079" s="561">
        <f t="shared" si="572"/>
        <v>0</v>
      </c>
      <c r="AR1079" s="561">
        <f t="shared" si="572"/>
        <v>0</v>
      </c>
      <c r="AS1079" s="561">
        <f t="shared" si="572"/>
        <v>0</v>
      </c>
      <c r="AT1079" s="561">
        <f t="shared" si="573"/>
        <v>0</v>
      </c>
    </row>
    <row r="1080" spans="1:48" hidden="1">
      <c r="B1080" s="579" t="s">
        <v>54</v>
      </c>
      <c r="C1080" s="561">
        <f t="shared" si="571"/>
        <v>0</v>
      </c>
      <c r="D1080" s="561">
        <f t="shared" si="571"/>
        <v>87343727.659999996</v>
      </c>
      <c r="E1080" s="561">
        <f t="shared" si="571"/>
        <v>45849982.730000019</v>
      </c>
      <c r="F1080" s="561">
        <f t="shared" si="571"/>
        <v>133193710.39000002</v>
      </c>
      <c r="G1080" s="561">
        <f t="shared" si="571"/>
        <v>0</v>
      </c>
      <c r="H1080" s="561">
        <f t="shared" si="571"/>
        <v>0</v>
      </c>
      <c r="I1080" s="561">
        <f t="shared" si="571"/>
        <v>0</v>
      </c>
      <c r="J1080" s="561">
        <f t="shared" si="571"/>
        <v>0</v>
      </c>
      <c r="K1080" s="561">
        <f t="shared" si="571"/>
        <v>0</v>
      </c>
      <c r="L1080" s="561">
        <f t="shared" si="571"/>
        <v>87343727.659999996</v>
      </c>
      <c r="M1080" s="561">
        <f t="shared" si="571"/>
        <v>45849982.730000019</v>
      </c>
      <c r="N1080" s="561">
        <f t="shared" si="571"/>
        <v>133193710.39000002</v>
      </c>
      <c r="O1080" s="561">
        <f t="shared" si="571"/>
        <v>0</v>
      </c>
      <c r="P1080" s="338">
        <f t="shared" si="571"/>
        <v>87343727.659999996</v>
      </c>
      <c r="Q1080" s="561">
        <f t="shared" si="571"/>
        <v>45849982.730000019</v>
      </c>
      <c r="R1080" s="561">
        <f t="shared" si="571"/>
        <v>133193710.39000002</v>
      </c>
      <c r="S1080" s="561">
        <f t="shared" si="571"/>
        <v>0</v>
      </c>
      <c r="T1080" s="561">
        <f t="shared" si="571"/>
        <v>0</v>
      </c>
      <c r="U1080" s="561">
        <f t="shared" si="571"/>
        <v>0</v>
      </c>
      <c r="V1080" s="561">
        <f t="shared" si="571"/>
        <v>0</v>
      </c>
      <c r="W1080" s="334">
        <f t="shared" si="571"/>
        <v>0</v>
      </c>
      <c r="X1080" s="334">
        <f t="shared" si="571"/>
        <v>15885425.42</v>
      </c>
      <c r="Y1080" s="334">
        <f t="shared" si="571"/>
        <v>0</v>
      </c>
      <c r="Z1080" s="561">
        <f t="shared" si="571"/>
        <v>15885425.42</v>
      </c>
      <c r="AA1080" s="561">
        <f t="shared" si="571"/>
        <v>0</v>
      </c>
      <c r="AB1080" s="561">
        <f t="shared" si="571"/>
        <v>103229153.08</v>
      </c>
      <c r="AC1080" s="561">
        <f t="shared" si="571"/>
        <v>45849982.730000019</v>
      </c>
      <c r="AD1080" s="561">
        <f t="shared" si="571"/>
        <v>149079135.81</v>
      </c>
      <c r="AE1080" s="561">
        <f t="shared" si="571"/>
        <v>0</v>
      </c>
      <c r="AF1080" s="561">
        <f t="shared" si="571"/>
        <v>101727791.70999999</v>
      </c>
      <c r="AG1080" s="561">
        <f t="shared" si="571"/>
        <v>38086987.799999997</v>
      </c>
      <c r="AH1080" s="561">
        <f t="shared" si="571"/>
        <v>139814779.50999999</v>
      </c>
      <c r="AI1080" s="561">
        <f t="shared" si="571"/>
        <v>0</v>
      </c>
      <c r="AJ1080" s="561">
        <f t="shared" si="571"/>
        <v>1501361.3700000038</v>
      </c>
      <c r="AK1080" s="561">
        <f t="shared" si="571"/>
        <v>7762994.9300000221</v>
      </c>
      <c r="AL1080" s="561">
        <f t="shared" si="571"/>
        <v>9264356.3000000268</v>
      </c>
      <c r="AM1080" s="573" t="str">
        <f t="shared" si="567"/>
        <v xml:space="preserve"> </v>
      </c>
      <c r="AN1080" s="573">
        <f t="shared" si="567"/>
        <v>0.98545603325025355</v>
      </c>
      <c r="AO1080" s="573">
        <f t="shared" si="567"/>
        <v>0.83068706970481299</v>
      </c>
      <c r="AP1080" s="573">
        <f t="shared" si="567"/>
        <v>0.93785611749314568</v>
      </c>
      <c r="AQ1080" s="561">
        <f t="shared" si="572"/>
        <v>0</v>
      </c>
      <c r="AR1080" s="561">
        <f t="shared" si="572"/>
        <v>0</v>
      </c>
      <c r="AS1080" s="561">
        <f t="shared" si="572"/>
        <v>0</v>
      </c>
      <c r="AT1080" s="561">
        <f t="shared" si="573"/>
        <v>0</v>
      </c>
    </row>
    <row r="1081" spans="1:48" hidden="1">
      <c r="B1081" s="579" t="s">
        <v>103</v>
      </c>
      <c r="C1081" s="561">
        <f t="shared" si="571"/>
        <v>0</v>
      </c>
      <c r="D1081" s="561">
        <f t="shared" si="571"/>
        <v>114333559.35000001</v>
      </c>
      <c r="E1081" s="561">
        <f t="shared" si="571"/>
        <v>24159887.159999996</v>
      </c>
      <c r="F1081" s="561">
        <f t="shared" si="571"/>
        <v>138493446.50999999</v>
      </c>
      <c r="G1081" s="561">
        <f t="shared" si="571"/>
        <v>0</v>
      </c>
      <c r="H1081" s="561">
        <f t="shared" si="571"/>
        <v>0</v>
      </c>
      <c r="I1081" s="561">
        <f t="shared" si="571"/>
        <v>0</v>
      </c>
      <c r="J1081" s="561">
        <f t="shared" si="571"/>
        <v>0</v>
      </c>
      <c r="K1081" s="561">
        <f t="shared" si="571"/>
        <v>0</v>
      </c>
      <c r="L1081" s="561">
        <f t="shared" si="571"/>
        <v>114333559.35000001</v>
      </c>
      <c r="M1081" s="561">
        <f t="shared" si="571"/>
        <v>24159887.159999996</v>
      </c>
      <c r="N1081" s="561">
        <f t="shared" si="571"/>
        <v>138493446.50999999</v>
      </c>
      <c r="O1081" s="561">
        <f t="shared" si="571"/>
        <v>0</v>
      </c>
      <c r="P1081" s="338">
        <f t="shared" si="571"/>
        <v>114333559.35000001</v>
      </c>
      <c r="Q1081" s="561">
        <f t="shared" si="571"/>
        <v>24159887.159999996</v>
      </c>
      <c r="R1081" s="561">
        <f t="shared" si="571"/>
        <v>138493446.50999999</v>
      </c>
      <c r="S1081" s="561">
        <f t="shared" si="571"/>
        <v>0</v>
      </c>
      <c r="T1081" s="561">
        <f t="shared" si="571"/>
        <v>0</v>
      </c>
      <c r="U1081" s="561">
        <f t="shared" si="571"/>
        <v>0</v>
      </c>
      <c r="V1081" s="561">
        <f t="shared" si="571"/>
        <v>0</v>
      </c>
      <c r="W1081" s="334">
        <f t="shared" si="571"/>
        <v>0</v>
      </c>
      <c r="X1081" s="334">
        <f t="shared" si="571"/>
        <v>12696943.42</v>
      </c>
      <c r="Y1081" s="334">
        <f t="shared" si="571"/>
        <v>8697644</v>
      </c>
      <c r="Z1081" s="561">
        <f t="shared" si="571"/>
        <v>21394587.420000002</v>
      </c>
      <c r="AA1081" s="561">
        <f t="shared" si="571"/>
        <v>0</v>
      </c>
      <c r="AB1081" s="561">
        <f t="shared" si="571"/>
        <v>127030502.77000001</v>
      </c>
      <c r="AC1081" s="561">
        <f t="shared" si="571"/>
        <v>32857531.159999996</v>
      </c>
      <c r="AD1081" s="561">
        <f t="shared" si="571"/>
        <v>159888033.93000001</v>
      </c>
      <c r="AE1081" s="561">
        <f t="shared" si="571"/>
        <v>0</v>
      </c>
      <c r="AF1081" s="561">
        <f t="shared" si="571"/>
        <v>113009051.88</v>
      </c>
      <c r="AG1081" s="561">
        <f t="shared" si="571"/>
        <v>32633361.280000001</v>
      </c>
      <c r="AH1081" s="561">
        <f t="shared" si="571"/>
        <v>145642413.16</v>
      </c>
      <c r="AI1081" s="561">
        <f t="shared" si="571"/>
        <v>0</v>
      </c>
      <c r="AJ1081" s="561">
        <f t="shared" si="571"/>
        <v>14021450.890000027</v>
      </c>
      <c r="AK1081" s="561">
        <f t="shared" si="571"/>
        <v>224169.87999999523</v>
      </c>
      <c r="AL1081" s="561">
        <f t="shared" si="571"/>
        <v>14245620.770000022</v>
      </c>
      <c r="AM1081" s="573" t="str">
        <f t="shared" si="567"/>
        <v xml:space="preserve"> </v>
      </c>
      <c r="AN1081" s="573">
        <f t="shared" si="567"/>
        <v>0.88962138553928971</v>
      </c>
      <c r="AO1081" s="573">
        <f t="shared" si="567"/>
        <v>0.99317751906226925</v>
      </c>
      <c r="AP1081" s="573">
        <f t="shared" si="567"/>
        <v>0.9109025208463265</v>
      </c>
      <c r="AQ1081" s="561">
        <f t="shared" si="572"/>
        <v>0</v>
      </c>
      <c r="AR1081" s="561">
        <f t="shared" si="572"/>
        <v>0</v>
      </c>
      <c r="AS1081" s="561">
        <f t="shared" si="572"/>
        <v>0</v>
      </c>
      <c r="AT1081" s="561">
        <f t="shared" si="573"/>
        <v>0</v>
      </c>
    </row>
    <row r="1082" spans="1:48" hidden="1">
      <c r="B1082" s="579" t="s">
        <v>105</v>
      </c>
      <c r="C1082" s="561">
        <f t="shared" si="571"/>
        <v>0</v>
      </c>
      <c r="D1082" s="561">
        <f t="shared" si="571"/>
        <v>86008904.110000014</v>
      </c>
      <c r="E1082" s="561">
        <f t="shared" si="571"/>
        <v>178617044.42000002</v>
      </c>
      <c r="F1082" s="561">
        <f t="shared" ref="F1082:AL1082" si="574">+F40+F283+F939+F191+F263+F348+F389+F408+F429+F468+F516+F545+F711</f>
        <v>264625948.53000003</v>
      </c>
      <c r="G1082" s="561">
        <f t="shared" si="574"/>
        <v>0</v>
      </c>
      <c r="H1082" s="561">
        <f t="shared" si="574"/>
        <v>0</v>
      </c>
      <c r="I1082" s="561">
        <f t="shared" si="574"/>
        <v>0</v>
      </c>
      <c r="J1082" s="561">
        <f t="shared" si="574"/>
        <v>0</v>
      </c>
      <c r="K1082" s="561">
        <f t="shared" si="574"/>
        <v>0</v>
      </c>
      <c r="L1082" s="561">
        <f t="shared" si="574"/>
        <v>86008904.110000014</v>
      </c>
      <c r="M1082" s="561">
        <f t="shared" si="574"/>
        <v>178617044.42000002</v>
      </c>
      <c r="N1082" s="561">
        <f t="shared" si="574"/>
        <v>264625948.53000003</v>
      </c>
      <c r="O1082" s="561">
        <f t="shared" si="574"/>
        <v>0</v>
      </c>
      <c r="P1082" s="338">
        <f t="shared" si="574"/>
        <v>86008904.110000044</v>
      </c>
      <c r="Q1082" s="561">
        <f t="shared" si="574"/>
        <v>178617044.42000002</v>
      </c>
      <c r="R1082" s="561">
        <f t="shared" si="574"/>
        <v>264625948.53000006</v>
      </c>
      <c r="S1082" s="561">
        <f t="shared" si="574"/>
        <v>0</v>
      </c>
      <c r="T1082" s="561">
        <f t="shared" si="574"/>
        <v>0</v>
      </c>
      <c r="U1082" s="561">
        <f t="shared" si="574"/>
        <v>0</v>
      </c>
      <c r="V1082" s="561">
        <f t="shared" si="574"/>
        <v>0</v>
      </c>
      <c r="W1082" s="334">
        <f t="shared" si="574"/>
        <v>0</v>
      </c>
      <c r="X1082" s="334">
        <f t="shared" si="574"/>
        <v>8573021.4199999999</v>
      </c>
      <c r="Y1082" s="334">
        <f t="shared" si="574"/>
        <v>3200000</v>
      </c>
      <c r="Z1082" s="561">
        <f t="shared" si="574"/>
        <v>11773021.42</v>
      </c>
      <c r="AA1082" s="561">
        <f t="shared" si="574"/>
        <v>0</v>
      </c>
      <c r="AB1082" s="561">
        <f t="shared" si="574"/>
        <v>94581925.530000031</v>
      </c>
      <c r="AC1082" s="561">
        <f t="shared" si="574"/>
        <v>181817044.42000002</v>
      </c>
      <c r="AD1082" s="561">
        <f t="shared" si="574"/>
        <v>276398969.95000005</v>
      </c>
      <c r="AE1082" s="561">
        <f t="shared" si="574"/>
        <v>0</v>
      </c>
      <c r="AF1082" s="561">
        <f t="shared" si="574"/>
        <v>63719833.979999997</v>
      </c>
      <c r="AG1082" s="561">
        <f t="shared" si="574"/>
        <v>141426272.15000001</v>
      </c>
      <c r="AH1082" s="561">
        <f t="shared" si="574"/>
        <v>205146106.13</v>
      </c>
      <c r="AI1082" s="561">
        <f t="shared" si="574"/>
        <v>0</v>
      </c>
      <c r="AJ1082" s="561">
        <f t="shared" si="574"/>
        <v>30862091.550000042</v>
      </c>
      <c r="AK1082" s="561">
        <f t="shared" si="574"/>
        <v>40390772.270000011</v>
      </c>
      <c r="AL1082" s="561">
        <f t="shared" si="574"/>
        <v>71252863.820000052</v>
      </c>
      <c r="AM1082" s="573" t="str">
        <f t="shared" si="567"/>
        <v xml:space="preserve"> </v>
      </c>
      <c r="AN1082" s="573">
        <f t="shared" si="567"/>
        <v>0.67369990220582876</v>
      </c>
      <c r="AO1082" s="573">
        <f t="shared" si="567"/>
        <v>0.77784936280948036</v>
      </c>
      <c r="AP1082" s="573">
        <f t="shared" si="567"/>
        <v>0.7422100963947531</v>
      </c>
      <c r="AQ1082" s="561">
        <f t="shared" si="572"/>
        <v>0</v>
      </c>
      <c r="AR1082" s="561">
        <f t="shared" si="572"/>
        <v>-3.166496753692627E-8</v>
      </c>
      <c r="AS1082" s="561">
        <f t="shared" si="572"/>
        <v>0</v>
      </c>
      <c r="AT1082" s="561">
        <f t="shared" si="573"/>
        <v>-3.166496753692627E-8</v>
      </c>
    </row>
    <row r="1083" spans="1:48" hidden="1">
      <c r="B1083" s="579" t="s">
        <v>107</v>
      </c>
      <c r="C1083" s="561">
        <f t="shared" ref="C1083:AL1085" si="575">+C41+C284+C940+C192+C264+C349+C390+C409+C430+C469+C517+C546+C712</f>
        <v>0</v>
      </c>
      <c r="D1083" s="561">
        <f t="shared" si="575"/>
        <v>29612773.119999997</v>
      </c>
      <c r="E1083" s="561">
        <f t="shared" si="575"/>
        <v>54211092.539999999</v>
      </c>
      <c r="F1083" s="561">
        <f t="shared" si="575"/>
        <v>83823865.659999996</v>
      </c>
      <c r="G1083" s="561">
        <f t="shared" si="575"/>
        <v>0</v>
      </c>
      <c r="H1083" s="561">
        <f t="shared" si="575"/>
        <v>0</v>
      </c>
      <c r="I1083" s="561">
        <f t="shared" si="575"/>
        <v>0</v>
      </c>
      <c r="J1083" s="561">
        <f t="shared" si="575"/>
        <v>0</v>
      </c>
      <c r="K1083" s="561">
        <f t="shared" si="575"/>
        <v>0</v>
      </c>
      <c r="L1083" s="561">
        <f t="shared" si="575"/>
        <v>29612773.119999997</v>
      </c>
      <c r="M1083" s="561">
        <f t="shared" si="575"/>
        <v>54211092.539999999</v>
      </c>
      <c r="N1083" s="561">
        <f t="shared" si="575"/>
        <v>83823865.659999996</v>
      </c>
      <c r="O1083" s="561">
        <f t="shared" si="575"/>
        <v>0</v>
      </c>
      <c r="P1083" s="338">
        <f t="shared" si="575"/>
        <v>29612773.119999997</v>
      </c>
      <c r="Q1083" s="561">
        <f t="shared" si="575"/>
        <v>54211092.539999999</v>
      </c>
      <c r="R1083" s="561">
        <f t="shared" si="575"/>
        <v>83823865.659999996</v>
      </c>
      <c r="S1083" s="561">
        <f t="shared" si="575"/>
        <v>0</v>
      </c>
      <c r="T1083" s="561">
        <f t="shared" si="575"/>
        <v>0</v>
      </c>
      <c r="U1083" s="561">
        <f t="shared" si="575"/>
        <v>0</v>
      </c>
      <c r="V1083" s="561">
        <f t="shared" si="575"/>
        <v>0</v>
      </c>
      <c r="W1083" s="334">
        <f t="shared" si="575"/>
        <v>0</v>
      </c>
      <c r="X1083" s="334">
        <f t="shared" si="575"/>
        <v>7464161.4199999999</v>
      </c>
      <c r="Y1083" s="334">
        <f t="shared" si="575"/>
        <v>34200000</v>
      </c>
      <c r="Z1083" s="561">
        <f t="shared" si="575"/>
        <v>41664161.420000002</v>
      </c>
      <c r="AA1083" s="561">
        <f t="shared" si="575"/>
        <v>0</v>
      </c>
      <c r="AB1083" s="561">
        <f t="shared" si="575"/>
        <v>37076934.539999999</v>
      </c>
      <c r="AC1083" s="561">
        <f t="shared" si="575"/>
        <v>88411092.539999992</v>
      </c>
      <c r="AD1083" s="561">
        <f t="shared" si="575"/>
        <v>125488027.07999998</v>
      </c>
      <c r="AE1083" s="561">
        <f t="shared" si="575"/>
        <v>0</v>
      </c>
      <c r="AF1083" s="561">
        <f t="shared" si="575"/>
        <v>37038820.399999999</v>
      </c>
      <c r="AG1083" s="561">
        <f t="shared" si="575"/>
        <v>40259213.280000001</v>
      </c>
      <c r="AH1083" s="561">
        <f t="shared" si="575"/>
        <v>77298033.680000007</v>
      </c>
      <c r="AI1083" s="561">
        <f t="shared" si="575"/>
        <v>0</v>
      </c>
      <c r="AJ1083" s="561">
        <f t="shared" si="575"/>
        <v>38114.140000002379</v>
      </c>
      <c r="AK1083" s="561">
        <f t="shared" si="575"/>
        <v>48151879.25999999</v>
      </c>
      <c r="AL1083" s="561">
        <f t="shared" si="575"/>
        <v>48189993.399999991</v>
      </c>
      <c r="AM1083" s="573" t="str">
        <f t="shared" si="567"/>
        <v xml:space="preserve"> </v>
      </c>
      <c r="AN1083" s="573">
        <f t="shared" si="567"/>
        <v>0.99897202558752851</v>
      </c>
      <c r="AO1083" s="573">
        <f t="shared" si="567"/>
        <v>0.45536382509678242</v>
      </c>
      <c r="AP1083" s="573">
        <f t="shared" si="567"/>
        <v>0.61597935260167624</v>
      </c>
      <c r="AQ1083" s="561">
        <f t="shared" si="572"/>
        <v>0</v>
      </c>
      <c r="AR1083" s="561">
        <f t="shared" si="572"/>
        <v>5.8207660913467407E-10</v>
      </c>
      <c r="AS1083" s="561">
        <f t="shared" si="572"/>
        <v>0</v>
      </c>
      <c r="AT1083" s="561">
        <f t="shared" si="573"/>
        <v>5.8207660913467407E-10</v>
      </c>
    </row>
    <row r="1084" spans="1:48" hidden="1">
      <c r="B1084" s="579" t="s">
        <v>55</v>
      </c>
      <c r="C1084" s="561">
        <f t="shared" si="575"/>
        <v>0</v>
      </c>
      <c r="D1084" s="561">
        <f t="shared" si="575"/>
        <v>82067487.669999987</v>
      </c>
      <c r="E1084" s="561">
        <f t="shared" si="575"/>
        <v>36223760</v>
      </c>
      <c r="F1084" s="561">
        <f t="shared" si="575"/>
        <v>118291247.66999999</v>
      </c>
      <c r="G1084" s="561">
        <f t="shared" si="575"/>
        <v>0</v>
      </c>
      <c r="H1084" s="561">
        <f t="shared" si="575"/>
        <v>0</v>
      </c>
      <c r="I1084" s="561">
        <f t="shared" si="575"/>
        <v>0</v>
      </c>
      <c r="J1084" s="561">
        <f t="shared" si="575"/>
        <v>0</v>
      </c>
      <c r="K1084" s="561">
        <f t="shared" si="575"/>
        <v>0</v>
      </c>
      <c r="L1084" s="561">
        <f t="shared" si="575"/>
        <v>82067487.669999987</v>
      </c>
      <c r="M1084" s="561">
        <f t="shared" si="575"/>
        <v>36223760</v>
      </c>
      <c r="N1084" s="561">
        <f t="shared" si="575"/>
        <v>118291247.66999999</v>
      </c>
      <c r="O1084" s="561">
        <f t="shared" si="575"/>
        <v>0</v>
      </c>
      <c r="P1084" s="338">
        <f t="shared" si="575"/>
        <v>82067487.669999987</v>
      </c>
      <c r="Q1084" s="561">
        <f t="shared" si="575"/>
        <v>36223760</v>
      </c>
      <c r="R1084" s="561">
        <f t="shared" si="575"/>
        <v>118291247.66999999</v>
      </c>
      <c r="S1084" s="561">
        <f t="shared" si="575"/>
        <v>0</v>
      </c>
      <c r="T1084" s="561">
        <f t="shared" si="575"/>
        <v>0</v>
      </c>
      <c r="U1084" s="561">
        <f t="shared" si="575"/>
        <v>0</v>
      </c>
      <c r="V1084" s="561">
        <f t="shared" si="575"/>
        <v>0</v>
      </c>
      <c r="W1084" s="334">
        <f t="shared" si="575"/>
        <v>0</v>
      </c>
      <c r="X1084" s="334">
        <f t="shared" si="575"/>
        <v>10061503.42</v>
      </c>
      <c r="Y1084" s="334">
        <f t="shared" si="575"/>
        <v>90722100</v>
      </c>
      <c r="Z1084" s="561">
        <f t="shared" si="575"/>
        <v>100783603.42</v>
      </c>
      <c r="AA1084" s="561">
        <f t="shared" si="575"/>
        <v>0</v>
      </c>
      <c r="AB1084" s="561">
        <f t="shared" si="575"/>
        <v>92128991.089999989</v>
      </c>
      <c r="AC1084" s="561">
        <f t="shared" si="575"/>
        <v>126945860</v>
      </c>
      <c r="AD1084" s="561">
        <f t="shared" si="575"/>
        <v>219074851.08999997</v>
      </c>
      <c r="AE1084" s="561">
        <f t="shared" si="575"/>
        <v>0</v>
      </c>
      <c r="AF1084" s="561">
        <f t="shared" si="575"/>
        <v>91742229.469999999</v>
      </c>
      <c r="AG1084" s="561">
        <f t="shared" si="575"/>
        <v>126745860</v>
      </c>
      <c r="AH1084" s="561">
        <f t="shared" si="575"/>
        <v>218488089.46999997</v>
      </c>
      <c r="AI1084" s="561">
        <f t="shared" si="575"/>
        <v>0</v>
      </c>
      <c r="AJ1084" s="561">
        <f t="shared" si="575"/>
        <v>386761.61999999575</v>
      </c>
      <c r="AK1084" s="561">
        <f t="shared" si="575"/>
        <v>200000</v>
      </c>
      <c r="AL1084" s="561">
        <f t="shared" si="575"/>
        <v>586761.61999999569</v>
      </c>
      <c r="AM1084" s="573" t="str">
        <f t="shared" si="567"/>
        <v xml:space="preserve"> </v>
      </c>
      <c r="AN1084" s="573">
        <f t="shared" si="567"/>
        <v>0.99580195532997684</v>
      </c>
      <c r="AO1084" s="573">
        <f t="shared" si="567"/>
        <v>0.99842452522673841</v>
      </c>
      <c r="AP1084" s="573">
        <f t="shared" si="567"/>
        <v>0.99732163862223078</v>
      </c>
      <c r="AQ1084" s="561">
        <f t="shared" si="572"/>
        <v>0</v>
      </c>
      <c r="AR1084" s="561">
        <f t="shared" si="572"/>
        <v>0</v>
      </c>
      <c r="AS1084" s="561">
        <f t="shared" si="572"/>
        <v>0</v>
      </c>
      <c r="AT1084" s="561">
        <f t="shared" si="573"/>
        <v>0</v>
      </c>
    </row>
    <row r="1085" spans="1:48" hidden="1">
      <c r="B1085" s="579" t="s">
        <v>56</v>
      </c>
      <c r="C1085" s="561">
        <f t="shared" si="575"/>
        <v>0</v>
      </c>
      <c r="D1085" s="561">
        <f t="shared" si="575"/>
        <v>85902188.029999986</v>
      </c>
      <c r="E1085" s="561">
        <f t="shared" si="575"/>
        <v>23675473.829999998</v>
      </c>
      <c r="F1085" s="561">
        <f t="shared" si="575"/>
        <v>109577661.85999998</v>
      </c>
      <c r="G1085" s="561">
        <f t="shared" si="575"/>
        <v>0</v>
      </c>
      <c r="H1085" s="561">
        <f t="shared" si="575"/>
        <v>0</v>
      </c>
      <c r="I1085" s="561">
        <f t="shared" si="575"/>
        <v>0</v>
      </c>
      <c r="J1085" s="561">
        <f t="shared" si="575"/>
        <v>0</v>
      </c>
      <c r="K1085" s="561">
        <f t="shared" si="575"/>
        <v>0</v>
      </c>
      <c r="L1085" s="561">
        <f t="shared" si="575"/>
        <v>85902188.029999986</v>
      </c>
      <c r="M1085" s="561">
        <f t="shared" si="575"/>
        <v>23675473.829999998</v>
      </c>
      <c r="N1085" s="561">
        <f t="shared" si="575"/>
        <v>109577661.85999998</v>
      </c>
      <c r="O1085" s="561">
        <f t="shared" si="575"/>
        <v>0</v>
      </c>
      <c r="P1085" s="338">
        <f t="shared" si="575"/>
        <v>85902188.029999986</v>
      </c>
      <c r="Q1085" s="561">
        <f t="shared" si="575"/>
        <v>23675473.829999998</v>
      </c>
      <c r="R1085" s="561">
        <f t="shared" si="575"/>
        <v>109577661.85999998</v>
      </c>
      <c r="S1085" s="561">
        <f t="shared" si="575"/>
        <v>0</v>
      </c>
      <c r="T1085" s="561">
        <f t="shared" si="575"/>
        <v>0</v>
      </c>
      <c r="U1085" s="561">
        <f t="shared" si="575"/>
        <v>0</v>
      </c>
      <c r="V1085" s="561">
        <f t="shared" si="575"/>
        <v>0</v>
      </c>
      <c r="W1085" s="334">
        <f t="shared" si="575"/>
        <v>0</v>
      </c>
      <c r="X1085" s="334">
        <f t="shared" si="575"/>
        <v>7911503.4199999999</v>
      </c>
      <c r="Y1085" s="334">
        <f t="shared" si="575"/>
        <v>7566306</v>
      </c>
      <c r="Z1085" s="561">
        <f t="shared" si="575"/>
        <v>15477809.42</v>
      </c>
      <c r="AA1085" s="561">
        <f t="shared" si="575"/>
        <v>0</v>
      </c>
      <c r="AB1085" s="561">
        <f t="shared" si="575"/>
        <v>93813691.450000003</v>
      </c>
      <c r="AC1085" s="561">
        <f t="shared" si="575"/>
        <v>31241779.829999998</v>
      </c>
      <c r="AD1085" s="561">
        <f t="shared" si="575"/>
        <v>125055471.28</v>
      </c>
      <c r="AE1085" s="561">
        <f t="shared" si="575"/>
        <v>0</v>
      </c>
      <c r="AF1085" s="561">
        <f t="shared" si="575"/>
        <v>87059893.899999991</v>
      </c>
      <c r="AG1085" s="561">
        <f t="shared" si="575"/>
        <v>12361179.83</v>
      </c>
      <c r="AH1085" s="561">
        <f t="shared" si="575"/>
        <v>99421073.729999989</v>
      </c>
      <c r="AI1085" s="561">
        <f t="shared" si="575"/>
        <v>0</v>
      </c>
      <c r="AJ1085" s="561">
        <f t="shared" si="575"/>
        <v>6753797.5499999942</v>
      </c>
      <c r="AK1085" s="561">
        <f t="shared" si="575"/>
        <v>18880600</v>
      </c>
      <c r="AL1085" s="561">
        <f t="shared" si="575"/>
        <v>25634397.549999993</v>
      </c>
      <c r="AM1085" s="573" t="str">
        <f t="shared" si="567"/>
        <v xml:space="preserve"> </v>
      </c>
      <c r="AN1085" s="573">
        <f t="shared" si="567"/>
        <v>0.92800840212540203</v>
      </c>
      <c r="AO1085" s="573">
        <f t="shared" si="567"/>
        <v>0.3956618316005846</v>
      </c>
      <c r="AP1085" s="573">
        <f t="shared" si="567"/>
        <v>0.79501578549406737</v>
      </c>
      <c r="AQ1085" s="561">
        <f t="shared" si="572"/>
        <v>0</v>
      </c>
      <c r="AR1085" s="561">
        <f t="shared" si="572"/>
        <v>0</v>
      </c>
      <c r="AS1085" s="561">
        <f t="shared" si="572"/>
        <v>0</v>
      </c>
      <c r="AT1085" s="561">
        <f t="shared" si="573"/>
        <v>0</v>
      </c>
    </row>
    <row r="1086" spans="1:48" hidden="1">
      <c r="B1086" s="579" t="s">
        <v>111</v>
      </c>
      <c r="C1086" s="561">
        <f t="shared" ref="C1086:AL1086" si="576">+C44+C294+C943+C195+C267+C352+C393+C412+C433+C472+C520+C549+C715</f>
        <v>0</v>
      </c>
      <c r="D1086" s="561">
        <f t="shared" si="576"/>
        <v>50406369.400000006</v>
      </c>
      <c r="E1086" s="561">
        <f t="shared" si="576"/>
        <v>64788066.760000005</v>
      </c>
      <c r="F1086" s="561">
        <f t="shared" si="576"/>
        <v>115194436.16000001</v>
      </c>
      <c r="G1086" s="561">
        <f t="shared" si="576"/>
        <v>0</v>
      </c>
      <c r="H1086" s="561">
        <f t="shared" si="576"/>
        <v>0</v>
      </c>
      <c r="I1086" s="561">
        <f t="shared" si="576"/>
        <v>0</v>
      </c>
      <c r="J1086" s="561">
        <f t="shared" si="576"/>
        <v>0</v>
      </c>
      <c r="K1086" s="561">
        <f t="shared" si="576"/>
        <v>0</v>
      </c>
      <c r="L1086" s="561">
        <f t="shared" si="576"/>
        <v>50406369.400000006</v>
      </c>
      <c r="M1086" s="561">
        <f t="shared" si="576"/>
        <v>64788066.760000005</v>
      </c>
      <c r="N1086" s="561">
        <f t="shared" si="576"/>
        <v>115194436.16000001</v>
      </c>
      <c r="O1086" s="561">
        <f t="shared" si="576"/>
        <v>0</v>
      </c>
      <c r="P1086" s="338">
        <f t="shared" si="576"/>
        <v>50406369.400000006</v>
      </c>
      <c r="Q1086" s="561">
        <f t="shared" si="576"/>
        <v>64788066.760000005</v>
      </c>
      <c r="R1086" s="561">
        <f t="shared" si="576"/>
        <v>115194436.16000001</v>
      </c>
      <c r="S1086" s="561">
        <f t="shared" si="576"/>
        <v>0</v>
      </c>
      <c r="T1086" s="561">
        <f t="shared" si="576"/>
        <v>0</v>
      </c>
      <c r="U1086" s="561">
        <f t="shared" si="576"/>
        <v>0</v>
      </c>
      <c r="V1086" s="561">
        <f t="shared" si="576"/>
        <v>0</v>
      </c>
      <c r="W1086" s="334">
        <f t="shared" si="576"/>
        <v>0</v>
      </c>
      <c r="X1086" s="334">
        <f t="shared" si="576"/>
        <v>7569477.4199999999</v>
      </c>
      <c r="Y1086" s="334">
        <f t="shared" si="576"/>
        <v>3200000</v>
      </c>
      <c r="Z1086" s="561">
        <f t="shared" si="576"/>
        <v>10769477.42</v>
      </c>
      <c r="AA1086" s="561">
        <f t="shared" si="576"/>
        <v>0</v>
      </c>
      <c r="AB1086" s="561">
        <f t="shared" si="576"/>
        <v>57975846.820000008</v>
      </c>
      <c r="AC1086" s="561">
        <f t="shared" si="576"/>
        <v>67988066.760000005</v>
      </c>
      <c r="AD1086" s="561">
        <f t="shared" si="576"/>
        <v>125963913.58000001</v>
      </c>
      <c r="AE1086" s="561">
        <f t="shared" si="576"/>
        <v>0</v>
      </c>
      <c r="AF1086" s="561">
        <f t="shared" si="576"/>
        <v>53313716.400000013</v>
      </c>
      <c r="AG1086" s="561">
        <f t="shared" si="576"/>
        <v>53974181.859999999</v>
      </c>
      <c r="AH1086" s="561">
        <f t="shared" si="576"/>
        <v>107287898.26000002</v>
      </c>
      <c r="AI1086" s="561">
        <f t="shared" si="576"/>
        <v>0</v>
      </c>
      <c r="AJ1086" s="561">
        <f t="shared" si="576"/>
        <v>4662130.42</v>
      </c>
      <c r="AK1086" s="561">
        <f t="shared" si="576"/>
        <v>14013884.900000006</v>
      </c>
      <c r="AL1086" s="561">
        <f t="shared" si="576"/>
        <v>18676015.320000008</v>
      </c>
      <c r="AM1086" s="573" t="str">
        <f t="shared" si="567"/>
        <v xml:space="preserve"> </v>
      </c>
      <c r="AN1086" s="573">
        <f t="shared" si="567"/>
        <v>0.9195849534639019</v>
      </c>
      <c r="AO1086" s="573">
        <f t="shared" si="567"/>
        <v>0.79387728512020417</v>
      </c>
      <c r="AP1086" s="573">
        <f t="shared" si="567"/>
        <v>0.85173519312625356</v>
      </c>
      <c r="AQ1086" s="561">
        <f>+AQ44+AQ294+AQ943+AQ195+AQ267+AQ352+AQ393+AQ412+AQ433+AQ472+AQ520+AQ549+AQ715</f>
        <v>0</v>
      </c>
      <c r="AR1086" s="561">
        <f>+AR44+AR294+AR943+AR195+AR267+AR352+AR393+AR412+AR433+AR472+AR520+AR549+AR715</f>
        <v>0</v>
      </c>
      <c r="AS1086" s="561">
        <f>+AS44+AS294+AS943+AS195+AS267+AS352+AS393+AS412+AS433+AS472+AS520+AS549+AS715</f>
        <v>0</v>
      </c>
      <c r="AT1086" s="561">
        <f>+AT44+AT294+AT943</f>
        <v>0</v>
      </c>
    </row>
    <row r="1087" spans="1:48" s="447" customFormat="1" hidden="1">
      <c r="A1087" s="580"/>
      <c r="B1087" s="581" t="s">
        <v>15</v>
      </c>
      <c r="C1087" s="446">
        <f>SUM(C1071:C1086)</f>
        <v>0</v>
      </c>
      <c r="D1087" s="446">
        <f t="shared" ref="D1087:AT1087" si="577">SUM(D1071:D1086)</f>
        <v>880849044.48999989</v>
      </c>
      <c r="E1087" s="446">
        <f t="shared" si="577"/>
        <v>938378510.80000007</v>
      </c>
      <c r="F1087" s="446">
        <f t="shared" si="577"/>
        <v>1819227555.29</v>
      </c>
      <c r="G1087" s="446">
        <f t="shared" si="577"/>
        <v>0</v>
      </c>
      <c r="H1087" s="446">
        <f t="shared" si="577"/>
        <v>0</v>
      </c>
      <c r="I1087" s="446">
        <f t="shared" si="577"/>
        <v>0</v>
      </c>
      <c r="J1087" s="446">
        <f t="shared" si="577"/>
        <v>0</v>
      </c>
      <c r="K1087" s="446">
        <f t="shared" si="577"/>
        <v>0</v>
      </c>
      <c r="L1087" s="446">
        <f t="shared" si="577"/>
        <v>880849044.48999989</v>
      </c>
      <c r="M1087" s="446">
        <f t="shared" si="577"/>
        <v>938378510.80000007</v>
      </c>
      <c r="N1087" s="446">
        <f t="shared" si="577"/>
        <v>1819227555.29</v>
      </c>
      <c r="O1087" s="446">
        <f t="shared" si="577"/>
        <v>0</v>
      </c>
      <c r="P1087" s="582">
        <f t="shared" si="577"/>
        <v>880849044.48999989</v>
      </c>
      <c r="Q1087" s="446">
        <f t="shared" si="577"/>
        <v>938378510.80000007</v>
      </c>
      <c r="R1087" s="446">
        <f t="shared" si="577"/>
        <v>1819227555.29</v>
      </c>
      <c r="S1087" s="446">
        <f t="shared" si="577"/>
        <v>0</v>
      </c>
      <c r="T1087" s="446">
        <f t="shared" si="577"/>
        <v>0</v>
      </c>
      <c r="U1087" s="446">
        <f t="shared" si="577"/>
        <v>0</v>
      </c>
      <c r="V1087" s="446">
        <f t="shared" si="577"/>
        <v>0</v>
      </c>
      <c r="W1087" s="368">
        <f t="shared" si="577"/>
        <v>0</v>
      </c>
      <c r="X1087" s="368">
        <f t="shared" si="577"/>
        <v>140803405.63</v>
      </c>
      <c r="Y1087" s="368">
        <f t="shared" si="577"/>
        <v>285630498</v>
      </c>
      <c r="Z1087" s="446">
        <f t="shared" si="577"/>
        <v>426433903.63</v>
      </c>
      <c r="AA1087" s="446">
        <f t="shared" si="577"/>
        <v>0</v>
      </c>
      <c r="AB1087" s="446">
        <f t="shared" si="577"/>
        <v>1021652450.1200001</v>
      </c>
      <c r="AC1087" s="446">
        <f t="shared" si="577"/>
        <v>1224009008.7999997</v>
      </c>
      <c r="AD1087" s="446">
        <f t="shared" si="577"/>
        <v>2245661458.9200001</v>
      </c>
      <c r="AE1087" s="446">
        <f t="shared" si="577"/>
        <v>0</v>
      </c>
      <c r="AF1087" s="446">
        <f t="shared" si="577"/>
        <v>902513287.25999987</v>
      </c>
      <c r="AG1087" s="446">
        <f t="shared" si="577"/>
        <v>1022761611.6999999</v>
      </c>
      <c r="AH1087" s="446">
        <f t="shared" si="577"/>
        <v>1925274898.9600003</v>
      </c>
      <c r="AI1087" s="446">
        <f t="shared" si="577"/>
        <v>0</v>
      </c>
      <c r="AJ1087" s="446">
        <f t="shared" si="577"/>
        <v>119139162.86000003</v>
      </c>
      <c r="AK1087" s="446">
        <f t="shared" si="577"/>
        <v>201247397.10000002</v>
      </c>
      <c r="AL1087" s="446">
        <f t="shared" si="577"/>
        <v>320386559.96000004</v>
      </c>
      <c r="AM1087" s="573" t="str">
        <f t="shared" si="567"/>
        <v xml:space="preserve"> </v>
      </c>
      <c r="AN1087" s="573">
        <f t="shared" si="567"/>
        <v>0.88338581985879194</v>
      </c>
      <c r="AO1087" s="573">
        <f t="shared" si="567"/>
        <v>0.83558340203941817</v>
      </c>
      <c r="AP1087" s="573">
        <f t="shared" si="567"/>
        <v>0.85733087296511623</v>
      </c>
      <c r="AQ1087" s="446">
        <f t="shared" si="577"/>
        <v>0</v>
      </c>
      <c r="AR1087" s="446">
        <f t="shared" si="577"/>
        <v>-3.1082890927791595E-8</v>
      </c>
      <c r="AS1087" s="446">
        <f t="shared" si="577"/>
        <v>0</v>
      </c>
      <c r="AT1087" s="446">
        <f t="shared" si="577"/>
        <v>-3.1082890927791595E-8</v>
      </c>
      <c r="AU1087" s="457"/>
      <c r="AV1087" s="457"/>
    </row>
    <row r="1088" spans="1:48" hidden="1">
      <c r="AM1088" s="573" t="str">
        <f t="shared" si="567"/>
        <v xml:space="preserve"> </v>
      </c>
      <c r="AN1088" s="573" t="str">
        <f t="shared" si="567"/>
        <v xml:space="preserve"> </v>
      </c>
      <c r="AO1088" s="573" t="str">
        <f t="shared" si="567"/>
        <v xml:space="preserve"> </v>
      </c>
      <c r="AP1088" s="573" t="str">
        <f t="shared" si="567"/>
        <v xml:space="preserve"> </v>
      </c>
    </row>
    <row r="1089" spans="2:46" hidden="1">
      <c r="B1089" s="578" t="s">
        <v>425</v>
      </c>
      <c r="AM1089" s="573" t="str">
        <f t="shared" si="567"/>
        <v xml:space="preserve"> </v>
      </c>
      <c r="AN1089" s="573" t="str">
        <f t="shared" si="567"/>
        <v xml:space="preserve"> </v>
      </c>
      <c r="AO1089" s="573" t="str">
        <f t="shared" si="567"/>
        <v xml:space="preserve"> </v>
      </c>
      <c r="AP1089" s="573" t="str">
        <f t="shared" si="567"/>
        <v xml:space="preserve"> </v>
      </c>
    </row>
    <row r="1090" spans="2:46" hidden="1">
      <c r="B1090" s="579" t="s">
        <v>52</v>
      </c>
      <c r="C1090" s="561">
        <f t="shared" ref="C1090:AL1090" si="578">+C1071+C787</f>
        <v>0</v>
      </c>
      <c r="D1090" s="561">
        <f t="shared" si="578"/>
        <v>59458071.560000002</v>
      </c>
      <c r="E1090" s="561">
        <f t="shared" si="578"/>
        <v>200369045.94</v>
      </c>
      <c r="F1090" s="561">
        <f t="shared" si="578"/>
        <v>259827117.5</v>
      </c>
      <c r="G1090" s="561">
        <f t="shared" si="578"/>
        <v>0</v>
      </c>
      <c r="H1090" s="561">
        <f t="shared" si="578"/>
        <v>0</v>
      </c>
      <c r="I1090" s="561">
        <f t="shared" si="578"/>
        <v>0</v>
      </c>
      <c r="J1090" s="561">
        <f t="shared" si="578"/>
        <v>0</v>
      </c>
      <c r="K1090" s="561">
        <f t="shared" si="578"/>
        <v>0</v>
      </c>
      <c r="L1090" s="561">
        <f t="shared" si="578"/>
        <v>59458071.560000002</v>
      </c>
      <c r="M1090" s="561">
        <f t="shared" si="578"/>
        <v>200369045.94</v>
      </c>
      <c r="N1090" s="561">
        <f t="shared" si="578"/>
        <v>259827117.5</v>
      </c>
      <c r="O1090" s="561">
        <f t="shared" si="578"/>
        <v>0</v>
      </c>
      <c r="P1090" s="338">
        <f t="shared" si="578"/>
        <v>59458071.560000002</v>
      </c>
      <c r="Q1090" s="561">
        <f t="shared" si="578"/>
        <v>200369045.94</v>
      </c>
      <c r="R1090" s="561">
        <f t="shared" si="578"/>
        <v>259827117.5</v>
      </c>
      <c r="S1090" s="561">
        <f t="shared" si="578"/>
        <v>0</v>
      </c>
      <c r="T1090" s="561">
        <f t="shared" si="578"/>
        <v>0</v>
      </c>
      <c r="U1090" s="561">
        <f t="shared" si="578"/>
        <v>0</v>
      </c>
      <c r="V1090" s="561">
        <f t="shared" si="578"/>
        <v>0</v>
      </c>
      <c r="W1090" s="334">
        <f t="shared" si="578"/>
        <v>0</v>
      </c>
      <c r="X1090" s="334">
        <f t="shared" si="578"/>
        <v>5386182.4100000001</v>
      </c>
      <c r="Y1090" s="334">
        <f t="shared" si="578"/>
        <v>806915</v>
      </c>
      <c r="Z1090" s="561">
        <f t="shared" si="578"/>
        <v>6193097.4100000001</v>
      </c>
      <c r="AA1090" s="561">
        <f t="shared" si="578"/>
        <v>0</v>
      </c>
      <c r="AB1090" s="561">
        <f t="shared" si="578"/>
        <v>64844253.969999999</v>
      </c>
      <c r="AC1090" s="561">
        <f t="shared" si="578"/>
        <v>201175960.94</v>
      </c>
      <c r="AD1090" s="561">
        <f t="shared" si="578"/>
        <v>266020214.90999997</v>
      </c>
      <c r="AE1090" s="561">
        <f t="shared" si="578"/>
        <v>0</v>
      </c>
      <c r="AF1090" s="561">
        <f t="shared" si="578"/>
        <v>63561075.719999999</v>
      </c>
      <c r="AG1090" s="561">
        <f t="shared" si="578"/>
        <v>189048499.18000001</v>
      </c>
      <c r="AH1090" s="561">
        <f t="shared" si="578"/>
        <v>252609574.89999998</v>
      </c>
      <c r="AI1090" s="561">
        <f t="shared" si="578"/>
        <v>0</v>
      </c>
      <c r="AJ1090" s="561">
        <f t="shared" si="578"/>
        <v>1283178.2500000014</v>
      </c>
      <c r="AK1090" s="561">
        <f t="shared" si="578"/>
        <v>12127461.759999998</v>
      </c>
      <c r="AL1090" s="561">
        <f t="shared" si="578"/>
        <v>13410640.01</v>
      </c>
      <c r="AM1090" s="573" t="str">
        <f t="shared" si="567"/>
        <v xml:space="preserve"> </v>
      </c>
      <c r="AN1090" s="573">
        <f t="shared" si="567"/>
        <v>0.98021138078643544</v>
      </c>
      <c r="AO1090" s="573">
        <f t="shared" si="567"/>
        <v>0.9397171426281048</v>
      </c>
      <c r="AP1090" s="573">
        <f t="shared" si="567"/>
        <v>0.9495878912264728</v>
      </c>
      <c r="AQ1090" s="561">
        <f>+AQ1071+AQ787</f>
        <v>0</v>
      </c>
      <c r="AR1090" s="561">
        <f>+AR1071+AR787</f>
        <v>0</v>
      </c>
      <c r="AS1090" s="561">
        <f>+AS1071+AS787</f>
        <v>0</v>
      </c>
      <c r="AT1090" s="561">
        <f>+AT1071+AT787</f>
        <v>0</v>
      </c>
    </row>
    <row r="1091" spans="2:46" hidden="1">
      <c r="B1091" s="579" t="s">
        <v>424</v>
      </c>
      <c r="C1091" s="561">
        <f t="shared" ref="C1091:AL1091" si="579">+C793+C1072</f>
        <v>0</v>
      </c>
      <c r="D1091" s="561">
        <f t="shared" si="579"/>
        <v>44714189.039999962</v>
      </c>
      <c r="E1091" s="561">
        <f t="shared" si="579"/>
        <v>97804026.760000005</v>
      </c>
      <c r="F1091" s="561">
        <f t="shared" si="579"/>
        <v>142518215.79999998</v>
      </c>
      <c r="G1091" s="561">
        <f t="shared" si="579"/>
        <v>0</v>
      </c>
      <c r="H1091" s="561">
        <f t="shared" si="579"/>
        <v>0</v>
      </c>
      <c r="I1091" s="561">
        <f t="shared" si="579"/>
        <v>0</v>
      </c>
      <c r="J1091" s="561">
        <f t="shared" si="579"/>
        <v>0</v>
      </c>
      <c r="K1091" s="561">
        <f t="shared" si="579"/>
        <v>0</v>
      </c>
      <c r="L1091" s="561">
        <f t="shared" si="579"/>
        <v>44714189.039999962</v>
      </c>
      <c r="M1091" s="561">
        <f t="shared" si="579"/>
        <v>97804026.760000005</v>
      </c>
      <c r="N1091" s="561">
        <f t="shared" si="579"/>
        <v>142518215.79999998</v>
      </c>
      <c r="O1091" s="561">
        <f t="shared" si="579"/>
        <v>0</v>
      </c>
      <c r="P1091" s="338">
        <f t="shared" si="579"/>
        <v>44714189.039999962</v>
      </c>
      <c r="Q1091" s="561">
        <f t="shared" si="579"/>
        <v>97804026.760000005</v>
      </c>
      <c r="R1091" s="561">
        <f t="shared" si="579"/>
        <v>142518215.79999998</v>
      </c>
      <c r="S1091" s="561">
        <f t="shared" si="579"/>
        <v>0</v>
      </c>
      <c r="T1091" s="561">
        <f t="shared" si="579"/>
        <v>0</v>
      </c>
      <c r="U1091" s="561">
        <f t="shared" si="579"/>
        <v>0</v>
      </c>
      <c r="V1091" s="561">
        <f t="shared" si="579"/>
        <v>0</v>
      </c>
      <c r="W1091" s="334">
        <f t="shared" si="579"/>
        <v>0</v>
      </c>
      <c r="X1091" s="334">
        <f t="shared" si="579"/>
        <v>8580995.4100000001</v>
      </c>
      <c r="Y1091" s="334">
        <f t="shared" si="579"/>
        <v>36400000</v>
      </c>
      <c r="Z1091" s="561">
        <f t="shared" si="579"/>
        <v>44980995.409999996</v>
      </c>
      <c r="AA1091" s="561">
        <f t="shared" si="579"/>
        <v>0</v>
      </c>
      <c r="AB1091" s="561">
        <f t="shared" si="579"/>
        <v>53295184.449999966</v>
      </c>
      <c r="AC1091" s="561">
        <f t="shared" si="579"/>
        <v>134204026.76000001</v>
      </c>
      <c r="AD1091" s="561">
        <f t="shared" si="579"/>
        <v>187499211.20999998</v>
      </c>
      <c r="AE1091" s="561">
        <f t="shared" si="579"/>
        <v>0</v>
      </c>
      <c r="AF1091" s="561">
        <f t="shared" si="579"/>
        <v>35260457.040000007</v>
      </c>
      <c r="AG1091" s="561">
        <f t="shared" si="579"/>
        <v>133386732.16</v>
      </c>
      <c r="AH1091" s="561">
        <f t="shared" si="579"/>
        <v>168647189.19999999</v>
      </c>
      <c r="AI1091" s="561">
        <f t="shared" si="579"/>
        <v>0</v>
      </c>
      <c r="AJ1091" s="561">
        <f t="shared" si="579"/>
        <v>18034727.409999959</v>
      </c>
      <c r="AK1091" s="561">
        <f t="shared" si="579"/>
        <v>817294.60000001639</v>
      </c>
      <c r="AL1091" s="561">
        <f t="shared" si="579"/>
        <v>18852022.009999976</v>
      </c>
      <c r="AM1091" s="573" t="str">
        <f t="shared" si="567"/>
        <v xml:space="preserve"> </v>
      </c>
      <c r="AN1091" s="573">
        <f t="shared" si="567"/>
        <v>0.66160681126979437</v>
      </c>
      <c r="AO1091" s="573">
        <f t="shared" si="567"/>
        <v>0.99391005903674112</v>
      </c>
      <c r="AP1091" s="573">
        <f t="shared" si="567"/>
        <v>0.89945545963451745</v>
      </c>
      <c r="AQ1091" s="561">
        <f>+AQ793+AQ1072</f>
        <v>0</v>
      </c>
      <c r="AR1091" s="561">
        <f>+AR793+AR1072</f>
        <v>0</v>
      </c>
      <c r="AS1091" s="561">
        <f>+AS793+AS1072</f>
        <v>0</v>
      </c>
      <c r="AT1091" s="561">
        <f>+AT793+AT1072</f>
        <v>0</v>
      </c>
    </row>
    <row r="1092" spans="2:46" ht="24" hidden="1">
      <c r="B1092" s="579" t="s">
        <v>91</v>
      </c>
      <c r="C1092" s="561">
        <f t="shared" ref="C1092:AL1092" si="580">+C1073+C798</f>
        <v>0</v>
      </c>
      <c r="D1092" s="561">
        <f t="shared" si="580"/>
        <v>2683043.9199999943</v>
      </c>
      <c r="E1092" s="561">
        <f t="shared" si="580"/>
        <v>77597824.439999998</v>
      </c>
      <c r="F1092" s="561">
        <f t="shared" si="580"/>
        <v>80280868.359999999</v>
      </c>
      <c r="G1092" s="561">
        <f t="shared" si="580"/>
        <v>0</v>
      </c>
      <c r="H1092" s="561">
        <f t="shared" si="580"/>
        <v>0</v>
      </c>
      <c r="I1092" s="561">
        <f t="shared" si="580"/>
        <v>0</v>
      </c>
      <c r="J1092" s="561">
        <f t="shared" si="580"/>
        <v>0</v>
      </c>
      <c r="K1092" s="561">
        <f t="shared" si="580"/>
        <v>0</v>
      </c>
      <c r="L1092" s="561">
        <f t="shared" si="580"/>
        <v>2683043.9199999943</v>
      </c>
      <c r="M1092" s="561">
        <f t="shared" si="580"/>
        <v>77597824.439999998</v>
      </c>
      <c r="N1092" s="561">
        <f t="shared" si="580"/>
        <v>80280868.359999999</v>
      </c>
      <c r="O1092" s="561">
        <f t="shared" si="580"/>
        <v>0</v>
      </c>
      <c r="P1092" s="338">
        <f t="shared" si="580"/>
        <v>2683043.9199999943</v>
      </c>
      <c r="Q1092" s="561">
        <f t="shared" si="580"/>
        <v>77597824.439999998</v>
      </c>
      <c r="R1092" s="561">
        <f t="shared" si="580"/>
        <v>80280868.359999999</v>
      </c>
      <c r="S1092" s="561">
        <f t="shared" si="580"/>
        <v>0</v>
      </c>
      <c r="T1092" s="561">
        <f t="shared" si="580"/>
        <v>0</v>
      </c>
      <c r="U1092" s="561">
        <f t="shared" si="580"/>
        <v>0</v>
      </c>
      <c r="V1092" s="561">
        <f t="shared" si="580"/>
        <v>0</v>
      </c>
      <c r="W1092" s="334">
        <f t="shared" si="580"/>
        <v>0</v>
      </c>
      <c r="X1092" s="334">
        <f t="shared" si="580"/>
        <v>7569477.4100000001</v>
      </c>
      <c r="Y1092" s="334">
        <f t="shared" si="580"/>
        <v>15440973</v>
      </c>
      <c r="Z1092" s="561">
        <f t="shared" si="580"/>
        <v>23010450.41</v>
      </c>
      <c r="AA1092" s="561">
        <f t="shared" si="580"/>
        <v>0</v>
      </c>
      <c r="AB1092" s="561">
        <f t="shared" si="580"/>
        <v>10252521.329999994</v>
      </c>
      <c r="AC1092" s="561">
        <f t="shared" si="580"/>
        <v>93038797.439999998</v>
      </c>
      <c r="AD1092" s="561">
        <f t="shared" si="580"/>
        <v>103291318.77</v>
      </c>
      <c r="AE1092" s="561">
        <f t="shared" si="580"/>
        <v>0</v>
      </c>
      <c r="AF1092" s="561">
        <f t="shared" si="580"/>
        <v>9574242.7699999996</v>
      </c>
      <c r="AG1092" s="561">
        <f t="shared" si="580"/>
        <v>92134722.710000008</v>
      </c>
      <c r="AH1092" s="561">
        <f t="shared" si="580"/>
        <v>101708965.48</v>
      </c>
      <c r="AI1092" s="561">
        <f t="shared" si="580"/>
        <v>0</v>
      </c>
      <c r="AJ1092" s="561">
        <f t="shared" si="580"/>
        <v>678278.5599999947</v>
      </c>
      <c r="AK1092" s="561">
        <f t="shared" si="580"/>
        <v>904074.73000000417</v>
      </c>
      <c r="AL1092" s="561">
        <f t="shared" si="580"/>
        <v>1582353.2899999991</v>
      </c>
      <c r="AM1092" s="573" t="str">
        <f t="shared" si="567"/>
        <v xml:space="preserve"> </v>
      </c>
      <c r="AN1092" s="573">
        <f t="shared" si="567"/>
        <v>0.93384275553611595</v>
      </c>
      <c r="AO1092" s="573">
        <f t="shared" si="567"/>
        <v>0.99028282012584035</v>
      </c>
      <c r="AP1092" s="573">
        <f t="shared" si="567"/>
        <v>0.98468067492173827</v>
      </c>
      <c r="AQ1092" s="561">
        <f>+AQ1073+AQ798</f>
        <v>0</v>
      </c>
      <c r="AR1092" s="561">
        <f>+AR1073+AR798</f>
        <v>0</v>
      </c>
      <c r="AS1092" s="561">
        <f>+AS1073+AS798</f>
        <v>0</v>
      </c>
      <c r="AT1092" s="561">
        <f>+AT1073+AT798</f>
        <v>0</v>
      </c>
    </row>
    <row r="1093" spans="2:46" hidden="1">
      <c r="B1093" s="579" t="s">
        <v>88</v>
      </c>
      <c r="C1093" s="561">
        <f t="shared" ref="C1093:AL1093" si="581">+C1074+C804</f>
        <v>0</v>
      </c>
      <c r="D1093" s="561">
        <f t="shared" si="581"/>
        <v>31073506.449999999</v>
      </c>
      <c r="E1093" s="561">
        <f t="shared" si="581"/>
        <v>98534271.370000005</v>
      </c>
      <c r="F1093" s="561">
        <f t="shared" si="581"/>
        <v>129607777.82000001</v>
      </c>
      <c r="G1093" s="561">
        <f t="shared" si="581"/>
        <v>0</v>
      </c>
      <c r="H1093" s="561">
        <f t="shared" si="581"/>
        <v>0</v>
      </c>
      <c r="I1093" s="561">
        <f t="shared" si="581"/>
        <v>0</v>
      </c>
      <c r="J1093" s="561">
        <f t="shared" si="581"/>
        <v>0</v>
      </c>
      <c r="K1093" s="561">
        <f t="shared" si="581"/>
        <v>0</v>
      </c>
      <c r="L1093" s="561">
        <f t="shared" si="581"/>
        <v>31073506.449999999</v>
      </c>
      <c r="M1093" s="561">
        <f t="shared" si="581"/>
        <v>98534271.370000005</v>
      </c>
      <c r="N1093" s="561">
        <f t="shared" si="581"/>
        <v>129607777.82000001</v>
      </c>
      <c r="O1093" s="561">
        <f t="shared" si="581"/>
        <v>0</v>
      </c>
      <c r="P1093" s="338">
        <f t="shared" si="581"/>
        <v>31073506.449999999</v>
      </c>
      <c r="Q1093" s="561">
        <f t="shared" si="581"/>
        <v>98534271.370000005</v>
      </c>
      <c r="R1093" s="561">
        <f t="shared" si="581"/>
        <v>129607777.82000001</v>
      </c>
      <c r="S1093" s="561">
        <f t="shared" si="581"/>
        <v>0</v>
      </c>
      <c r="T1093" s="561">
        <f t="shared" si="581"/>
        <v>0</v>
      </c>
      <c r="U1093" s="561">
        <f t="shared" si="581"/>
        <v>0</v>
      </c>
      <c r="V1093" s="561">
        <f t="shared" si="581"/>
        <v>0</v>
      </c>
      <c r="W1093" s="334">
        <f t="shared" si="581"/>
        <v>0</v>
      </c>
      <c r="X1093" s="334">
        <f t="shared" si="581"/>
        <v>7370363.4100000001</v>
      </c>
      <c r="Y1093" s="334">
        <f t="shared" si="581"/>
        <v>5896560</v>
      </c>
      <c r="Z1093" s="561">
        <f t="shared" si="581"/>
        <v>13266923.41</v>
      </c>
      <c r="AA1093" s="561">
        <f t="shared" si="581"/>
        <v>0</v>
      </c>
      <c r="AB1093" s="561">
        <f t="shared" si="581"/>
        <v>38443869.859999999</v>
      </c>
      <c r="AC1093" s="561">
        <f t="shared" si="581"/>
        <v>104430831.37</v>
      </c>
      <c r="AD1093" s="561">
        <f t="shared" si="581"/>
        <v>142874701.23000002</v>
      </c>
      <c r="AE1093" s="561">
        <f t="shared" si="581"/>
        <v>0</v>
      </c>
      <c r="AF1093" s="561">
        <f t="shared" si="581"/>
        <v>38408306.789999999</v>
      </c>
      <c r="AG1093" s="561">
        <f t="shared" si="581"/>
        <v>79895683.430000007</v>
      </c>
      <c r="AH1093" s="561">
        <f t="shared" si="581"/>
        <v>118303990.22</v>
      </c>
      <c r="AI1093" s="561">
        <f t="shared" si="581"/>
        <v>0</v>
      </c>
      <c r="AJ1093" s="561">
        <f t="shared" si="581"/>
        <v>35563.070000000153</v>
      </c>
      <c r="AK1093" s="561">
        <f t="shared" si="581"/>
        <v>24535147.939999998</v>
      </c>
      <c r="AL1093" s="561">
        <f t="shared" si="581"/>
        <v>24570711.009999998</v>
      </c>
      <c r="AM1093" s="573" t="str">
        <f t="shared" si="567"/>
        <v xml:space="preserve"> </v>
      </c>
      <c r="AN1093" s="573">
        <f t="shared" si="567"/>
        <v>0.99907493522037427</v>
      </c>
      <c r="AO1093" s="573">
        <f t="shared" si="567"/>
        <v>0.76505838727768427</v>
      </c>
      <c r="AP1093" s="573">
        <f t="shared" si="567"/>
        <v>0.82802615999563123</v>
      </c>
      <c r="AQ1093" s="561">
        <f>+AQ1074+AQ804</f>
        <v>0</v>
      </c>
      <c r="AR1093" s="561">
        <f>+AR1074+AR804</f>
        <v>0</v>
      </c>
      <c r="AS1093" s="561">
        <f>+AS1074+AS804</f>
        <v>0</v>
      </c>
      <c r="AT1093" s="561">
        <f>+AT1074+AT804</f>
        <v>0</v>
      </c>
    </row>
    <row r="1094" spans="2:46" hidden="1">
      <c r="B1094" s="579" t="s">
        <v>93</v>
      </c>
      <c r="C1094" s="561">
        <f t="shared" ref="C1094:AL1094" si="582">+C1075+C810</f>
        <v>0</v>
      </c>
      <c r="D1094" s="561">
        <f t="shared" si="582"/>
        <v>7890655.9400000004</v>
      </c>
      <c r="E1094" s="561">
        <f t="shared" si="582"/>
        <v>75732622.700000003</v>
      </c>
      <c r="F1094" s="561">
        <f t="shared" si="582"/>
        <v>83623278.640000001</v>
      </c>
      <c r="G1094" s="561">
        <f t="shared" si="582"/>
        <v>0</v>
      </c>
      <c r="H1094" s="561">
        <f t="shared" si="582"/>
        <v>0</v>
      </c>
      <c r="I1094" s="561">
        <f t="shared" si="582"/>
        <v>0</v>
      </c>
      <c r="J1094" s="561">
        <f t="shared" si="582"/>
        <v>0</v>
      </c>
      <c r="K1094" s="561">
        <f t="shared" si="582"/>
        <v>0</v>
      </c>
      <c r="L1094" s="561">
        <f t="shared" si="582"/>
        <v>7890655.9400000004</v>
      </c>
      <c r="M1094" s="561">
        <f t="shared" si="582"/>
        <v>75732622.700000003</v>
      </c>
      <c r="N1094" s="561">
        <f t="shared" si="582"/>
        <v>83623278.640000001</v>
      </c>
      <c r="O1094" s="561">
        <f t="shared" si="582"/>
        <v>0</v>
      </c>
      <c r="P1094" s="338">
        <f t="shared" si="582"/>
        <v>7890655.9400000004</v>
      </c>
      <c r="Q1094" s="561">
        <f t="shared" si="582"/>
        <v>75732622.700000003</v>
      </c>
      <c r="R1094" s="561">
        <f t="shared" si="582"/>
        <v>83623278.640000001</v>
      </c>
      <c r="S1094" s="561">
        <f t="shared" si="582"/>
        <v>0</v>
      </c>
      <c r="T1094" s="561">
        <f t="shared" si="582"/>
        <v>0</v>
      </c>
      <c r="U1094" s="561">
        <f t="shared" si="582"/>
        <v>0</v>
      </c>
      <c r="V1094" s="561">
        <f t="shared" si="582"/>
        <v>0</v>
      </c>
      <c r="W1094" s="334">
        <f t="shared" si="582"/>
        <v>0</v>
      </c>
      <c r="X1094" s="334">
        <f t="shared" si="582"/>
        <v>6955301.4100000001</v>
      </c>
      <c r="Y1094" s="334">
        <f t="shared" si="582"/>
        <v>7900000</v>
      </c>
      <c r="Z1094" s="561">
        <f t="shared" si="582"/>
        <v>14855301.41</v>
      </c>
      <c r="AA1094" s="561">
        <f t="shared" si="582"/>
        <v>0</v>
      </c>
      <c r="AB1094" s="561">
        <f t="shared" si="582"/>
        <v>14845957.350000001</v>
      </c>
      <c r="AC1094" s="561">
        <f t="shared" si="582"/>
        <v>83632622.699999988</v>
      </c>
      <c r="AD1094" s="561">
        <f t="shared" si="582"/>
        <v>98478580.050000012</v>
      </c>
      <c r="AE1094" s="561">
        <f t="shared" si="582"/>
        <v>0</v>
      </c>
      <c r="AF1094" s="561">
        <f t="shared" si="582"/>
        <v>13615490.99</v>
      </c>
      <c r="AG1094" s="561">
        <f t="shared" si="582"/>
        <v>32396428.859999999</v>
      </c>
      <c r="AH1094" s="561">
        <f t="shared" si="582"/>
        <v>46011919.850000001</v>
      </c>
      <c r="AI1094" s="561">
        <f t="shared" si="582"/>
        <v>0</v>
      </c>
      <c r="AJ1094" s="561">
        <f t="shared" si="582"/>
        <v>1230466.3599999999</v>
      </c>
      <c r="AK1094" s="561">
        <f t="shared" si="582"/>
        <v>51236193.840000004</v>
      </c>
      <c r="AL1094" s="561">
        <f t="shared" si="582"/>
        <v>52466660.199999996</v>
      </c>
      <c r="AM1094" s="573" t="str">
        <f t="shared" si="567"/>
        <v xml:space="preserve"> </v>
      </c>
      <c r="AN1094" s="573">
        <f t="shared" si="567"/>
        <v>0.91711774923023059</v>
      </c>
      <c r="AO1094" s="573">
        <f t="shared" si="567"/>
        <v>0.38736593226556798</v>
      </c>
      <c r="AP1094" s="573">
        <f t="shared" si="567"/>
        <v>0.46722769384609941</v>
      </c>
      <c r="AQ1094" s="561">
        <f>+AQ1075+AQ810</f>
        <v>0</v>
      </c>
      <c r="AR1094" s="561">
        <f>+AR1075+AR810</f>
        <v>0</v>
      </c>
      <c r="AS1094" s="561">
        <f>+AS1075+AS810</f>
        <v>0</v>
      </c>
      <c r="AT1094" s="561">
        <f>+AT1075+AT810</f>
        <v>0</v>
      </c>
    </row>
    <row r="1095" spans="2:46" hidden="1">
      <c r="B1095" s="579" t="s">
        <v>95</v>
      </c>
      <c r="C1095" s="561">
        <f t="shared" ref="C1095:AL1095" si="583">+C817+C1076</f>
        <v>0</v>
      </c>
      <c r="D1095" s="561">
        <f t="shared" si="583"/>
        <v>2407767.8600000003</v>
      </c>
      <c r="E1095" s="561">
        <f t="shared" si="583"/>
        <v>21571231.960000001</v>
      </c>
      <c r="F1095" s="561">
        <f t="shared" si="583"/>
        <v>23978999.82</v>
      </c>
      <c r="G1095" s="561">
        <f t="shared" si="583"/>
        <v>0</v>
      </c>
      <c r="H1095" s="561">
        <f t="shared" si="583"/>
        <v>0</v>
      </c>
      <c r="I1095" s="561">
        <f t="shared" si="583"/>
        <v>0</v>
      </c>
      <c r="J1095" s="561">
        <f t="shared" si="583"/>
        <v>0</v>
      </c>
      <c r="K1095" s="561">
        <f t="shared" si="583"/>
        <v>0</v>
      </c>
      <c r="L1095" s="561">
        <f t="shared" si="583"/>
        <v>2407767.8600000003</v>
      </c>
      <c r="M1095" s="561">
        <f t="shared" si="583"/>
        <v>21571231.960000001</v>
      </c>
      <c r="N1095" s="561">
        <f t="shared" si="583"/>
        <v>23978999.82</v>
      </c>
      <c r="O1095" s="561">
        <f t="shared" si="583"/>
        <v>0</v>
      </c>
      <c r="P1095" s="338">
        <f t="shared" si="583"/>
        <v>2407767.8600000003</v>
      </c>
      <c r="Q1095" s="561">
        <f t="shared" si="583"/>
        <v>21571231.960000001</v>
      </c>
      <c r="R1095" s="561">
        <f t="shared" si="583"/>
        <v>23978999.82</v>
      </c>
      <c r="S1095" s="561">
        <f t="shared" si="583"/>
        <v>0</v>
      </c>
      <c r="T1095" s="561">
        <f t="shared" si="583"/>
        <v>0</v>
      </c>
      <c r="U1095" s="561">
        <f t="shared" si="583"/>
        <v>0</v>
      </c>
      <c r="V1095" s="561">
        <f t="shared" si="583"/>
        <v>0</v>
      </c>
      <c r="W1095" s="334">
        <f t="shared" si="583"/>
        <v>0</v>
      </c>
      <c r="X1095" s="334">
        <f t="shared" si="583"/>
        <v>8465933.4100000001</v>
      </c>
      <c r="Y1095" s="334">
        <f t="shared" si="583"/>
        <v>20400000</v>
      </c>
      <c r="Z1095" s="561">
        <f t="shared" si="583"/>
        <v>28865933.41</v>
      </c>
      <c r="AA1095" s="561">
        <f t="shared" si="583"/>
        <v>0</v>
      </c>
      <c r="AB1095" s="561">
        <f t="shared" si="583"/>
        <v>10873701.27</v>
      </c>
      <c r="AC1095" s="561">
        <f t="shared" si="583"/>
        <v>41971231.960000001</v>
      </c>
      <c r="AD1095" s="561">
        <f t="shared" si="583"/>
        <v>52844933.230000004</v>
      </c>
      <c r="AE1095" s="561">
        <f t="shared" si="583"/>
        <v>0</v>
      </c>
      <c r="AF1095" s="561">
        <f t="shared" si="583"/>
        <v>10873701.27</v>
      </c>
      <c r="AG1095" s="561">
        <f t="shared" si="583"/>
        <v>41968993.600000001</v>
      </c>
      <c r="AH1095" s="561">
        <f t="shared" si="583"/>
        <v>52842694.870000005</v>
      </c>
      <c r="AI1095" s="561">
        <f t="shared" si="583"/>
        <v>0</v>
      </c>
      <c r="AJ1095" s="561">
        <f t="shared" si="583"/>
        <v>0</v>
      </c>
      <c r="AK1095" s="561">
        <f t="shared" si="583"/>
        <v>2238.3600000003353</v>
      </c>
      <c r="AL1095" s="561">
        <f t="shared" si="583"/>
        <v>2238.3600000003353</v>
      </c>
      <c r="AM1095" s="573" t="str">
        <f t="shared" si="567"/>
        <v xml:space="preserve"> </v>
      </c>
      <c r="AN1095" s="573">
        <f t="shared" si="567"/>
        <v>1</v>
      </c>
      <c r="AO1095" s="573">
        <f t="shared" si="567"/>
        <v>0.99994666918516639</v>
      </c>
      <c r="AP1095" s="573">
        <f t="shared" si="567"/>
        <v>0.9999576428644491</v>
      </c>
      <c r="AQ1095" s="561">
        <f>+AQ817+AQ1076</f>
        <v>0</v>
      </c>
      <c r="AR1095" s="561">
        <f>+AR817+AR1076</f>
        <v>0</v>
      </c>
      <c r="AS1095" s="561">
        <f>+AS817+AS1076</f>
        <v>0</v>
      </c>
      <c r="AT1095" s="561">
        <f>+AT817+AT1076</f>
        <v>0</v>
      </c>
    </row>
    <row r="1096" spans="2:46" hidden="1">
      <c r="B1096" s="579" t="s">
        <v>97</v>
      </c>
      <c r="C1096" s="561">
        <f t="shared" ref="C1096:AL1096" si="584">+C1077+C820</f>
        <v>0</v>
      </c>
      <c r="D1096" s="561">
        <f t="shared" si="584"/>
        <v>243513.3</v>
      </c>
      <c r="E1096" s="561">
        <f t="shared" si="584"/>
        <v>26004804.469999999</v>
      </c>
      <c r="F1096" s="561">
        <f t="shared" si="584"/>
        <v>26248317.77</v>
      </c>
      <c r="G1096" s="561">
        <f t="shared" si="584"/>
        <v>0</v>
      </c>
      <c r="H1096" s="561">
        <f t="shared" si="584"/>
        <v>0</v>
      </c>
      <c r="I1096" s="561">
        <f t="shared" si="584"/>
        <v>0</v>
      </c>
      <c r="J1096" s="561">
        <f t="shared" si="584"/>
        <v>0</v>
      </c>
      <c r="K1096" s="561">
        <f t="shared" si="584"/>
        <v>0</v>
      </c>
      <c r="L1096" s="561">
        <f t="shared" si="584"/>
        <v>243513.3</v>
      </c>
      <c r="M1096" s="561">
        <f t="shared" si="584"/>
        <v>26004804.469999999</v>
      </c>
      <c r="N1096" s="561">
        <f t="shared" si="584"/>
        <v>26248317.77</v>
      </c>
      <c r="O1096" s="561">
        <f t="shared" si="584"/>
        <v>0</v>
      </c>
      <c r="P1096" s="338">
        <f t="shared" si="584"/>
        <v>243513.3</v>
      </c>
      <c r="Q1096" s="561">
        <f t="shared" si="584"/>
        <v>26004804.469999999</v>
      </c>
      <c r="R1096" s="561">
        <f t="shared" si="584"/>
        <v>26248317.77</v>
      </c>
      <c r="S1096" s="561">
        <f t="shared" si="584"/>
        <v>0</v>
      </c>
      <c r="T1096" s="561">
        <f t="shared" si="584"/>
        <v>0</v>
      </c>
      <c r="U1096" s="561">
        <f t="shared" si="584"/>
        <v>0</v>
      </c>
      <c r="V1096" s="561">
        <f t="shared" si="584"/>
        <v>0</v>
      </c>
      <c r="W1096" s="334">
        <f t="shared" si="584"/>
        <v>0</v>
      </c>
      <c r="X1096" s="334">
        <f t="shared" si="584"/>
        <v>5767073.4100000001</v>
      </c>
      <c r="Y1096" s="334">
        <f t="shared" si="584"/>
        <v>0</v>
      </c>
      <c r="Z1096" s="561">
        <f t="shared" si="584"/>
        <v>5767073.4100000001</v>
      </c>
      <c r="AA1096" s="561">
        <f t="shared" si="584"/>
        <v>0</v>
      </c>
      <c r="AB1096" s="561">
        <f t="shared" si="584"/>
        <v>6010586.7100000009</v>
      </c>
      <c r="AC1096" s="561">
        <f t="shared" si="584"/>
        <v>26004804.469999999</v>
      </c>
      <c r="AD1096" s="561">
        <f t="shared" si="584"/>
        <v>32015391.18</v>
      </c>
      <c r="AE1096" s="561">
        <f t="shared" si="584"/>
        <v>0</v>
      </c>
      <c r="AF1096" s="561">
        <f t="shared" si="584"/>
        <v>5677826.4300000016</v>
      </c>
      <c r="AG1096" s="561">
        <f t="shared" si="584"/>
        <v>25964000</v>
      </c>
      <c r="AH1096" s="561">
        <f t="shared" si="584"/>
        <v>31641826.43</v>
      </c>
      <c r="AI1096" s="561">
        <f t="shared" si="584"/>
        <v>0</v>
      </c>
      <c r="AJ1096" s="561">
        <f t="shared" si="584"/>
        <v>332760.2799999991</v>
      </c>
      <c r="AK1096" s="561">
        <f t="shared" si="584"/>
        <v>40804.469999998808</v>
      </c>
      <c r="AL1096" s="561">
        <f t="shared" si="584"/>
        <v>373564.7499999979</v>
      </c>
      <c r="AM1096" s="573" t="str">
        <f t="shared" si="567"/>
        <v xml:space="preserve"> </v>
      </c>
      <c r="AN1096" s="573">
        <f t="shared" si="567"/>
        <v>0.94463763754603591</v>
      </c>
      <c r="AO1096" s="573">
        <f t="shared" si="567"/>
        <v>0.99843088725981111</v>
      </c>
      <c r="AP1096" s="573">
        <f t="shared" si="567"/>
        <v>0.98833171370920603</v>
      </c>
      <c r="AQ1096" s="561">
        <f>+AQ1077+AQ820</f>
        <v>0</v>
      </c>
      <c r="AR1096" s="561">
        <f>+AR1077+AR820</f>
        <v>0</v>
      </c>
      <c r="AS1096" s="561">
        <f>+AS1077+AS820</f>
        <v>0</v>
      </c>
      <c r="AT1096" s="561">
        <f>+AT1077+AT820</f>
        <v>0</v>
      </c>
    </row>
    <row r="1097" spans="2:46" hidden="1">
      <c r="B1097" s="579" t="s">
        <v>53</v>
      </c>
      <c r="C1097" s="561">
        <f t="shared" ref="C1097:AL1097" si="585">+C1078+C824</f>
        <v>0</v>
      </c>
      <c r="D1097" s="561">
        <f t="shared" si="585"/>
        <v>76193904.530000001</v>
      </c>
      <c r="E1097" s="561">
        <f t="shared" si="585"/>
        <v>44318308.909999996</v>
      </c>
      <c r="F1097" s="561">
        <f t="shared" si="585"/>
        <v>120512213.44</v>
      </c>
      <c r="G1097" s="561">
        <f t="shared" si="585"/>
        <v>0</v>
      </c>
      <c r="H1097" s="561">
        <f t="shared" si="585"/>
        <v>0</v>
      </c>
      <c r="I1097" s="561">
        <f t="shared" si="585"/>
        <v>0</v>
      </c>
      <c r="J1097" s="561">
        <f t="shared" si="585"/>
        <v>0</v>
      </c>
      <c r="K1097" s="561">
        <f t="shared" si="585"/>
        <v>0</v>
      </c>
      <c r="L1097" s="561">
        <f t="shared" si="585"/>
        <v>76193904.530000001</v>
      </c>
      <c r="M1097" s="561">
        <f t="shared" si="585"/>
        <v>44318308.909999996</v>
      </c>
      <c r="N1097" s="561">
        <f t="shared" si="585"/>
        <v>120512213.44</v>
      </c>
      <c r="O1097" s="561">
        <f t="shared" si="585"/>
        <v>0</v>
      </c>
      <c r="P1097" s="338">
        <f t="shared" si="585"/>
        <v>76193904.530000001</v>
      </c>
      <c r="Q1097" s="561">
        <f t="shared" si="585"/>
        <v>44318308.909999996</v>
      </c>
      <c r="R1097" s="561">
        <f t="shared" si="585"/>
        <v>120512213.44</v>
      </c>
      <c r="S1097" s="561">
        <f t="shared" si="585"/>
        <v>0</v>
      </c>
      <c r="T1097" s="561">
        <f t="shared" si="585"/>
        <v>0</v>
      </c>
      <c r="U1097" s="561">
        <f t="shared" si="585"/>
        <v>0</v>
      </c>
      <c r="V1097" s="561">
        <f t="shared" si="585"/>
        <v>0</v>
      </c>
      <c r="W1097" s="334">
        <f t="shared" si="585"/>
        <v>0</v>
      </c>
      <c r="X1097" s="334">
        <f t="shared" si="585"/>
        <v>9672135.4100000001</v>
      </c>
      <c r="Y1097" s="334">
        <f t="shared" si="585"/>
        <v>3200000</v>
      </c>
      <c r="Z1097" s="561">
        <f t="shared" si="585"/>
        <v>12872135.41</v>
      </c>
      <c r="AA1097" s="561">
        <f t="shared" si="585"/>
        <v>0</v>
      </c>
      <c r="AB1097" s="561">
        <f t="shared" si="585"/>
        <v>85866039.940000013</v>
      </c>
      <c r="AC1097" s="561">
        <f t="shared" si="585"/>
        <v>47518308.909999996</v>
      </c>
      <c r="AD1097" s="561">
        <f t="shared" si="585"/>
        <v>133384348.85000002</v>
      </c>
      <c r="AE1097" s="561">
        <f t="shared" si="585"/>
        <v>0</v>
      </c>
      <c r="AF1097" s="561">
        <f t="shared" si="585"/>
        <v>79153565.480000019</v>
      </c>
      <c r="AG1097" s="561">
        <f t="shared" si="585"/>
        <v>33517541.869999997</v>
      </c>
      <c r="AH1097" s="561">
        <f t="shared" si="585"/>
        <v>112671107.35000001</v>
      </c>
      <c r="AI1097" s="561">
        <f t="shared" si="585"/>
        <v>0</v>
      </c>
      <c r="AJ1097" s="561">
        <f t="shared" si="585"/>
        <v>6712474.4600000009</v>
      </c>
      <c r="AK1097" s="561">
        <f t="shared" si="585"/>
        <v>14000767.039999999</v>
      </c>
      <c r="AL1097" s="561">
        <f t="shared" si="585"/>
        <v>20713241.5</v>
      </c>
      <c r="AM1097" s="573" t="str">
        <f t="shared" si="567"/>
        <v xml:space="preserve"> </v>
      </c>
      <c r="AN1097" s="573">
        <f t="shared" si="567"/>
        <v>0.92182620201548338</v>
      </c>
      <c r="AO1097" s="573">
        <f t="shared" si="567"/>
        <v>0.70536057866626634</v>
      </c>
      <c r="AP1097" s="573">
        <f t="shared" si="567"/>
        <v>0.84471010520661993</v>
      </c>
      <c r="AQ1097" s="561">
        <f>+AQ1078+AQ824</f>
        <v>0</v>
      </c>
      <c r="AR1097" s="561">
        <f>+AR1078+AR824</f>
        <v>0</v>
      </c>
      <c r="AS1097" s="561">
        <f>+AS1078+AS824</f>
        <v>0</v>
      </c>
      <c r="AT1097" s="561">
        <f>+AT1078+AT824</f>
        <v>0</v>
      </c>
    </row>
    <row r="1098" spans="2:46" hidden="1">
      <c r="B1098" s="579" t="s">
        <v>100</v>
      </c>
      <c r="C1098" s="561">
        <f t="shared" ref="C1098:AL1098" si="586">+C1079+C829</f>
        <v>0</v>
      </c>
      <c r="D1098" s="561">
        <f t="shared" si="586"/>
        <v>128188831.59999999</v>
      </c>
      <c r="E1098" s="561">
        <f t="shared" si="586"/>
        <v>172474507.66000003</v>
      </c>
      <c r="F1098" s="561">
        <f t="shared" si="586"/>
        <v>300663339.25999999</v>
      </c>
      <c r="G1098" s="561">
        <f t="shared" si="586"/>
        <v>0</v>
      </c>
      <c r="H1098" s="561">
        <f t="shared" si="586"/>
        <v>0</v>
      </c>
      <c r="I1098" s="561">
        <f t="shared" si="586"/>
        <v>0</v>
      </c>
      <c r="J1098" s="561">
        <f t="shared" si="586"/>
        <v>0</v>
      </c>
      <c r="K1098" s="561">
        <f t="shared" si="586"/>
        <v>0</v>
      </c>
      <c r="L1098" s="561">
        <f t="shared" si="586"/>
        <v>128188831.59999999</v>
      </c>
      <c r="M1098" s="561">
        <f t="shared" si="586"/>
        <v>172474507.66000003</v>
      </c>
      <c r="N1098" s="561">
        <f t="shared" si="586"/>
        <v>300663339.25999999</v>
      </c>
      <c r="O1098" s="561">
        <f t="shared" si="586"/>
        <v>0</v>
      </c>
      <c r="P1098" s="338">
        <f t="shared" si="586"/>
        <v>128188831.59999999</v>
      </c>
      <c r="Q1098" s="561">
        <f t="shared" si="586"/>
        <v>172474507.66000003</v>
      </c>
      <c r="R1098" s="561">
        <f t="shared" si="586"/>
        <v>300663339.25999999</v>
      </c>
      <c r="S1098" s="561">
        <f t="shared" si="586"/>
        <v>0</v>
      </c>
      <c r="T1098" s="561">
        <f t="shared" si="586"/>
        <v>0</v>
      </c>
      <c r="U1098" s="561">
        <f t="shared" si="586"/>
        <v>0</v>
      </c>
      <c r="V1098" s="561">
        <f t="shared" si="586"/>
        <v>0</v>
      </c>
      <c r="W1098" s="334">
        <f t="shared" si="586"/>
        <v>0</v>
      </c>
      <c r="X1098" s="334">
        <f t="shared" si="586"/>
        <v>10873907.41</v>
      </c>
      <c r="Y1098" s="334">
        <f t="shared" si="586"/>
        <v>48000000</v>
      </c>
      <c r="Z1098" s="561">
        <f t="shared" si="586"/>
        <v>58873907.409999996</v>
      </c>
      <c r="AA1098" s="561">
        <f t="shared" si="586"/>
        <v>0</v>
      </c>
      <c r="AB1098" s="561">
        <f t="shared" si="586"/>
        <v>139062739.01000002</v>
      </c>
      <c r="AC1098" s="561">
        <f t="shared" si="586"/>
        <v>220474507.66000003</v>
      </c>
      <c r="AD1098" s="561">
        <f t="shared" si="586"/>
        <v>359537246.67000002</v>
      </c>
      <c r="AE1098" s="561">
        <f t="shared" si="586"/>
        <v>0</v>
      </c>
      <c r="AF1098" s="561">
        <f t="shared" si="586"/>
        <v>105779515.33</v>
      </c>
      <c r="AG1098" s="561">
        <f t="shared" si="586"/>
        <v>218035947.71000004</v>
      </c>
      <c r="AH1098" s="561">
        <f t="shared" si="586"/>
        <v>323815463.04000002</v>
      </c>
      <c r="AI1098" s="561">
        <f t="shared" si="586"/>
        <v>0</v>
      </c>
      <c r="AJ1098" s="561">
        <f t="shared" si="586"/>
        <v>33283223.680000007</v>
      </c>
      <c r="AK1098" s="561">
        <f t="shared" si="586"/>
        <v>2438559.9499999899</v>
      </c>
      <c r="AL1098" s="561">
        <f t="shared" si="586"/>
        <v>35721783.629999995</v>
      </c>
      <c r="AM1098" s="573" t="str">
        <f t="shared" si="567"/>
        <v xml:space="preserve"> </v>
      </c>
      <c r="AN1098" s="573">
        <f t="shared" si="567"/>
        <v>0.76066037590697377</v>
      </c>
      <c r="AO1098" s="573">
        <f t="shared" si="567"/>
        <v>0.98893949247973578</v>
      </c>
      <c r="AP1098" s="573">
        <f t="shared" si="567"/>
        <v>0.90064510989931701</v>
      </c>
      <c r="AQ1098" s="561">
        <f>+AQ1079+AQ829</f>
        <v>0</v>
      </c>
      <c r="AR1098" s="561">
        <f>+AR1079+AR829</f>
        <v>0</v>
      </c>
      <c r="AS1098" s="561">
        <f>+AS1079+AS829</f>
        <v>0</v>
      </c>
      <c r="AT1098" s="561">
        <f>+AT1079+AT829</f>
        <v>0</v>
      </c>
    </row>
    <row r="1099" spans="2:46" hidden="1">
      <c r="B1099" s="579" t="s">
        <v>54</v>
      </c>
      <c r="C1099" s="561">
        <f t="shared" ref="C1099:AL1099" si="587">+C1080+C835</f>
        <v>0</v>
      </c>
      <c r="D1099" s="561">
        <f t="shared" si="587"/>
        <v>90955035.289999992</v>
      </c>
      <c r="E1099" s="561">
        <f t="shared" si="587"/>
        <v>69848238.450000018</v>
      </c>
      <c r="F1099" s="561">
        <f t="shared" si="587"/>
        <v>160803273.74000001</v>
      </c>
      <c r="G1099" s="561">
        <f t="shared" si="587"/>
        <v>0</v>
      </c>
      <c r="H1099" s="561">
        <f t="shared" si="587"/>
        <v>0</v>
      </c>
      <c r="I1099" s="561">
        <f t="shared" si="587"/>
        <v>0</v>
      </c>
      <c r="J1099" s="561">
        <f t="shared" si="587"/>
        <v>0</v>
      </c>
      <c r="K1099" s="561">
        <f t="shared" si="587"/>
        <v>0</v>
      </c>
      <c r="L1099" s="561">
        <f t="shared" si="587"/>
        <v>90955035.289999992</v>
      </c>
      <c r="M1099" s="561">
        <f t="shared" si="587"/>
        <v>69848238.450000018</v>
      </c>
      <c r="N1099" s="561">
        <f t="shared" si="587"/>
        <v>160803273.74000001</v>
      </c>
      <c r="O1099" s="561">
        <f t="shared" si="587"/>
        <v>0</v>
      </c>
      <c r="P1099" s="338">
        <f t="shared" si="587"/>
        <v>90955035.289999992</v>
      </c>
      <c r="Q1099" s="561">
        <f t="shared" si="587"/>
        <v>69848238.450000018</v>
      </c>
      <c r="R1099" s="561">
        <f t="shared" si="587"/>
        <v>160803273.74000001</v>
      </c>
      <c r="S1099" s="561">
        <f t="shared" si="587"/>
        <v>0</v>
      </c>
      <c r="T1099" s="561">
        <f t="shared" si="587"/>
        <v>0</v>
      </c>
      <c r="U1099" s="561">
        <f t="shared" si="587"/>
        <v>0</v>
      </c>
      <c r="V1099" s="561">
        <f t="shared" si="587"/>
        <v>0</v>
      </c>
      <c r="W1099" s="334">
        <f t="shared" si="587"/>
        <v>0</v>
      </c>
      <c r="X1099" s="334">
        <f t="shared" si="587"/>
        <v>15885425.42</v>
      </c>
      <c r="Y1099" s="334">
        <f t="shared" si="587"/>
        <v>0</v>
      </c>
      <c r="Z1099" s="561">
        <f t="shared" si="587"/>
        <v>15885425.42</v>
      </c>
      <c r="AA1099" s="561">
        <f t="shared" si="587"/>
        <v>0</v>
      </c>
      <c r="AB1099" s="561">
        <f t="shared" si="587"/>
        <v>106840460.70999999</v>
      </c>
      <c r="AC1099" s="561">
        <f t="shared" si="587"/>
        <v>69848238.450000018</v>
      </c>
      <c r="AD1099" s="561">
        <f t="shared" si="587"/>
        <v>176688699.16</v>
      </c>
      <c r="AE1099" s="561">
        <f t="shared" si="587"/>
        <v>0</v>
      </c>
      <c r="AF1099" s="561">
        <f t="shared" si="587"/>
        <v>101853426.3</v>
      </c>
      <c r="AG1099" s="561">
        <f t="shared" si="587"/>
        <v>58085243.519999996</v>
      </c>
      <c r="AH1099" s="561">
        <f t="shared" si="587"/>
        <v>159938669.81999999</v>
      </c>
      <c r="AI1099" s="561">
        <f t="shared" si="587"/>
        <v>0</v>
      </c>
      <c r="AJ1099" s="561">
        <f t="shared" si="587"/>
        <v>4987034.4100000039</v>
      </c>
      <c r="AK1099" s="561">
        <f t="shared" si="587"/>
        <v>11762994.930000022</v>
      </c>
      <c r="AL1099" s="561">
        <f t="shared" si="587"/>
        <v>16750029.340000028</v>
      </c>
      <c r="AM1099" s="573" t="str">
        <f t="shared" si="567"/>
        <v xml:space="preserve"> </v>
      </c>
      <c r="AN1099" s="573">
        <f t="shared" si="567"/>
        <v>0.95332260478044506</v>
      </c>
      <c r="AO1099" s="573">
        <f t="shared" si="567"/>
        <v>0.83159210323649879</v>
      </c>
      <c r="AP1099" s="573">
        <f t="shared" si="567"/>
        <v>0.90520033584699122</v>
      </c>
      <c r="AQ1099" s="561">
        <f>+AQ1080+AQ835</f>
        <v>0</v>
      </c>
      <c r="AR1099" s="561">
        <f>+AR1080+AR835</f>
        <v>0</v>
      </c>
      <c r="AS1099" s="561">
        <f>+AS1080+AS835</f>
        <v>0</v>
      </c>
      <c r="AT1099" s="561">
        <f>+AT1080+AT835</f>
        <v>0</v>
      </c>
    </row>
    <row r="1100" spans="2:46" hidden="1">
      <c r="B1100" s="579" t="s">
        <v>103</v>
      </c>
      <c r="C1100" s="561">
        <f t="shared" ref="C1100:AL1100" si="588">+C843+C1081</f>
        <v>0</v>
      </c>
      <c r="D1100" s="561">
        <f t="shared" si="588"/>
        <v>114502062.27000001</v>
      </c>
      <c r="E1100" s="561">
        <f t="shared" si="588"/>
        <v>34738892.019999996</v>
      </c>
      <c r="F1100" s="561">
        <f t="shared" si="588"/>
        <v>149240954.28999999</v>
      </c>
      <c r="G1100" s="561">
        <f t="shared" si="588"/>
        <v>0</v>
      </c>
      <c r="H1100" s="561">
        <f t="shared" si="588"/>
        <v>0</v>
      </c>
      <c r="I1100" s="561">
        <f t="shared" si="588"/>
        <v>0</v>
      </c>
      <c r="J1100" s="561">
        <f t="shared" si="588"/>
        <v>0</v>
      </c>
      <c r="K1100" s="561">
        <f t="shared" si="588"/>
        <v>0</v>
      </c>
      <c r="L1100" s="561">
        <f t="shared" si="588"/>
        <v>114502062.27000001</v>
      </c>
      <c r="M1100" s="561">
        <f t="shared" si="588"/>
        <v>34738892.019999996</v>
      </c>
      <c r="N1100" s="561">
        <f t="shared" si="588"/>
        <v>149240954.28999999</v>
      </c>
      <c r="O1100" s="561">
        <f t="shared" si="588"/>
        <v>0</v>
      </c>
      <c r="P1100" s="338">
        <f t="shared" si="588"/>
        <v>114502062.27000001</v>
      </c>
      <c r="Q1100" s="561">
        <f t="shared" si="588"/>
        <v>34738892.019999996</v>
      </c>
      <c r="R1100" s="561">
        <f t="shared" si="588"/>
        <v>149240954.28999999</v>
      </c>
      <c r="S1100" s="561">
        <f t="shared" si="588"/>
        <v>0</v>
      </c>
      <c r="T1100" s="561">
        <f t="shared" si="588"/>
        <v>0</v>
      </c>
      <c r="U1100" s="561">
        <f t="shared" si="588"/>
        <v>0</v>
      </c>
      <c r="V1100" s="561">
        <f t="shared" si="588"/>
        <v>0</v>
      </c>
      <c r="W1100" s="334">
        <f t="shared" si="588"/>
        <v>0</v>
      </c>
      <c r="X1100" s="334">
        <f t="shared" si="588"/>
        <v>12696943.42</v>
      </c>
      <c r="Y1100" s="334">
        <f t="shared" si="588"/>
        <v>8697644</v>
      </c>
      <c r="Z1100" s="561">
        <f t="shared" si="588"/>
        <v>21394587.420000002</v>
      </c>
      <c r="AA1100" s="561">
        <f t="shared" si="588"/>
        <v>0</v>
      </c>
      <c r="AB1100" s="561">
        <f t="shared" si="588"/>
        <v>127199005.69000001</v>
      </c>
      <c r="AC1100" s="561">
        <f t="shared" si="588"/>
        <v>43436536.019999996</v>
      </c>
      <c r="AD1100" s="561">
        <f t="shared" si="588"/>
        <v>170635541.71000001</v>
      </c>
      <c r="AE1100" s="561">
        <f t="shared" si="588"/>
        <v>0</v>
      </c>
      <c r="AF1100" s="561">
        <f t="shared" si="588"/>
        <v>113177553.81</v>
      </c>
      <c r="AG1100" s="561">
        <f t="shared" si="588"/>
        <v>43196708.75</v>
      </c>
      <c r="AH1100" s="561">
        <f t="shared" si="588"/>
        <v>156374262.56</v>
      </c>
      <c r="AI1100" s="561">
        <f t="shared" si="588"/>
        <v>0</v>
      </c>
      <c r="AJ1100" s="561">
        <f t="shared" si="588"/>
        <v>14021451.880000029</v>
      </c>
      <c r="AK1100" s="561">
        <f t="shared" si="588"/>
        <v>239827.26999999397</v>
      </c>
      <c r="AL1100" s="561">
        <f t="shared" si="588"/>
        <v>14261279.150000023</v>
      </c>
      <c r="AM1100" s="573" t="str">
        <f t="shared" si="567"/>
        <v xml:space="preserve"> </v>
      </c>
      <c r="AN1100" s="573">
        <f t="shared" si="567"/>
        <v>0.88976759838695552</v>
      </c>
      <c r="AO1100" s="573">
        <f t="shared" si="567"/>
        <v>0.99447867413070024</v>
      </c>
      <c r="AP1100" s="573">
        <f t="shared" si="567"/>
        <v>0.9164225752320847</v>
      </c>
      <c r="AQ1100" s="561">
        <f>+AQ843+AQ1081</f>
        <v>0</v>
      </c>
      <c r="AR1100" s="561">
        <f>+AR843+AR1081</f>
        <v>0</v>
      </c>
      <c r="AS1100" s="561">
        <f>+AS843+AS1081</f>
        <v>0</v>
      </c>
      <c r="AT1100" s="561">
        <f>+AT843+AT1081</f>
        <v>0</v>
      </c>
    </row>
    <row r="1101" spans="2:46" hidden="1">
      <c r="B1101" s="579" t="s">
        <v>105</v>
      </c>
      <c r="C1101" s="561">
        <f t="shared" ref="C1101:AL1101" si="589">+C1082+C847</f>
        <v>0</v>
      </c>
      <c r="D1101" s="561">
        <f t="shared" si="589"/>
        <v>87611922.910000011</v>
      </c>
      <c r="E1101" s="561">
        <f t="shared" si="589"/>
        <v>248187940.42000002</v>
      </c>
      <c r="F1101" s="561">
        <f t="shared" si="589"/>
        <v>335799863.33000004</v>
      </c>
      <c r="G1101" s="561">
        <f t="shared" si="589"/>
        <v>0</v>
      </c>
      <c r="H1101" s="561">
        <f t="shared" si="589"/>
        <v>0</v>
      </c>
      <c r="I1101" s="561">
        <f t="shared" si="589"/>
        <v>0</v>
      </c>
      <c r="J1101" s="561">
        <f t="shared" si="589"/>
        <v>0</v>
      </c>
      <c r="K1101" s="561">
        <f t="shared" si="589"/>
        <v>0</v>
      </c>
      <c r="L1101" s="561">
        <f t="shared" si="589"/>
        <v>87611922.910000011</v>
      </c>
      <c r="M1101" s="561">
        <f t="shared" si="589"/>
        <v>248187940.42000002</v>
      </c>
      <c r="N1101" s="561">
        <f t="shared" si="589"/>
        <v>335799863.33000004</v>
      </c>
      <c r="O1101" s="561">
        <f t="shared" si="589"/>
        <v>0</v>
      </c>
      <c r="P1101" s="338">
        <f t="shared" si="589"/>
        <v>87611922.910000041</v>
      </c>
      <c r="Q1101" s="561">
        <f t="shared" si="589"/>
        <v>248187940.42000002</v>
      </c>
      <c r="R1101" s="561">
        <f t="shared" si="589"/>
        <v>335799863.33000004</v>
      </c>
      <c r="S1101" s="561">
        <f t="shared" si="589"/>
        <v>0</v>
      </c>
      <c r="T1101" s="561">
        <f t="shared" si="589"/>
        <v>0</v>
      </c>
      <c r="U1101" s="561">
        <f t="shared" si="589"/>
        <v>0</v>
      </c>
      <c r="V1101" s="561">
        <f t="shared" si="589"/>
        <v>0</v>
      </c>
      <c r="W1101" s="334">
        <f t="shared" si="589"/>
        <v>0</v>
      </c>
      <c r="X1101" s="334">
        <f t="shared" si="589"/>
        <v>8573021.4199999999</v>
      </c>
      <c r="Y1101" s="334">
        <f t="shared" si="589"/>
        <v>3200000</v>
      </c>
      <c r="Z1101" s="561">
        <f t="shared" si="589"/>
        <v>11773021.42</v>
      </c>
      <c r="AA1101" s="561">
        <f t="shared" si="589"/>
        <v>0</v>
      </c>
      <c r="AB1101" s="561">
        <f t="shared" si="589"/>
        <v>96184944.330000028</v>
      </c>
      <c r="AC1101" s="561">
        <f t="shared" si="589"/>
        <v>251387940.42000002</v>
      </c>
      <c r="AD1101" s="561">
        <f t="shared" si="589"/>
        <v>347572884.75000006</v>
      </c>
      <c r="AE1101" s="561">
        <f t="shared" si="589"/>
        <v>0</v>
      </c>
      <c r="AF1101" s="561">
        <f t="shared" si="589"/>
        <v>64334342.899999999</v>
      </c>
      <c r="AG1101" s="561">
        <f t="shared" si="589"/>
        <v>209727293.38999999</v>
      </c>
      <c r="AH1101" s="561">
        <f t="shared" si="589"/>
        <v>274061636.28999996</v>
      </c>
      <c r="AI1101" s="561">
        <f t="shared" si="589"/>
        <v>0</v>
      </c>
      <c r="AJ1101" s="561">
        <f t="shared" si="589"/>
        <v>31850601.430000044</v>
      </c>
      <c r="AK1101" s="561">
        <f t="shared" si="589"/>
        <v>41660647.030000016</v>
      </c>
      <c r="AL1101" s="561">
        <f t="shared" si="589"/>
        <v>73511248.460000068</v>
      </c>
      <c r="AM1101" s="573" t="str">
        <f t="shared" si="567"/>
        <v xml:space="preserve"> </v>
      </c>
      <c r="AN1101" s="573">
        <f t="shared" si="567"/>
        <v>0.66886084249605537</v>
      </c>
      <c r="AO1101" s="573">
        <f t="shared" si="567"/>
        <v>0.83427746390540225</v>
      </c>
      <c r="AP1101" s="573">
        <f t="shared" si="567"/>
        <v>0.7885011987834587</v>
      </c>
      <c r="AQ1101" s="561">
        <f>+AQ1082+AQ847</f>
        <v>0</v>
      </c>
      <c r="AR1101" s="561">
        <f>+AR1082+AR847</f>
        <v>-3.166496753692627E-8</v>
      </c>
      <c r="AS1101" s="561">
        <f>+AS1082+AS847</f>
        <v>0</v>
      </c>
      <c r="AT1101" s="561">
        <f>+AT1082+AT847</f>
        <v>-3.166496753692627E-8</v>
      </c>
    </row>
    <row r="1102" spans="2:46" hidden="1">
      <c r="B1102" s="579" t="s">
        <v>107</v>
      </c>
      <c r="C1102" s="561">
        <f t="shared" ref="C1102:AL1102" si="590">+C1083+C856</f>
        <v>0</v>
      </c>
      <c r="D1102" s="561">
        <f t="shared" si="590"/>
        <v>29616177.789999999</v>
      </c>
      <c r="E1102" s="561">
        <f t="shared" si="590"/>
        <v>94488254.75</v>
      </c>
      <c r="F1102" s="561">
        <f t="shared" si="590"/>
        <v>124104432.53999999</v>
      </c>
      <c r="G1102" s="561">
        <f t="shared" si="590"/>
        <v>0</v>
      </c>
      <c r="H1102" s="561">
        <f t="shared" si="590"/>
        <v>0</v>
      </c>
      <c r="I1102" s="561">
        <f t="shared" si="590"/>
        <v>0</v>
      </c>
      <c r="J1102" s="561">
        <f t="shared" si="590"/>
        <v>0</v>
      </c>
      <c r="K1102" s="561">
        <f t="shared" si="590"/>
        <v>0</v>
      </c>
      <c r="L1102" s="561">
        <f t="shared" si="590"/>
        <v>29616177.789999999</v>
      </c>
      <c r="M1102" s="561">
        <f t="shared" si="590"/>
        <v>94488254.75</v>
      </c>
      <c r="N1102" s="561">
        <f t="shared" si="590"/>
        <v>124104432.53999999</v>
      </c>
      <c r="O1102" s="561">
        <f t="shared" si="590"/>
        <v>0</v>
      </c>
      <c r="P1102" s="338">
        <f t="shared" si="590"/>
        <v>29616177.789999999</v>
      </c>
      <c r="Q1102" s="561">
        <f t="shared" si="590"/>
        <v>94488254.75</v>
      </c>
      <c r="R1102" s="561">
        <f t="shared" si="590"/>
        <v>124104432.53999999</v>
      </c>
      <c r="S1102" s="561">
        <f t="shared" si="590"/>
        <v>0</v>
      </c>
      <c r="T1102" s="561">
        <f t="shared" si="590"/>
        <v>0</v>
      </c>
      <c r="U1102" s="561">
        <f t="shared" si="590"/>
        <v>0</v>
      </c>
      <c r="V1102" s="561">
        <f t="shared" si="590"/>
        <v>0</v>
      </c>
      <c r="W1102" s="334">
        <f t="shared" si="590"/>
        <v>0</v>
      </c>
      <c r="X1102" s="334">
        <f t="shared" si="590"/>
        <v>7464161.4199999999</v>
      </c>
      <c r="Y1102" s="334">
        <f t="shared" si="590"/>
        <v>34200000</v>
      </c>
      <c r="Z1102" s="561">
        <f t="shared" si="590"/>
        <v>41664161.420000002</v>
      </c>
      <c r="AA1102" s="561">
        <f t="shared" si="590"/>
        <v>0</v>
      </c>
      <c r="AB1102" s="561">
        <f t="shared" si="590"/>
        <v>37080339.210000001</v>
      </c>
      <c r="AC1102" s="561">
        <f t="shared" si="590"/>
        <v>128688254.75</v>
      </c>
      <c r="AD1102" s="561">
        <f t="shared" si="590"/>
        <v>165768593.95999998</v>
      </c>
      <c r="AE1102" s="561">
        <f t="shared" si="590"/>
        <v>0</v>
      </c>
      <c r="AF1102" s="561">
        <f t="shared" si="590"/>
        <v>37038820.399999999</v>
      </c>
      <c r="AG1102" s="561">
        <f t="shared" si="590"/>
        <v>80536375.060000002</v>
      </c>
      <c r="AH1102" s="561">
        <f t="shared" si="590"/>
        <v>117575195.46000001</v>
      </c>
      <c r="AI1102" s="561">
        <f t="shared" si="590"/>
        <v>0</v>
      </c>
      <c r="AJ1102" s="561">
        <f t="shared" si="590"/>
        <v>41518.81000000536</v>
      </c>
      <c r="AK1102" s="561">
        <f t="shared" si="590"/>
        <v>48151879.68999999</v>
      </c>
      <c r="AL1102" s="561">
        <f t="shared" si="590"/>
        <v>48193398.499999993</v>
      </c>
      <c r="AM1102" s="573" t="str">
        <f t="shared" si="567"/>
        <v xml:space="preserve"> </v>
      </c>
      <c r="AN1102" s="573">
        <f t="shared" si="567"/>
        <v>0.99888030123551819</v>
      </c>
      <c r="AO1102" s="573">
        <f t="shared" si="567"/>
        <v>0.62582537323593634</v>
      </c>
      <c r="AP1102" s="573">
        <f t="shared" si="567"/>
        <v>0.70927304534157387</v>
      </c>
      <c r="AQ1102" s="561">
        <f>+AQ1083+AQ856</f>
        <v>0</v>
      </c>
      <c r="AR1102" s="561">
        <f>+AR1083+AR856</f>
        <v>5.8207660913467407E-10</v>
      </c>
      <c r="AS1102" s="561">
        <f>+AS1083+AS856</f>
        <v>0</v>
      </c>
      <c r="AT1102" s="561">
        <f>+AT1083+AT856</f>
        <v>5.8207660913467407E-10</v>
      </c>
    </row>
    <row r="1103" spans="2:46" hidden="1">
      <c r="B1103" s="579" t="s">
        <v>55</v>
      </c>
      <c r="C1103" s="561">
        <f t="shared" ref="C1103:AL1103" si="591">+C1084+C861</f>
        <v>0</v>
      </c>
      <c r="D1103" s="561">
        <f t="shared" si="591"/>
        <v>93040004.579999983</v>
      </c>
      <c r="E1103" s="561">
        <f t="shared" si="591"/>
        <v>100123415.03</v>
      </c>
      <c r="F1103" s="561">
        <f t="shared" si="591"/>
        <v>193163419.60999998</v>
      </c>
      <c r="G1103" s="561">
        <f t="shared" si="591"/>
        <v>0</v>
      </c>
      <c r="H1103" s="561">
        <f t="shared" si="591"/>
        <v>0</v>
      </c>
      <c r="I1103" s="561">
        <f t="shared" si="591"/>
        <v>0</v>
      </c>
      <c r="J1103" s="561">
        <f t="shared" si="591"/>
        <v>0</v>
      </c>
      <c r="K1103" s="561">
        <f t="shared" si="591"/>
        <v>0</v>
      </c>
      <c r="L1103" s="561">
        <f t="shared" si="591"/>
        <v>93040004.579999983</v>
      </c>
      <c r="M1103" s="561">
        <f t="shared" si="591"/>
        <v>100123415.03</v>
      </c>
      <c r="N1103" s="561">
        <f t="shared" si="591"/>
        <v>193163419.60999998</v>
      </c>
      <c r="O1103" s="561">
        <f t="shared" si="591"/>
        <v>0</v>
      </c>
      <c r="P1103" s="338">
        <f t="shared" si="591"/>
        <v>93040004.579999983</v>
      </c>
      <c r="Q1103" s="561">
        <f t="shared" si="591"/>
        <v>100123415.03</v>
      </c>
      <c r="R1103" s="561">
        <f t="shared" si="591"/>
        <v>193163419.60999998</v>
      </c>
      <c r="S1103" s="561">
        <f t="shared" si="591"/>
        <v>0</v>
      </c>
      <c r="T1103" s="561">
        <f t="shared" si="591"/>
        <v>0</v>
      </c>
      <c r="U1103" s="561">
        <f t="shared" si="591"/>
        <v>0</v>
      </c>
      <c r="V1103" s="561">
        <f t="shared" si="591"/>
        <v>0</v>
      </c>
      <c r="W1103" s="334">
        <f t="shared" si="591"/>
        <v>0</v>
      </c>
      <c r="X1103" s="334">
        <f t="shared" si="591"/>
        <v>10061503.42</v>
      </c>
      <c r="Y1103" s="334">
        <f t="shared" si="591"/>
        <v>90722100</v>
      </c>
      <c r="Z1103" s="561">
        <f t="shared" si="591"/>
        <v>100783603.42</v>
      </c>
      <c r="AA1103" s="561">
        <f t="shared" si="591"/>
        <v>0</v>
      </c>
      <c r="AB1103" s="561">
        <f t="shared" si="591"/>
        <v>103101507.99999999</v>
      </c>
      <c r="AC1103" s="561">
        <f t="shared" si="591"/>
        <v>190845515.03</v>
      </c>
      <c r="AD1103" s="561">
        <f t="shared" si="591"/>
        <v>293947023.02999997</v>
      </c>
      <c r="AE1103" s="561">
        <f t="shared" si="591"/>
        <v>0</v>
      </c>
      <c r="AF1103" s="561">
        <f t="shared" si="591"/>
        <v>98916384.069999993</v>
      </c>
      <c r="AG1103" s="561">
        <f t="shared" si="591"/>
        <v>186987219.03</v>
      </c>
      <c r="AH1103" s="561">
        <f t="shared" si="591"/>
        <v>285903603.09999996</v>
      </c>
      <c r="AI1103" s="561">
        <f t="shared" si="591"/>
        <v>0</v>
      </c>
      <c r="AJ1103" s="561">
        <f t="shared" si="591"/>
        <v>4185123.9299999964</v>
      </c>
      <c r="AK1103" s="561">
        <f t="shared" si="591"/>
        <v>3858296</v>
      </c>
      <c r="AL1103" s="561">
        <f t="shared" si="591"/>
        <v>8043419.929999996</v>
      </c>
      <c r="AM1103" s="573" t="str">
        <f t="shared" si="567"/>
        <v xml:space="preserve"> </v>
      </c>
      <c r="AN1103" s="573">
        <f t="shared" si="567"/>
        <v>0.95940773310512595</v>
      </c>
      <c r="AO1103" s="573">
        <f t="shared" si="567"/>
        <v>0.9797831455489352</v>
      </c>
      <c r="AP1103" s="573">
        <f t="shared" si="567"/>
        <v>0.97263649807680108</v>
      </c>
      <c r="AQ1103" s="561">
        <f>+AQ1084+AQ861</f>
        <v>0</v>
      </c>
      <c r="AR1103" s="561">
        <f>+AR1084+AR861</f>
        <v>0</v>
      </c>
      <c r="AS1103" s="561">
        <f>+AS1084+AS861</f>
        <v>0</v>
      </c>
      <c r="AT1103" s="561">
        <f>+AT1084+AT861</f>
        <v>0</v>
      </c>
    </row>
    <row r="1104" spans="2:46" hidden="1">
      <c r="B1104" s="579" t="s">
        <v>56</v>
      </c>
      <c r="C1104" s="561">
        <f t="shared" ref="C1104:AL1104" si="592">+C1085+C865</f>
        <v>0</v>
      </c>
      <c r="D1104" s="561">
        <f t="shared" si="592"/>
        <v>86064074.25999999</v>
      </c>
      <c r="E1104" s="561">
        <f t="shared" si="592"/>
        <v>23679121.09</v>
      </c>
      <c r="F1104" s="561">
        <f t="shared" si="592"/>
        <v>109743195.34999998</v>
      </c>
      <c r="G1104" s="561">
        <f t="shared" si="592"/>
        <v>0</v>
      </c>
      <c r="H1104" s="561">
        <f t="shared" si="592"/>
        <v>0</v>
      </c>
      <c r="I1104" s="561">
        <f t="shared" si="592"/>
        <v>0</v>
      </c>
      <c r="J1104" s="561">
        <f t="shared" si="592"/>
        <v>0</v>
      </c>
      <c r="K1104" s="561">
        <f t="shared" si="592"/>
        <v>0</v>
      </c>
      <c r="L1104" s="561">
        <f t="shared" si="592"/>
        <v>86064074.25999999</v>
      </c>
      <c r="M1104" s="561">
        <f t="shared" si="592"/>
        <v>23679121.09</v>
      </c>
      <c r="N1104" s="561">
        <f t="shared" si="592"/>
        <v>109743195.34999998</v>
      </c>
      <c r="O1104" s="561">
        <f t="shared" si="592"/>
        <v>0</v>
      </c>
      <c r="P1104" s="338">
        <f t="shared" si="592"/>
        <v>86064074.25999999</v>
      </c>
      <c r="Q1104" s="561">
        <f t="shared" si="592"/>
        <v>23679121.09</v>
      </c>
      <c r="R1104" s="561">
        <f t="shared" si="592"/>
        <v>109743195.34999998</v>
      </c>
      <c r="S1104" s="561">
        <f t="shared" si="592"/>
        <v>0</v>
      </c>
      <c r="T1104" s="561">
        <f t="shared" si="592"/>
        <v>0</v>
      </c>
      <c r="U1104" s="561">
        <f t="shared" si="592"/>
        <v>0</v>
      </c>
      <c r="V1104" s="561">
        <f t="shared" si="592"/>
        <v>0</v>
      </c>
      <c r="W1104" s="334">
        <f t="shared" si="592"/>
        <v>0</v>
      </c>
      <c r="X1104" s="334">
        <f t="shared" si="592"/>
        <v>7911503.4199999999</v>
      </c>
      <c r="Y1104" s="334">
        <f t="shared" si="592"/>
        <v>7566306</v>
      </c>
      <c r="Z1104" s="561">
        <f t="shared" si="592"/>
        <v>15477809.42</v>
      </c>
      <c r="AA1104" s="561">
        <f t="shared" si="592"/>
        <v>0</v>
      </c>
      <c r="AB1104" s="561">
        <f t="shared" si="592"/>
        <v>93975577.680000007</v>
      </c>
      <c r="AC1104" s="561">
        <f t="shared" si="592"/>
        <v>31245427.09</v>
      </c>
      <c r="AD1104" s="561">
        <f t="shared" si="592"/>
        <v>125221004.77</v>
      </c>
      <c r="AE1104" s="561">
        <f t="shared" si="592"/>
        <v>0</v>
      </c>
      <c r="AF1104" s="561">
        <f t="shared" si="592"/>
        <v>87221780.129999995</v>
      </c>
      <c r="AG1104" s="561">
        <f t="shared" si="592"/>
        <v>12361179.83</v>
      </c>
      <c r="AH1104" s="561">
        <f t="shared" si="592"/>
        <v>99582959.959999993</v>
      </c>
      <c r="AI1104" s="561">
        <f t="shared" si="592"/>
        <v>0</v>
      </c>
      <c r="AJ1104" s="561">
        <f t="shared" si="592"/>
        <v>6753797.5499999942</v>
      </c>
      <c r="AK1104" s="561">
        <f t="shared" si="592"/>
        <v>18884247.260000002</v>
      </c>
      <c r="AL1104" s="561">
        <f t="shared" si="592"/>
        <v>25638044.809999995</v>
      </c>
      <c r="AM1104" s="573" t="str">
        <f t="shared" si="567"/>
        <v xml:space="preserve"> </v>
      </c>
      <c r="AN1104" s="573">
        <f t="shared" si="567"/>
        <v>0.92813241783947698</v>
      </c>
      <c r="AO1104" s="573">
        <f t="shared" si="567"/>
        <v>0.39561564623183393</v>
      </c>
      <c r="AP1104" s="573">
        <f t="shared" si="567"/>
        <v>0.79525763383634596</v>
      </c>
      <c r="AQ1104" s="561">
        <f>+AQ1085+AQ865</f>
        <v>0</v>
      </c>
      <c r="AR1104" s="561">
        <f>+AR1085+AR865</f>
        <v>0</v>
      </c>
      <c r="AS1104" s="561">
        <f>+AS1085+AS865</f>
        <v>0</v>
      </c>
      <c r="AT1104" s="561">
        <f>+AT1085+AT865</f>
        <v>0</v>
      </c>
    </row>
    <row r="1105" spans="2:48" hidden="1">
      <c r="B1105" s="579" t="s">
        <v>111</v>
      </c>
      <c r="C1105" s="561">
        <f t="shared" ref="C1105:AL1105" si="593">+C1086+C869</f>
        <v>0</v>
      </c>
      <c r="D1105" s="561">
        <f t="shared" si="593"/>
        <v>50446373.440000005</v>
      </c>
      <c r="E1105" s="561">
        <f t="shared" si="593"/>
        <v>101244843.77000001</v>
      </c>
      <c r="F1105" s="561">
        <f t="shared" si="593"/>
        <v>151691217.21000001</v>
      </c>
      <c r="G1105" s="561">
        <f t="shared" si="593"/>
        <v>0</v>
      </c>
      <c r="H1105" s="561">
        <f t="shared" si="593"/>
        <v>0</v>
      </c>
      <c r="I1105" s="561">
        <f t="shared" si="593"/>
        <v>0</v>
      </c>
      <c r="J1105" s="561">
        <f t="shared" si="593"/>
        <v>0</v>
      </c>
      <c r="K1105" s="561">
        <f t="shared" si="593"/>
        <v>0</v>
      </c>
      <c r="L1105" s="561">
        <f t="shared" si="593"/>
        <v>50446373.440000005</v>
      </c>
      <c r="M1105" s="561">
        <f t="shared" si="593"/>
        <v>101244843.77000001</v>
      </c>
      <c r="N1105" s="561">
        <f t="shared" si="593"/>
        <v>151691217.21000001</v>
      </c>
      <c r="O1105" s="561">
        <f t="shared" si="593"/>
        <v>0</v>
      </c>
      <c r="P1105" s="338">
        <f t="shared" si="593"/>
        <v>50446373.440000005</v>
      </c>
      <c r="Q1105" s="561">
        <f t="shared" si="593"/>
        <v>101244843.77000001</v>
      </c>
      <c r="R1105" s="561">
        <f t="shared" si="593"/>
        <v>151691217.21000001</v>
      </c>
      <c r="S1105" s="561">
        <f t="shared" si="593"/>
        <v>0</v>
      </c>
      <c r="T1105" s="561">
        <f t="shared" si="593"/>
        <v>0</v>
      </c>
      <c r="U1105" s="561">
        <f t="shared" si="593"/>
        <v>0</v>
      </c>
      <c r="V1105" s="561">
        <f t="shared" si="593"/>
        <v>0</v>
      </c>
      <c r="W1105" s="334">
        <f t="shared" si="593"/>
        <v>0</v>
      </c>
      <c r="X1105" s="334">
        <f t="shared" si="593"/>
        <v>7569477.4199999999</v>
      </c>
      <c r="Y1105" s="334">
        <f t="shared" si="593"/>
        <v>3200000</v>
      </c>
      <c r="Z1105" s="561">
        <f t="shared" si="593"/>
        <v>10769477.42</v>
      </c>
      <c r="AA1105" s="561">
        <f t="shared" si="593"/>
        <v>0</v>
      </c>
      <c r="AB1105" s="561">
        <f t="shared" si="593"/>
        <v>58015850.860000007</v>
      </c>
      <c r="AC1105" s="561">
        <f t="shared" si="593"/>
        <v>104444843.77000001</v>
      </c>
      <c r="AD1105" s="561">
        <f t="shared" si="593"/>
        <v>162460694.63000003</v>
      </c>
      <c r="AE1105" s="561">
        <f t="shared" si="593"/>
        <v>0</v>
      </c>
      <c r="AF1105" s="561">
        <f t="shared" si="593"/>
        <v>53353700.88000001</v>
      </c>
      <c r="AG1105" s="561">
        <f t="shared" si="593"/>
        <v>88251256.370000005</v>
      </c>
      <c r="AH1105" s="561">
        <f t="shared" si="593"/>
        <v>141604957.25000003</v>
      </c>
      <c r="AI1105" s="561">
        <f t="shared" si="593"/>
        <v>0</v>
      </c>
      <c r="AJ1105" s="561">
        <f t="shared" si="593"/>
        <v>4662149.9799999995</v>
      </c>
      <c r="AK1105" s="561">
        <f t="shared" si="593"/>
        <v>16193587.400000006</v>
      </c>
      <c r="AL1105" s="561">
        <f t="shared" si="593"/>
        <v>20855737.380000006</v>
      </c>
      <c r="AM1105" s="573" t="str">
        <f t="shared" si="567"/>
        <v xml:space="preserve"> </v>
      </c>
      <c r="AN1105" s="573">
        <f t="shared" si="567"/>
        <v>0.91964006541504684</v>
      </c>
      <c r="AO1105" s="573">
        <f t="shared" si="567"/>
        <v>0.84495560704116501</v>
      </c>
      <c r="AP1105" s="573">
        <f t="shared" si="567"/>
        <v>0.87162594972588048</v>
      </c>
      <c r="AQ1105" s="561">
        <f>+AQ1086+AQ869</f>
        <v>0</v>
      </c>
      <c r="AR1105" s="561">
        <f>+AR1086+AR869</f>
        <v>0</v>
      </c>
      <c r="AS1105" s="561">
        <f>+AS1086+AS869</f>
        <v>0</v>
      </c>
      <c r="AT1105" s="561">
        <f>+AT1086+AT869</f>
        <v>0</v>
      </c>
    </row>
    <row r="1106" spans="2:48" hidden="1">
      <c r="B1106" s="581" t="s">
        <v>15</v>
      </c>
      <c r="C1106" s="446">
        <f t="shared" ref="C1106:AL1106" si="594">SUM(C1090:C1105)</f>
        <v>0</v>
      </c>
      <c r="D1106" s="446">
        <f t="shared" si="594"/>
        <v>905089134.73999977</v>
      </c>
      <c r="E1106" s="446">
        <f t="shared" si="594"/>
        <v>1486717349.74</v>
      </c>
      <c r="F1106" s="446">
        <f t="shared" si="594"/>
        <v>2391806484.48</v>
      </c>
      <c r="G1106" s="446">
        <f t="shared" si="594"/>
        <v>0</v>
      </c>
      <c r="H1106" s="446">
        <f t="shared" si="594"/>
        <v>0</v>
      </c>
      <c r="I1106" s="446">
        <f t="shared" si="594"/>
        <v>0</v>
      </c>
      <c r="J1106" s="446">
        <f t="shared" si="594"/>
        <v>0</v>
      </c>
      <c r="K1106" s="446">
        <f t="shared" si="594"/>
        <v>0</v>
      </c>
      <c r="L1106" s="446">
        <f t="shared" si="594"/>
        <v>905089134.73999977</v>
      </c>
      <c r="M1106" s="446">
        <f t="shared" si="594"/>
        <v>1486717349.74</v>
      </c>
      <c r="N1106" s="446">
        <f t="shared" si="594"/>
        <v>2391806484.48</v>
      </c>
      <c r="O1106" s="446">
        <f t="shared" si="594"/>
        <v>0</v>
      </c>
      <c r="P1106" s="582">
        <f t="shared" si="594"/>
        <v>905089134.74000001</v>
      </c>
      <c r="Q1106" s="446">
        <f t="shared" si="594"/>
        <v>1486717349.74</v>
      </c>
      <c r="R1106" s="446">
        <f t="shared" si="594"/>
        <v>2391806484.48</v>
      </c>
      <c r="S1106" s="446">
        <f t="shared" si="594"/>
        <v>0</v>
      </c>
      <c r="T1106" s="446">
        <f t="shared" si="594"/>
        <v>0</v>
      </c>
      <c r="U1106" s="446">
        <f t="shared" si="594"/>
        <v>0</v>
      </c>
      <c r="V1106" s="446">
        <f t="shared" si="594"/>
        <v>0</v>
      </c>
      <c r="W1106" s="368">
        <f t="shared" si="594"/>
        <v>0</v>
      </c>
      <c r="X1106" s="368">
        <f t="shared" si="594"/>
        <v>140803405.63</v>
      </c>
      <c r="Y1106" s="368">
        <f t="shared" si="594"/>
        <v>285630498</v>
      </c>
      <c r="Z1106" s="446">
        <f t="shared" si="594"/>
        <v>426433903.63</v>
      </c>
      <c r="AA1106" s="446">
        <f t="shared" si="594"/>
        <v>0</v>
      </c>
      <c r="AB1106" s="446">
        <f t="shared" si="594"/>
        <v>1045892540.37</v>
      </c>
      <c r="AC1106" s="446">
        <f t="shared" si="594"/>
        <v>1772347847.74</v>
      </c>
      <c r="AD1106" s="446">
        <f t="shared" si="594"/>
        <v>2818240388.1100001</v>
      </c>
      <c r="AE1106" s="446">
        <f t="shared" si="594"/>
        <v>0</v>
      </c>
      <c r="AF1106" s="446">
        <f t="shared" si="594"/>
        <v>917800190.30999994</v>
      </c>
      <c r="AG1106" s="446">
        <f t="shared" si="594"/>
        <v>1525493825.4699998</v>
      </c>
      <c r="AH1106" s="446">
        <f t="shared" si="594"/>
        <v>2443294015.7799997</v>
      </c>
      <c r="AI1106" s="446">
        <f t="shared" si="594"/>
        <v>0</v>
      </c>
      <c r="AJ1106" s="446">
        <f t="shared" si="594"/>
        <v>128092350.06000005</v>
      </c>
      <c r="AK1106" s="446">
        <f t="shared" si="594"/>
        <v>246854022.27000001</v>
      </c>
      <c r="AL1106" s="446">
        <f t="shared" si="594"/>
        <v>374946372.3300001</v>
      </c>
      <c r="AM1106" s="573" t="str">
        <f t="shared" si="567"/>
        <v xml:space="preserve"> </v>
      </c>
      <c r="AN1106" s="573">
        <f t="shared" si="567"/>
        <v>0.87752819231822277</v>
      </c>
      <c r="AO1106" s="573">
        <f t="shared" si="567"/>
        <v>0.86071920216746678</v>
      </c>
      <c r="AP1106" s="573">
        <f t="shared" si="567"/>
        <v>0.86695727805481804</v>
      </c>
      <c r="AQ1106" s="446">
        <f>SUM(AQ1090:AQ1105)</f>
        <v>0</v>
      </c>
      <c r="AR1106" s="446">
        <f>SUM(AR1090:AR1105)</f>
        <v>-3.1082890927791595E-8</v>
      </c>
      <c r="AS1106" s="446">
        <f>SUM(AS1090:AS1105)</f>
        <v>0</v>
      </c>
      <c r="AT1106" s="446">
        <f>SUM(AT1090:AT1105)</f>
        <v>-3.1082890927791595E-8</v>
      </c>
      <c r="AU1106" s="457"/>
      <c r="AV1106" s="457"/>
    </row>
    <row r="1107" spans="2:48" hidden="1"/>
    <row r="1108" spans="2:48" hidden="1"/>
    <row r="1109" spans="2:48" hidden="1">
      <c r="B1109" s="578" t="s">
        <v>423</v>
      </c>
    </row>
    <row r="1110" spans="2:48" hidden="1">
      <c r="B1110" s="579" t="s">
        <v>52</v>
      </c>
      <c r="C1110" s="561"/>
      <c r="D1110" s="561">
        <f>+D180+D252+D337+D378+D397+D418+D457+D505+D534</f>
        <v>31204639.600000001</v>
      </c>
      <c r="E1110" s="561"/>
      <c r="F1110" s="561"/>
      <c r="G1110" s="561"/>
      <c r="H1110" s="561">
        <f>+H180+H252+H337+H378+H397+H418+H457+H505+H534</f>
        <v>0</v>
      </c>
      <c r="I1110" s="561"/>
      <c r="J1110" s="561"/>
      <c r="K1110" s="561"/>
      <c r="L1110" s="561">
        <f>+L180+L252+L337+L378+L397+L418+L457+L505+L534</f>
        <v>31204639.600000001</v>
      </c>
      <c r="M1110" s="561"/>
      <c r="N1110" s="561"/>
      <c r="O1110" s="561"/>
      <c r="P1110" s="561">
        <f>+P180+P252+P337+P378+P397+P418+P457+P505+P534</f>
        <v>31204639.600000001</v>
      </c>
      <c r="Q1110" s="561"/>
      <c r="R1110" s="557">
        <f>+P1110-'[4]CY (ALL FUNDS)'!G57</f>
        <v>-180702398.40000001</v>
      </c>
      <c r="S1110" s="561"/>
      <c r="T1110" s="561">
        <f>+T180+T252+T337+T378+T397+T418+T457+T505+T534</f>
        <v>0</v>
      </c>
      <c r="U1110" s="561"/>
      <c r="V1110" s="561"/>
      <c r="X1110" s="334">
        <f>+X180+X252+X337+X378+X397+X418+X457+X505+X534</f>
        <v>11068845.41</v>
      </c>
      <c r="Y1110" s="334">
        <f>+Y180+Y252+Y337+Y378+Y397+Y418+Y457+Y505+Y534</f>
        <v>9000000</v>
      </c>
      <c r="Z1110" s="334">
        <f>+Z180+Z252+Z337+Z378+Z397+Z418+Z457+Z505+Z534</f>
        <v>20068845.41</v>
      </c>
      <c r="AA1110" s="561"/>
      <c r="AB1110" s="561">
        <f>+AB180+AB252+AB337+AB378+AB397+AB418+AB457+AB505+AB534</f>
        <v>42273485.010000005</v>
      </c>
      <c r="AC1110" s="561"/>
      <c r="AD1110" s="561"/>
      <c r="AE1110" s="561"/>
      <c r="AF1110" s="561">
        <f>+AF180+AF252+AF337+AF378+AF397+AF418+AF457+AF505+AF534</f>
        <v>40991143.869999997</v>
      </c>
      <c r="AG1110" s="561"/>
      <c r="AH1110" s="561"/>
      <c r="AI1110" s="561"/>
      <c r="AJ1110" s="561">
        <f>+AJ180+AJ252+AJ337+AJ378+AJ397+AJ418+AJ457+AJ505+AJ534</f>
        <v>1282341.1400000013</v>
      </c>
      <c r="AK1110" s="561"/>
      <c r="AL1110" s="561"/>
      <c r="AM1110" s="573" t="str">
        <f t="shared" ref="AM1110:AP1126" si="595">IF(AA1110=0," ",AE1110/AA1110)</f>
        <v xml:space="preserve"> </v>
      </c>
      <c r="AN1110" s="573">
        <f t="shared" si="595"/>
        <v>0.9696655920443592</v>
      </c>
      <c r="AO1110" s="573" t="str">
        <f t="shared" si="595"/>
        <v xml:space="preserve"> </v>
      </c>
      <c r="AP1110" s="573" t="str">
        <f t="shared" si="595"/>
        <v xml:space="preserve"> </v>
      </c>
      <c r="AQ1110" s="561" t="e">
        <f>+AQ190+AQ349+AQ1053+AQ264+AQ308+AQ399+AQ420+AQ459+AQ504+AQ533+AQ652+#REF!+AQ787</f>
        <v>#REF!</v>
      </c>
      <c r="AR1110" s="561">
        <f>+AR180+AR252+AR337+AR378+AR397+AR418+AR457+AR505+AR534</f>
        <v>0</v>
      </c>
      <c r="AS1110" s="561" t="e">
        <f>+AS190+AS349+AS1053+AS264+AS308+AS399+AS420+AS459+AS504+AS533+AS652+#REF!+AS787</f>
        <v>#REF!</v>
      </c>
      <c r="AT1110" s="561">
        <f>+AT190+AT349+AT1053</f>
        <v>0</v>
      </c>
    </row>
    <row r="1111" spans="2:48" hidden="1">
      <c r="B1111" s="579" t="s">
        <v>424</v>
      </c>
      <c r="C1111" s="561"/>
      <c r="D1111" s="561">
        <f>+D182+D254+D339+D380+D399+D420+D459+D507+D536</f>
        <v>42172111.219999999</v>
      </c>
      <c r="E1111" s="561"/>
      <c r="F1111" s="561"/>
      <c r="G1111" s="561"/>
      <c r="H1111" s="561">
        <f>+H182+H254+H339+H380+H399+H420+H459+H507+H536</f>
        <v>0</v>
      </c>
      <c r="I1111" s="561"/>
      <c r="J1111" s="561"/>
      <c r="K1111" s="561"/>
      <c r="L1111" s="561">
        <f>+L182+L254+L339+L380+L399+L420+L459+L507+L536</f>
        <v>42172111.219999999</v>
      </c>
      <c r="M1111" s="561"/>
      <c r="N1111" s="561"/>
      <c r="O1111" s="561"/>
      <c r="P1111" s="561">
        <f>+P182+P254+P339+P380+P399+P420+P459+P507+P536</f>
        <v>42172111.219999999</v>
      </c>
      <c r="Q1111" s="561"/>
      <c r="R1111" s="557">
        <f>+P1111-'[4]CY (ALL FUNDS)'!G254</f>
        <v>-209727291.78</v>
      </c>
      <c r="S1111" s="561"/>
      <c r="T1111" s="561">
        <f>+T182+T254+T339+T380+T399+T420+T459+T507+T536</f>
        <v>0</v>
      </c>
      <c r="U1111" s="561"/>
      <c r="V1111" s="561"/>
      <c r="X1111" s="334">
        <f t="shared" ref="X1111:Z1112" si="596">+X182+X254+X339+X380+X399+X420+X459+X507+X536</f>
        <v>8580995.4100000001</v>
      </c>
      <c r="Y1111" s="334">
        <f t="shared" si="596"/>
        <v>6400000</v>
      </c>
      <c r="Z1111" s="334">
        <f t="shared" si="596"/>
        <v>14980995.41</v>
      </c>
      <c r="AA1111" s="561"/>
      <c r="AB1111" s="561">
        <f>+AB182+AB254+AB339+AB380+AB399+AB420+AB459+AB507+AB536</f>
        <v>50753106.629999995</v>
      </c>
      <c r="AC1111" s="561"/>
      <c r="AD1111" s="561"/>
      <c r="AE1111" s="561"/>
      <c r="AF1111" s="561">
        <f>+AF182+AF254+AF339+AF380+AF399+AF420+AF459+AF507+AF536</f>
        <v>32722796.190000005</v>
      </c>
      <c r="AG1111" s="561"/>
      <c r="AH1111" s="561"/>
      <c r="AI1111" s="561"/>
      <c r="AJ1111" s="561">
        <f>+AJ182+AJ254+AJ339+AJ380+AJ399+AJ420+AJ459+AJ507+AJ536</f>
        <v>18030310.439999998</v>
      </c>
      <c r="AK1111" s="561"/>
      <c r="AL1111" s="561"/>
      <c r="AM1111" s="573" t="str">
        <f t="shared" si="595"/>
        <v xml:space="preserve"> </v>
      </c>
      <c r="AN1111" s="573">
        <f t="shared" si="595"/>
        <v>0.64474469372989407</v>
      </c>
      <c r="AO1111" s="573" t="str">
        <f t="shared" si="595"/>
        <v xml:space="preserve"> </v>
      </c>
      <c r="AP1111" s="573" t="str">
        <f t="shared" si="595"/>
        <v xml:space="preserve"> </v>
      </c>
      <c r="AQ1111" s="561">
        <f>+AQ191+AQ350+AQ1054+AQ265+AQ309+AQ400+AQ421+AQ460+AQ505+AQ534+AQ698+AQ740+AQ788</f>
        <v>0</v>
      </c>
      <c r="AR1111" s="561">
        <f>+AR182+AR254+AR339+AR380+AR399+AR420+AR459+AR507+AR536</f>
        <v>0</v>
      </c>
      <c r="AS1111" s="561">
        <f>+AS191+AS350+AS1054+AS265+AS309+AS400+AS421+AS460+AS505+AS534+AS698+AS740+AS788</f>
        <v>0</v>
      </c>
      <c r="AT1111" s="561">
        <f>+AT191+AT350+AT1054</f>
        <v>0</v>
      </c>
    </row>
    <row r="1112" spans="2:48" ht="24" hidden="1">
      <c r="B1112" s="579" t="s">
        <v>91</v>
      </c>
      <c r="C1112" s="561"/>
      <c r="D1112" s="561">
        <f>+D183+D255+D340+D381+D400+D421+D460+D508+D537</f>
        <v>2136674.21</v>
      </c>
      <c r="E1112" s="561"/>
      <c r="F1112" s="561"/>
      <c r="G1112" s="561"/>
      <c r="H1112" s="561">
        <f>+H183+H255+H340+H381+H400+H421+H460+H508+H537</f>
        <v>0</v>
      </c>
      <c r="I1112" s="561"/>
      <c r="J1112" s="561"/>
      <c r="K1112" s="561"/>
      <c r="L1112" s="561">
        <f>+L183+L255+L340+L381+L400+L421+L460+L508+L537</f>
        <v>2136674.21</v>
      </c>
      <c r="M1112" s="561"/>
      <c r="N1112" s="561"/>
      <c r="O1112" s="561"/>
      <c r="P1112" s="561">
        <f>+P183+P255+P340+P381+P400+P421+P460+P508+P537</f>
        <v>2136674.21</v>
      </c>
      <c r="Q1112" s="561"/>
      <c r="R1112" s="557">
        <f>+P1112-'[4]CY (ALL FUNDS)'!G339</f>
        <v>-164573950.78999999</v>
      </c>
      <c r="S1112" s="561"/>
      <c r="T1112" s="561">
        <f>+T183+T255+T340+T381+T400+T421+T460+T508+T537</f>
        <v>0</v>
      </c>
      <c r="U1112" s="561"/>
      <c r="V1112" s="561"/>
      <c r="X1112" s="334">
        <f t="shared" si="596"/>
        <v>7569477.4100000001</v>
      </c>
      <c r="Y1112" s="334">
        <f t="shared" si="596"/>
        <v>3200000</v>
      </c>
      <c r="Z1112" s="334">
        <f t="shared" si="596"/>
        <v>10769477.41</v>
      </c>
      <c r="AA1112" s="561"/>
      <c r="AB1112" s="561">
        <f>+AB183+AB255+AB340+AB381+AB400+AB421+AB460+AB508+AB537</f>
        <v>9706151.620000001</v>
      </c>
      <c r="AC1112" s="561"/>
      <c r="AD1112" s="561"/>
      <c r="AE1112" s="561"/>
      <c r="AF1112" s="561">
        <f>+AF183+AF255+AF340+AF381+AF400+AF421+AF460+AF508+AF537</f>
        <v>9452601.1699999999</v>
      </c>
      <c r="AG1112" s="561"/>
      <c r="AH1112" s="561"/>
      <c r="AI1112" s="561"/>
      <c r="AJ1112" s="561">
        <f>+AJ183+AJ255+AJ340+AJ381+AJ400+AJ421+AJ460+AJ508+AJ537</f>
        <v>253550.45000000039</v>
      </c>
      <c r="AK1112" s="561"/>
      <c r="AL1112" s="561"/>
      <c r="AM1112" s="573" t="str">
        <f t="shared" si="595"/>
        <v xml:space="preserve"> </v>
      </c>
      <c r="AN1112" s="573">
        <f t="shared" si="595"/>
        <v>0.97387734501513989</v>
      </c>
      <c r="AO1112" s="573" t="str">
        <f t="shared" si="595"/>
        <v xml:space="preserve"> </v>
      </c>
      <c r="AP1112" s="573" t="str">
        <f t="shared" si="595"/>
        <v xml:space="preserve"> </v>
      </c>
      <c r="AQ1112" s="561">
        <f>+AQ192+AQ351+AQ1055+AQ266+AQ310+AQ398+AQ419+AQ458+AQ507+AQ536+AQ699+AQ748+AQ789</f>
        <v>0</v>
      </c>
      <c r="AR1112" s="561">
        <f>+AR183+AR255+AR340+AR381+AR400+AR421+AR460+AR508+AR537</f>
        <v>0</v>
      </c>
      <c r="AS1112" s="561">
        <f>+AS192+AS351+AS1055+AS266+AS310+AS398+AS419+AS458+AS507+AS536+AS699+AS748+AS789</f>
        <v>0</v>
      </c>
      <c r="AT1112" s="561">
        <f>+AT192+AT351+AT1055</f>
        <v>0</v>
      </c>
    </row>
    <row r="1113" spans="2:48" hidden="1">
      <c r="B1113" s="579" t="s">
        <v>88</v>
      </c>
      <c r="C1113" s="561"/>
      <c r="D1113" s="561">
        <f>+D181+D253+D338+D379+D398+D419+D458+D506+D535</f>
        <v>980447.08</v>
      </c>
      <c r="E1113" s="561"/>
      <c r="F1113" s="561"/>
      <c r="G1113" s="561"/>
      <c r="H1113" s="561">
        <f>+H181+H253+H338+H379+H398+H419+H458+H506+H535</f>
        <v>0</v>
      </c>
      <c r="I1113" s="561"/>
      <c r="J1113" s="561"/>
      <c r="K1113" s="561"/>
      <c r="L1113" s="561">
        <f>+L181+L253+L338+L379+L398+L419+L458+L506+L535</f>
        <v>980447.08</v>
      </c>
      <c r="M1113" s="561"/>
      <c r="N1113" s="561"/>
      <c r="O1113" s="561"/>
      <c r="P1113" s="561">
        <f>+P181+P253+P338+P379+P398+P419+P458+P506+P535</f>
        <v>980447.08</v>
      </c>
      <c r="Q1113" s="561"/>
      <c r="R1113" s="557">
        <f>+P1113-'[4]CY (ALL FUNDS)'!G158</f>
        <v>-145550140.91999999</v>
      </c>
      <c r="S1113" s="561"/>
      <c r="T1113" s="561">
        <f>+T181+T253+T338+T379+T398+T419+T458+T506+T535</f>
        <v>0</v>
      </c>
      <c r="U1113" s="561"/>
      <c r="V1113" s="561"/>
      <c r="X1113" s="334">
        <f>+X181+X253+X338+X379+X398+X419+X458+X506+X535</f>
        <v>7370363.4100000001</v>
      </c>
      <c r="Y1113" s="334">
        <f>+Y181+Y253+Y338+Y379+Y398+Y419+Y458+Y506+Y535</f>
        <v>0</v>
      </c>
      <c r="Z1113" s="334">
        <f>+Z181+Z253+Z338+Z379+Z398+Z419+Z458+Z506+Z535</f>
        <v>7370363.4100000001</v>
      </c>
      <c r="AA1113" s="561"/>
      <c r="AB1113" s="561">
        <f>+AB181+AB253+AB338+AB379+AB398+AB419+AB458+AB506+AB535</f>
        <v>8350810.4900000002</v>
      </c>
      <c r="AC1113" s="561"/>
      <c r="AD1113" s="561"/>
      <c r="AE1113" s="561"/>
      <c r="AF1113" s="561">
        <f>+AF181+AF253+AF338+AF379+AF398+AF419+AF458+AF506+AF535</f>
        <v>8316877.0800000001</v>
      </c>
      <c r="AG1113" s="561"/>
      <c r="AH1113" s="561"/>
      <c r="AI1113" s="561"/>
      <c r="AJ1113" s="561">
        <f>+AJ181+AJ253+AJ338+AJ379+AJ398+AJ419+AJ458+AJ506+AJ535</f>
        <v>33933.410000000149</v>
      </c>
      <c r="AK1113" s="561"/>
      <c r="AL1113" s="561"/>
      <c r="AM1113" s="573" t="str">
        <f t="shared" si="595"/>
        <v xml:space="preserve"> </v>
      </c>
      <c r="AN1113" s="573">
        <f t="shared" si="595"/>
        <v>0.99593651298390318</v>
      </c>
      <c r="AO1113" s="573" t="str">
        <f t="shared" si="595"/>
        <v xml:space="preserve"> </v>
      </c>
      <c r="AP1113" s="573" t="str">
        <f t="shared" si="595"/>
        <v xml:space="preserve"> </v>
      </c>
      <c r="AQ1113" s="561">
        <f>+AQ193+AQ352+AQ1056+AQ267+AQ312+AQ401+AQ422+AQ461+AQ508+AQ537+AQ700+AQ749+AQ790</f>
        <v>0</v>
      </c>
      <c r="AR1113" s="561">
        <f>+AR181+AR253+AR338+AR379+AR398+AR419+AR458+AR506+AR535</f>
        <v>0</v>
      </c>
      <c r="AS1113" s="561">
        <f>+AS193+AS352+AS1056+AS267+AS312+AS401+AS422+AS461+AS508+AS537+AS700+AS749+AS790</f>
        <v>0</v>
      </c>
      <c r="AT1113" s="561">
        <f>+AT193+AT352+AT1056</f>
        <v>0</v>
      </c>
    </row>
    <row r="1114" spans="2:48" hidden="1">
      <c r="B1114" s="579" t="s">
        <v>93</v>
      </c>
      <c r="C1114" s="561"/>
      <c r="D1114" s="561">
        <f t="shared" ref="D1114:D1125" si="597">+D184+D256+D341+D382+D401+D422+D461+D509+D538</f>
        <v>5312881.1500000013</v>
      </c>
      <c r="E1114" s="561"/>
      <c r="F1114" s="561"/>
      <c r="G1114" s="561"/>
      <c r="H1114" s="561">
        <f t="shared" ref="H1114:H1125" si="598">+H184+H256+H341+H382+H401+H422+H461+H509+H538</f>
        <v>0</v>
      </c>
      <c r="I1114" s="561"/>
      <c r="J1114" s="561"/>
      <c r="K1114" s="561"/>
      <c r="L1114" s="561">
        <f t="shared" ref="L1114:L1125" si="599">+L184+L256+L341+L382+L401+L422+L461+L509+L538</f>
        <v>5312881.1500000013</v>
      </c>
      <c r="M1114" s="561"/>
      <c r="N1114" s="561"/>
      <c r="O1114" s="561"/>
      <c r="P1114" s="561">
        <f t="shared" ref="P1114:P1125" si="600">+P184+P256+P341+P382+P401+P422+P461+P509+P538</f>
        <v>5312881.1500000013</v>
      </c>
      <c r="Q1114" s="561"/>
      <c r="R1114" s="557">
        <f>+P1114-'[4]CY (ALL FUNDS)'!G435</f>
        <v>-203787689.84999999</v>
      </c>
      <c r="S1114" s="561"/>
      <c r="T1114" s="561">
        <f t="shared" ref="T1114:T1125" si="601">+T184+T256+T341+T382+T401+T422+T461+T509+T538</f>
        <v>0</v>
      </c>
      <c r="U1114" s="561"/>
      <c r="V1114" s="561"/>
      <c r="X1114" s="334">
        <f t="shared" ref="X1114:Z1125" si="602">+X184+X256+X341+X382+X401+X422+X461+X509+X538</f>
        <v>6955301.4100000001</v>
      </c>
      <c r="Y1114" s="334">
        <f t="shared" si="602"/>
        <v>6400000</v>
      </c>
      <c r="Z1114" s="334">
        <f t="shared" si="602"/>
        <v>13355301.41</v>
      </c>
      <c r="AA1114" s="561"/>
      <c r="AB1114" s="561">
        <f t="shared" ref="AB1114:AB1125" si="603">+AB184+AB256+AB341+AB382+AB401+AB422+AB461+AB509+AB538</f>
        <v>12268182.560000002</v>
      </c>
      <c r="AC1114" s="561"/>
      <c r="AD1114" s="561"/>
      <c r="AE1114" s="561"/>
      <c r="AF1114" s="561">
        <f t="shared" ref="AF1114:AF1125" si="604">+AF184+AF256+AF341+AF382+AF401+AF422+AF461+AF509+AF538</f>
        <v>11037984.870000001</v>
      </c>
      <c r="AG1114" s="561"/>
      <c r="AH1114" s="561"/>
      <c r="AI1114" s="561"/>
      <c r="AJ1114" s="561">
        <f t="shared" ref="AJ1114:AJ1125" si="605">+AJ184+AJ256+AJ341+AJ382+AJ401+AJ422+AJ461+AJ509+AJ538</f>
        <v>1230197.6900000004</v>
      </c>
      <c r="AK1114" s="561"/>
      <c r="AL1114" s="561"/>
      <c r="AM1114" s="573" t="str">
        <f t="shared" si="595"/>
        <v xml:space="preserve"> </v>
      </c>
      <c r="AN1114" s="573">
        <f t="shared" si="595"/>
        <v>0.8997245367043184</v>
      </c>
      <c r="AO1114" s="573" t="str">
        <f t="shared" si="595"/>
        <v xml:space="preserve"> </v>
      </c>
      <c r="AP1114" s="573" t="str">
        <f t="shared" si="595"/>
        <v xml:space="preserve"> </v>
      </c>
      <c r="AQ1114" s="561" t="e">
        <f>+AQ194+#REF!+AQ1057+AQ268+#REF!+AQ402+AQ423+AQ462+AQ506+AQ535+AQ702+AQ750+AQ791</f>
        <v>#REF!</v>
      </c>
      <c r="AR1114" s="561">
        <f t="shared" ref="AR1114:AR1125" si="606">+AR184+AR256+AR341+AR382+AR401+AR422+AR461+AR509+AR538</f>
        <v>0</v>
      </c>
      <c r="AS1114" s="561" t="e">
        <f>+AS194+#REF!+AS1057+AS268+#REF!+AS402+AS423+AS462+AS506+AS535+AS702+AS750+AS791</f>
        <v>#REF!</v>
      </c>
      <c r="AT1114" s="561" t="e">
        <f>+AT194+#REF!+AT1057</f>
        <v>#REF!</v>
      </c>
    </row>
    <row r="1115" spans="2:48" hidden="1">
      <c r="B1115" s="579" t="s">
        <v>95</v>
      </c>
      <c r="C1115" s="561"/>
      <c r="D1115" s="561">
        <f t="shared" si="597"/>
        <v>2407030.1800000006</v>
      </c>
      <c r="E1115" s="561"/>
      <c r="F1115" s="561"/>
      <c r="G1115" s="561"/>
      <c r="H1115" s="561">
        <f t="shared" si="598"/>
        <v>0</v>
      </c>
      <c r="I1115" s="561"/>
      <c r="J1115" s="561"/>
      <c r="K1115" s="561"/>
      <c r="L1115" s="561">
        <f t="shared" si="599"/>
        <v>2407030.1800000006</v>
      </c>
      <c r="M1115" s="561"/>
      <c r="N1115" s="561"/>
      <c r="O1115" s="561"/>
      <c r="P1115" s="561">
        <f t="shared" si="600"/>
        <v>2407030.1800000006</v>
      </c>
      <c r="Q1115" s="561"/>
      <c r="R1115" s="557">
        <f>+P1115-'[4]CY (ALL FUNDS)'!G555</f>
        <v>-227730253.81999999</v>
      </c>
      <c r="S1115" s="561"/>
      <c r="T1115" s="561">
        <f t="shared" si="601"/>
        <v>0</v>
      </c>
      <c r="U1115" s="561"/>
      <c r="V1115" s="561"/>
      <c r="X1115" s="334">
        <f t="shared" si="602"/>
        <v>8465933.4100000001</v>
      </c>
      <c r="Y1115" s="334">
        <f t="shared" si="602"/>
        <v>6400000</v>
      </c>
      <c r="Z1115" s="334">
        <f t="shared" si="602"/>
        <v>14865933.41</v>
      </c>
      <c r="AA1115" s="561"/>
      <c r="AB1115" s="561">
        <f t="shared" si="603"/>
        <v>10872963.59</v>
      </c>
      <c r="AC1115" s="561"/>
      <c r="AD1115" s="561"/>
      <c r="AE1115" s="561"/>
      <c r="AF1115" s="561">
        <f t="shared" si="604"/>
        <v>10872963.59</v>
      </c>
      <c r="AG1115" s="561"/>
      <c r="AH1115" s="561"/>
      <c r="AI1115" s="561"/>
      <c r="AJ1115" s="561">
        <f t="shared" si="605"/>
        <v>0</v>
      </c>
      <c r="AK1115" s="561"/>
      <c r="AL1115" s="561"/>
      <c r="AM1115" s="573" t="str">
        <f t="shared" si="595"/>
        <v xml:space="preserve"> </v>
      </c>
      <c r="AN1115" s="573">
        <f t="shared" si="595"/>
        <v>1</v>
      </c>
      <c r="AO1115" s="573" t="str">
        <f t="shared" si="595"/>
        <v xml:space="preserve"> </v>
      </c>
      <c r="AP1115" s="573" t="str">
        <f t="shared" si="595"/>
        <v xml:space="preserve"> </v>
      </c>
      <c r="AQ1115" s="561">
        <f>+AQ195+AQ376+AQ1058+AQ269+AQ335+AQ403+AQ424+AQ463+AQ509+AQ538+AQ703+AQ752+AQ792</f>
        <v>0</v>
      </c>
      <c r="AR1115" s="561">
        <f t="shared" si="606"/>
        <v>0</v>
      </c>
      <c r="AS1115" s="561">
        <f>+AS195+AS376+AS1058+AS269+AS335+AS403+AS424+AS463+AS509+AS538+AS703+AS752+AS792</f>
        <v>0</v>
      </c>
      <c r="AT1115" s="561">
        <f>+AT195+AT376+AT1058</f>
        <v>0</v>
      </c>
    </row>
    <row r="1116" spans="2:48" hidden="1">
      <c r="B1116" s="579" t="s">
        <v>97</v>
      </c>
      <c r="C1116" s="561"/>
      <c r="D1116" s="561">
        <f t="shared" si="597"/>
        <v>753.02</v>
      </c>
      <c r="E1116" s="561"/>
      <c r="F1116" s="561"/>
      <c r="G1116" s="561"/>
      <c r="H1116" s="561">
        <f t="shared" si="598"/>
        <v>0</v>
      </c>
      <c r="I1116" s="561"/>
      <c r="J1116" s="561"/>
      <c r="K1116" s="561"/>
      <c r="L1116" s="561">
        <f t="shared" si="599"/>
        <v>753.02</v>
      </c>
      <c r="M1116" s="561"/>
      <c r="N1116" s="561"/>
      <c r="O1116" s="561"/>
      <c r="P1116" s="561">
        <f t="shared" si="600"/>
        <v>753.02</v>
      </c>
      <c r="Q1116" s="561"/>
      <c r="R1116" s="557">
        <f>+P1116-'[4]CY (ALL FUNDS)'!G605</f>
        <v>-169979627.97999999</v>
      </c>
      <c r="S1116" s="561"/>
      <c r="T1116" s="561">
        <f t="shared" si="601"/>
        <v>0</v>
      </c>
      <c r="U1116" s="561"/>
      <c r="V1116" s="561"/>
      <c r="X1116" s="334">
        <f t="shared" si="602"/>
        <v>5767073.4100000001</v>
      </c>
      <c r="Y1116" s="334">
        <f t="shared" si="602"/>
        <v>0</v>
      </c>
      <c r="Z1116" s="334">
        <f t="shared" si="602"/>
        <v>5767073.4100000001</v>
      </c>
      <c r="AA1116" s="561"/>
      <c r="AB1116" s="561">
        <f t="shared" si="603"/>
        <v>5767826.4300000006</v>
      </c>
      <c r="AC1116" s="561"/>
      <c r="AD1116" s="561"/>
      <c r="AE1116" s="561"/>
      <c r="AF1116" s="561">
        <f t="shared" si="604"/>
        <v>5677826.4300000016</v>
      </c>
      <c r="AG1116" s="561"/>
      <c r="AH1116" s="561"/>
      <c r="AI1116" s="561"/>
      <c r="AJ1116" s="561">
        <f t="shared" si="605"/>
        <v>89999.999999999069</v>
      </c>
      <c r="AK1116" s="561"/>
      <c r="AL1116" s="561"/>
      <c r="AM1116" s="573" t="str">
        <f t="shared" si="595"/>
        <v xml:space="preserve"> </v>
      </c>
      <c r="AN1116" s="573">
        <f t="shared" si="595"/>
        <v>0.98439620174215281</v>
      </c>
      <c r="AO1116" s="573" t="str">
        <f t="shared" si="595"/>
        <v xml:space="preserve"> </v>
      </c>
      <c r="AP1116" s="573" t="str">
        <f t="shared" si="595"/>
        <v xml:space="preserve"> </v>
      </c>
      <c r="AQ1116" s="561">
        <f>+AQ199+AQ377+AQ1059+AQ271+AQ336+AQ404+AQ425+AQ464+AQ510+AQ539+AQ701+AQ767+AQ793</f>
        <v>0</v>
      </c>
      <c r="AR1116" s="561">
        <f t="shared" si="606"/>
        <v>0</v>
      </c>
      <c r="AS1116" s="561">
        <f>+AS199+AS377+AS1059+AS271+AS336+AS404+AS425+AS464+AS510+AS539+AS701+AS767+AS793</f>
        <v>5.6810677051544189E-8</v>
      </c>
      <c r="AT1116" s="561">
        <f>+AT199+AT377+AT1059</f>
        <v>5.6810677051544189E-8</v>
      </c>
    </row>
    <row r="1117" spans="2:48" hidden="1">
      <c r="B1117" s="579" t="s">
        <v>53</v>
      </c>
      <c r="C1117" s="561"/>
      <c r="D1117" s="561">
        <f t="shared" si="597"/>
        <v>24528590.969999999</v>
      </c>
      <c r="E1117" s="561"/>
      <c r="F1117" s="561"/>
      <c r="G1117" s="561"/>
      <c r="H1117" s="561">
        <f t="shared" si="598"/>
        <v>0</v>
      </c>
      <c r="I1117" s="561"/>
      <c r="J1117" s="561"/>
      <c r="K1117" s="561"/>
      <c r="L1117" s="561">
        <f t="shared" si="599"/>
        <v>24528590.969999999</v>
      </c>
      <c r="M1117" s="561"/>
      <c r="N1117" s="561"/>
      <c r="O1117" s="561"/>
      <c r="P1117" s="561">
        <f t="shared" si="600"/>
        <v>24528590.969999999</v>
      </c>
      <c r="Q1117" s="561"/>
      <c r="R1117" s="557">
        <f>+P1117-'[4]CY (ALL FUNDS)'!G671</f>
        <v>-202376821.03</v>
      </c>
      <c r="S1117" s="561"/>
      <c r="T1117" s="561">
        <f t="shared" si="601"/>
        <v>0</v>
      </c>
      <c r="U1117" s="561"/>
      <c r="V1117" s="561"/>
      <c r="X1117" s="334">
        <f t="shared" si="602"/>
        <v>9672135.4100000001</v>
      </c>
      <c r="Y1117" s="334">
        <f t="shared" si="602"/>
        <v>3200000</v>
      </c>
      <c r="Z1117" s="334">
        <f t="shared" si="602"/>
        <v>12872135.41</v>
      </c>
      <c r="AA1117" s="561"/>
      <c r="AB1117" s="561">
        <f t="shared" si="603"/>
        <v>34200726.379999995</v>
      </c>
      <c r="AC1117" s="561"/>
      <c r="AD1117" s="561"/>
      <c r="AE1117" s="561"/>
      <c r="AF1117" s="561">
        <f t="shared" si="604"/>
        <v>27565033.16</v>
      </c>
      <c r="AG1117" s="561"/>
      <c r="AH1117" s="561"/>
      <c r="AI1117" s="561"/>
      <c r="AJ1117" s="561">
        <f t="shared" si="605"/>
        <v>6635693.2199999997</v>
      </c>
      <c r="AK1117" s="561"/>
      <c r="AL1117" s="561"/>
      <c r="AM1117" s="573" t="str">
        <f t="shared" si="595"/>
        <v xml:space="preserve"> </v>
      </c>
      <c r="AN1117" s="573">
        <f t="shared" si="595"/>
        <v>0.80597800332450142</v>
      </c>
      <c r="AO1117" s="573" t="str">
        <f t="shared" si="595"/>
        <v xml:space="preserve"> </v>
      </c>
      <c r="AP1117" s="573" t="str">
        <f t="shared" si="595"/>
        <v xml:space="preserve"> </v>
      </c>
      <c r="AQ1117" s="561">
        <f>+AQ201+AQ378+AQ1060+AQ273+AQ337+AQ405+AQ426+AQ465+AQ511+AQ540+AQ704+AQ768+AQ794</f>
        <v>0</v>
      </c>
      <c r="AR1117" s="561">
        <f t="shared" si="606"/>
        <v>0</v>
      </c>
      <c r="AS1117" s="561">
        <f>+AS201+AS378+AS1060+AS273+AS337+AS405+AS426+AS465+AS511+AS540+AS704+AS768+AS794</f>
        <v>5.6810677051544189E-8</v>
      </c>
      <c r="AT1117" s="561">
        <f>+AT201+AT378+AT1060</f>
        <v>0</v>
      </c>
    </row>
    <row r="1118" spans="2:48" hidden="1">
      <c r="B1118" s="579" t="s">
        <v>100</v>
      </c>
      <c r="C1118" s="561"/>
      <c r="D1118" s="561">
        <f t="shared" si="597"/>
        <v>97198365.049999997</v>
      </c>
      <c r="E1118" s="561"/>
      <c r="F1118" s="561"/>
      <c r="G1118" s="561"/>
      <c r="H1118" s="561">
        <f t="shared" si="598"/>
        <v>0</v>
      </c>
      <c r="I1118" s="561"/>
      <c r="J1118" s="561"/>
      <c r="K1118" s="561"/>
      <c r="L1118" s="561">
        <f t="shared" si="599"/>
        <v>97198365.049999997</v>
      </c>
      <c r="M1118" s="561"/>
      <c r="N1118" s="561"/>
      <c r="O1118" s="561"/>
      <c r="P1118" s="561">
        <f t="shared" si="600"/>
        <v>97198365.049999997</v>
      </c>
      <c r="Q1118" s="561"/>
      <c r="R1118" s="557">
        <f>+P1118-'[4]CY (ALL FUNDS)'!G756</f>
        <v>-148828048.94999999</v>
      </c>
      <c r="S1118" s="561"/>
      <c r="T1118" s="561">
        <f t="shared" si="601"/>
        <v>0</v>
      </c>
      <c r="U1118" s="561"/>
      <c r="V1118" s="561"/>
      <c r="X1118" s="334">
        <f t="shared" si="602"/>
        <v>10873907.41</v>
      </c>
      <c r="Y1118" s="334">
        <f t="shared" si="602"/>
        <v>0</v>
      </c>
      <c r="Z1118" s="334">
        <f t="shared" si="602"/>
        <v>10873907.41</v>
      </c>
      <c r="AA1118" s="561"/>
      <c r="AB1118" s="561">
        <f t="shared" si="603"/>
        <v>108072272.45999999</v>
      </c>
      <c r="AC1118" s="561"/>
      <c r="AD1118" s="561"/>
      <c r="AE1118" s="561"/>
      <c r="AF1118" s="561">
        <f t="shared" si="604"/>
        <v>76388063.409999996</v>
      </c>
      <c r="AG1118" s="561"/>
      <c r="AH1118" s="561"/>
      <c r="AI1118" s="561"/>
      <c r="AJ1118" s="561">
        <f t="shared" si="605"/>
        <v>31684209.050000004</v>
      </c>
      <c r="AK1118" s="561"/>
      <c r="AL1118" s="561"/>
      <c r="AM1118" s="573" t="str">
        <f t="shared" si="595"/>
        <v xml:space="preserve"> </v>
      </c>
      <c r="AN1118" s="573">
        <f t="shared" si="595"/>
        <v>0.70682388434344212</v>
      </c>
      <c r="AO1118" s="573" t="str">
        <f t="shared" si="595"/>
        <v xml:space="preserve"> </v>
      </c>
      <c r="AP1118" s="573" t="str">
        <f t="shared" si="595"/>
        <v xml:space="preserve"> </v>
      </c>
      <c r="AQ1118" s="561">
        <f>+AQ223+AQ380+AQ1061+AQ274+AQ339+AQ406+AQ427+AQ466+AQ512+AQ541+AQ705+AQ769+AQ795</f>
        <v>0</v>
      </c>
      <c r="AR1118" s="561">
        <f t="shared" si="606"/>
        <v>0</v>
      </c>
      <c r="AS1118" s="561">
        <f>+AS223+AS380+AS1061+AS274+AS339+AS406+AS427+AS466+AS512+AS541+AS705+AS769+AS795</f>
        <v>0</v>
      </c>
      <c r="AT1118" s="561">
        <f>+AT223+AT380+AT1061</f>
        <v>-3.1082890927791595E-8</v>
      </c>
    </row>
    <row r="1119" spans="2:48" hidden="1">
      <c r="B1119" s="579" t="s">
        <v>54</v>
      </c>
      <c r="C1119" s="561"/>
      <c r="D1119" s="561">
        <f t="shared" si="597"/>
        <v>60915703.060000002</v>
      </c>
      <c r="E1119" s="561"/>
      <c r="F1119" s="561"/>
      <c r="G1119" s="561"/>
      <c r="H1119" s="561">
        <f t="shared" si="598"/>
        <v>0</v>
      </c>
      <c r="I1119" s="561"/>
      <c r="J1119" s="561"/>
      <c r="K1119" s="561"/>
      <c r="L1119" s="561">
        <f t="shared" si="599"/>
        <v>60915703.060000002</v>
      </c>
      <c r="M1119" s="561"/>
      <c r="N1119" s="561"/>
      <c r="O1119" s="561"/>
      <c r="P1119" s="561">
        <f t="shared" si="600"/>
        <v>60915703.060000002</v>
      </c>
      <c r="Q1119" s="561"/>
      <c r="R1119" s="557">
        <f>+P1119-'[4]CY (ALL FUNDS)'!G852</f>
        <v>-157504625.94</v>
      </c>
      <c r="S1119" s="561"/>
      <c r="T1119" s="561">
        <f t="shared" si="601"/>
        <v>0</v>
      </c>
      <c r="U1119" s="561"/>
      <c r="V1119" s="561"/>
      <c r="X1119" s="334">
        <f t="shared" si="602"/>
        <v>15885425.42</v>
      </c>
      <c r="Y1119" s="334">
        <f t="shared" si="602"/>
        <v>0</v>
      </c>
      <c r="Z1119" s="334">
        <f t="shared" si="602"/>
        <v>15885425.42</v>
      </c>
      <c r="AA1119" s="561"/>
      <c r="AB1119" s="561">
        <f t="shared" si="603"/>
        <v>76801128.480000004</v>
      </c>
      <c r="AC1119" s="561"/>
      <c r="AD1119" s="561"/>
      <c r="AE1119" s="561"/>
      <c r="AF1119" s="561">
        <f t="shared" si="604"/>
        <v>76435510.25</v>
      </c>
      <c r="AG1119" s="561"/>
      <c r="AH1119" s="561"/>
      <c r="AI1119" s="561"/>
      <c r="AJ1119" s="561">
        <f t="shared" si="605"/>
        <v>365618.23000000045</v>
      </c>
      <c r="AK1119" s="561"/>
      <c r="AL1119" s="561"/>
      <c r="AM1119" s="573" t="str">
        <f t="shared" si="595"/>
        <v xml:space="preserve"> </v>
      </c>
      <c r="AN1119" s="573">
        <f t="shared" si="595"/>
        <v>0.99523941591437404</v>
      </c>
      <c r="AO1119" s="573" t="str">
        <f t="shared" si="595"/>
        <v xml:space="preserve"> </v>
      </c>
      <c r="AP1119" s="573" t="str">
        <f t="shared" si="595"/>
        <v xml:space="preserve"> </v>
      </c>
      <c r="AQ1119" s="561">
        <f>+AQ226+AQ381+AQ1062+AQ272+AQ340+AQ407+AQ428+AQ467+AQ513+AQ542+AQ706+AQ770+AQ796</f>
        <v>0</v>
      </c>
      <c r="AR1119" s="561">
        <f t="shared" si="606"/>
        <v>0</v>
      </c>
      <c r="AS1119" s="561">
        <f>+AS226+AS381+AS1062+AS272+AS340+AS407+AS428+AS467+AS513+AS542+AS706+AS770+AS796</f>
        <v>0</v>
      </c>
      <c r="AT1119" s="561">
        <f>+AT226+AT381+AT1062</f>
        <v>0</v>
      </c>
    </row>
    <row r="1120" spans="2:48" hidden="1">
      <c r="B1120" s="579" t="s">
        <v>103</v>
      </c>
      <c r="C1120" s="561"/>
      <c r="D1120" s="561">
        <f t="shared" si="597"/>
        <v>61272939.640000008</v>
      </c>
      <c r="E1120" s="561"/>
      <c r="F1120" s="561"/>
      <c r="G1120" s="561"/>
      <c r="H1120" s="561">
        <f t="shared" si="598"/>
        <v>0</v>
      </c>
      <c r="I1120" s="561"/>
      <c r="J1120" s="561"/>
      <c r="K1120" s="561"/>
      <c r="L1120" s="561">
        <f t="shared" si="599"/>
        <v>61272939.640000008</v>
      </c>
      <c r="M1120" s="561"/>
      <c r="N1120" s="561"/>
      <c r="O1120" s="561"/>
      <c r="P1120" s="561">
        <f t="shared" si="600"/>
        <v>61272939.640000008</v>
      </c>
      <c r="Q1120" s="561"/>
      <c r="R1120" s="557">
        <f>+P1120-'[4]CY (ALL FUNDS)'!G982</f>
        <v>-144792934.35999998</v>
      </c>
      <c r="S1120" s="561"/>
      <c r="T1120" s="561">
        <f t="shared" si="601"/>
        <v>0</v>
      </c>
      <c r="U1120" s="561"/>
      <c r="V1120" s="561"/>
      <c r="X1120" s="334">
        <f t="shared" si="602"/>
        <v>12696943.42</v>
      </c>
      <c r="Y1120" s="334">
        <f t="shared" si="602"/>
        <v>0</v>
      </c>
      <c r="Z1120" s="334">
        <f t="shared" si="602"/>
        <v>12696943.42</v>
      </c>
      <c r="AA1120" s="561"/>
      <c r="AB1120" s="561">
        <f t="shared" si="603"/>
        <v>73969883.060000002</v>
      </c>
      <c r="AC1120" s="561"/>
      <c r="AD1120" s="561"/>
      <c r="AE1120" s="561"/>
      <c r="AF1120" s="561">
        <f t="shared" si="604"/>
        <v>62723897.650000006</v>
      </c>
      <c r="AG1120" s="561"/>
      <c r="AH1120" s="561"/>
      <c r="AI1120" s="561"/>
      <c r="AJ1120" s="561">
        <f t="shared" si="605"/>
        <v>11245985.409999998</v>
      </c>
      <c r="AK1120" s="561"/>
      <c r="AL1120" s="561"/>
      <c r="AM1120" s="573" t="str">
        <f t="shared" si="595"/>
        <v xml:space="preserve"> </v>
      </c>
      <c r="AN1120" s="573">
        <f t="shared" si="595"/>
        <v>0.84796534826372627</v>
      </c>
      <c r="AO1120" s="573" t="str">
        <f t="shared" si="595"/>
        <v xml:space="preserve"> </v>
      </c>
      <c r="AP1120" s="573" t="str">
        <f t="shared" si="595"/>
        <v xml:space="preserve"> </v>
      </c>
      <c r="AQ1120" s="561">
        <f>+AQ227+AQ379+AQ1063+AQ275+AQ338+AQ408+AQ429+AQ468+AQ514+AQ543+AQ707+AQ771+AQ797</f>
        <v>0</v>
      </c>
      <c r="AR1120" s="561">
        <f t="shared" si="606"/>
        <v>0</v>
      </c>
      <c r="AS1120" s="561">
        <f>+AS227+AS379+AS1063+AS275+AS338+AS408+AS429+AS468+AS514+AS543+AS707+AS771+AS797</f>
        <v>1.1362135410308838E-7</v>
      </c>
      <c r="AT1120" s="561">
        <f>+AT227+AT379+AT1063</f>
        <v>2.5727786123752594E-8</v>
      </c>
    </row>
    <row r="1121" spans="1:48" hidden="1">
      <c r="B1121" s="579" t="s">
        <v>105</v>
      </c>
      <c r="C1121" s="561"/>
      <c r="D1121" s="561">
        <f t="shared" si="597"/>
        <v>71559654.940000013</v>
      </c>
      <c r="E1121" s="561"/>
      <c r="F1121" s="561"/>
      <c r="G1121" s="561"/>
      <c r="H1121" s="561">
        <f t="shared" si="598"/>
        <v>0</v>
      </c>
      <c r="I1121" s="561"/>
      <c r="J1121" s="561"/>
      <c r="K1121" s="561"/>
      <c r="L1121" s="561">
        <f t="shared" si="599"/>
        <v>71559654.940000013</v>
      </c>
      <c r="M1121" s="561"/>
      <c r="N1121" s="561"/>
      <c r="O1121" s="561"/>
      <c r="P1121" s="561">
        <f t="shared" si="600"/>
        <v>71559654.940000013</v>
      </c>
      <c r="Q1121" s="561"/>
      <c r="R1121" s="557">
        <f>+P1121-'[4]CY (ALL FUNDS)'!G1052</f>
        <v>-123015893.05999999</v>
      </c>
      <c r="S1121" s="561"/>
      <c r="T1121" s="561">
        <f t="shared" si="601"/>
        <v>0</v>
      </c>
      <c r="U1121" s="561"/>
      <c r="V1121" s="561"/>
      <c r="X1121" s="334">
        <f t="shared" si="602"/>
        <v>8573021.4199999999</v>
      </c>
      <c r="Y1121" s="334">
        <f t="shared" si="602"/>
        <v>3200000</v>
      </c>
      <c r="Z1121" s="334">
        <f t="shared" si="602"/>
        <v>11773021.42</v>
      </c>
      <c r="AA1121" s="561"/>
      <c r="AB1121" s="561">
        <f t="shared" si="603"/>
        <v>80132676.360000014</v>
      </c>
      <c r="AC1121" s="561"/>
      <c r="AD1121" s="561"/>
      <c r="AE1121" s="561"/>
      <c r="AF1121" s="561">
        <f t="shared" si="604"/>
        <v>49369211.929999992</v>
      </c>
      <c r="AG1121" s="561"/>
      <c r="AH1121" s="561"/>
      <c r="AI1121" s="561"/>
      <c r="AJ1121" s="561">
        <f t="shared" si="605"/>
        <v>30763464.430000015</v>
      </c>
      <c r="AK1121" s="561"/>
      <c r="AL1121" s="561"/>
      <c r="AM1121" s="573" t="str">
        <f t="shared" si="595"/>
        <v xml:space="preserve"> </v>
      </c>
      <c r="AN1121" s="573">
        <f t="shared" si="595"/>
        <v>0.61609338627610999</v>
      </c>
      <c r="AO1121" s="573" t="str">
        <f t="shared" si="595"/>
        <v xml:space="preserve"> </v>
      </c>
      <c r="AP1121" s="573" t="str">
        <f t="shared" si="595"/>
        <v xml:space="preserve"> </v>
      </c>
      <c r="AQ1121" s="561">
        <f>+AQ228+AQ382+AQ1064+AQ276+AQ341+AQ409+AQ430+AQ469+AQ515+AQ544+AQ708+AQ772+AQ798</f>
        <v>0</v>
      </c>
      <c r="AR1121" s="561">
        <f t="shared" si="606"/>
        <v>0</v>
      </c>
      <c r="AS1121" s="561">
        <f>+AS228+AS382+AS1064+AS276+AS341+AS409+AS430+AS469+AS515+AS544+AS708+AS772+AS798</f>
        <v>0</v>
      </c>
      <c r="AT1121" s="561">
        <f>+AT228+AT382+AT1064</f>
        <v>0</v>
      </c>
    </row>
    <row r="1122" spans="1:48" hidden="1">
      <c r="B1122" s="579" t="s">
        <v>107</v>
      </c>
      <c r="C1122" s="561"/>
      <c r="D1122" s="561">
        <f t="shared" si="597"/>
        <v>22083448.199999999</v>
      </c>
      <c r="E1122" s="561"/>
      <c r="F1122" s="561"/>
      <c r="G1122" s="561"/>
      <c r="H1122" s="561">
        <f t="shared" si="598"/>
        <v>0</v>
      </c>
      <c r="I1122" s="561"/>
      <c r="J1122" s="561"/>
      <c r="K1122" s="561"/>
      <c r="L1122" s="561">
        <f t="shared" si="599"/>
        <v>22083448.199999999</v>
      </c>
      <c r="M1122" s="561"/>
      <c r="N1122" s="561"/>
      <c r="O1122" s="561"/>
      <c r="P1122" s="561">
        <f t="shared" si="600"/>
        <v>22083448.199999999</v>
      </c>
      <c r="Q1122" s="561"/>
      <c r="R1122" s="557">
        <f>+P1122-'[4]CY (ALL FUNDS)'!G1208</f>
        <v>-160243742.80000001</v>
      </c>
      <c r="S1122" s="561"/>
      <c r="T1122" s="561">
        <f t="shared" si="601"/>
        <v>0</v>
      </c>
      <c r="U1122" s="561"/>
      <c r="V1122" s="561"/>
      <c r="X1122" s="334">
        <f t="shared" si="602"/>
        <v>7464161.4199999999</v>
      </c>
      <c r="Y1122" s="334">
        <f t="shared" si="602"/>
        <v>3200000</v>
      </c>
      <c r="Z1122" s="334">
        <f t="shared" si="602"/>
        <v>10664161.42</v>
      </c>
      <c r="AA1122" s="561"/>
      <c r="AB1122" s="561">
        <f t="shared" si="603"/>
        <v>29547609.619999997</v>
      </c>
      <c r="AC1122" s="561"/>
      <c r="AD1122" s="561"/>
      <c r="AE1122" s="561"/>
      <c r="AF1122" s="561">
        <f t="shared" si="604"/>
        <v>29512929.199999996</v>
      </c>
      <c r="AG1122" s="561"/>
      <c r="AH1122" s="561"/>
      <c r="AI1122" s="561"/>
      <c r="AJ1122" s="561">
        <f t="shared" si="605"/>
        <v>34680.420000001941</v>
      </c>
      <c r="AK1122" s="561"/>
      <c r="AL1122" s="561"/>
      <c r="AM1122" s="573" t="str">
        <f t="shared" si="595"/>
        <v xml:space="preserve"> </v>
      </c>
      <c r="AN1122" s="573">
        <f t="shared" si="595"/>
        <v>0.99882628678102858</v>
      </c>
      <c r="AO1122" s="573" t="str">
        <f t="shared" si="595"/>
        <v xml:space="preserve"> </v>
      </c>
      <c r="AP1122" s="573" t="str">
        <f t="shared" si="595"/>
        <v xml:space="preserve"> </v>
      </c>
      <c r="AQ1122" s="561">
        <f>+AQ229+AQ383+AQ1065+AQ277+AQ342+AQ410+AQ431+AQ470+AQ516+AQ545+AQ709+AQ773+AQ799</f>
        <v>0</v>
      </c>
      <c r="AR1122" s="561">
        <f t="shared" si="606"/>
        <v>0</v>
      </c>
      <c r="AS1122" s="561">
        <f>+AS229+AS383+AS1065+AS277+AS342+AS410+AS431+AS470+AS516+AS545+AS709+AS773+AS799</f>
        <v>0</v>
      </c>
      <c r="AT1122" s="561">
        <f>+AT229+AT383+AT1065</f>
        <v>0</v>
      </c>
    </row>
    <row r="1123" spans="1:48" hidden="1">
      <c r="B1123" s="579" t="s">
        <v>55</v>
      </c>
      <c r="C1123" s="561"/>
      <c r="D1123" s="561">
        <f t="shared" si="597"/>
        <v>60245002.140000001</v>
      </c>
      <c r="E1123" s="561"/>
      <c r="F1123" s="561"/>
      <c r="G1123" s="561"/>
      <c r="H1123" s="561">
        <f t="shared" si="598"/>
        <v>0</v>
      </c>
      <c r="I1123" s="561"/>
      <c r="J1123" s="561"/>
      <c r="K1123" s="561"/>
      <c r="L1123" s="561">
        <f t="shared" si="599"/>
        <v>60245002.140000001</v>
      </c>
      <c r="M1123" s="561"/>
      <c r="N1123" s="561"/>
      <c r="O1123" s="561"/>
      <c r="P1123" s="561">
        <f t="shared" si="600"/>
        <v>60245002.140000001</v>
      </c>
      <c r="Q1123" s="561"/>
      <c r="R1123" s="557">
        <f>+P1123-'[4]CY (ALL FUNDS)'!G1289</f>
        <v>-136647687.86000001</v>
      </c>
      <c r="S1123" s="561"/>
      <c r="T1123" s="561">
        <f t="shared" si="601"/>
        <v>0</v>
      </c>
      <c r="U1123" s="561"/>
      <c r="V1123" s="561"/>
      <c r="X1123" s="334">
        <f t="shared" si="602"/>
        <v>10061503.42</v>
      </c>
      <c r="Y1123" s="334">
        <f t="shared" si="602"/>
        <v>3200000</v>
      </c>
      <c r="Z1123" s="334">
        <f t="shared" si="602"/>
        <v>13261503.42</v>
      </c>
      <c r="AA1123" s="561"/>
      <c r="AB1123" s="561">
        <f t="shared" si="603"/>
        <v>70306505.560000002</v>
      </c>
      <c r="AC1123" s="561"/>
      <c r="AD1123" s="561"/>
      <c r="AE1123" s="561"/>
      <c r="AF1123" s="561">
        <f t="shared" si="604"/>
        <v>69938396.010000005</v>
      </c>
      <c r="AG1123" s="561"/>
      <c r="AH1123" s="561"/>
      <c r="AI1123" s="561"/>
      <c r="AJ1123" s="561">
        <f t="shared" si="605"/>
        <v>368109.54999999545</v>
      </c>
      <c r="AK1123" s="561"/>
      <c r="AL1123" s="561"/>
      <c r="AM1123" s="573" t="str">
        <f t="shared" si="595"/>
        <v xml:space="preserve"> </v>
      </c>
      <c r="AN1123" s="573">
        <f t="shared" si="595"/>
        <v>0.99476421780505286</v>
      </c>
      <c r="AO1123" s="573" t="str">
        <f t="shared" si="595"/>
        <v xml:space="preserve"> </v>
      </c>
      <c r="AP1123" s="573" t="str">
        <f t="shared" si="595"/>
        <v xml:space="preserve"> </v>
      </c>
      <c r="AQ1123" s="561">
        <f>+AQ231+AQ384+AQ1066+AQ278+AQ343+AQ411+AQ432+AQ471+AQ517+AQ546+AQ710+AQ774+AQ800</f>
        <v>0</v>
      </c>
      <c r="AR1123" s="561">
        <f t="shared" si="606"/>
        <v>0</v>
      </c>
      <c r="AS1123" s="561">
        <f>+AS231+AS384+AS1066+AS278+AS343+AS411+AS432+AS471+AS517+AS546+AS710+AS774+AS800</f>
        <v>0</v>
      </c>
      <c r="AT1123" s="561">
        <f>+AT231+AT384+AT1066</f>
        <v>0</v>
      </c>
    </row>
    <row r="1124" spans="1:48" hidden="1">
      <c r="B1124" s="579" t="s">
        <v>56</v>
      </c>
      <c r="C1124" s="561"/>
      <c r="D1124" s="561">
        <f t="shared" si="597"/>
        <v>60317040.710000001</v>
      </c>
      <c r="E1124" s="561"/>
      <c r="F1124" s="561"/>
      <c r="G1124" s="561"/>
      <c r="H1124" s="561">
        <f t="shared" si="598"/>
        <v>0</v>
      </c>
      <c r="I1124" s="561"/>
      <c r="J1124" s="561"/>
      <c r="K1124" s="561"/>
      <c r="L1124" s="561">
        <f t="shared" si="599"/>
        <v>60317040.710000001</v>
      </c>
      <c r="M1124" s="561"/>
      <c r="N1124" s="561"/>
      <c r="O1124" s="561"/>
      <c r="P1124" s="561">
        <f t="shared" si="600"/>
        <v>60317040.710000001</v>
      </c>
      <c r="Q1124" s="561"/>
      <c r="R1124" s="557">
        <f>+P1124-'[4]CY (ALL FUNDS)'!G1364</f>
        <v>-125405635.28999999</v>
      </c>
      <c r="S1124" s="561"/>
      <c r="T1124" s="561">
        <f t="shared" si="601"/>
        <v>0</v>
      </c>
      <c r="U1124" s="561"/>
      <c r="V1124" s="561"/>
      <c r="X1124" s="334">
        <f t="shared" si="602"/>
        <v>7911503.4199999999</v>
      </c>
      <c r="Y1124" s="334">
        <f t="shared" si="602"/>
        <v>3200000</v>
      </c>
      <c r="Z1124" s="334">
        <f t="shared" si="602"/>
        <v>11111503.42</v>
      </c>
      <c r="AA1124" s="561"/>
      <c r="AB1124" s="561">
        <f t="shared" si="603"/>
        <v>68228544.129999995</v>
      </c>
      <c r="AC1124" s="561"/>
      <c r="AD1124" s="561"/>
      <c r="AE1124" s="561"/>
      <c r="AF1124" s="561">
        <f t="shared" si="604"/>
        <v>61482464.670000002</v>
      </c>
      <c r="AG1124" s="561"/>
      <c r="AH1124" s="561"/>
      <c r="AI1124" s="561"/>
      <c r="AJ1124" s="561">
        <f t="shared" si="605"/>
        <v>6746079.4599999944</v>
      </c>
      <c r="AK1124" s="561"/>
      <c r="AL1124" s="561"/>
      <c r="AM1124" s="573" t="str">
        <f t="shared" si="595"/>
        <v xml:space="preserve"> </v>
      </c>
      <c r="AN1124" s="573">
        <f t="shared" si="595"/>
        <v>0.90112526148665462</v>
      </c>
      <c r="AO1124" s="573" t="str">
        <f t="shared" si="595"/>
        <v xml:space="preserve"> </v>
      </c>
      <c r="AP1124" s="573" t="str">
        <f t="shared" si="595"/>
        <v xml:space="preserve"> </v>
      </c>
      <c r="AQ1124" s="561">
        <f>+AQ249+AQ385+AQ1067+AQ279+AQ344+AQ412+AQ433+AQ472+AQ518+AQ547+AQ711+AQ775+AQ801</f>
        <v>0</v>
      </c>
      <c r="AR1124" s="561">
        <f t="shared" si="606"/>
        <v>0</v>
      </c>
      <c r="AS1124" s="561">
        <f>+AS249+AS385+AS1067+AS279+AS344+AS412+AS433+AS472+AS518+AS547+AS711+AS775+AS801</f>
        <v>0</v>
      </c>
      <c r="AT1124" s="561">
        <f>+AT249+AT385+AT1067</f>
        <v>0</v>
      </c>
    </row>
    <row r="1125" spans="1:48" hidden="1">
      <c r="B1125" s="579" t="s">
        <v>111</v>
      </c>
      <c r="C1125" s="561"/>
      <c r="D1125" s="561">
        <f t="shared" si="597"/>
        <v>48355261.469999999</v>
      </c>
      <c r="E1125" s="561"/>
      <c r="F1125" s="561"/>
      <c r="G1125" s="561"/>
      <c r="H1125" s="561">
        <f t="shared" si="598"/>
        <v>0</v>
      </c>
      <c r="I1125" s="561"/>
      <c r="J1125" s="561"/>
      <c r="K1125" s="561"/>
      <c r="L1125" s="561">
        <f t="shared" si="599"/>
        <v>48355261.469999999</v>
      </c>
      <c r="M1125" s="561"/>
      <c r="N1125" s="561"/>
      <c r="O1125" s="561"/>
      <c r="P1125" s="561">
        <f t="shared" si="600"/>
        <v>48355261.469999999</v>
      </c>
      <c r="Q1125" s="561"/>
      <c r="R1125" s="557">
        <f>+P1125-'[4]CY (ALL FUNDS)'!G1430</f>
        <v>-111705404.53</v>
      </c>
      <c r="S1125" s="561"/>
      <c r="T1125" s="561">
        <f t="shared" si="601"/>
        <v>0</v>
      </c>
      <c r="U1125" s="561"/>
      <c r="V1125" s="561"/>
      <c r="X1125" s="334">
        <f t="shared" si="602"/>
        <v>7569477.4199999999</v>
      </c>
      <c r="Y1125" s="334">
        <f t="shared" si="602"/>
        <v>3200000</v>
      </c>
      <c r="Z1125" s="334">
        <f t="shared" si="602"/>
        <v>10769477.42</v>
      </c>
      <c r="AA1125" s="561"/>
      <c r="AB1125" s="561">
        <f t="shared" si="603"/>
        <v>55924738.890000001</v>
      </c>
      <c r="AC1125" s="561"/>
      <c r="AD1125" s="561"/>
      <c r="AE1125" s="561"/>
      <c r="AF1125" s="561">
        <f t="shared" si="604"/>
        <v>51262608.470000006</v>
      </c>
      <c r="AG1125" s="561"/>
      <c r="AH1125" s="561"/>
      <c r="AI1125" s="561"/>
      <c r="AJ1125" s="561">
        <f t="shared" si="605"/>
        <v>4662130.42</v>
      </c>
      <c r="AK1125" s="561"/>
      <c r="AL1125" s="561"/>
      <c r="AM1125" s="573" t="str">
        <f t="shared" si="595"/>
        <v xml:space="preserve"> </v>
      </c>
      <c r="AN1125" s="573">
        <f t="shared" si="595"/>
        <v>0.91663563366527157</v>
      </c>
      <c r="AO1125" s="573" t="str">
        <f t="shared" si="595"/>
        <v xml:space="preserve"> </v>
      </c>
      <c r="AP1125" s="573" t="str">
        <f t="shared" si="595"/>
        <v xml:space="preserve"> </v>
      </c>
      <c r="AQ1125" s="561" t="e">
        <f>+AQ250+AQ386+AQ1068+AQ280+AQ345+#REF!+AQ454+#REF!+AQ519+AQ548+AQ712+AQ776+AQ802</f>
        <v>#REF!</v>
      </c>
      <c r="AR1125" s="561">
        <f t="shared" si="606"/>
        <v>0</v>
      </c>
      <c r="AS1125" s="561" t="e">
        <f>+AS250+AS386+AS1068+AS280+AS345+#REF!+AS454+#REF!+AS519+AS548+AS712+AS776+AS802</f>
        <v>#REF!</v>
      </c>
      <c r="AT1125" s="561">
        <f>+AT250+AT386+AT1068</f>
        <v>5.7392753660678864E-8</v>
      </c>
    </row>
    <row r="1126" spans="1:48" s="447" customFormat="1" hidden="1">
      <c r="A1126" s="580"/>
      <c r="B1126" s="581" t="s">
        <v>15</v>
      </c>
      <c r="C1126" s="446">
        <f>SUM(C1110:C1125)</f>
        <v>0</v>
      </c>
      <c r="D1126" s="446">
        <f t="shared" ref="D1126:AL1126" si="607">SUM(D1110:D1125)</f>
        <v>590690542.63999999</v>
      </c>
      <c r="E1126" s="446">
        <f t="shared" si="607"/>
        <v>0</v>
      </c>
      <c r="F1126" s="446">
        <f t="shared" si="607"/>
        <v>0</v>
      </c>
      <c r="G1126" s="446">
        <f t="shared" si="607"/>
        <v>0</v>
      </c>
      <c r="H1126" s="446">
        <f t="shared" si="607"/>
        <v>0</v>
      </c>
      <c r="I1126" s="446">
        <f t="shared" si="607"/>
        <v>0</v>
      </c>
      <c r="J1126" s="446">
        <f t="shared" si="607"/>
        <v>0</v>
      </c>
      <c r="K1126" s="446">
        <f t="shared" si="607"/>
        <v>0</v>
      </c>
      <c r="L1126" s="446">
        <f t="shared" si="607"/>
        <v>590690542.63999999</v>
      </c>
      <c r="M1126" s="446">
        <f t="shared" si="607"/>
        <v>0</v>
      </c>
      <c r="N1126" s="446">
        <f t="shared" si="607"/>
        <v>0</v>
      </c>
      <c r="O1126" s="446">
        <f t="shared" si="607"/>
        <v>0</v>
      </c>
      <c r="P1126" s="582">
        <f t="shared" si="607"/>
        <v>590690542.63999999</v>
      </c>
      <c r="Q1126" s="446">
        <f t="shared" si="607"/>
        <v>0</v>
      </c>
      <c r="R1126" s="328">
        <f t="shared" si="607"/>
        <v>-2612572147.3600001</v>
      </c>
      <c r="S1126" s="446">
        <f t="shared" si="607"/>
        <v>0</v>
      </c>
      <c r="T1126" s="446">
        <f t="shared" si="607"/>
        <v>0</v>
      </c>
      <c r="U1126" s="446">
        <f t="shared" si="607"/>
        <v>0</v>
      </c>
      <c r="V1126" s="446">
        <f t="shared" si="607"/>
        <v>0</v>
      </c>
      <c r="W1126" s="368">
        <f t="shared" si="607"/>
        <v>0</v>
      </c>
      <c r="X1126" s="368">
        <f t="shared" si="607"/>
        <v>146486068.62999997</v>
      </c>
      <c r="Y1126" s="368">
        <f t="shared" si="607"/>
        <v>50600000</v>
      </c>
      <c r="Z1126" s="446">
        <f t="shared" si="607"/>
        <v>197086068.62999991</v>
      </c>
      <c r="AA1126" s="446">
        <f t="shared" si="607"/>
        <v>0</v>
      </c>
      <c r="AB1126" s="446">
        <f t="shared" si="607"/>
        <v>737176611.26999998</v>
      </c>
      <c r="AC1126" s="446">
        <f t="shared" si="607"/>
        <v>0</v>
      </c>
      <c r="AD1126" s="446">
        <f t="shared" si="607"/>
        <v>0</v>
      </c>
      <c r="AE1126" s="446">
        <f t="shared" si="607"/>
        <v>0</v>
      </c>
      <c r="AF1126" s="446">
        <f t="shared" si="607"/>
        <v>623750307.94999993</v>
      </c>
      <c r="AG1126" s="446">
        <f t="shared" si="607"/>
        <v>0</v>
      </c>
      <c r="AH1126" s="446">
        <f t="shared" si="607"/>
        <v>0</v>
      </c>
      <c r="AI1126" s="446">
        <f t="shared" si="607"/>
        <v>0</v>
      </c>
      <c r="AJ1126" s="446">
        <f t="shared" si="607"/>
        <v>113426303.32000002</v>
      </c>
      <c r="AK1126" s="446">
        <f t="shared" si="607"/>
        <v>0</v>
      </c>
      <c r="AL1126" s="446">
        <f t="shared" si="607"/>
        <v>0</v>
      </c>
      <c r="AM1126" s="573" t="str">
        <f t="shared" si="595"/>
        <v xml:space="preserve"> </v>
      </c>
      <c r="AN1126" s="573">
        <f t="shared" si="595"/>
        <v>0.84613415349058563</v>
      </c>
      <c r="AO1126" s="573" t="str">
        <f t="shared" si="595"/>
        <v xml:space="preserve"> </v>
      </c>
      <c r="AP1126" s="573" t="str">
        <f t="shared" si="595"/>
        <v xml:space="preserve"> </v>
      </c>
      <c r="AQ1126" s="446" t="e">
        <f>SUM(AQ1110:AQ1125)</f>
        <v>#REF!</v>
      </c>
      <c r="AR1126" s="446">
        <f>SUM(AR1110:AR1125)</f>
        <v>0</v>
      </c>
      <c r="AS1126" s="446" t="e">
        <f>SUM(AS1110:AS1125)</f>
        <v>#REF!</v>
      </c>
      <c r="AT1126" s="446" t="e">
        <f>SUM(AT1110:AT1125)</f>
        <v>#REF!</v>
      </c>
      <c r="AU1126" s="457"/>
      <c r="AV1126" s="457"/>
    </row>
  </sheetData>
  <autoFilter ref="A6:AV1045"/>
  <mergeCells count="14">
    <mergeCell ref="AQ5:AT5"/>
    <mergeCell ref="AU5:AU6"/>
    <mergeCell ref="S5:V5"/>
    <mergeCell ref="W5:Z5"/>
    <mergeCell ref="AA5:AD5"/>
    <mergeCell ref="AE5:AH5"/>
    <mergeCell ref="AI5:AL5"/>
    <mergeCell ref="AM5:AP5"/>
    <mergeCell ref="A5:A6"/>
    <mergeCell ref="B5:B6"/>
    <mergeCell ref="C5:F5"/>
    <mergeCell ref="G5:J5"/>
    <mergeCell ref="K5:N5"/>
    <mergeCell ref="O5:R5"/>
  </mergeCells>
  <pageMargins left="0.25" right="0.25" top="0.3" bottom="0.52" header="0.3" footer="0.3"/>
  <pageSetup paperSize="14" scale="22" fitToHeight="50" orientation="landscape" r:id="rId1"/>
  <headerFooter>
    <oddFooter>Page &amp;P of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W1164"/>
  <sheetViews>
    <sheetView zoomScale="97" zoomScaleNormal="97" workbookViewId="0">
      <pane xSplit="3" ySplit="6" topLeftCell="T187" activePane="bottomRight" state="frozen"/>
      <selection activeCell="AI47" sqref="AI47"/>
      <selection pane="topRight" activeCell="AI47" sqref="AI47"/>
      <selection pane="bottomLeft" activeCell="AI47" sqref="AI47"/>
      <selection pane="bottomRight" activeCell="C206" sqref="C206"/>
    </sheetView>
  </sheetViews>
  <sheetFormatPr defaultRowHeight="12"/>
  <cols>
    <col min="1" max="2" width="8.85546875" style="311" hidden="1" customWidth="1"/>
    <col min="3" max="3" width="39.140625" style="175" customWidth="1"/>
    <col min="4" max="6" width="16.5703125" style="174" customWidth="1"/>
    <col min="7" max="7" width="16.5703125" style="96" customWidth="1"/>
    <col min="8" max="8" width="14" style="96" customWidth="1"/>
    <col min="9" max="9" width="18.5703125" style="96" customWidth="1"/>
    <col min="10" max="10" width="15.85546875" style="96" customWidth="1"/>
    <col min="11" max="15" width="15.5703125" style="96" customWidth="1"/>
    <col min="16" max="16" width="15.5703125" style="174" customWidth="1"/>
    <col min="17" max="17" width="20.7109375" style="97" customWidth="1"/>
    <col min="18" max="18" width="17.7109375" style="174" customWidth="1"/>
    <col min="19" max="23" width="15.5703125" style="174" customWidth="1"/>
    <col min="24" max="26" width="15.5703125" style="96" customWidth="1"/>
    <col min="27" max="27" width="15.5703125" style="174" customWidth="1"/>
    <col min="28" max="39" width="15.5703125" style="96" customWidth="1"/>
    <col min="40" max="41" width="15.5703125" style="339" customWidth="1"/>
    <col min="42" max="42" width="10.28515625" style="339" customWidth="1"/>
    <col min="43" max="43" width="15.5703125" style="339" customWidth="1"/>
    <col min="44" max="45" width="15.5703125" style="174" customWidth="1"/>
    <col min="46" max="46" width="16" style="174" customWidth="1"/>
    <col min="47" max="47" width="15.5703125" style="174" customWidth="1"/>
    <col min="48" max="48" width="11" style="174" customWidth="1"/>
    <col min="49" max="49" width="15.5703125" style="174" customWidth="1"/>
    <col min="50" max="16384" width="9.140625" style="175"/>
  </cols>
  <sheetData>
    <row r="1" spans="1:48" s="96" customFormat="1">
      <c r="A1" s="94"/>
      <c r="B1" s="94"/>
      <c r="C1" s="95" t="s">
        <v>0</v>
      </c>
      <c r="Q1" s="97"/>
      <c r="AN1" s="98"/>
      <c r="AO1" s="98"/>
      <c r="AP1" s="98"/>
      <c r="AQ1" s="98"/>
      <c r="AV1" s="99"/>
    </row>
    <row r="2" spans="1:48" s="96" customFormat="1">
      <c r="A2" s="94"/>
      <c r="B2" s="94"/>
      <c r="C2" s="95" t="s">
        <v>36</v>
      </c>
      <c r="Q2" s="97"/>
      <c r="AN2" s="98"/>
      <c r="AO2" s="98"/>
      <c r="AP2" s="98"/>
      <c r="AQ2" s="98"/>
      <c r="AV2" s="99"/>
    </row>
    <row r="3" spans="1:48" s="96" customFormat="1" ht="12.75">
      <c r="A3" s="94"/>
      <c r="B3" s="94" t="s">
        <v>2</v>
      </c>
      <c r="C3" s="100" t="s">
        <v>2</v>
      </c>
      <c r="Q3" s="97"/>
      <c r="AN3" s="98"/>
      <c r="AO3" s="98"/>
      <c r="AP3" s="98"/>
      <c r="AQ3" s="98"/>
      <c r="AV3" s="99"/>
    </row>
    <row r="4" spans="1:48" s="96" customFormat="1" ht="12.75" thickBot="1">
      <c r="A4" s="94"/>
      <c r="B4" s="94"/>
      <c r="C4" s="95"/>
      <c r="Q4" s="97"/>
      <c r="AN4" s="98"/>
      <c r="AO4" s="98"/>
      <c r="AP4" s="98"/>
      <c r="AQ4" s="98"/>
      <c r="AV4" s="99"/>
    </row>
    <row r="5" spans="1:48" s="112" customFormat="1" ht="23.25" customHeight="1">
      <c r="A5" s="101"/>
      <c r="B5" s="102"/>
      <c r="C5" s="103" t="s">
        <v>4</v>
      </c>
      <c r="D5" s="104" t="s">
        <v>37</v>
      </c>
      <c r="E5" s="104"/>
      <c r="F5" s="104"/>
      <c r="G5" s="104"/>
      <c r="H5" s="104" t="s">
        <v>38</v>
      </c>
      <c r="I5" s="104"/>
      <c r="J5" s="104"/>
      <c r="K5" s="104"/>
      <c r="L5" s="104" t="s">
        <v>39</v>
      </c>
      <c r="M5" s="104"/>
      <c r="N5" s="104"/>
      <c r="O5" s="104"/>
      <c r="P5" s="104" t="s">
        <v>5</v>
      </c>
      <c r="Q5" s="104"/>
      <c r="R5" s="104"/>
      <c r="S5" s="104"/>
      <c r="T5" s="105" t="s">
        <v>40</v>
      </c>
      <c r="U5" s="106"/>
      <c r="V5" s="106"/>
      <c r="W5" s="107"/>
      <c r="X5" s="104" t="s">
        <v>41</v>
      </c>
      <c r="Y5" s="104"/>
      <c r="Z5" s="104"/>
      <c r="AA5" s="104"/>
      <c r="AB5" s="104" t="s">
        <v>42</v>
      </c>
      <c r="AC5" s="104"/>
      <c r="AD5" s="104"/>
      <c r="AE5" s="104"/>
      <c r="AF5" s="104" t="s">
        <v>43</v>
      </c>
      <c r="AG5" s="104"/>
      <c r="AH5" s="104"/>
      <c r="AI5" s="104"/>
      <c r="AJ5" s="104" t="s">
        <v>44</v>
      </c>
      <c r="AK5" s="104"/>
      <c r="AL5" s="104"/>
      <c r="AM5" s="104"/>
      <c r="AN5" s="108" t="s">
        <v>45</v>
      </c>
      <c r="AO5" s="109"/>
      <c r="AP5" s="109"/>
      <c r="AQ5" s="110"/>
      <c r="AR5" s="104" t="s">
        <v>46</v>
      </c>
      <c r="AS5" s="104"/>
      <c r="AT5" s="104"/>
      <c r="AU5" s="104"/>
      <c r="AV5" s="111" t="s">
        <v>47</v>
      </c>
    </row>
    <row r="6" spans="1:48" s="112" customFormat="1" ht="12.75" thickBot="1">
      <c r="A6" s="113"/>
      <c r="B6" s="114"/>
      <c r="C6" s="115"/>
      <c r="D6" s="116" t="s">
        <v>12</v>
      </c>
      <c r="E6" s="116" t="s">
        <v>13</v>
      </c>
      <c r="F6" s="116" t="s">
        <v>14</v>
      </c>
      <c r="G6" s="117" t="s">
        <v>15</v>
      </c>
      <c r="H6" s="116" t="s">
        <v>12</v>
      </c>
      <c r="I6" s="116" t="s">
        <v>13</v>
      </c>
      <c r="J6" s="116" t="s">
        <v>14</v>
      </c>
      <c r="K6" s="116" t="s">
        <v>15</v>
      </c>
      <c r="L6" s="116" t="s">
        <v>12</v>
      </c>
      <c r="M6" s="116" t="s">
        <v>13</v>
      </c>
      <c r="N6" s="116" t="s">
        <v>14</v>
      </c>
      <c r="O6" s="116" t="s">
        <v>15</v>
      </c>
      <c r="P6" s="116" t="s">
        <v>12</v>
      </c>
      <c r="Q6" s="118" t="s">
        <v>13</v>
      </c>
      <c r="R6" s="116" t="s">
        <v>14</v>
      </c>
      <c r="S6" s="116" t="s">
        <v>15</v>
      </c>
      <c r="T6" s="116" t="s">
        <v>12</v>
      </c>
      <c r="U6" s="116" t="s">
        <v>13</v>
      </c>
      <c r="V6" s="116" t="s">
        <v>14</v>
      </c>
      <c r="W6" s="116" t="s">
        <v>15</v>
      </c>
      <c r="X6" s="116" t="s">
        <v>12</v>
      </c>
      <c r="Y6" s="116" t="s">
        <v>13</v>
      </c>
      <c r="Z6" s="116" t="s">
        <v>14</v>
      </c>
      <c r="AA6" s="116" t="s">
        <v>15</v>
      </c>
      <c r="AB6" s="116" t="s">
        <v>12</v>
      </c>
      <c r="AC6" s="116" t="s">
        <v>13</v>
      </c>
      <c r="AD6" s="116" t="s">
        <v>14</v>
      </c>
      <c r="AE6" s="116" t="s">
        <v>15</v>
      </c>
      <c r="AF6" s="116" t="s">
        <v>12</v>
      </c>
      <c r="AG6" s="116" t="s">
        <v>13</v>
      </c>
      <c r="AH6" s="116" t="s">
        <v>14</v>
      </c>
      <c r="AI6" s="116" t="s">
        <v>15</v>
      </c>
      <c r="AJ6" s="116" t="s">
        <v>12</v>
      </c>
      <c r="AK6" s="116" t="s">
        <v>13</v>
      </c>
      <c r="AL6" s="116" t="s">
        <v>14</v>
      </c>
      <c r="AM6" s="116" t="s">
        <v>15</v>
      </c>
      <c r="AN6" s="119" t="s">
        <v>12</v>
      </c>
      <c r="AO6" s="119" t="s">
        <v>13</v>
      </c>
      <c r="AP6" s="119" t="s">
        <v>14</v>
      </c>
      <c r="AQ6" s="119" t="s">
        <v>15</v>
      </c>
      <c r="AR6" s="116" t="s">
        <v>12</v>
      </c>
      <c r="AS6" s="116" t="s">
        <v>13</v>
      </c>
      <c r="AT6" s="116" t="s">
        <v>14</v>
      </c>
      <c r="AU6" s="116" t="s">
        <v>15</v>
      </c>
      <c r="AV6" s="120"/>
    </row>
    <row r="7" spans="1:48" s="95" customFormat="1">
      <c r="A7" s="121"/>
      <c r="B7" s="122"/>
      <c r="C7" s="123" t="s">
        <v>48</v>
      </c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5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6"/>
      <c r="AO7" s="126"/>
      <c r="AP7" s="126"/>
      <c r="AQ7" s="126"/>
      <c r="AR7" s="124"/>
      <c r="AS7" s="124"/>
      <c r="AT7" s="124"/>
      <c r="AU7" s="124"/>
      <c r="AV7" s="127"/>
    </row>
    <row r="8" spans="1:48" s="95" customFormat="1">
      <c r="A8" s="128">
        <v>100000000</v>
      </c>
      <c r="B8" s="129"/>
      <c r="C8" s="130" t="s">
        <v>49</v>
      </c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2"/>
      <c r="R8" s="131"/>
      <c r="S8" s="131"/>
      <c r="T8" s="131"/>
      <c r="U8" s="131"/>
      <c r="V8" s="131"/>
      <c r="W8" s="131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3"/>
      <c r="AO8" s="133"/>
      <c r="AP8" s="133"/>
      <c r="AQ8" s="133"/>
      <c r="AR8" s="131"/>
      <c r="AS8" s="131"/>
      <c r="AT8" s="131"/>
      <c r="AU8" s="131"/>
      <c r="AV8" s="134"/>
    </row>
    <row r="9" spans="1:48" s="96" customFormat="1" ht="12.75">
      <c r="A9" s="135" t="s">
        <v>50</v>
      </c>
      <c r="B9" s="136"/>
      <c r="C9" s="137" t="s">
        <v>51</v>
      </c>
      <c r="D9" s="138">
        <v>135684000</v>
      </c>
      <c r="E9" s="139">
        <v>293271000</v>
      </c>
      <c r="F9" s="138">
        <v>0</v>
      </c>
      <c r="G9" s="138">
        <f>SUM(D9:F9)</f>
        <v>428955000</v>
      </c>
      <c r="H9" s="140">
        <v>33401113.349999994</v>
      </c>
      <c r="I9" s="140">
        <v>-7694680</v>
      </c>
      <c r="J9" s="138"/>
      <c r="K9" s="138">
        <f>SUM(H9:J9)</f>
        <v>25706433.349999994</v>
      </c>
      <c r="L9" s="138">
        <f>+D9+H9</f>
        <v>169085113.34999999</v>
      </c>
      <c r="M9" s="138">
        <f>+E9+I9</f>
        <v>285576320</v>
      </c>
      <c r="N9" s="138">
        <f>+F9+J9</f>
        <v>0</v>
      </c>
      <c r="O9" s="138">
        <f>SUM(L9:N9)</f>
        <v>454661433.35000002</v>
      </c>
      <c r="P9" s="138">
        <v>135684000</v>
      </c>
      <c r="Q9" s="139">
        <v>293271000</v>
      </c>
      <c r="R9" s="138">
        <v>0</v>
      </c>
      <c r="S9" s="138">
        <f>SUM(P9:R9)</f>
        <v>428955000</v>
      </c>
      <c r="T9" s="140">
        <v>33401113.349999994</v>
      </c>
      <c r="U9" s="140">
        <v>-7694680</v>
      </c>
      <c r="V9" s="138"/>
      <c r="W9" s="138">
        <f>SUM(T9:V9)</f>
        <v>25706433.349999994</v>
      </c>
      <c r="X9" s="138">
        <f>-'[3]Central CY'!E12</f>
        <v>-14326092.359999999</v>
      </c>
      <c r="Y9" s="138">
        <f>-'[3]Central CY'!E13</f>
        <v>-26324491</v>
      </c>
      <c r="Z9" s="138">
        <f>-'[3]Central CY'!E14</f>
        <v>0</v>
      </c>
      <c r="AA9" s="138">
        <f t="shared" ref="AA9:AA14" si="0">SUM(X9:Z9)</f>
        <v>-40650583.359999999</v>
      </c>
      <c r="AB9" s="138">
        <f>+P9+X9+T9</f>
        <v>154759020.99000001</v>
      </c>
      <c r="AC9" s="138">
        <f t="shared" ref="AC9:AD24" si="1">+Q9+Y9+U9</f>
        <v>259251829</v>
      </c>
      <c r="AD9" s="138">
        <f t="shared" si="1"/>
        <v>0</v>
      </c>
      <c r="AE9" s="138">
        <f>SUM(AB9:AD9)</f>
        <v>414010849.99000001</v>
      </c>
      <c r="AF9" s="141">
        <f>'[3]Central CY'!F12</f>
        <v>151982551.54000002</v>
      </c>
      <c r="AG9" s="138">
        <f>'[3]Central CY'!F13</f>
        <v>222289662.82999998</v>
      </c>
      <c r="AH9" s="138">
        <f>'[3]Central CY'!F14</f>
        <v>0</v>
      </c>
      <c r="AI9" s="138">
        <f>SUM(AF9:AH9)</f>
        <v>374272214.37</v>
      </c>
      <c r="AJ9" s="138">
        <f>+AB9-AF9</f>
        <v>2776469.4499999881</v>
      </c>
      <c r="AK9" s="138">
        <f>+AC9-AG9</f>
        <v>36962166.170000017</v>
      </c>
      <c r="AL9" s="138">
        <f>+AD9-AH9</f>
        <v>0</v>
      </c>
      <c r="AM9" s="138">
        <f>SUM(AJ9:AL9)</f>
        <v>39738635.620000005</v>
      </c>
      <c r="AN9" s="142">
        <f>IF(AB9=0," ",AF9/AB9)</f>
        <v>0.98205940156354832</v>
      </c>
      <c r="AO9" s="142">
        <f>IF(AC9=0," ",AG9/AC9)</f>
        <v>0.85742755870779208</v>
      </c>
      <c r="AP9" s="142" t="str">
        <f>IF(AD9=0," ",AH9/AD9)</f>
        <v xml:space="preserve"> </v>
      </c>
      <c r="AQ9" s="142">
        <f>IF(AE9=0," ",AI9/AE9)</f>
        <v>0.90401547297381257</v>
      </c>
      <c r="AR9" s="138">
        <f>+L9-P9-T9</f>
        <v>0</v>
      </c>
      <c r="AS9" s="138">
        <f t="shared" ref="AS9:AT19" si="2">+M9-Q9-U9</f>
        <v>0</v>
      </c>
      <c r="AT9" s="138">
        <f t="shared" si="2"/>
        <v>0</v>
      </c>
      <c r="AU9" s="138">
        <f>SUM(AR9:AT9)</f>
        <v>0</v>
      </c>
      <c r="AV9" s="143"/>
    </row>
    <row r="10" spans="1:48" s="96" customFormat="1" ht="24">
      <c r="A10" s="135"/>
      <c r="B10" s="136"/>
      <c r="C10" s="137" t="s">
        <v>52</v>
      </c>
      <c r="D10" s="138"/>
      <c r="E10" s="139"/>
      <c r="F10" s="138"/>
      <c r="G10" s="138">
        <f t="shared" ref="G10:G19" si="3">SUM(D10:F10)</f>
        <v>0</v>
      </c>
      <c r="H10" s="138"/>
      <c r="I10" s="138"/>
      <c r="J10" s="138"/>
      <c r="K10" s="138">
        <f t="shared" ref="K10:K19" si="4">SUM(H10:J10)</f>
        <v>0</v>
      </c>
      <c r="L10" s="138">
        <f t="shared" ref="L10:N19" si="5">+D10+H10</f>
        <v>0</v>
      </c>
      <c r="M10" s="138">
        <f t="shared" si="5"/>
        <v>0</v>
      </c>
      <c r="N10" s="138">
        <f t="shared" si="5"/>
        <v>0</v>
      </c>
      <c r="O10" s="138">
        <f t="shared" ref="O10:O19" si="6">SUM(L10:N10)</f>
        <v>0</v>
      </c>
      <c r="P10" s="138"/>
      <c r="Q10" s="139"/>
      <c r="R10" s="138"/>
      <c r="S10" s="138">
        <f t="shared" ref="S10:S19" si="7">SUM(P10:R10)</f>
        <v>0</v>
      </c>
      <c r="T10" s="138"/>
      <c r="U10" s="138"/>
      <c r="V10" s="138"/>
      <c r="W10" s="138">
        <f t="shared" ref="W10:W19" si="8">SUM(T10:V10)</f>
        <v>0</v>
      </c>
      <c r="X10" s="141">
        <f>+[3]CHDNCR!J19+[3]CHDNCR!I19</f>
        <v>0</v>
      </c>
      <c r="Y10" s="138">
        <f>+[3]CHDNCR!J20</f>
        <v>100000</v>
      </c>
      <c r="Z10" s="138"/>
      <c r="AA10" s="138">
        <f t="shared" si="0"/>
        <v>100000</v>
      </c>
      <c r="AB10" s="138">
        <f t="shared" ref="AB10:AD83" si="9">+P10+X10+T10</f>
        <v>0</v>
      </c>
      <c r="AC10" s="138">
        <f t="shared" si="1"/>
        <v>100000</v>
      </c>
      <c r="AD10" s="138">
        <f t="shared" si="1"/>
        <v>0</v>
      </c>
      <c r="AE10" s="138">
        <f t="shared" ref="AE10:AE83" si="10">SUM(AB10:AD10)</f>
        <v>100000</v>
      </c>
      <c r="AF10" s="138">
        <f>+[3]CHDNCR!AX19</f>
        <v>0</v>
      </c>
      <c r="AG10" s="138">
        <f>+[3]CHDNCR!AX20</f>
        <v>32203.4</v>
      </c>
      <c r="AH10" s="138"/>
      <c r="AI10" s="138">
        <f t="shared" ref="AI10:AI19" si="11">SUM(AF10:AH10)</f>
        <v>32203.4</v>
      </c>
      <c r="AJ10" s="138">
        <f t="shared" ref="AJ10:AL96" si="12">+AB10-AF10</f>
        <v>0</v>
      </c>
      <c r="AK10" s="138">
        <f t="shared" si="12"/>
        <v>67796.600000000006</v>
      </c>
      <c r="AL10" s="138">
        <f t="shared" si="12"/>
        <v>0</v>
      </c>
      <c r="AM10" s="138">
        <f t="shared" ref="AM10:AM96" si="13">SUM(AJ10:AL10)</f>
        <v>67796.600000000006</v>
      </c>
      <c r="AN10" s="142" t="str">
        <f t="shared" ref="AN10:AQ20" si="14">IF(AB10=0," ",AF10/AB10)</f>
        <v xml:space="preserve"> </v>
      </c>
      <c r="AO10" s="142">
        <f t="shared" si="14"/>
        <v>0.32203399999999999</v>
      </c>
      <c r="AP10" s="142" t="str">
        <f t="shared" si="14"/>
        <v xml:space="preserve"> </v>
      </c>
      <c r="AQ10" s="142">
        <f t="shared" si="14"/>
        <v>0.32203399999999999</v>
      </c>
      <c r="AR10" s="138">
        <f t="shared" ref="AR10:AR19" si="15">+L10-P10-T10</f>
        <v>0</v>
      </c>
      <c r="AS10" s="138">
        <f t="shared" si="2"/>
        <v>0</v>
      </c>
      <c r="AT10" s="138">
        <f t="shared" si="2"/>
        <v>0</v>
      </c>
      <c r="AU10" s="138">
        <f t="shared" ref="AU10:AU19" si="16">SUM(AR10:AT10)</f>
        <v>0</v>
      </c>
      <c r="AV10" s="143"/>
    </row>
    <row r="11" spans="1:48" s="96" customFormat="1">
      <c r="A11" s="135"/>
      <c r="B11" s="136"/>
      <c r="C11" s="137" t="s">
        <v>53</v>
      </c>
      <c r="D11" s="138"/>
      <c r="E11" s="139"/>
      <c r="F11" s="138"/>
      <c r="G11" s="138">
        <f t="shared" si="3"/>
        <v>0</v>
      </c>
      <c r="H11" s="138"/>
      <c r="I11" s="138"/>
      <c r="J11" s="138"/>
      <c r="K11" s="138">
        <f t="shared" si="4"/>
        <v>0</v>
      </c>
      <c r="L11" s="138">
        <f t="shared" si="5"/>
        <v>0</v>
      </c>
      <c r="M11" s="138">
        <f t="shared" si="5"/>
        <v>0</v>
      </c>
      <c r="N11" s="138">
        <f t="shared" si="5"/>
        <v>0</v>
      </c>
      <c r="O11" s="138">
        <f t="shared" si="6"/>
        <v>0</v>
      </c>
      <c r="P11" s="138"/>
      <c r="Q11" s="139"/>
      <c r="R11" s="138"/>
      <c r="S11" s="138">
        <f t="shared" si="7"/>
        <v>0</v>
      </c>
      <c r="T11" s="138"/>
      <c r="U11" s="138"/>
      <c r="V11" s="138"/>
      <c r="W11" s="138">
        <f t="shared" si="8"/>
        <v>0</v>
      </c>
      <c r="X11" s="141">
        <f>+[3]CHD5!J19</f>
        <v>0</v>
      </c>
      <c r="Y11" s="138">
        <f>+[3]CHD5!J20</f>
        <v>750000</v>
      </c>
      <c r="Z11" s="138"/>
      <c r="AA11" s="138">
        <f t="shared" si="0"/>
        <v>750000</v>
      </c>
      <c r="AB11" s="138">
        <f t="shared" si="9"/>
        <v>0</v>
      </c>
      <c r="AC11" s="138">
        <f t="shared" si="1"/>
        <v>750000</v>
      </c>
      <c r="AD11" s="138">
        <f t="shared" si="1"/>
        <v>0</v>
      </c>
      <c r="AE11" s="138">
        <f t="shared" si="10"/>
        <v>750000</v>
      </c>
      <c r="AF11" s="138">
        <f>+[3]CHD5!AX19</f>
        <v>0</v>
      </c>
      <c r="AG11" s="138">
        <f>+[3]CHD5!AX20</f>
        <v>600400</v>
      </c>
      <c r="AH11" s="138"/>
      <c r="AI11" s="138">
        <f t="shared" si="11"/>
        <v>600400</v>
      </c>
      <c r="AJ11" s="138">
        <f t="shared" si="12"/>
        <v>0</v>
      </c>
      <c r="AK11" s="138">
        <f t="shared" si="12"/>
        <v>149600</v>
      </c>
      <c r="AL11" s="138">
        <f t="shared" si="12"/>
        <v>0</v>
      </c>
      <c r="AM11" s="138">
        <f>SUM(AJ11:AL11)</f>
        <v>149600</v>
      </c>
      <c r="AN11" s="142" t="str">
        <f t="shared" si="14"/>
        <v xml:space="preserve"> </v>
      </c>
      <c r="AO11" s="142">
        <f t="shared" si="14"/>
        <v>0.80053333333333332</v>
      </c>
      <c r="AP11" s="142" t="str">
        <f t="shared" si="14"/>
        <v xml:space="preserve"> </v>
      </c>
      <c r="AQ11" s="142">
        <f t="shared" si="14"/>
        <v>0.80053333333333332</v>
      </c>
      <c r="AR11" s="138">
        <f t="shared" si="15"/>
        <v>0</v>
      </c>
      <c r="AS11" s="138">
        <f t="shared" si="2"/>
        <v>0</v>
      </c>
      <c r="AT11" s="138">
        <f t="shared" si="2"/>
        <v>0</v>
      </c>
      <c r="AU11" s="138">
        <f t="shared" si="16"/>
        <v>0</v>
      </c>
      <c r="AV11" s="143"/>
    </row>
    <row r="12" spans="1:48" s="96" customFormat="1">
      <c r="A12" s="135"/>
      <c r="B12" s="136"/>
      <c r="C12" s="137" t="s">
        <v>54</v>
      </c>
      <c r="D12" s="138"/>
      <c r="E12" s="139"/>
      <c r="F12" s="138"/>
      <c r="G12" s="138">
        <f t="shared" si="3"/>
        <v>0</v>
      </c>
      <c r="H12" s="138"/>
      <c r="I12" s="138"/>
      <c r="J12" s="138"/>
      <c r="K12" s="138">
        <f t="shared" si="4"/>
        <v>0</v>
      </c>
      <c r="L12" s="138">
        <f t="shared" si="5"/>
        <v>0</v>
      </c>
      <c r="M12" s="138">
        <f t="shared" si="5"/>
        <v>0</v>
      </c>
      <c r="N12" s="138">
        <f t="shared" si="5"/>
        <v>0</v>
      </c>
      <c r="O12" s="138">
        <f t="shared" si="6"/>
        <v>0</v>
      </c>
      <c r="P12" s="138"/>
      <c r="Q12" s="139"/>
      <c r="R12" s="138"/>
      <c r="S12" s="138">
        <f t="shared" si="7"/>
        <v>0</v>
      </c>
      <c r="T12" s="138"/>
      <c r="U12" s="138"/>
      <c r="V12" s="138"/>
      <c r="W12" s="138">
        <f t="shared" si="8"/>
        <v>0</v>
      </c>
      <c r="X12" s="141">
        <f>+[3]CHD7!J19</f>
        <v>0</v>
      </c>
      <c r="Y12" s="138">
        <f>+[3]CHD7!J20</f>
        <v>5864500</v>
      </c>
      <c r="Z12" s="138"/>
      <c r="AA12" s="138">
        <f t="shared" si="0"/>
        <v>5864500</v>
      </c>
      <c r="AB12" s="138">
        <f t="shared" si="9"/>
        <v>0</v>
      </c>
      <c r="AC12" s="138">
        <f t="shared" si="1"/>
        <v>5864500</v>
      </c>
      <c r="AD12" s="138">
        <f t="shared" si="1"/>
        <v>0</v>
      </c>
      <c r="AE12" s="138">
        <f t="shared" si="10"/>
        <v>5864500</v>
      </c>
      <c r="AF12" s="138">
        <f>+[3]CHD7!AX19</f>
        <v>0</v>
      </c>
      <c r="AG12" s="138">
        <f>+[3]CHD7!AX20</f>
        <v>1823148.81</v>
      </c>
      <c r="AH12" s="138"/>
      <c r="AI12" s="138">
        <f t="shared" si="11"/>
        <v>1823148.81</v>
      </c>
      <c r="AJ12" s="138">
        <f t="shared" si="12"/>
        <v>0</v>
      </c>
      <c r="AK12" s="138">
        <f t="shared" si="12"/>
        <v>4041351.19</v>
      </c>
      <c r="AL12" s="138">
        <f t="shared" si="12"/>
        <v>0</v>
      </c>
      <c r="AM12" s="138">
        <f>SUM(AJ12:AL12)</f>
        <v>4041351.19</v>
      </c>
      <c r="AN12" s="142" t="str">
        <f t="shared" si="14"/>
        <v xml:space="preserve"> </v>
      </c>
      <c r="AO12" s="142">
        <f t="shared" si="14"/>
        <v>0.31087881490323133</v>
      </c>
      <c r="AP12" s="142" t="str">
        <f t="shared" si="14"/>
        <v xml:space="preserve"> </v>
      </c>
      <c r="AQ12" s="142">
        <f t="shared" si="14"/>
        <v>0.31087881490323133</v>
      </c>
      <c r="AR12" s="138">
        <f t="shared" si="15"/>
        <v>0</v>
      </c>
      <c r="AS12" s="138">
        <f t="shared" si="2"/>
        <v>0</v>
      </c>
      <c r="AT12" s="138">
        <f t="shared" si="2"/>
        <v>0</v>
      </c>
      <c r="AU12" s="138">
        <f t="shared" si="16"/>
        <v>0</v>
      </c>
      <c r="AV12" s="143"/>
    </row>
    <row r="13" spans="1:48" s="96" customFormat="1">
      <c r="A13" s="135"/>
      <c r="B13" s="136"/>
      <c r="C13" s="137" t="s">
        <v>55</v>
      </c>
      <c r="D13" s="138"/>
      <c r="E13" s="139"/>
      <c r="F13" s="138"/>
      <c r="G13" s="138">
        <f>SUM(D13:F13)</f>
        <v>0</v>
      </c>
      <c r="H13" s="138"/>
      <c r="I13" s="138"/>
      <c r="J13" s="138"/>
      <c r="K13" s="138">
        <f t="shared" si="4"/>
        <v>0</v>
      </c>
      <c r="L13" s="138">
        <f t="shared" si="5"/>
        <v>0</v>
      </c>
      <c r="M13" s="138">
        <f t="shared" si="5"/>
        <v>0</v>
      </c>
      <c r="N13" s="138">
        <f t="shared" si="5"/>
        <v>0</v>
      </c>
      <c r="O13" s="138">
        <f t="shared" si="6"/>
        <v>0</v>
      </c>
      <c r="P13" s="138"/>
      <c r="Q13" s="139"/>
      <c r="R13" s="138"/>
      <c r="S13" s="138">
        <f t="shared" si="7"/>
        <v>0</v>
      </c>
      <c r="T13" s="138"/>
      <c r="U13" s="138"/>
      <c r="V13" s="138"/>
      <c r="W13" s="138">
        <f t="shared" si="8"/>
        <v>0</v>
      </c>
      <c r="X13" s="141">
        <f>+[3]CHD11!J19</f>
        <v>0</v>
      </c>
      <c r="Y13" s="141">
        <f>+[3]CHD11!J20</f>
        <v>5000</v>
      </c>
      <c r="Z13" s="138"/>
      <c r="AA13" s="138">
        <f t="shared" si="0"/>
        <v>5000</v>
      </c>
      <c r="AB13" s="138">
        <f t="shared" si="9"/>
        <v>0</v>
      </c>
      <c r="AC13" s="138">
        <f t="shared" si="1"/>
        <v>5000</v>
      </c>
      <c r="AD13" s="138">
        <f t="shared" si="1"/>
        <v>0</v>
      </c>
      <c r="AE13" s="138">
        <f t="shared" si="10"/>
        <v>5000</v>
      </c>
      <c r="AF13" s="141">
        <f>+[3]CHD11!AX19</f>
        <v>0</v>
      </c>
      <c r="AG13" s="141">
        <f>+[3]CHD11!AX20</f>
        <v>0</v>
      </c>
      <c r="AH13" s="138"/>
      <c r="AI13" s="138">
        <f t="shared" si="11"/>
        <v>0</v>
      </c>
      <c r="AJ13" s="138">
        <f t="shared" si="12"/>
        <v>0</v>
      </c>
      <c r="AK13" s="138">
        <f t="shared" si="12"/>
        <v>5000</v>
      </c>
      <c r="AL13" s="138">
        <f t="shared" si="12"/>
        <v>0</v>
      </c>
      <c r="AM13" s="138">
        <f>SUM(AJ13:AL13)</f>
        <v>5000</v>
      </c>
      <c r="AN13" s="142" t="str">
        <f t="shared" si="14"/>
        <v xml:space="preserve"> </v>
      </c>
      <c r="AO13" s="142">
        <f t="shared" si="14"/>
        <v>0</v>
      </c>
      <c r="AP13" s="142" t="str">
        <f t="shared" si="14"/>
        <v xml:space="preserve"> </v>
      </c>
      <c r="AQ13" s="142">
        <f t="shared" si="14"/>
        <v>0</v>
      </c>
      <c r="AR13" s="138">
        <f t="shared" si="15"/>
        <v>0</v>
      </c>
      <c r="AS13" s="138">
        <f t="shared" si="2"/>
        <v>0</v>
      </c>
      <c r="AT13" s="138">
        <f t="shared" si="2"/>
        <v>0</v>
      </c>
      <c r="AU13" s="138">
        <f t="shared" si="16"/>
        <v>0</v>
      </c>
      <c r="AV13" s="143"/>
    </row>
    <row r="14" spans="1:48" s="96" customFormat="1">
      <c r="A14" s="135"/>
      <c r="B14" s="136"/>
      <c r="C14" s="137" t="s">
        <v>56</v>
      </c>
      <c r="D14" s="138"/>
      <c r="E14" s="139"/>
      <c r="F14" s="138"/>
      <c r="G14" s="138">
        <f>SUM(D14:F14)</f>
        <v>0</v>
      </c>
      <c r="H14" s="138"/>
      <c r="I14" s="138"/>
      <c r="J14" s="138"/>
      <c r="K14" s="138">
        <f t="shared" si="4"/>
        <v>0</v>
      </c>
      <c r="L14" s="138">
        <f t="shared" si="5"/>
        <v>0</v>
      </c>
      <c r="M14" s="138">
        <f t="shared" si="5"/>
        <v>0</v>
      </c>
      <c r="N14" s="138">
        <f t="shared" si="5"/>
        <v>0</v>
      </c>
      <c r="O14" s="138">
        <f t="shared" si="6"/>
        <v>0</v>
      </c>
      <c r="P14" s="138"/>
      <c r="Q14" s="139"/>
      <c r="R14" s="138"/>
      <c r="S14" s="138">
        <f t="shared" si="7"/>
        <v>0</v>
      </c>
      <c r="T14" s="138"/>
      <c r="U14" s="138"/>
      <c r="V14" s="138"/>
      <c r="W14" s="138">
        <f t="shared" si="8"/>
        <v>0</v>
      </c>
      <c r="X14" s="141">
        <f>+[3]CHD12!J19</f>
        <v>0</v>
      </c>
      <c r="Y14" s="141">
        <f>+[3]CHD12!J20</f>
        <v>600000</v>
      </c>
      <c r="Z14" s="138"/>
      <c r="AA14" s="138">
        <f t="shared" si="0"/>
        <v>600000</v>
      </c>
      <c r="AB14" s="138">
        <f t="shared" si="9"/>
        <v>0</v>
      </c>
      <c r="AC14" s="138">
        <f t="shared" si="1"/>
        <v>600000</v>
      </c>
      <c r="AD14" s="138">
        <f t="shared" si="1"/>
        <v>0</v>
      </c>
      <c r="AE14" s="138">
        <f t="shared" si="10"/>
        <v>600000</v>
      </c>
      <c r="AF14" s="141">
        <f>+[3]CHD12!AX19</f>
        <v>0</v>
      </c>
      <c r="AG14" s="141">
        <f>+[3]CHD12!AX20</f>
        <v>510543</v>
      </c>
      <c r="AH14" s="138"/>
      <c r="AI14" s="138">
        <f t="shared" si="11"/>
        <v>510543</v>
      </c>
      <c r="AJ14" s="138">
        <f t="shared" si="12"/>
        <v>0</v>
      </c>
      <c r="AK14" s="138">
        <f t="shared" si="12"/>
        <v>89457</v>
      </c>
      <c r="AL14" s="138">
        <f t="shared" si="12"/>
        <v>0</v>
      </c>
      <c r="AM14" s="138">
        <f>SUM(AJ14:AL14)</f>
        <v>89457</v>
      </c>
      <c r="AN14" s="142" t="str">
        <f t="shared" si="14"/>
        <v xml:space="preserve"> </v>
      </c>
      <c r="AO14" s="142">
        <f t="shared" si="14"/>
        <v>0.85090500000000002</v>
      </c>
      <c r="AP14" s="142" t="str">
        <f t="shared" si="14"/>
        <v xml:space="preserve"> </v>
      </c>
      <c r="AQ14" s="142">
        <f t="shared" si="14"/>
        <v>0.85090500000000002</v>
      </c>
      <c r="AR14" s="138">
        <f t="shared" si="15"/>
        <v>0</v>
      </c>
      <c r="AS14" s="138">
        <f t="shared" si="2"/>
        <v>0</v>
      </c>
      <c r="AT14" s="138">
        <f t="shared" si="2"/>
        <v>0</v>
      </c>
      <c r="AU14" s="138">
        <f t="shared" si="16"/>
        <v>0</v>
      </c>
      <c r="AV14" s="143"/>
    </row>
    <row r="15" spans="1:48" s="96" customFormat="1">
      <c r="A15" s="135"/>
      <c r="B15" s="136"/>
      <c r="C15" s="137"/>
      <c r="D15" s="138"/>
      <c r="E15" s="139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9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>
        <f t="shared" si="9"/>
        <v>0</v>
      </c>
      <c r="AC15" s="138">
        <f t="shared" si="1"/>
        <v>0</v>
      </c>
      <c r="AD15" s="138">
        <f t="shared" si="1"/>
        <v>0</v>
      </c>
      <c r="AE15" s="138">
        <f t="shared" si="10"/>
        <v>0</v>
      </c>
      <c r="AF15" s="138"/>
      <c r="AG15" s="138"/>
      <c r="AH15" s="138"/>
      <c r="AI15" s="138"/>
      <c r="AJ15" s="138"/>
      <c r="AK15" s="138"/>
      <c r="AL15" s="138"/>
      <c r="AM15" s="138"/>
      <c r="AN15" s="142"/>
      <c r="AO15" s="142"/>
      <c r="AP15" s="142"/>
      <c r="AQ15" s="142"/>
      <c r="AR15" s="138"/>
      <c r="AS15" s="138"/>
      <c r="AT15" s="138"/>
      <c r="AU15" s="138"/>
      <c r="AV15" s="143"/>
    </row>
    <row r="16" spans="1:48" s="96" customFormat="1">
      <c r="A16" s="135"/>
      <c r="B16" s="136"/>
      <c r="C16" s="144" t="s">
        <v>57</v>
      </c>
      <c r="D16" s="138"/>
      <c r="E16" s="139"/>
      <c r="F16" s="138"/>
      <c r="G16" s="138">
        <f>SUM(D16:F16)</f>
        <v>0</v>
      </c>
      <c r="H16" s="138"/>
      <c r="I16" s="138"/>
      <c r="J16" s="138"/>
      <c r="K16" s="138">
        <f>SUM(H16:J16)</f>
        <v>0</v>
      </c>
      <c r="L16" s="138">
        <f t="shared" ref="L16:N17" si="17">+D16+H16</f>
        <v>0</v>
      </c>
      <c r="M16" s="138">
        <f t="shared" si="17"/>
        <v>0</v>
      </c>
      <c r="N16" s="138">
        <f t="shared" si="17"/>
        <v>0</v>
      </c>
      <c r="O16" s="138">
        <f>SUM(L16:N16)</f>
        <v>0</v>
      </c>
      <c r="P16" s="138"/>
      <c r="Q16" s="139"/>
      <c r="R16" s="138"/>
      <c r="S16" s="138">
        <f>SUM(P16:R16)</f>
        <v>0</v>
      </c>
      <c r="T16" s="138"/>
      <c r="U16" s="138"/>
      <c r="V16" s="138"/>
      <c r="W16" s="138">
        <f>SUM(T16:V16)</f>
        <v>0</v>
      </c>
      <c r="X16" s="141">
        <f>+[3]DJNRMH!J19</f>
        <v>30992</v>
      </c>
      <c r="Y16" s="141">
        <f>+[3]DJNRMH!J20</f>
        <v>0</v>
      </c>
      <c r="Z16" s="138"/>
      <c r="AA16" s="138">
        <f>SUM(X16:Z16)</f>
        <v>30992</v>
      </c>
      <c r="AB16" s="138">
        <f t="shared" si="9"/>
        <v>30992</v>
      </c>
      <c r="AC16" s="138">
        <f t="shared" si="1"/>
        <v>0</v>
      </c>
      <c r="AD16" s="138">
        <f t="shared" si="1"/>
        <v>0</v>
      </c>
      <c r="AE16" s="138">
        <f t="shared" si="10"/>
        <v>30992</v>
      </c>
      <c r="AF16" s="141">
        <f>+[3]DJNRMH!AX19</f>
        <v>5700</v>
      </c>
      <c r="AG16" s="141">
        <f>+[3]DJNRMH!AX20</f>
        <v>0</v>
      </c>
      <c r="AH16" s="138"/>
      <c r="AI16" s="138">
        <f>SUM(AF16:AH16)</f>
        <v>5700</v>
      </c>
      <c r="AJ16" s="138">
        <f t="shared" si="12"/>
        <v>25292</v>
      </c>
      <c r="AK16" s="138">
        <f t="shared" si="12"/>
        <v>0</v>
      </c>
      <c r="AL16" s="138">
        <f t="shared" si="12"/>
        <v>0</v>
      </c>
      <c r="AM16" s="138">
        <f t="shared" si="13"/>
        <v>25292</v>
      </c>
      <c r="AN16" s="142">
        <f>IF(AB16=0," ",AF16/AB16)</f>
        <v>0.18391843056272586</v>
      </c>
      <c r="AO16" s="142" t="str">
        <f t="shared" si="14"/>
        <v xml:space="preserve"> </v>
      </c>
      <c r="AP16" s="142" t="str">
        <f t="shared" si="14"/>
        <v xml:space="preserve"> </v>
      </c>
      <c r="AQ16" s="142">
        <f t="shared" si="14"/>
        <v>0.18391843056272586</v>
      </c>
      <c r="AR16" s="138">
        <f t="shared" ref="AR16:AT17" si="18">+L16-P16-T16</f>
        <v>0</v>
      </c>
      <c r="AS16" s="138">
        <f t="shared" si="18"/>
        <v>0</v>
      </c>
      <c r="AT16" s="138">
        <f t="shared" si="18"/>
        <v>0</v>
      </c>
      <c r="AU16" s="138">
        <f>SUM(AR16:AT16)</f>
        <v>0</v>
      </c>
      <c r="AV16" s="143"/>
    </row>
    <row r="17" spans="1:48" s="96" customFormat="1" ht="24">
      <c r="A17" s="135"/>
      <c r="B17" s="136"/>
      <c r="C17" s="145" t="s">
        <v>58</v>
      </c>
      <c r="D17" s="138"/>
      <c r="E17" s="139"/>
      <c r="F17" s="138"/>
      <c r="G17" s="138">
        <f>SUM(D17:F17)</f>
        <v>0</v>
      </c>
      <c r="H17" s="138"/>
      <c r="I17" s="138"/>
      <c r="J17" s="138"/>
      <c r="K17" s="138">
        <f>SUM(H17:J17)</f>
        <v>0</v>
      </c>
      <c r="L17" s="138">
        <f t="shared" si="17"/>
        <v>0</v>
      </c>
      <c r="M17" s="138">
        <f t="shared" si="17"/>
        <v>0</v>
      </c>
      <c r="N17" s="138">
        <f t="shared" si="17"/>
        <v>0</v>
      </c>
      <c r="O17" s="138">
        <f>SUM(L17:N17)</f>
        <v>0</v>
      </c>
      <c r="P17" s="138"/>
      <c r="Q17" s="139"/>
      <c r="R17" s="138"/>
      <c r="S17" s="138">
        <f>SUM(P17:R17)</f>
        <v>0</v>
      </c>
      <c r="T17" s="138"/>
      <c r="U17" s="138"/>
      <c r="V17" s="138"/>
      <c r="W17" s="138">
        <f>SUM(T17:V17)</f>
        <v>0</v>
      </c>
      <c r="X17" s="141">
        <f>+[3]LPGH!J19</f>
        <v>418902</v>
      </c>
      <c r="Y17" s="141">
        <f>+[3]LPGH!J20</f>
        <v>0</v>
      </c>
      <c r="Z17" s="138"/>
      <c r="AA17" s="138">
        <f>SUM(X17:Z17)</f>
        <v>418902</v>
      </c>
      <c r="AB17" s="138">
        <f t="shared" si="9"/>
        <v>418902</v>
      </c>
      <c r="AC17" s="138">
        <f t="shared" si="1"/>
        <v>0</v>
      </c>
      <c r="AD17" s="138">
        <f t="shared" si="1"/>
        <v>0</v>
      </c>
      <c r="AE17" s="138">
        <f t="shared" si="10"/>
        <v>418902</v>
      </c>
      <c r="AF17" s="141">
        <f>+[3]LPGH!AX19</f>
        <v>427048.83</v>
      </c>
      <c r="AG17" s="141">
        <f>+[3]LPGH!AX20</f>
        <v>0</v>
      </c>
      <c r="AH17" s="138"/>
      <c r="AI17" s="138">
        <f>SUM(AF17:AH17)</f>
        <v>427048.83</v>
      </c>
      <c r="AJ17" s="138">
        <f t="shared" si="12"/>
        <v>-8146.8300000000163</v>
      </c>
      <c r="AK17" s="138">
        <f t="shared" si="12"/>
        <v>0</v>
      </c>
      <c r="AL17" s="138">
        <f t="shared" si="12"/>
        <v>0</v>
      </c>
      <c r="AM17" s="138">
        <f t="shared" si="13"/>
        <v>-8146.8300000000163</v>
      </c>
      <c r="AN17" s="142">
        <f>IF(AB17=0," ",AF17/AB17)</f>
        <v>1.0194480570634659</v>
      </c>
      <c r="AO17" s="142" t="str">
        <f t="shared" si="14"/>
        <v xml:space="preserve"> </v>
      </c>
      <c r="AP17" s="142" t="str">
        <f t="shared" si="14"/>
        <v xml:space="preserve"> </v>
      </c>
      <c r="AQ17" s="142">
        <f t="shared" si="14"/>
        <v>1.0194480570634659</v>
      </c>
      <c r="AR17" s="138">
        <f t="shared" si="18"/>
        <v>0</v>
      </c>
      <c r="AS17" s="138">
        <f t="shared" si="18"/>
        <v>0</v>
      </c>
      <c r="AT17" s="138">
        <f t="shared" si="18"/>
        <v>0</v>
      </c>
      <c r="AU17" s="138">
        <f>SUM(AR17:AT17)</f>
        <v>0</v>
      </c>
      <c r="AV17" s="143"/>
    </row>
    <row r="18" spans="1:48" s="96" customFormat="1">
      <c r="A18" s="135"/>
      <c r="B18" s="136"/>
      <c r="C18" s="137" t="s">
        <v>59</v>
      </c>
      <c r="D18" s="138"/>
      <c r="E18" s="139"/>
      <c r="F18" s="138"/>
      <c r="G18" s="138">
        <f t="shared" si="3"/>
        <v>0</v>
      </c>
      <c r="H18" s="138"/>
      <c r="I18" s="138"/>
      <c r="J18" s="138"/>
      <c r="K18" s="138">
        <f t="shared" si="4"/>
        <v>0</v>
      </c>
      <c r="L18" s="138">
        <f t="shared" si="5"/>
        <v>0</v>
      </c>
      <c r="M18" s="138">
        <f t="shared" si="5"/>
        <v>0</v>
      </c>
      <c r="N18" s="138">
        <f t="shared" si="5"/>
        <v>0</v>
      </c>
      <c r="O18" s="138">
        <f t="shared" si="6"/>
        <v>0</v>
      </c>
      <c r="P18" s="138"/>
      <c r="Q18" s="139"/>
      <c r="R18" s="138"/>
      <c r="S18" s="138">
        <f t="shared" si="7"/>
        <v>0</v>
      </c>
      <c r="T18" s="138"/>
      <c r="U18" s="138"/>
      <c r="V18" s="138"/>
      <c r="W18" s="138">
        <f t="shared" si="8"/>
        <v>0</v>
      </c>
      <c r="X18" s="138">
        <f>[3]VGH!J19</f>
        <v>40119</v>
      </c>
      <c r="Y18" s="138">
        <f>[3]VGH!J20</f>
        <v>0</v>
      </c>
      <c r="Z18" s="138"/>
      <c r="AA18" s="138">
        <f>SUM(X18:Z18)</f>
        <v>40119</v>
      </c>
      <c r="AB18" s="138">
        <f t="shared" si="9"/>
        <v>40119</v>
      </c>
      <c r="AC18" s="138">
        <f t="shared" si="1"/>
        <v>0</v>
      </c>
      <c r="AD18" s="138">
        <f t="shared" si="1"/>
        <v>0</v>
      </c>
      <c r="AE18" s="138">
        <f t="shared" si="10"/>
        <v>40119</v>
      </c>
      <c r="AF18" s="138">
        <f>[3]VGH!AX19</f>
        <v>0</v>
      </c>
      <c r="AG18" s="138">
        <f>[3]VGH!AX20</f>
        <v>0</v>
      </c>
      <c r="AH18" s="138"/>
      <c r="AI18" s="138">
        <f t="shared" si="11"/>
        <v>0</v>
      </c>
      <c r="AJ18" s="138">
        <f t="shared" si="12"/>
        <v>40119</v>
      </c>
      <c r="AK18" s="138">
        <f t="shared" si="12"/>
        <v>0</v>
      </c>
      <c r="AL18" s="138">
        <f t="shared" si="12"/>
        <v>0</v>
      </c>
      <c r="AM18" s="138">
        <f t="shared" si="13"/>
        <v>40119</v>
      </c>
      <c r="AN18" s="142">
        <f t="shared" si="14"/>
        <v>0</v>
      </c>
      <c r="AO18" s="142" t="str">
        <f t="shared" si="14"/>
        <v xml:space="preserve"> </v>
      </c>
      <c r="AP18" s="142" t="str">
        <f t="shared" si="14"/>
        <v xml:space="preserve"> </v>
      </c>
      <c r="AQ18" s="142">
        <f t="shared" si="14"/>
        <v>0</v>
      </c>
      <c r="AR18" s="138">
        <f t="shared" si="15"/>
        <v>0</v>
      </c>
      <c r="AS18" s="138">
        <f t="shared" si="2"/>
        <v>0</v>
      </c>
      <c r="AT18" s="138">
        <f t="shared" si="2"/>
        <v>0</v>
      </c>
      <c r="AU18" s="138">
        <f t="shared" si="16"/>
        <v>0</v>
      </c>
      <c r="AV18" s="143"/>
    </row>
    <row r="19" spans="1:48" s="96" customFormat="1">
      <c r="A19" s="135"/>
      <c r="B19" s="136"/>
      <c r="C19" s="145" t="s">
        <v>60</v>
      </c>
      <c r="D19" s="138"/>
      <c r="E19" s="139"/>
      <c r="F19" s="138"/>
      <c r="G19" s="138">
        <f t="shared" si="3"/>
        <v>0</v>
      </c>
      <c r="H19" s="138"/>
      <c r="I19" s="138"/>
      <c r="J19" s="138"/>
      <c r="K19" s="138">
        <f t="shared" si="4"/>
        <v>0</v>
      </c>
      <c r="L19" s="138">
        <f t="shared" si="5"/>
        <v>0</v>
      </c>
      <c r="M19" s="138">
        <f t="shared" si="5"/>
        <v>0</v>
      </c>
      <c r="N19" s="138">
        <f t="shared" si="5"/>
        <v>0</v>
      </c>
      <c r="O19" s="138">
        <f t="shared" si="6"/>
        <v>0</v>
      </c>
      <c r="P19" s="138"/>
      <c r="Q19" s="139"/>
      <c r="R19" s="138"/>
      <c r="S19" s="138">
        <f t="shared" si="7"/>
        <v>0</v>
      </c>
      <c r="T19" s="138"/>
      <c r="U19" s="138"/>
      <c r="V19" s="138"/>
      <c r="W19" s="138">
        <f t="shared" si="8"/>
        <v>0</v>
      </c>
      <c r="X19" s="138">
        <f>+[3]WVMC!J19</f>
        <v>81635</v>
      </c>
      <c r="Y19" s="138">
        <f>+[3]WVMC!J20</f>
        <v>0</v>
      </c>
      <c r="Z19" s="138"/>
      <c r="AA19" s="138">
        <f>SUM(X19:Z19)</f>
        <v>81635</v>
      </c>
      <c r="AB19" s="138">
        <f t="shared" si="9"/>
        <v>81635</v>
      </c>
      <c r="AC19" s="138">
        <f t="shared" si="1"/>
        <v>0</v>
      </c>
      <c r="AD19" s="138">
        <f t="shared" si="1"/>
        <v>0</v>
      </c>
      <c r="AE19" s="138">
        <f t="shared" si="10"/>
        <v>81635</v>
      </c>
      <c r="AF19" s="138">
        <f>+[3]WVMC!AX19</f>
        <v>81635</v>
      </c>
      <c r="AG19" s="138">
        <f>+[3]WVMC!AX20</f>
        <v>0</v>
      </c>
      <c r="AH19" s="138"/>
      <c r="AI19" s="138">
        <f t="shared" si="11"/>
        <v>81635</v>
      </c>
      <c r="AJ19" s="138">
        <f t="shared" si="12"/>
        <v>0</v>
      </c>
      <c r="AK19" s="138">
        <f t="shared" si="12"/>
        <v>0</v>
      </c>
      <c r="AL19" s="138">
        <f t="shared" si="12"/>
        <v>0</v>
      </c>
      <c r="AM19" s="138">
        <f t="shared" si="13"/>
        <v>0</v>
      </c>
      <c r="AN19" s="142">
        <f t="shared" si="14"/>
        <v>1</v>
      </c>
      <c r="AO19" s="142" t="str">
        <f t="shared" si="14"/>
        <v xml:space="preserve"> </v>
      </c>
      <c r="AP19" s="142" t="str">
        <f t="shared" si="14"/>
        <v xml:space="preserve"> </v>
      </c>
      <c r="AQ19" s="142">
        <f t="shared" si="14"/>
        <v>1</v>
      </c>
      <c r="AR19" s="138">
        <f t="shared" si="15"/>
        <v>0</v>
      </c>
      <c r="AS19" s="138">
        <f t="shared" si="2"/>
        <v>0</v>
      </c>
      <c r="AT19" s="138">
        <f t="shared" si="2"/>
        <v>0</v>
      </c>
      <c r="AU19" s="138">
        <f t="shared" si="16"/>
        <v>0</v>
      </c>
      <c r="AV19" s="143"/>
    </row>
    <row r="20" spans="1:48" s="96" customFormat="1">
      <c r="A20" s="135"/>
      <c r="B20" s="136"/>
      <c r="C20" s="145" t="s">
        <v>61</v>
      </c>
      <c r="D20" s="138"/>
      <c r="E20" s="139"/>
      <c r="F20" s="138"/>
      <c r="G20" s="138">
        <f>SUM(D20:F20)</f>
        <v>0</v>
      </c>
      <c r="H20" s="138"/>
      <c r="I20" s="138"/>
      <c r="J20" s="138"/>
      <c r="K20" s="138">
        <f>SUM(H20:J20)</f>
        <v>0</v>
      </c>
      <c r="L20" s="138">
        <f>+D20+H20</f>
        <v>0</v>
      </c>
      <c r="M20" s="138">
        <f>+E20+I20</f>
        <v>0</v>
      </c>
      <c r="N20" s="138">
        <f>+F20+J20</f>
        <v>0</v>
      </c>
      <c r="O20" s="138">
        <f>SUM(L20:N20)</f>
        <v>0</v>
      </c>
      <c r="P20" s="138"/>
      <c r="Q20" s="139"/>
      <c r="R20" s="138"/>
      <c r="S20" s="138">
        <f>SUM(P20:R20)</f>
        <v>0</v>
      </c>
      <c r="T20" s="138"/>
      <c r="U20" s="138"/>
      <c r="V20" s="138"/>
      <c r="W20" s="138">
        <f>SUM(T20:V20)</f>
        <v>0</v>
      </c>
      <c r="X20" s="141">
        <f>+[3]EVRMC!J19</f>
        <v>91201.5</v>
      </c>
      <c r="Y20" s="138">
        <f>+[3]EVRMC!J20</f>
        <v>0</v>
      </c>
      <c r="Z20" s="138"/>
      <c r="AA20" s="138">
        <f>SUM(X20:Z20)</f>
        <v>91201.5</v>
      </c>
      <c r="AB20" s="138">
        <f t="shared" si="9"/>
        <v>91201.5</v>
      </c>
      <c r="AC20" s="138">
        <f t="shared" si="1"/>
        <v>0</v>
      </c>
      <c r="AD20" s="138">
        <f t="shared" si="1"/>
        <v>0</v>
      </c>
      <c r="AE20" s="138">
        <f t="shared" si="10"/>
        <v>91201.5</v>
      </c>
      <c r="AF20" s="138">
        <f>+[3]EVRMC!AX19</f>
        <v>0</v>
      </c>
      <c r="AG20" s="138">
        <f>+[3]EVRMC!AX20</f>
        <v>0</v>
      </c>
      <c r="AH20" s="138"/>
      <c r="AI20" s="138">
        <f>SUM(AF20:AH20)</f>
        <v>0</v>
      </c>
      <c r="AJ20" s="138">
        <f t="shared" si="12"/>
        <v>91201.5</v>
      </c>
      <c r="AK20" s="138">
        <f t="shared" si="12"/>
        <v>0</v>
      </c>
      <c r="AL20" s="138">
        <f t="shared" si="12"/>
        <v>0</v>
      </c>
      <c r="AM20" s="138">
        <f t="shared" si="13"/>
        <v>91201.5</v>
      </c>
      <c r="AN20" s="142">
        <f>IF(AB20=0," ",AF20/AB20)</f>
        <v>0</v>
      </c>
      <c r="AO20" s="142" t="str">
        <f t="shared" si="14"/>
        <v xml:space="preserve"> </v>
      </c>
      <c r="AP20" s="142" t="str">
        <f t="shared" si="14"/>
        <v xml:space="preserve"> </v>
      </c>
      <c r="AQ20" s="142">
        <f t="shared" si="14"/>
        <v>0</v>
      </c>
      <c r="AR20" s="138">
        <f>+L20-P20-T20</f>
        <v>0</v>
      </c>
      <c r="AS20" s="138">
        <f>+M20-Q20-U20</f>
        <v>0</v>
      </c>
      <c r="AT20" s="138">
        <f>+N20-R20-V20</f>
        <v>0</v>
      </c>
      <c r="AU20" s="138">
        <f>SUM(AR20:AT20)</f>
        <v>0</v>
      </c>
      <c r="AV20" s="143"/>
    </row>
    <row r="21" spans="1:48" s="96" customFormat="1">
      <c r="A21" s="135"/>
      <c r="B21" s="136"/>
      <c r="C21" s="146"/>
      <c r="D21" s="138"/>
      <c r="E21" s="139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9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>
        <f t="shared" si="9"/>
        <v>0</v>
      </c>
      <c r="AC21" s="138">
        <f t="shared" si="1"/>
        <v>0</v>
      </c>
      <c r="AD21" s="138">
        <f t="shared" si="1"/>
        <v>0</v>
      </c>
      <c r="AE21" s="138">
        <f t="shared" si="10"/>
        <v>0</v>
      </c>
      <c r="AF21" s="138"/>
      <c r="AG21" s="138"/>
      <c r="AH21" s="138"/>
      <c r="AI21" s="138"/>
      <c r="AJ21" s="138">
        <f t="shared" si="12"/>
        <v>0</v>
      </c>
      <c r="AK21" s="138">
        <f t="shared" si="12"/>
        <v>0</v>
      </c>
      <c r="AL21" s="138">
        <f t="shared" si="12"/>
        <v>0</v>
      </c>
      <c r="AM21" s="138">
        <f t="shared" si="13"/>
        <v>0</v>
      </c>
      <c r="AN21" s="142"/>
      <c r="AO21" s="142"/>
      <c r="AP21" s="142"/>
      <c r="AQ21" s="142"/>
      <c r="AR21" s="138"/>
      <c r="AS21" s="138"/>
      <c r="AT21" s="138"/>
      <c r="AU21" s="138"/>
      <c r="AV21" s="143"/>
    </row>
    <row r="22" spans="1:48" s="96" customFormat="1">
      <c r="A22" s="135"/>
      <c r="B22" s="136"/>
      <c r="C22" s="145" t="s">
        <v>62</v>
      </c>
      <c r="D22" s="138"/>
      <c r="E22" s="139"/>
      <c r="F22" s="138"/>
      <c r="G22" s="138">
        <f t="shared" ref="G22:G102" si="19">SUM(D22:F22)</f>
        <v>0</v>
      </c>
      <c r="H22" s="138"/>
      <c r="I22" s="138"/>
      <c r="J22" s="138"/>
      <c r="K22" s="138">
        <f t="shared" ref="K22:K102" si="20">SUM(H22:J22)</f>
        <v>0</v>
      </c>
      <c r="L22" s="138">
        <f t="shared" ref="L22:N102" si="21">+D22+H22</f>
        <v>0</v>
      </c>
      <c r="M22" s="138">
        <f t="shared" si="21"/>
        <v>0</v>
      </c>
      <c r="N22" s="138">
        <f t="shared" si="21"/>
        <v>0</v>
      </c>
      <c r="O22" s="138">
        <f t="shared" ref="O22:O102" si="22">SUM(L22:N22)</f>
        <v>0</v>
      </c>
      <c r="P22" s="138"/>
      <c r="Q22" s="139"/>
      <c r="R22" s="138"/>
      <c r="S22" s="138">
        <f t="shared" ref="S22:S102" si="23">SUM(P22:R22)</f>
        <v>0</v>
      </c>
      <c r="T22" s="138"/>
      <c r="U22" s="138"/>
      <c r="V22" s="138"/>
      <c r="W22" s="138">
        <f t="shared" ref="W22:W102" si="24">SUM(T22:V22)</f>
        <v>0</v>
      </c>
      <c r="X22" s="141">
        <f>+[3]EAMC!J19</f>
        <v>729360.31</v>
      </c>
      <c r="Y22" s="138">
        <f>+[3]EAMC!J20</f>
        <v>350000</v>
      </c>
      <c r="Z22" s="138"/>
      <c r="AA22" s="138">
        <f t="shared" ref="AA22:AA102" si="25">SUM(X22:Z22)</f>
        <v>1079360.31</v>
      </c>
      <c r="AB22" s="138">
        <f t="shared" si="9"/>
        <v>729360.31</v>
      </c>
      <c r="AC22" s="138">
        <f t="shared" si="1"/>
        <v>350000</v>
      </c>
      <c r="AD22" s="138">
        <f t="shared" si="1"/>
        <v>0</v>
      </c>
      <c r="AE22" s="138">
        <f t="shared" si="10"/>
        <v>1079360.31</v>
      </c>
      <c r="AF22" s="138">
        <f>+[3]EAMC!AX19</f>
        <v>463415.62</v>
      </c>
      <c r="AG22" s="138">
        <f>+[3]EAMC!AX20</f>
        <v>0</v>
      </c>
      <c r="AH22" s="138"/>
      <c r="AI22" s="138">
        <f t="shared" ref="AI22:AI102" si="26">SUM(AF22:AH22)</f>
        <v>463415.62</v>
      </c>
      <c r="AJ22" s="138">
        <f t="shared" si="12"/>
        <v>265944.69000000006</v>
      </c>
      <c r="AK22" s="138">
        <f t="shared" si="12"/>
        <v>350000</v>
      </c>
      <c r="AL22" s="138">
        <f t="shared" si="12"/>
        <v>0</v>
      </c>
      <c r="AM22" s="138">
        <f t="shared" si="13"/>
        <v>615944.69000000006</v>
      </c>
      <c r="AN22" s="142">
        <f t="shared" ref="AN22:AQ102" si="27">IF(AB22=0," ",AF22/AB22)</f>
        <v>0.63537268706052841</v>
      </c>
      <c r="AO22" s="142">
        <f t="shared" si="27"/>
        <v>0</v>
      </c>
      <c r="AP22" s="142" t="str">
        <f t="shared" si="27"/>
        <v xml:space="preserve"> </v>
      </c>
      <c r="AQ22" s="142">
        <f t="shared" si="27"/>
        <v>0.42934283918592481</v>
      </c>
      <c r="AR22" s="138">
        <f t="shared" ref="AR22:AT102" si="28">+L22-P22-T22</f>
        <v>0</v>
      </c>
      <c r="AS22" s="138">
        <f t="shared" si="28"/>
        <v>0</v>
      </c>
      <c r="AT22" s="138">
        <f t="shared" si="28"/>
        <v>0</v>
      </c>
      <c r="AU22" s="138">
        <f t="shared" ref="AU22:AU102" si="29">SUM(AR22:AT22)</f>
        <v>0</v>
      </c>
      <c r="AV22" s="143"/>
    </row>
    <row r="23" spans="1:48" s="96" customFormat="1">
      <c r="A23" s="135"/>
      <c r="B23" s="136"/>
      <c r="C23" s="147" t="s">
        <v>63</v>
      </c>
      <c r="D23" s="138"/>
      <c r="E23" s="139"/>
      <c r="F23" s="138"/>
      <c r="G23" s="138">
        <f>SUM(D23:F23)</f>
        <v>0</v>
      </c>
      <c r="H23" s="138"/>
      <c r="I23" s="138"/>
      <c r="J23" s="138"/>
      <c r="K23" s="138">
        <f>SUM(H23:J23)</f>
        <v>0</v>
      </c>
      <c r="L23" s="138">
        <f t="shared" si="21"/>
        <v>0</v>
      </c>
      <c r="M23" s="138">
        <f t="shared" si="21"/>
        <v>0</v>
      </c>
      <c r="N23" s="138">
        <f t="shared" si="21"/>
        <v>0</v>
      </c>
      <c r="O23" s="138">
        <f>SUM(L23:N23)</f>
        <v>0</v>
      </c>
      <c r="P23" s="138"/>
      <c r="Q23" s="139"/>
      <c r="R23" s="138"/>
      <c r="S23" s="138">
        <f>SUM(P23:R23)</f>
        <v>0</v>
      </c>
      <c r="T23" s="138"/>
      <c r="U23" s="138"/>
      <c r="V23" s="138"/>
      <c r="W23" s="138">
        <f>SUM(T23:V23)</f>
        <v>0</v>
      </c>
      <c r="X23" s="141">
        <f>+[3]JFMH!J19</f>
        <v>26575.5</v>
      </c>
      <c r="Y23" s="138">
        <f>+[3]JFMH!J20</f>
        <v>0</v>
      </c>
      <c r="Z23" s="138"/>
      <c r="AA23" s="138">
        <f>SUM(X23:Z23)</f>
        <v>26575.5</v>
      </c>
      <c r="AB23" s="138">
        <f t="shared" si="9"/>
        <v>26575.5</v>
      </c>
      <c r="AC23" s="138">
        <f t="shared" si="1"/>
        <v>0</v>
      </c>
      <c r="AD23" s="138">
        <f t="shared" si="1"/>
        <v>0</v>
      </c>
      <c r="AE23" s="138">
        <f t="shared" si="10"/>
        <v>26575.5</v>
      </c>
      <c r="AF23" s="138">
        <f>+[3]JFMH!AX19</f>
        <v>23765.880000000005</v>
      </c>
      <c r="AG23" s="138">
        <f>+[3]JFMH!AX20</f>
        <v>0</v>
      </c>
      <c r="AH23" s="138"/>
      <c r="AI23" s="138">
        <f>SUM(AF23:AH23)</f>
        <v>23765.880000000005</v>
      </c>
      <c r="AJ23" s="138">
        <f t="shared" si="12"/>
        <v>2809.6199999999953</v>
      </c>
      <c r="AK23" s="138">
        <f t="shared" si="12"/>
        <v>0</v>
      </c>
      <c r="AL23" s="138">
        <f t="shared" si="12"/>
        <v>0</v>
      </c>
      <c r="AM23" s="138">
        <f t="shared" si="13"/>
        <v>2809.6199999999953</v>
      </c>
      <c r="AN23" s="142">
        <f t="shared" si="27"/>
        <v>0.89427781227070058</v>
      </c>
      <c r="AO23" s="142" t="str">
        <f t="shared" si="27"/>
        <v xml:space="preserve"> </v>
      </c>
      <c r="AP23" s="142" t="str">
        <f t="shared" si="27"/>
        <v xml:space="preserve"> </v>
      </c>
      <c r="AQ23" s="142">
        <f t="shared" si="27"/>
        <v>0.89427781227070058</v>
      </c>
      <c r="AR23" s="138">
        <f t="shared" si="28"/>
        <v>0</v>
      </c>
      <c r="AS23" s="138">
        <f t="shared" si="28"/>
        <v>0</v>
      </c>
      <c r="AT23" s="138">
        <f t="shared" si="28"/>
        <v>0</v>
      </c>
      <c r="AU23" s="138">
        <f t="shared" si="29"/>
        <v>0</v>
      </c>
      <c r="AV23" s="143"/>
    </row>
    <row r="24" spans="1:48" s="96" customFormat="1">
      <c r="A24" s="135"/>
      <c r="B24" s="136"/>
      <c r="C24" s="147" t="s">
        <v>64</v>
      </c>
      <c r="D24" s="138"/>
      <c r="E24" s="139"/>
      <c r="F24" s="138"/>
      <c r="G24" s="138">
        <f t="shared" si="19"/>
        <v>0</v>
      </c>
      <c r="H24" s="138"/>
      <c r="I24" s="138"/>
      <c r="J24" s="138"/>
      <c r="K24" s="138">
        <f t="shared" si="20"/>
        <v>0</v>
      </c>
      <c r="L24" s="138">
        <f t="shared" si="21"/>
        <v>0</v>
      </c>
      <c r="M24" s="138">
        <f t="shared" si="21"/>
        <v>0</v>
      </c>
      <c r="N24" s="138">
        <f t="shared" si="21"/>
        <v>0</v>
      </c>
      <c r="O24" s="138">
        <f t="shared" si="22"/>
        <v>0</v>
      </c>
      <c r="P24" s="138"/>
      <c r="Q24" s="139"/>
      <c r="R24" s="138"/>
      <c r="S24" s="138">
        <f t="shared" si="23"/>
        <v>0</v>
      </c>
      <c r="T24" s="138"/>
      <c r="U24" s="138"/>
      <c r="V24" s="138"/>
      <c r="W24" s="138">
        <f t="shared" si="24"/>
        <v>0</v>
      </c>
      <c r="X24" s="141">
        <f>+[3]JRMMC!J19</f>
        <v>105989.5</v>
      </c>
      <c r="Y24" s="138">
        <f>+[3]JRMMC!J20</f>
        <v>54991</v>
      </c>
      <c r="Z24" s="138"/>
      <c r="AA24" s="138">
        <f t="shared" si="25"/>
        <v>160980.5</v>
      </c>
      <c r="AB24" s="138">
        <f t="shared" si="9"/>
        <v>105989.5</v>
      </c>
      <c r="AC24" s="138">
        <f t="shared" si="1"/>
        <v>54991</v>
      </c>
      <c r="AD24" s="138">
        <f t="shared" si="1"/>
        <v>0</v>
      </c>
      <c r="AE24" s="138">
        <f t="shared" si="10"/>
        <v>160980.5</v>
      </c>
      <c r="AF24" s="138">
        <f>+[3]JRMMC!AX19</f>
        <v>101106.88</v>
      </c>
      <c r="AG24" s="138">
        <f>+[3]JRMMC!AX20</f>
        <v>49991</v>
      </c>
      <c r="AH24" s="138"/>
      <c r="AI24" s="138">
        <f t="shared" si="26"/>
        <v>151097.88</v>
      </c>
      <c r="AJ24" s="138">
        <f t="shared" si="12"/>
        <v>4882.6199999999953</v>
      </c>
      <c r="AK24" s="138">
        <f t="shared" si="12"/>
        <v>5000</v>
      </c>
      <c r="AL24" s="138">
        <f t="shared" si="12"/>
        <v>0</v>
      </c>
      <c r="AM24" s="138">
        <f t="shared" si="13"/>
        <v>9882.6199999999953</v>
      </c>
      <c r="AN24" s="142">
        <f t="shared" si="27"/>
        <v>0.95393298392765324</v>
      </c>
      <c r="AO24" s="142">
        <f t="shared" si="27"/>
        <v>0.90907603062319287</v>
      </c>
      <c r="AP24" s="142" t="str">
        <f t="shared" si="27"/>
        <v xml:space="preserve"> </v>
      </c>
      <c r="AQ24" s="142">
        <f t="shared" si="27"/>
        <v>0.93860983162556955</v>
      </c>
      <c r="AR24" s="138">
        <f t="shared" si="28"/>
        <v>0</v>
      </c>
      <c r="AS24" s="138">
        <f t="shared" si="28"/>
        <v>0</v>
      </c>
      <c r="AT24" s="138">
        <f t="shared" si="28"/>
        <v>0</v>
      </c>
      <c r="AU24" s="138">
        <f t="shared" si="29"/>
        <v>0</v>
      </c>
      <c r="AV24" s="143"/>
    </row>
    <row r="25" spans="1:48" s="96" customFormat="1">
      <c r="A25" s="135"/>
      <c r="B25" s="136"/>
      <c r="C25" s="137" t="s">
        <v>65</v>
      </c>
      <c r="D25" s="138"/>
      <c r="E25" s="139"/>
      <c r="F25" s="138"/>
      <c r="G25" s="138">
        <f>SUM(D25:F25)</f>
        <v>0</v>
      </c>
      <c r="H25" s="138"/>
      <c r="I25" s="138"/>
      <c r="J25" s="138"/>
      <c r="K25" s="138">
        <f>SUM(H25:J25)</f>
        <v>0</v>
      </c>
      <c r="L25" s="138">
        <f t="shared" si="21"/>
        <v>0</v>
      </c>
      <c r="M25" s="138">
        <f t="shared" si="21"/>
        <v>0</v>
      </c>
      <c r="N25" s="138">
        <f t="shared" si="21"/>
        <v>0</v>
      </c>
      <c r="O25" s="138">
        <f>SUM(L25:N25)</f>
        <v>0</v>
      </c>
      <c r="P25" s="138"/>
      <c r="Q25" s="139"/>
      <c r="R25" s="138"/>
      <c r="S25" s="138">
        <f>SUM(P25:R25)</f>
        <v>0</v>
      </c>
      <c r="T25" s="138"/>
      <c r="U25" s="138"/>
      <c r="V25" s="138"/>
      <c r="W25" s="138">
        <f>SUM(T25:V25)</f>
        <v>0</v>
      </c>
      <c r="X25" s="138">
        <f>+[3]NCMH!J19</f>
        <v>0</v>
      </c>
      <c r="Y25" s="138">
        <f>+[3]NCMH!J20</f>
        <v>5000000</v>
      </c>
      <c r="Z25" s="138"/>
      <c r="AA25" s="138">
        <f>SUM(X25:Z25)</f>
        <v>5000000</v>
      </c>
      <c r="AB25" s="138">
        <f t="shared" si="9"/>
        <v>0</v>
      </c>
      <c r="AC25" s="138">
        <f t="shared" si="9"/>
        <v>5000000</v>
      </c>
      <c r="AD25" s="138">
        <f t="shared" si="9"/>
        <v>0</v>
      </c>
      <c r="AE25" s="138">
        <f t="shared" si="10"/>
        <v>5000000</v>
      </c>
      <c r="AF25" s="138">
        <f>+[3]NCMH!AX19</f>
        <v>0</v>
      </c>
      <c r="AG25" s="138">
        <f>+[3]NCMH!AX20</f>
        <v>4999665.8</v>
      </c>
      <c r="AH25" s="138"/>
      <c r="AI25" s="138">
        <f>SUM(AF25:AH25)</f>
        <v>4999665.8</v>
      </c>
      <c r="AJ25" s="138">
        <f t="shared" si="12"/>
        <v>0</v>
      </c>
      <c r="AK25" s="138">
        <f t="shared" si="12"/>
        <v>334.20000000018626</v>
      </c>
      <c r="AL25" s="138">
        <f t="shared" si="12"/>
        <v>0</v>
      </c>
      <c r="AM25" s="138">
        <f t="shared" si="13"/>
        <v>334.20000000018626</v>
      </c>
      <c r="AN25" s="142" t="str">
        <f t="shared" si="27"/>
        <v xml:space="preserve"> </v>
      </c>
      <c r="AO25" s="142">
        <f t="shared" si="27"/>
        <v>0.99993315999999999</v>
      </c>
      <c r="AP25" s="142" t="str">
        <f t="shared" si="27"/>
        <v xml:space="preserve"> </v>
      </c>
      <c r="AQ25" s="142">
        <f t="shared" si="27"/>
        <v>0.99993315999999999</v>
      </c>
      <c r="AR25" s="138">
        <f t="shared" si="28"/>
        <v>0</v>
      </c>
      <c r="AS25" s="138">
        <f t="shared" si="28"/>
        <v>0</v>
      </c>
      <c r="AT25" s="138">
        <f t="shared" si="28"/>
        <v>0</v>
      </c>
      <c r="AU25" s="138">
        <f t="shared" si="29"/>
        <v>0</v>
      </c>
      <c r="AV25" s="143"/>
    </row>
    <row r="26" spans="1:48" s="96" customFormat="1">
      <c r="A26" s="135"/>
      <c r="B26" s="136"/>
      <c r="C26" s="145" t="s">
        <v>66</v>
      </c>
      <c r="D26" s="138"/>
      <c r="E26" s="139"/>
      <c r="F26" s="138"/>
      <c r="G26" s="138">
        <f t="shared" si="19"/>
        <v>0</v>
      </c>
      <c r="H26" s="138"/>
      <c r="I26" s="138"/>
      <c r="J26" s="138"/>
      <c r="K26" s="138">
        <f t="shared" si="20"/>
        <v>0</v>
      </c>
      <c r="L26" s="138">
        <f t="shared" si="21"/>
        <v>0</v>
      </c>
      <c r="M26" s="138">
        <f t="shared" si="21"/>
        <v>0</v>
      </c>
      <c r="N26" s="138">
        <f t="shared" si="21"/>
        <v>0</v>
      </c>
      <c r="O26" s="138">
        <f t="shared" si="22"/>
        <v>0</v>
      </c>
      <c r="P26" s="138"/>
      <c r="Q26" s="139"/>
      <c r="R26" s="138"/>
      <c r="S26" s="138">
        <f t="shared" si="23"/>
        <v>0</v>
      </c>
      <c r="T26" s="138"/>
      <c r="U26" s="138"/>
      <c r="V26" s="138"/>
      <c r="W26" s="138">
        <f t="shared" si="24"/>
        <v>0</v>
      </c>
      <c r="X26" s="141">
        <f>+[3]NCH!J19</f>
        <v>167217</v>
      </c>
      <c r="Y26" s="138">
        <f>+[3]NCH!J20</f>
        <v>0</v>
      </c>
      <c r="Z26" s="138"/>
      <c r="AA26" s="138">
        <f t="shared" si="25"/>
        <v>167217</v>
      </c>
      <c r="AB26" s="138">
        <f t="shared" si="9"/>
        <v>167217</v>
      </c>
      <c r="AC26" s="138">
        <f t="shared" si="9"/>
        <v>0</v>
      </c>
      <c r="AD26" s="138">
        <f t="shared" si="9"/>
        <v>0</v>
      </c>
      <c r="AE26" s="138">
        <f t="shared" si="10"/>
        <v>167217</v>
      </c>
      <c r="AF26" s="138">
        <f>+[3]NCH!AX19</f>
        <v>41913.752999999997</v>
      </c>
      <c r="AG26" s="138">
        <f>+[3]NCH!AX20</f>
        <v>0</v>
      </c>
      <c r="AH26" s="138"/>
      <c r="AI26" s="138">
        <f t="shared" si="26"/>
        <v>41913.752999999997</v>
      </c>
      <c r="AJ26" s="138">
        <f t="shared" si="12"/>
        <v>125303.247</v>
      </c>
      <c r="AK26" s="138">
        <f t="shared" si="12"/>
        <v>0</v>
      </c>
      <c r="AL26" s="138">
        <f t="shared" si="12"/>
        <v>0</v>
      </c>
      <c r="AM26" s="138">
        <f t="shared" si="13"/>
        <v>125303.247</v>
      </c>
      <c r="AN26" s="142">
        <f t="shared" si="27"/>
        <v>0.2506548556665889</v>
      </c>
      <c r="AO26" s="142" t="str">
        <f t="shared" si="27"/>
        <v xml:space="preserve"> </v>
      </c>
      <c r="AP26" s="142" t="str">
        <f t="shared" si="27"/>
        <v xml:space="preserve"> </v>
      </c>
      <c r="AQ26" s="142">
        <f t="shared" si="27"/>
        <v>0.2506548556665889</v>
      </c>
      <c r="AR26" s="138">
        <f t="shared" si="28"/>
        <v>0</v>
      </c>
      <c r="AS26" s="138">
        <f t="shared" si="28"/>
        <v>0</v>
      </c>
      <c r="AT26" s="138">
        <f t="shared" si="28"/>
        <v>0</v>
      </c>
      <c r="AU26" s="138">
        <f t="shared" si="29"/>
        <v>0</v>
      </c>
      <c r="AV26" s="143"/>
    </row>
    <row r="27" spans="1:48" s="96" customFormat="1">
      <c r="A27" s="135"/>
      <c r="B27" s="136"/>
      <c r="C27" s="145" t="s">
        <v>67</v>
      </c>
      <c r="D27" s="138"/>
      <c r="E27" s="139"/>
      <c r="F27" s="138"/>
      <c r="G27" s="138">
        <f t="shared" si="19"/>
        <v>0</v>
      </c>
      <c r="H27" s="138"/>
      <c r="I27" s="138"/>
      <c r="J27" s="138"/>
      <c r="K27" s="138">
        <f t="shared" si="20"/>
        <v>0</v>
      </c>
      <c r="L27" s="138">
        <f t="shared" si="21"/>
        <v>0</v>
      </c>
      <c r="M27" s="138">
        <f t="shared" si="21"/>
        <v>0</v>
      </c>
      <c r="N27" s="138">
        <f t="shared" si="21"/>
        <v>0</v>
      </c>
      <c r="O27" s="138">
        <f t="shared" si="22"/>
        <v>0</v>
      </c>
      <c r="P27" s="138"/>
      <c r="Q27" s="139"/>
      <c r="R27" s="138"/>
      <c r="S27" s="138">
        <f t="shared" si="23"/>
        <v>0</v>
      </c>
      <c r="T27" s="138"/>
      <c r="U27" s="138"/>
      <c r="V27" s="138"/>
      <c r="W27" s="138">
        <f t="shared" si="24"/>
        <v>0</v>
      </c>
      <c r="X27" s="141">
        <f>+[3]QMMC!J19</f>
        <v>759667.31</v>
      </c>
      <c r="Y27" s="138">
        <f>+[3]QMMC!J20</f>
        <v>0</v>
      </c>
      <c r="Z27" s="138"/>
      <c r="AA27" s="138">
        <f t="shared" si="25"/>
        <v>759667.31</v>
      </c>
      <c r="AB27" s="138">
        <f t="shared" si="9"/>
        <v>759667.31</v>
      </c>
      <c r="AC27" s="138">
        <f t="shared" si="9"/>
        <v>0</v>
      </c>
      <c r="AD27" s="138">
        <f t="shared" si="9"/>
        <v>0</v>
      </c>
      <c r="AE27" s="138">
        <f t="shared" si="10"/>
        <v>759667.31</v>
      </c>
      <c r="AF27" s="138">
        <f>+[3]QMMC!AX19</f>
        <v>431859.20000000007</v>
      </c>
      <c r="AG27" s="138">
        <f>+[3]QMMC!AX20</f>
        <v>0</v>
      </c>
      <c r="AH27" s="138"/>
      <c r="AI27" s="138">
        <f t="shared" si="26"/>
        <v>431859.20000000007</v>
      </c>
      <c r="AJ27" s="138">
        <f t="shared" si="12"/>
        <v>327808.11</v>
      </c>
      <c r="AK27" s="138">
        <f t="shared" si="12"/>
        <v>0</v>
      </c>
      <c r="AL27" s="138">
        <f t="shared" si="12"/>
        <v>0</v>
      </c>
      <c r="AM27" s="138">
        <f t="shared" si="13"/>
        <v>327808.11</v>
      </c>
      <c r="AN27" s="142">
        <f t="shared" si="27"/>
        <v>0.5684846436264317</v>
      </c>
      <c r="AO27" s="142" t="str">
        <f t="shared" si="27"/>
        <v xml:space="preserve"> </v>
      </c>
      <c r="AP27" s="142" t="str">
        <f t="shared" si="27"/>
        <v xml:space="preserve"> </v>
      </c>
      <c r="AQ27" s="142">
        <f t="shared" si="27"/>
        <v>0.5684846436264317</v>
      </c>
      <c r="AR27" s="138">
        <f t="shared" si="28"/>
        <v>0</v>
      </c>
      <c r="AS27" s="138">
        <f t="shared" si="28"/>
        <v>0</v>
      </c>
      <c r="AT27" s="138">
        <f t="shared" si="28"/>
        <v>0</v>
      </c>
      <c r="AU27" s="138">
        <f t="shared" si="29"/>
        <v>0</v>
      </c>
      <c r="AV27" s="143"/>
    </row>
    <row r="28" spans="1:48" s="96" customFormat="1">
      <c r="A28" s="135"/>
      <c r="B28" s="136"/>
      <c r="C28" s="145" t="s">
        <v>68</v>
      </c>
      <c r="D28" s="138"/>
      <c r="E28" s="139"/>
      <c r="F28" s="138"/>
      <c r="G28" s="138">
        <f t="shared" si="19"/>
        <v>0</v>
      </c>
      <c r="H28" s="138"/>
      <c r="I28" s="138"/>
      <c r="J28" s="138"/>
      <c r="K28" s="138">
        <f t="shared" si="20"/>
        <v>0</v>
      </c>
      <c r="L28" s="138">
        <f t="shared" si="21"/>
        <v>0</v>
      </c>
      <c r="M28" s="138">
        <f t="shared" si="21"/>
        <v>0</v>
      </c>
      <c r="N28" s="138">
        <f t="shared" si="21"/>
        <v>0</v>
      </c>
      <c r="O28" s="138">
        <f t="shared" si="22"/>
        <v>0</v>
      </c>
      <c r="P28" s="138"/>
      <c r="Q28" s="139"/>
      <c r="R28" s="138"/>
      <c r="S28" s="138">
        <f t="shared" si="23"/>
        <v>0</v>
      </c>
      <c r="T28" s="138"/>
      <c r="U28" s="138"/>
      <c r="V28" s="138"/>
      <c r="W28" s="138">
        <f t="shared" si="24"/>
        <v>0</v>
      </c>
      <c r="X28" s="141">
        <f>+[3]RITM!J19</f>
        <v>66044</v>
      </c>
      <c r="Y28" s="138">
        <f>+[3]RITM!J20</f>
        <v>0</v>
      </c>
      <c r="Z28" s="138"/>
      <c r="AA28" s="138">
        <f t="shared" si="25"/>
        <v>66044</v>
      </c>
      <c r="AB28" s="138">
        <f t="shared" si="9"/>
        <v>66044</v>
      </c>
      <c r="AC28" s="138">
        <f t="shared" si="9"/>
        <v>0</v>
      </c>
      <c r="AD28" s="138">
        <f t="shared" si="9"/>
        <v>0</v>
      </c>
      <c r="AE28" s="138">
        <f t="shared" si="10"/>
        <v>66044</v>
      </c>
      <c r="AF28" s="138">
        <f>+[3]RITM!AX19</f>
        <v>64643.5</v>
      </c>
      <c r="AG28" s="138">
        <f>+[3]RITM!AX20</f>
        <v>0</v>
      </c>
      <c r="AH28" s="138"/>
      <c r="AI28" s="138">
        <f t="shared" si="26"/>
        <v>64643.5</v>
      </c>
      <c r="AJ28" s="138">
        <f t="shared" si="12"/>
        <v>1400.5</v>
      </c>
      <c r="AK28" s="138">
        <f t="shared" si="12"/>
        <v>0</v>
      </c>
      <c r="AL28" s="138">
        <f t="shared" si="12"/>
        <v>0</v>
      </c>
      <c r="AM28" s="138">
        <f t="shared" si="13"/>
        <v>1400.5</v>
      </c>
      <c r="AN28" s="142">
        <f t="shared" si="27"/>
        <v>0.97879444007025618</v>
      </c>
      <c r="AO28" s="142" t="str">
        <f t="shared" si="27"/>
        <v xml:space="preserve"> </v>
      </c>
      <c r="AP28" s="142" t="str">
        <f t="shared" si="27"/>
        <v xml:space="preserve"> </v>
      </c>
      <c r="AQ28" s="142">
        <f t="shared" si="27"/>
        <v>0.97879444007025618</v>
      </c>
      <c r="AR28" s="138">
        <f t="shared" si="28"/>
        <v>0</v>
      </c>
      <c r="AS28" s="138">
        <f t="shared" si="28"/>
        <v>0</v>
      </c>
      <c r="AT28" s="138">
        <f t="shared" si="28"/>
        <v>0</v>
      </c>
      <c r="AU28" s="138">
        <f t="shared" si="29"/>
        <v>0</v>
      </c>
      <c r="AV28" s="143"/>
    </row>
    <row r="29" spans="1:48" s="96" customFormat="1">
      <c r="A29" s="135"/>
      <c r="B29" s="136"/>
      <c r="C29" s="145" t="s">
        <v>69</v>
      </c>
      <c r="D29" s="138"/>
      <c r="E29" s="139"/>
      <c r="F29" s="138"/>
      <c r="G29" s="138">
        <f t="shared" si="19"/>
        <v>0</v>
      </c>
      <c r="H29" s="138"/>
      <c r="I29" s="138"/>
      <c r="J29" s="138"/>
      <c r="K29" s="138">
        <f t="shared" si="20"/>
        <v>0</v>
      </c>
      <c r="L29" s="138">
        <f t="shared" si="21"/>
        <v>0</v>
      </c>
      <c r="M29" s="138">
        <f t="shared" si="21"/>
        <v>0</v>
      </c>
      <c r="N29" s="138">
        <f t="shared" si="21"/>
        <v>0</v>
      </c>
      <c r="O29" s="138">
        <f t="shared" si="22"/>
        <v>0</v>
      </c>
      <c r="P29" s="138"/>
      <c r="Q29" s="139"/>
      <c r="R29" s="138"/>
      <c r="S29" s="138">
        <f t="shared" si="23"/>
        <v>0</v>
      </c>
      <c r="T29" s="138"/>
      <c r="U29" s="138"/>
      <c r="V29" s="138"/>
      <c r="W29" s="138">
        <f t="shared" si="24"/>
        <v>0</v>
      </c>
      <c r="X29" s="138">
        <f>+[3]SLH!J19</f>
        <v>1243914.5</v>
      </c>
      <c r="Y29" s="138">
        <f>+[3]SLH!J20</f>
        <v>600000</v>
      </c>
      <c r="Z29" s="138"/>
      <c r="AA29" s="138">
        <f t="shared" si="25"/>
        <v>1843914.5</v>
      </c>
      <c r="AB29" s="138">
        <f t="shared" si="9"/>
        <v>1243914.5</v>
      </c>
      <c r="AC29" s="138">
        <f t="shared" si="9"/>
        <v>600000</v>
      </c>
      <c r="AD29" s="138">
        <f t="shared" si="9"/>
        <v>0</v>
      </c>
      <c r="AE29" s="138">
        <f t="shared" si="10"/>
        <v>1843914.5</v>
      </c>
      <c r="AF29" s="138">
        <f>+[3]SLH!AX19</f>
        <v>1085467</v>
      </c>
      <c r="AG29" s="138">
        <f>+[3]SLH!AX20</f>
        <v>382742.23</v>
      </c>
      <c r="AH29" s="138"/>
      <c r="AI29" s="138">
        <f t="shared" si="26"/>
        <v>1468209.23</v>
      </c>
      <c r="AJ29" s="138">
        <f t="shared" si="12"/>
        <v>158447.5</v>
      </c>
      <c r="AK29" s="138">
        <f t="shared" si="12"/>
        <v>217257.77000000002</v>
      </c>
      <c r="AL29" s="138">
        <f t="shared" si="12"/>
        <v>0</v>
      </c>
      <c r="AM29" s="138">
        <f t="shared" si="13"/>
        <v>375705.27</v>
      </c>
      <c r="AN29" s="142">
        <f t="shared" si="27"/>
        <v>0.87262187232321831</v>
      </c>
      <c r="AO29" s="142">
        <f t="shared" si="27"/>
        <v>0.63790371666666668</v>
      </c>
      <c r="AP29" s="142" t="str">
        <f t="shared" si="27"/>
        <v xml:space="preserve"> </v>
      </c>
      <c r="AQ29" s="142">
        <f t="shared" si="27"/>
        <v>0.79624582918568076</v>
      </c>
      <c r="AR29" s="138">
        <f t="shared" si="28"/>
        <v>0</v>
      </c>
      <c r="AS29" s="138">
        <f t="shared" si="28"/>
        <v>0</v>
      </c>
      <c r="AT29" s="138">
        <f t="shared" si="28"/>
        <v>0</v>
      </c>
      <c r="AU29" s="138">
        <f t="shared" si="29"/>
        <v>0</v>
      </c>
      <c r="AV29" s="143"/>
    </row>
    <row r="30" spans="1:48" s="96" customFormat="1">
      <c r="A30" s="135"/>
      <c r="B30" s="136"/>
      <c r="C30" s="145" t="s">
        <v>70</v>
      </c>
      <c r="D30" s="138"/>
      <c r="E30" s="139"/>
      <c r="F30" s="138"/>
      <c r="G30" s="138">
        <f t="shared" si="19"/>
        <v>0</v>
      </c>
      <c r="H30" s="138"/>
      <c r="I30" s="138"/>
      <c r="J30" s="138"/>
      <c r="K30" s="138">
        <f t="shared" si="20"/>
        <v>0</v>
      </c>
      <c r="L30" s="138">
        <f t="shared" si="21"/>
        <v>0</v>
      </c>
      <c r="M30" s="138">
        <f t="shared" si="21"/>
        <v>0</v>
      </c>
      <c r="N30" s="138">
        <f t="shared" si="21"/>
        <v>0</v>
      </c>
      <c r="O30" s="138">
        <f t="shared" si="22"/>
        <v>0</v>
      </c>
      <c r="P30" s="138"/>
      <c r="Q30" s="139"/>
      <c r="R30" s="138"/>
      <c r="S30" s="138">
        <f t="shared" si="23"/>
        <v>0</v>
      </c>
      <c r="T30" s="138"/>
      <c r="U30" s="138"/>
      <c r="V30" s="138"/>
      <c r="W30" s="138">
        <f t="shared" si="24"/>
        <v>0</v>
      </c>
      <c r="X30" s="138">
        <f>+[3]TMC!J19</f>
        <v>36117</v>
      </c>
      <c r="Y30" s="138">
        <f>+[3]TMC!J20</f>
        <v>0</v>
      </c>
      <c r="Z30" s="138"/>
      <c r="AA30" s="138">
        <f t="shared" si="25"/>
        <v>36117</v>
      </c>
      <c r="AB30" s="138">
        <f t="shared" si="9"/>
        <v>36117</v>
      </c>
      <c r="AC30" s="138">
        <f t="shared" si="9"/>
        <v>0</v>
      </c>
      <c r="AD30" s="138">
        <f t="shared" si="9"/>
        <v>0</v>
      </c>
      <c r="AE30" s="138">
        <f t="shared" si="10"/>
        <v>36117</v>
      </c>
      <c r="AF30" s="138">
        <f>+[3]TMC!AX19</f>
        <v>36117</v>
      </c>
      <c r="AG30" s="138">
        <f>+[3]TMC!AX20</f>
        <v>0</v>
      </c>
      <c r="AH30" s="138"/>
      <c r="AI30" s="138">
        <f t="shared" si="26"/>
        <v>36117</v>
      </c>
      <c r="AJ30" s="138">
        <f t="shared" si="12"/>
        <v>0</v>
      </c>
      <c r="AK30" s="138">
        <f t="shared" si="12"/>
        <v>0</v>
      </c>
      <c r="AL30" s="138">
        <f t="shared" si="12"/>
        <v>0</v>
      </c>
      <c r="AM30" s="138">
        <f t="shared" si="13"/>
        <v>0</v>
      </c>
      <c r="AN30" s="142">
        <f t="shared" si="27"/>
        <v>1</v>
      </c>
      <c r="AO30" s="142" t="str">
        <f t="shared" si="27"/>
        <v xml:space="preserve"> </v>
      </c>
      <c r="AP30" s="142" t="str">
        <f t="shared" si="27"/>
        <v xml:space="preserve"> </v>
      </c>
      <c r="AQ30" s="142">
        <f t="shared" si="27"/>
        <v>1</v>
      </c>
      <c r="AR30" s="138">
        <f t="shared" si="28"/>
        <v>0</v>
      </c>
      <c r="AS30" s="138">
        <f t="shared" si="28"/>
        <v>0</v>
      </c>
      <c r="AT30" s="138">
        <f t="shared" si="28"/>
        <v>0</v>
      </c>
      <c r="AU30" s="138">
        <f t="shared" si="29"/>
        <v>0</v>
      </c>
      <c r="AV30" s="143"/>
    </row>
    <row r="31" spans="1:48" s="96" customFormat="1">
      <c r="A31" s="135"/>
      <c r="B31" s="136"/>
      <c r="C31" s="146"/>
      <c r="D31" s="138"/>
      <c r="E31" s="139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9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>
        <f t="shared" si="9"/>
        <v>0</v>
      </c>
      <c r="AC31" s="138">
        <f t="shared" si="9"/>
        <v>0</v>
      </c>
      <c r="AD31" s="138">
        <f t="shared" si="9"/>
        <v>0</v>
      </c>
      <c r="AE31" s="138">
        <f t="shared" si="10"/>
        <v>0</v>
      </c>
      <c r="AF31" s="138"/>
      <c r="AG31" s="138"/>
      <c r="AH31" s="138"/>
      <c r="AI31" s="138"/>
      <c r="AJ31" s="138">
        <f t="shared" si="12"/>
        <v>0</v>
      </c>
      <c r="AK31" s="138">
        <f t="shared" si="12"/>
        <v>0</v>
      </c>
      <c r="AL31" s="138">
        <f t="shared" si="12"/>
        <v>0</v>
      </c>
      <c r="AM31" s="138">
        <f t="shared" si="13"/>
        <v>0</v>
      </c>
      <c r="AN31" s="142"/>
      <c r="AO31" s="142"/>
      <c r="AP31" s="142"/>
      <c r="AQ31" s="142"/>
      <c r="AR31" s="138"/>
      <c r="AS31" s="138"/>
      <c r="AT31" s="138"/>
      <c r="AU31" s="138"/>
      <c r="AV31" s="143"/>
    </row>
    <row r="32" spans="1:48" s="96" customFormat="1">
      <c r="A32" s="135"/>
      <c r="B32" s="136"/>
      <c r="C32" s="148" t="s">
        <v>71</v>
      </c>
      <c r="D32" s="138"/>
      <c r="E32" s="139"/>
      <c r="F32" s="138"/>
      <c r="G32" s="138">
        <f>SUM(D32:F32)</f>
        <v>0</v>
      </c>
      <c r="H32" s="138"/>
      <c r="I32" s="138"/>
      <c r="J32" s="138"/>
      <c r="K32" s="138">
        <f>SUM(H32:J32)</f>
        <v>0</v>
      </c>
      <c r="L32" s="138">
        <f>+D32+H32</f>
        <v>0</v>
      </c>
      <c r="M32" s="138">
        <f>+E32+I32</f>
        <v>0</v>
      </c>
      <c r="N32" s="138">
        <f>+F32+J32</f>
        <v>0</v>
      </c>
      <c r="O32" s="138">
        <f>SUM(L32:N32)</f>
        <v>0</v>
      </c>
      <c r="P32" s="138"/>
      <c r="Q32" s="139"/>
      <c r="R32" s="138"/>
      <c r="S32" s="138">
        <f>SUM(P32:R32)</f>
        <v>0</v>
      </c>
      <c r="T32" s="138"/>
      <c r="U32" s="138"/>
      <c r="V32" s="138"/>
      <c r="W32" s="138">
        <f>SUM(T32:V32)</f>
        <v>0</v>
      </c>
      <c r="X32" s="138">
        <f>+[3]BOQ!J19</f>
        <v>0</v>
      </c>
      <c r="Y32" s="138">
        <f>+[3]BOQ!J20</f>
        <v>2000000</v>
      </c>
      <c r="Z32" s="138"/>
      <c r="AA32" s="138">
        <f>SUM(X32:Z32)</f>
        <v>2000000</v>
      </c>
      <c r="AB32" s="138">
        <f t="shared" si="9"/>
        <v>0</v>
      </c>
      <c r="AC32" s="138">
        <f t="shared" si="9"/>
        <v>2000000</v>
      </c>
      <c r="AD32" s="138">
        <f t="shared" si="9"/>
        <v>0</v>
      </c>
      <c r="AE32" s="138">
        <f t="shared" si="10"/>
        <v>2000000</v>
      </c>
      <c r="AF32" s="138">
        <f>+[3]BOQ!AX19</f>
        <v>0</v>
      </c>
      <c r="AG32" s="138">
        <f>+[3]BOQ!AX20</f>
        <v>1999818.34</v>
      </c>
      <c r="AH32" s="138"/>
      <c r="AI32" s="138">
        <f>SUM(AF32:AH32)</f>
        <v>1999818.34</v>
      </c>
      <c r="AJ32" s="138">
        <f t="shared" si="12"/>
        <v>0</v>
      </c>
      <c r="AK32" s="138">
        <f t="shared" si="12"/>
        <v>181.65999999991618</v>
      </c>
      <c r="AL32" s="138">
        <f t="shared" si="12"/>
        <v>0</v>
      </c>
      <c r="AM32" s="138">
        <f t="shared" si="13"/>
        <v>181.65999999991618</v>
      </c>
      <c r="AN32" s="142" t="str">
        <f>IF(AB32=0," ",AF32/AB32)</f>
        <v xml:space="preserve"> </v>
      </c>
      <c r="AO32" s="142">
        <f>IF(AC32=0," ",AG32/AC32)</f>
        <v>0.99990917000000001</v>
      </c>
      <c r="AP32" s="142" t="str">
        <f>IF(AD32=0," ",AH32/AD32)</f>
        <v xml:space="preserve"> </v>
      </c>
      <c r="AQ32" s="142">
        <f>IF(AE32=0," ",AI32/AE32)</f>
        <v>0.99990917000000001</v>
      </c>
      <c r="AR32" s="138">
        <f>+L32-P32-T32</f>
        <v>0</v>
      </c>
      <c r="AS32" s="138">
        <f>+M32-Q32-U32</f>
        <v>0</v>
      </c>
      <c r="AT32" s="138">
        <f>+N32-R32-V32</f>
        <v>0</v>
      </c>
      <c r="AU32" s="138">
        <f>SUM(AR32:AT32)</f>
        <v>0</v>
      </c>
      <c r="AV32" s="143"/>
    </row>
    <row r="33" spans="1:49" s="96" customFormat="1">
      <c r="A33" s="135"/>
      <c r="B33" s="136"/>
      <c r="C33" s="146"/>
      <c r="D33" s="138"/>
      <c r="E33" s="139"/>
      <c r="F33" s="138"/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9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>
        <f t="shared" si="9"/>
        <v>0</v>
      </c>
      <c r="AC33" s="138">
        <f t="shared" si="9"/>
        <v>0</v>
      </c>
      <c r="AD33" s="138">
        <f t="shared" si="9"/>
        <v>0</v>
      </c>
      <c r="AE33" s="138">
        <f t="shared" si="10"/>
        <v>0</v>
      </c>
      <c r="AF33" s="138"/>
      <c r="AG33" s="138"/>
      <c r="AH33" s="138"/>
      <c r="AI33" s="138"/>
      <c r="AJ33" s="141">
        <f t="shared" si="12"/>
        <v>0</v>
      </c>
      <c r="AK33" s="138">
        <f t="shared" si="12"/>
        <v>0</v>
      </c>
      <c r="AL33" s="138">
        <f t="shared" si="12"/>
        <v>0</v>
      </c>
      <c r="AM33" s="138">
        <f t="shared" si="13"/>
        <v>0</v>
      </c>
      <c r="AN33" s="142"/>
      <c r="AO33" s="142"/>
      <c r="AP33" s="142"/>
      <c r="AQ33" s="142"/>
      <c r="AR33" s="138"/>
      <c r="AS33" s="138"/>
      <c r="AT33" s="138"/>
      <c r="AU33" s="138"/>
      <c r="AV33" s="143"/>
    </row>
    <row r="34" spans="1:49" s="96" customFormat="1">
      <c r="A34" s="135"/>
      <c r="B34" s="136"/>
      <c r="C34" s="149" t="s">
        <v>72</v>
      </c>
      <c r="D34" s="138"/>
      <c r="E34" s="139"/>
      <c r="F34" s="138"/>
      <c r="G34" s="138">
        <f t="shared" si="19"/>
        <v>0</v>
      </c>
      <c r="H34" s="138"/>
      <c r="I34" s="138"/>
      <c r="J34" s="138"/>
      <c r="K34" s="138">
        <f t="shared" si="20"/>
        <v>0</v>
      </c>
      <c r="L34" s="138">
        <f t="shared" si="21"/>
        <v>0</v>
      </c>
      <c r="M34" s="138">
        <f t="shared" si="21"/>
        <v>0</v>
      </c>
      <c r="N34" s="138">
        <f t="shared" si="21"/>
        <v>0</v>
      </c>
      <c r="O34" s="138">
        <f t="shared" si="22"/>
        <v>0</v>
      </c>
      <c r="P34" s="138"/>
      <c r="Q34" s="139"/>
      <c r="R34" s="138"/>
      <c r="S34" s="138">
        <f t="shared" si="23"/>
        <v>0</v>
      </c>
      <c r="T34" s="138"/>
      <c r="U34" s="138"/>
      <c r="V34" s="138"/>
      <c r="W34" s="138">
        <f t="shared" si="24"/>
        <v>0</v>
      </c>
      <c r="X34" s="138">
        <f>+[3]TRCCEBU!J19+[3]ARGAO!J19</f>
        <v>1769213.81</v>
      </c>
      <c r="Y34" s="138">
        <f>+[3]TRCCEBU!J20+[3]ARGAO!J20</f>
        <v>0</v>
      </c>
      <c r="Z34" s="138"/>
      <c r="AA34" s="138">
        <f t="shared" si="25"/>
        <v>1769213.81</v>
      </c>
      <c r="AB34" s="138">
        <f t="shared" si="9"/>
        <v>1769213.81</v>
      </c>
      <c r="AC34" s="138">
        <f t="shared" si="9"/>
        <v>0</v>
      </c>
      <c r="AD34" s="138">
        <f t="shared" si="9"/>
        <v>0</v>
      </c>
      <c r="AE34" s="138">
        <f t="shared" si="10"/>
        <v>1769213.81</v>
      </c>
      <c r="AF34" s="138">
        <f>+[3]TRCCEBU!AX19+[3]ARGAO!AX19</f>
        <v>1207969.8799999999</v>
      </c>
      <c r="AG34" s="138">
        <f>+[3]TRCCEBU!AX20+[3]ARGAO!AX20</f>
        <v>0</v>
      </c>
      <c r="AH34" s="138"/>
      <c r="AI34" s="138">
        <f t="shared" si="26"/>
        <v>1207969.8799999999</v>
      </c>
      <c r="AJ34" s="141">
        <f t="shared" si="12"/>
        <v>561243.93000000017</v>
      </c>
      <c r="AK34" s="138">
        <f t="shared" si="12"/>
        <v>0</v>
      </c>
      <c r="AL34" s="138">
        <f t="shared" si="12"/>
        <v>0</v>
      </c>
      <c r="AM34" s="138">
        <f t="shared" si="13"/>
        <v>561243.93000000017</v>
      </c>
      <c r="AN34" s="142">
        <f t="shared" si="27"/>
        <v>0.68277212916397023</v>
      </c>
      <c r="AO34" s="142" t="str">
        <f t="shared" si="27"/>
        <v xml:space="preserve"> </v>
      </c>
      <c r="AP34" s="142" t="str">
        <f t="shared" si="27"/>
        <v xml:space="preserve"> </v>
      </c>
      <c r="AQ34" s="142">
        <f t="shared" si="27"/>
        <v>0.68277212916397023</v>
      </c>
      <c r="AR34" s="138">
        <f t="shared" si="28"/>
        <v>0</v>
      </c>
      <c r="AS34" s="138">
        <f t="shared" si="28"/>
        <v>0</v>
      </c>
      <c r="AT34" s="138">
        <f t="shared" si="28"/>
        <v>0</v>
      </c>
      <c r="AU34" s="138">
        <f t="shared" si="29"/>
        <v>0</v>
      </c>
      <c r="AV34" s="143"/>
    </row>
    <row r="35" spans="1:49" s="96" customFormat="1">
      <c r="A35" s="135"/>
      <c r="B35" s="136"/>
      <c r="C35" s="150" t="s">
        <v>73</v>
      </c>
      <c r="D35" s="138"/>
      <c r="E35" s="139"/>
      <c r="F35" s="138"/>
      <c r="G35" s="138">
        <f t="shared" si="19"/>
        <v>0</v>
      </c>
      <c r="H35" s="138"/>
      <c r="I35" s="138"/>
      <c r="J35" s="138"/>
      <c r="K35" s="138">
        <f t="shared" si="20"/>
        <v>0</v>
      </c>
      <c r="L35" s="138">
        <f t="shared" si="21"/>
        <v>0</v>
      </c>
      <c r="M35" s="138">
        <f t="shared" si="21"/>
        <v>0</v>
      </c>
      <c r="N35" s="138">
        <f t="shared" si="21"/>
        <v>0</v>
      </c>
      <c r="O35" s="138">
        <f t="shared" si="22"/>
        <v>0</v>
      </c>
      <c r="P35" s="138"/>
      <c r="Q35" s="139"/>
      <c r="R35" s="138"/>
      <c r="S35" s="138">
        <f t="shared" si="23"/>
        <v>0</v>
      </c>
      <c r="T35" s="138"/>
      <c r="U35" s="138"/>
      <c r="V35" s="138"/>
      <c r="W35" s="138">
        <f t="shared" si="24"/>
        <v>0</v>
      </c>
      <c r="X35" s="138">
        <f>+[3]TRCBATAAN!J19</f>
        <v>624132</v>
      </c>
      <c r="Y35" s="138">
        <f>+[3]TRCBATAAN!J20</f>
        <v>0</v>
      </c>
      <c r="Z35" s="138"/>
      <c r="AA35" s="138">
        <f t="shared" si="25"/>
        <v>624132</v>
      </c>
      <c r="AB35" s="138">
        <f t="shared" si="9"/>
        <v>624132</v>
      </c>
      <c r="AC35" s="138">
        <f t="shared" si="9"/>
        <v>0</v>
      </c>
      <c r="AD35" s="138">
        <f t="shared" si="9"/>
        <v>0</v>
      </c>
      <c r="AE35" s="138">
        <f t="shared" si="10"/>
        <v>624132</v>
      </c>
      <c r="AF35" s="138">
        <f>+[3]TRCBATAAN!AX19</f>
        <v>212682</v>
      </c>
      <c r="AG35" s="138">
        <f>+[3]TRCBATAAN!AX20</f>
        <v>0</v>
      </c>
      <c r="AH35" s="138"/>
      <c r="AI35" s="138">
        <f t="shared" si="26"/>
        <v>212682</v>
      </c>
      <c r="AJ35" s="141">
        <f t="shared" si="12"/>
        <v>411450</v>
      </c>
      <c r="AK35" s="138">
        <f t="shared" si="12"/>
        <v>0</v>
      </c>
      <c r="AL35" s="138">
        <f t="shared" si="12"/>
        <v>0</v>
      </c>
      <c r="AM35" s="138">
        <f t="shared" si="13"/>
        <v>411450</v>
      </c>
      <c r="AN35" s="142">
        <f t="shared" si="27"/>
        <v>0.34076445367326141</v>
      </c>
      <c r="AO35" s="142" t="str">
        <f t="shared" si="27"/>
        <v xml:space="preserve"> </v>
      </c>
      <c r="AP35" s="142" t="str">
        <f t="shared" si="27"/>
        <v xml:space="preserve"> </v>
      </c>
      <c r="AQ35" s="142">
        <f t="shared" si="27"/>
        <v>0.34076445367326141</v>
      </c>
      <c r="AR35" s="138">
        <f t="shared" si="28"/>
        <v>0</v>
      </c>
      <c r="AS35" s="138">
        <f t="shared" si="28"/>
        <v>0</v>
      </c>
      <c r="AT35" s="138">
        <f t="shared" si="28"/>
        <v>0</v>
      </c>
      <c r="AU35" s="138">
        <f t="shared" si="29"/>
        <v>0</v>
      </c>
      <c r="AV35" s="143"/>
    </row>
    <row r="36" spans="1:49" s="96" customFormat="1">
      <c r="A36" s="135"/>
      <c r="B36" s="136"/>
      <c r="C36" s="144" t="s">
        <v>74</v>
      </c>
      <c r="D36" s="138"/>
      <c r="E36" s="139"/>
      <c r="F36" s="138"/>
      <c r="G36" s="138">
        <f t="shared" si="19"/>
        <v>0</v>
      </c>
      <c r="H36" s="138"/>
      <c r="I36" s="138"/>
      <c r="J36" s="138"/>
      <c r="K36" s="138">
        <f t="shared" si="20"/>
        <v>0</v>
      </c>
      <c r="L36" s="138">
        <f t="shared" si="21"/>
        <v>0</v>
      </c>
      <c r="M36" s="138">
        <f t="shared" si="21"/>
        <v>0</v>
      </c>
      <c r="N36" s="138">
        <f t="shared" si="21"/>
        <v>0</v>
      </c>
      <c r="O36" s="138">
        <f t="shared" si="22"/>
        <v>0</v>
      </c>
      <c r="P36" s="138"/>
      <c r="Q36" s="139"/>
      <c r="R36" s="138"/>
      <c r="S36" s="138">
        <f t="shared" si="23"/>
        <v>0</v>
      </c>
      <c r="T36" s="138"/>
      <c r="U36" s="138"/>
      <c r="V36" s="138"/>
      <c r="W36" s="138">
        <f t="shared" si="24"/>
        <v>0</v>
      </c>
      <c r="X36" s="138">
        <f>+[3]BICUTAN!J19</f>
        <v>2347721.9500000002</v>
      </c>
      <c r="Y36" s="138">
        <f>+[3]BICUTAN!J20</f>
        <v>11000000</v>
      </c>
      <c r="Z36" s="138"/>
      <c r="AA36" s="138">
        <f t="shared" si="25"/>
        <v>13347721.949999999</v>
      </c>
      <c r="AB36" s="138">
        <f t="shared" si="9"/>
        <v>2347721.9500000002</v>
      </c>
      <c r="AC36" s="138">
        <f t="shared" si="9"/>
        <v>11000000</v>
      </c>
      <c r="AD36" s="138">
        <f t="shared" si="9"/>
        <v>0</v>
      </c>
      <c r="AE36" s="138">
        <f t="shared" si="10"/>
        <v>13347721.949999999</v>
      </c>
      <c r="AF36" s="138">
        <f>+[3]BICUTAN!AX19</f>
        <v>2029912.2399999998</v>
      </c>
      <c r="AG36" s="138">
        <f>+[3]BICUTAN!AX20</f>
        <v>10931250</v>
      </c>
      <c r="AH36" s="138"/>
      <c r="AI36" s="138">
        <f t="shared" si="26"/>
        <v>12961162.24</v>
      </c>
      <c r="AJ36" s="141">
        <f t="shared" si="12"/>
        <v>317809.71000000043</v>
      </c>
      <c r="AK36" s="138">
        <f t="shared" si="12"/>
        <v>68750</v>
      </c>
      <c r="AL36" s="138">
        <f t="shared" si="12"/>
        <v>0</v>
      </c>
      <c r="AM36" s="138">
        <f t="shared" si="13"/>
        <v>386559.71000000043</v>
      </c>
      <c r="AN36" s="142">
        <f t="shared" si="27"/>
        <v>0.86463060074043252</v>
      </c>
      <c r="AO36" s="142">
        <f t="shared" si="27"/>
        <v>0.99375000000000002</v>
      </c>
      <c r="AP36" s="142" t="str">
        <f t="shared" si="27"/>
        <v xml:space="preserve"> </v>
      </c>
      <c r="AQ36" s="142">
        <f t="shared" si="27"/>
        <v>0.97103927460820394</v>
      </c>
      <c r="AR36" s="138">
        <f t="shared" si="28"/>
        <v>0</v>
      </c>
      <c r="AS36" s="138">
        <f t="shared" si="28"/>
        <v>0</v>
      </c>
      <c r="AT36" s="138">
        <f t="shared" si="28"/>
        <v>0</v>
      </c>
      <c r="AU36" s="138">
        <f t="shared" si="29"/>
        <v>0</v>
      </c>
      <c r="AV36" s="143"/>
    </row>
    <row r="37" spans="1:49" s="96" customFormat="1">
      <c r="A37" s="135"/>
      <c r="B37" s="136"/>
      <c r="C37" s="149" t="s">
        <v>75</v>
      </c>
      <c r="D37" s="138"/>
      <c r="E37" s="139"/>
      <c r="F37" s="138"/>
      <c r="G37" s="138">
        <f t="shared" si="19"/>
        <v>0</v>
      </c>
      <c r="H37" s="138"/>
      <c r="I37" s="138"/>
      <c r="J37" s="138"/>
      <c r="K37" s="138">
        <f t="shared" si="20"/>
        <v>0</v>
      </c>
      <c r="L37" s="138">
        <f t="shared" si="21"/>
        <v>0</v>
      </c>
      <c r="M37" s="138">
        <f t="shared" si="21"/>
        <v>0</v>
      </c>
      <c r="N37" s="138">
        <f t="shared" si="21"/>
        <v>0</v>
      </c>
      <c r="O37" s="138">
        <f t="shared" si="22"/>
        <v>0</v>
      </c>
      <c r="P37" s="138"/>
      <c r="Q37" s="139"/>
      <c r="R37" s="138"/>
      <c r="S37" s="138">
        <f t="shared" si="23"/>
        <v>0</v>
      </c>
      <c r="T37" s="138"/>
      <c r="U37" s="138"/>
      <c r="V37" s="138"/>
      <c r="W37" s="138">
        <f t="shared" si="24"/>
        <v>0</v>
      </c>
      <c r="X37" s="138">
        <f>+[3]TRCCDO!J19</f>
        <v>1551693.06</v>
      </c>
      <c r="Y37" s="138">
        <f>+[3]TRCCDO!J20</f>
        <v>0</v>
      </c>
      <c r="Z37" s="138"/>
      <c r="AA37" s="138">
        <f t="shared" si="25"/>
        <v>1551693.06</v>
      </c>
      <c r="AB37" s="138">
        <f t="shared" si="9"/>
        <v>1551693.06</v>
      </c>
      <c r="AC37" s="138">
        <f t="shared" si="9"/>
        <v>0</v>
      </c>
      <c r="AD37" s="138">
        <f t="shared" si="9"/>
        <v>0</v>
      </c>
      <c r="AE37" s="138">
        <f t="shared" si="10"/>
        <v>1551693.06</v>
      </c>
      <c r="AF37" s="138">
        <f>+[3]TRCCDO!AX19</f>
        <v>1510283.42</v>
      </c>
      <c r="AG37" s="138">
        <f>+[3]TRCCDO!AX20</f>
        <v>0</v>
      </c>
      <c r="AH37" s="138"/>
      <c r="AI37" s="138">
        <f t="shared" si="26"/>
        <v>1510283.42</v>
      </c>
      <c r="AJ37" s="141">
        <f t="shared" si="12"/>
        <v>41409.64000000013</v>
      </c>
      <c r="AK37" s="138">
        <f t="shared" si="12"/>
        <v>0</v>
      </c>
      <c r="AL37" s="138">
        <f t="shared" si="12"/>
        <v>0</v>
      </c>
      <c r="AM37" s="138">
        <f t="shared" si="13"/>
        <v>41409.64000000013</v>
      </c>
      <c r="AN37" s="142">
        <f t="shared" si="27"/>
        <v>0.97331325307338801</v>
      </c>
      <c r="AO37" s="142" t="str">
        <f t="shared" si="27"/>
        <v xml:space="preserve"> </v>
      </c>
      <c r="AP37" s="142" t="str">
        <f t="shared" si="27"/>
        <v xml:space="preserve"> </v>
      </c>
      <c r="AQ37" s="142">
        <f t="shared" si="27"/>
        <v>0.97331325307338801</v>
      </c>
      <c r="AR37" s="138">
        <f t="shared" si="28"/>
        <v>0</v>
      </c>
      <c r="AS37" s="138">
        <f t="shared" si="28"/>
        <v>0</v>
      </c>
      <c r="AT37" s="138">
        <f t="shared" si="28"/>
        <v>0</v>
      </c>
      <c r="AU37" s="138">
        <f t="shared" si="29"/>
        <v>0</v>
      </c>
      <c r="AV37" s="143"/>
    </row>
    <row r="38" spans="1:49" s="96" customFormat="1">
      <c r="A38" s="135"/>
      <c r="B38" s="136"/>
      <c r="C38" s="149" t="s">
        <v>76</v>
      </c>
      <c r="D38" s="138"/>
      <c r="E38" s="139"/>
      <c r="F38" s="138"/>
      <c r="G38" s="138">
        <f t="shared" si="19"/>
        <v>0</v>
      </c>
      <c r="H38" s="138"/>
      <c r="I38" s="138"/>
      <c r="J38" s="138"/>
      <c r="K38" s="138">
        <f t="shared" si="20"/>
        <v>0</v>
      </c>
      <c r="L38" s="138">
        <f t="shared" si="21"/>
        <v>0</v>
      </c>
      <c r="M38" s="138">
        <f t="shared" si="21"/>
        <v>0</v>
      </c>
      <c r="N38" s="138">
        <f t="shared" si="21"/>
        <v>0</v>
      </c>
      <c r="O38" s="138">
        <f t="shared" si="22"/>
        <v>0</v>
      </c>
      <c r="P38" s="138"/>
      <c r="Q38" s="139"/>
      <c r="R38" s="138"/>
      <c r="S38" s="138">
        <f t="shared" si="23"/>
        <v>0</v>
      </c>
      <c r="T38" s="138"/>
      <c r="U38" s="138"/>
      <c r="V38" s="138"/>
      <c r="W38" s="138">
        <f t="shared" si="24"/>
        <v>0</v>
      </c>
      <c r="X38" s="138">
        <f>+[3]DULAG!J19</f>
        <v>467559</v>
      </c>
      <c r="Y38" s="138">
        <f>+[3]DULAG!J20</f>
        <v>0</v>
      </c>
      <c r="Z38" s="138"/>
      <c r="AA38" s="138">
        <f t="shared" si="25"/>
        <v>467559</v>
      </c>
      <c r="AB38" s="138">
        <f t="shared" si="9"/>
        <v>467559</v>
      </c>
      <c r="AC38" s="138">
        <f t="shared" si="9"/>
        <v>0</v>
      </c>
      <c r="AD38" s="138">
        <f t="shared" si="9"/>
        <v>0</v>
      </c>
      <c r="AE38" s="138">
        <f t="shared" si="10"/>
        <v>467559</v>
      </c>
      <c r="AF38" s="138">
        <f>+[3]DULAG!AX19</f>
        <v>413884.86</v>
      </c>
      <c r="AG38" s="138">
        <f>+[3]DULAG!AX20</f>
        <v>0</v>
      </c>
      <c r="AH38" s="138"/>
      <c r="AI38" s="138">
        <f t="shared" si="26"/>
        <v>413884.86</v>
      </c>
      <c r="AJ38" s="141">
        <f t="shared" si="12"/>
        <v>53674.140000000014</v>
      </c>
      <c r="AK38" s="138">
        <f t="shared" si="12"/>
        <v>0</v>
      </c>
      <c r="AL38" s="138">
        <f t="shared" si="12"/>
        <v>0</v>
      </c>
      <c r="AM38" s="138">
        <f t="shared" si="13"/>
        <v>53674.140000000014</v>
      </c>
      <c r="AN38" s="142">
        <f t="shared" si="27"/>
        <v>0.88520349303510359</v>
      </c>
      <c r="AO38" s="142" t="str">
        <f t="shared" si="27"/>
        <v xml:space="preserve"> </v>
      </c>
      <c r="AP38" s="142" t="str">
        <f t="shared" si="27"/>
        <v xml:space="preserve"> </v>
      </c>
      <c r="AQ38" s="142">
        <f t="shared" si="27"/>
        <v>0.88520349303510359</v>
      </c>
      <c r="AR38" s="138">
        <f t="shared" si="28"/>
        <v>0</v>
      </c>
      <c r="AS38" s="138">
        <f t="shared" si="28"/>
        <v>0</v>
      </c>
      <c r="AT38" s="138">
        <f t="shared" si="28"/>
        <v>0</v>
      </c>
      <c r="AU38" s="138">
        <f t="shared" si="29"/>
        <v>0</v>
      </c>
      <c r="AV38" s="143"/>
    </row>
    <row r="39" spans="1:49" s="96" customFormat="1">
      <c r="A39" s="135"/>
      <c r="B39" s="136"/>
      <c r="C39" s="144" t="s">
        <v>77</v>
      </c>
      <c r="D39" s="138"/>
      <c r="E39" s="139"/>
      <c r="F39" s="138"/>
      <c r="G39" s="138">
        <f t="shared" si="19"/>
        <v>0</v>
      </c>
      <c r="H39" s="138"/>
      <c r="I39" s="138"/>
      <c r="J39" s="138"/>
      <c r="K39" s="138">
        <f t="shared" si="20"/>
        <v>0</v>
      </c>
      <c r="L39" s="138">
        <f t="shared" si="21"/>
        <v>0</v>
      </c>
      <c r="M39" s="138">
        <f t="shared" si="21"/>
        <v>0</v>
      </c>
      <c r="N39" s="138">
        <f t="shared" si="21"/>
        <v>0</v>
      </c>
      <c r="O39" s="138">
        <f t="shared" si="22"/>
        <v>0</v>
      </c>
      <c r="P39" s="138"/>
      <c r="Q39" s="139"/>
      <c r="R39" s="138"/>
      <c r="S39" s="138">
        <f t="shared" si="23"/>
        <v>0</v>
      </c>
      <c r="T39" s="138"/>
      <c r="U39" s="138"/>
      <c r="V39" s="138"/>
      <c r="W39" s="138">
        <f t="shared" si="24"/>
        <v>0</v>
      </c>
      <c r="X39" s="138">
        <f>+[3]malinao!J19</f>
        <v>200822.75</v>
      </c>
      <c r="Y39" s="138">
        <f>+[3]malinao!J20</f>
        <v>0</v>
      </c>
      <c r="Z39" s="138"/>
      <c r="AA39" s="138">
        <f t="shared" si="25"/>
        <v>200822.75</v>
      </c>
      <c r="AB39" s="138">
        <f t="shared" si="9"/>
        <v>200822.75</v>
      </c>
      <c r="AC39" s="138">
        <f t="shared" si="9"/>
        <v>0</v>
      </c>
      <c r="AD39" s="138">
        <f t="shared" si="9"/>
        <v>0</v>
      </c>
      <c r="AE39" s="138">
        <f t="shared" si="10"/>
        <v>200822.75</v>
      </c>
      <c r="AF39" s="138">
        <f>+[3]malinao!AX19</f>
        <v>200822.75</v>
      </c>
      <c r="AG39" s="138">
        <f>+[3]malinao!AX20</f>
        <v>0</v>
      </c>
      <c r="AH39" s="138"/>
      <c r="AI39" s="138">
        <f t="shared" si="26"/>
        <v>200822.75</v>
      </c>
      <c r="AJ39" s="141">
        <f t="shared" si="12"/>
        <v>0</v>
      </c>
      <c r="AK39" s="138">
        <f t="shared" si="12"/>
        <v>0</v>
      </c>
      <c r="AL39" s="138">
        <f t="shared" si="12"/>
        <v>0</v>
      </c>
      <c r="AM39" s="138">
        <f t="shared" si="13"/>
        <v>0</v>
      </c>
      <c r="AN39" s="142">
        <f t="shared" si="27"/>
        <v>1</v>
      </c>
      <c r="AO39" s="142" t="str">
        <f t="shared" si="27"/>
        <v xml:space="preserve"> </v>
      </c>
      <c r="AP39" s="142" t="str">
        <f t="shared" si="27"/>
        <v xml:space="preserve"> </v>
      </c>
      <c r="AQ39" s="142">
        <f t="shared" si="27"/>
        <v>1</v>
      </c>
      <c r="AR39" s="138">
        <f t="shared" si="28"/>
        <v>0</v>
      </c>
      <c r="AS39" s="138">
        <f t="shared" si="28"/>
        <v>0</v>
      </c>
      <c r="AT39" s="138">
        <f t="shared" si="28"/>
        <v>0</v>
      </c>
      <c r="AU39" s="138">
        <f t="shared" si="29"/>
        <v>0</v>
      </c>
      <c r="AV39" s="143"/>
    </row>
    <row r="40" spans="1:49" s="96" customFormat="1">
      <c r="A40" s="135"/>
      <c r="B40" s="136"/>
      <c r="C40" s="144" t="s">
        <v>78</v>
      </c>
      <c r="D40" s="138"/>
      <c r="E40" s="139"/>
      <c r="F40" s="138"/>
      <c r="G40" s="138">
        <f t="shared" si="19"/>
        <v>0</v>
      </c>
      <c r="H40" s="138"/>
      <c r="I40" s="138"/>
      <c r="J40" s="138"/>
      <c r="K40" s="138">
        <f t="shared" si="20"/>
        <v>0</v>
      </c>
      <c r="L40" s="138">
        <f t="shared" si="21"/>
        <v>0</v>
      </c>
      <c r="M40" s="138">
        <f t="shared" si="21"/>
        <v>0</v>
      </c>
      <c r="N40" s="138">
        <f t="shared" si="21"/>
        <v>0</v>
      </c>
      <c r="O40" s="138">
        <f t="shared" si="22"/>
        <v>0</v>
      </c>
      <c r="P40" s="138"/>
      <c r="Q40" s="139"/>
      <c r="R40" s="138"/>
      <c r="S40" s="138">
        <f t="shared" si="23"/>
        <v>0</v>
      </c>
      <c r="T40" s="138"/>
      <c r="U40" s="138"/>
      <c r="V40" s="138"/>
      <c r="W40" s="138">
        <f t="shared" si="24"/>
        <v>0</v>
      </c>
      <c r="X40" s="138">
        <f>+'[3]TRC-POTOTAN'!J19</f>
        <v>479545.2</v>
      </c>
      <c r="Y40" s="138">
        <f>+'[3]TRC-POTOTAN'!J20</f>
        <v>0</v>
      </c>
      <c r="Z40" s="138"/>
      <c r="AA40" s="138">
        <f t="shared" si="25"/>
        <v>479545.2</v>
      </c>
      <c r="AB40" s="138">
        <f t="shared" si="9"/>
        <v>479545.2</v>
      </c>
      <c r="AC40" s="138">
        <f t="shared" si="9"/>
        <v>0</v>
      </c>
      <c r="AD40" s="138">
        <f t="shared" si="9"/>
        <v>0</v>
      </c>
      <c r="AE40" s="138">
        <f t="shared" si="10"/>
        <v>479545.2</v>
      </c>
      <c r="AF40" s="138">
        <f>+'[3]TRC-POTOTAN'!AX19</f>
        <v>448005.85</v>
      </c>
      <c r="AG40" s="138">
        <f>+'[3]TRC-POTOTAN'!AX20</f>
        <v>0</v>
      </c>
      <c r="AH40" s="138"/>
      <c r="AI40" s="138">
        <f t="shared" si="26"/>
        <v>448005.85</v>
      </c>
      <c r="AJ40" s="141">
        <f t="shared" si="12"/>
        <v>31539.350000000035</v>
      </c>
      <c r="AK40" s="138">
        <f t="shared" si="12"/>
        <v>0</v>
      </c>
      <c r="AL40" s="138">
        <f t="shared" si="12"/>
        <v>0</v>
      </c>
      <c r="AM40" s="138">
        <f t="shared" si="13"/>
        <v>31539.350000000035</v>
      </c>
      <c r="AN40" s="142">
        <f t="shared" si="27"/>
        <v>0.93423070442577671</v>
      </c>
      <c r="AO40" s="142" t="str">
        <f t="shared" si="27"/>
        <v xml:space="preserve"> </v>
      </c>
      <c r="AP40" s="142" t="str">
        <f t="shared" si="27"/>
        <v xml:space="preserve"> </v>
      </c>
      <c r="AQ40" s="142">
        <f t="shared" si="27"/>
        <v>0.93423070442577671</v>
      </c>
      <c r="AR40" s="138">
        <f t="shared" si="28"/>
        <v>0</v>
      </c>
      <c r="AS40" s="138">
        <f t="shared" si="28"/>
        <v>0</v>
      </c>
      <c r="AT40" s="138">
        <f t="shared" si="28"/>
        <v>0</v>
      </c>
      <c r="AU40" s="138">
        <f t="shared" si="29"/>
        <v>0</v>
      </c>
      <c r="AV40" s="143"/>
    </row>
    <row r="41" spans="1:49" s="96" customFormat="1">
      <c r="A41" s="135"/>
      <c r="B41" s="136"/>
      <c r="C41" s="144" t="s">
        <v>79</v>
      </c>
      <c r="D41" s="138"/>
      <c r="E41" s="139"/>
      <c r="F41" s="138"/>
      <c r="G41" s="138">
        <f>SUM(D41:F41)</f>
        <v>0</v>
      </c>
      <c r="H41" s="138"/>
      <c r="I41" s="138"/>
      <c r="J41" s="138"/>
      <c r="K41" s="138">
        <f>SUM(H41:J41)</f>
        <v>0</v>
      </c>
      <c r="L41" s="138">
        <f t="shared" si="21"/>
        <v>0</v>
      </c>
      <c r="M41" s="138">
        <f t="shared" si="21"/>
        <v>0</v>
      </c>
      <c r="N41" s="138">
        <f t="shared" si="21"/>
        <v>0</v>
      </c>
      <c r="O41" s="138">
        <f>SUM(L41:N41)</f>
        <v>0</v>
      </c>
      <c r="P41" s="138"/>
      <c r="Q41" s="139"/>
      <c r="R41" s="138"/>
      <c r="S41" s="138">
        <f>SUM(P41:R41)</f>
        <v>0</v>
      </c>
      <c r="T41" s="138"/>
      <c r="U41" s="138"/>
      <c r="V41" s="138"/>
      <c r="W41" s="138">
        <f>SUM(T41:V41)</f>
        <v>0</v>
      </c>
      <c r="X41" s="138">
        <f>+[3]TRCTAGAYTAY!J19</f>
        <v>2835169.97</v>
      </c>
      <c r="Y41" s="138">
        <f>+[3]TRCTAGAYTAY!J20</f>
        <v>0</v>
      </c>
      <c r="Z41" s="138"/>
      <c r="AA41" s="138">
        <f>SUM(X41:Z41)</f>
        <v>2835169.97</v>
      </c>
      <c r="AB41" s="138">
        <f t="shared" si="9"/>
        <v>2835169.97</v>
      </c>
      <c r="AC41" s="138">
        <f t="shared" si="9"/>
        <v>0</v>
      </c>
      <c r="AD41" s="138">
        <f t="shared" si="9"/>
        <v>0</v>
      </c>
      <c r="AE41" s="138">
        <f t="shared" si="10"/>
        <v>2835169.97</v>
      </c>
      <c r="AF41" s="138">
        <f>+[3]TRCTAGAYTAY!AX18</f>
        <v>0</v>
      </c>
      <c r="AG41" s="138">
        <f>+[3]TRCTAGAYTAY!AX19</f>
        <v>2495146.2400000002</v>
      </c>
      <c r="AH41" s="138"/>
      <c r="AI41" s="138">
        <f>SUM(AF41:AH41)</f>
        <v>2495146.2400000002</v>
      </c>
      <c r="AJ41" s="141">
        <f t="shared" si="12"/>
        <v>2835169.97</v>
      </c>
      <c r="AK41" s="138">
        <f t="shared" si="12"/>
        <v>-2495146.2400000002</v>
      </c>
      <c r="AL41" s="138">
        <f t="shared" si="12"/>
        <v>0</v>
      </c>
      <c r="AM41" s="138">
        <f t="shared" si="13"/>
        <v>340023.73</v>
      </c>
      <c r="AN41" s="142">
        <f t="shared" si="27"/>
        <v>0</v>
      </c>
      <c r="AO41" s="142" t="str">
        <f t="shared" si="27"/>
        <v xml:space="preserve"> </v>
      </c>
      <c r="AP41" s="142" t="str">
        <f t="shared" si="27"/>
        <v xml:space="preserve"> </v>
      </c>
      <c r="AQ41" s="142">
        <f t="shared" si="27"/>
        <v>0.88006936670537605</v>
      </c>
      <c r="AR41" s="138">
        <f t="shared" si="28"/>
        <v>0</v>
      </c>
      <c r="AS41" s="138">
        <f t="shared" si="28"/>
        <v>0</v>
      </c>
      <c r="AT41" s="138">
        <f t="shared" si="28"/>
        <v>0</v>
      </c>
      <c r="AU41" s="138">
        <f t="shared" si="29"/>
        <v>0</v>
      </c>
      <c r="AV41" s="143"/>
      <c r="AW41" s="151"/>
    </row>
    <row r="42" spans="1:49" s="96" customFormat="1">
      <c r="A42" s="135"/>
      <c r="B42" s="136"/>
      <c r="C42" s="152" t="s">
        <v>80</v>
      </c>
      <c r="D42" s="138"/>
      <c r="E42" s="139"/>
      <c r="F42" s="138"/>
      <c r="G42" s="138">
        <f t="shared" si="19"/>
        <v>0</v>
      </c>
      <c r="H42" s="138"/>
      <c r="I42" s="138"/>
      <c r="J42" s="138"/>
      <c r="K42" s="138">
        <f t="shared" si="20"/>
        <v>0</v>
      </c>
      <c r="L42" s="138">
        <f t="shared" si="21"/>
        <v>0</v>
      </c>
      <c r="M42" s="138">
        <f t="shared" si="21"/>
        <v>0</v>
      </c>
      <c r="N42" s="138">
        <f t="shared" si="21"/>
        <v>0</v>
      </c>
      <c r="O42" s="138">
        <f t="shared" si="22"/>
        <v>0</v>
      </c>
      <c r="P42" s="138"/>
      <c r="Q42" s="139"/>
      <c r="R42" s="138"/>
      <c r="S42" s="138">
        <f t="shared" si="23"/>
        <v>0</v>
      </c>
      <c r="T42" s="138"/>
      <c r="U42" s="138"/>
      <c r="V42" s="138"/>
      <c r="W42" s="138">
        <f t="shared" si="24"/>
        <v>0</v>
      </c>
      <c r="X42" s="138">
        <f>+[3]TRCILOCOS!J19</f>
        <v>252500</v>
      </c>
      <c r="Y42" s="138">
        <f>+[3]TRCILOCOS!K20</f>
        <v>0</v>
      </c>
      <c r="Z42" s="138"/>
      <c r="AA42" s="138">
        <f t="shared" si="25"/>
        <v>252500</v>
      </c>
      <c r="AB42" s="138">
        <f t="shared" si="9"/>
        <v>252500</v>
      </c>
      <c r="AC42" s="138">
        <f t="shared" si="9"/>
        <v>0</v>
      </c>
      <c r="AD42" s="138">
        <f t="shared" si="9"/>
        <v>0</v>
      </c>
      <c r="AE42" s="138">
        <f t="shared" si="10"/>
        <v>252500</v>
      </c>
      <c r="AF42" s="138">
        <f>+[3]TRCILOCOS!AX19</f>
        <v>0</v>
      </c>
      <c r="AG42" s="138">
        <f>+[3]TRCILOCOS!AX20</f>
        <v>0</v>
      </c>
      <c r="AH42" s="138"/>
      <c r="AI42" s="138">
        <f t="shared" si="26"/>
        <v>0</v>
      </c>
      <c r="AJ42" s="141">
        <f t="shared" si="12"/>
        <v>252500</v>
      </c>
      <c r="AK42" s="138">
        <f t="shared" si="12"/>
        <v>0</v>
      </c>
      <c r="AL42" s="138">
        <f t="shared" si="12"/>
        <v>0</v>
      </c>
      <c r="AM42" s="138">
        <f t="shared" si="13"/>
        <v>252500</v>
      </c>
      <c r="AN42" s="142">
        <f t="shared" si="27"/>
        <v>0</v>
      </c>
      <c r="AO42" s="142" t="str">
        <f t="shared" si="27"/>
        <v xml:space="preserve"> </v>
      </c>
      <c r="AP42" s="142" t="str">
        <f t="shared" si="27"/>
        <v xml:space="preserve"> </v>
      </c>
      <c r="AQ42" s="142">
        <f t="shared" si="27"/>
        <v>0</v>
      </c>
      <c r="AR42" s="138">
        <f t="shared" si="28"/>
        <v>0</v>
      </c>
      <c r="AS42" s="138">
        <f t="shared" si="28"/>
        <v>0</v>
      </c>
      <c r="AT42" s="138">
        <f t="shared" si="28"/>
        <v>0</v>
      </c>
      <c r="AU42" s="138">
        <f t="shared" si="29"/>
        <v>0</v>
      </c>
      <c r="AV42" s="143"/>
      <c r="AW42" s="151"/>
    </row>
    <row r="43" spans="1:49" s="160" customFormat="1">
      <c r="A43" s="153"/>
      <c r="B43" s="154"/>
      <c r="C43" s="155" t="s">
        <v>81</v>
      </c>
      <c r="D43" s="156">
        <f t="shared" ref="D43:AA43" si="30">SUM(D9:D42)</f>
        <v>135684000</v>
      </c>
      <c r="E43" s="156">
        <f t="shared" si="30"/>
        <v>293271000</v>
      </c>
      <c r="F43" s="156">
        <f t="shared" si="30"/>
        <v>0</v>
      </c>
      <c r="G43" s="156">
        <f t="shared" si="30"/>
        <v>428955000</v>
      </c>
      <c r="H43" s="156">
        <f t="shared" si="30"/>
        <v>33401113.349999994</v>
      </c>
      <c r="I43" s="156">
        <f t="shared" si="30"/>
        <v>-7694680</v>
      </c>
      <c r="J43" s="156">
        <f t="shared" si="30"/>
        <v>0</v>
      </c>
      <c r="K43" s="156">
        <f t="shared" si="30"/>
        <v>25706433.349999994</v>
      </c>
      <c r="L43" s="156">
        <f t="shared" si="30"/>
        <v>169085113.34999999</v>
      </c>
      <c r="M43" s="156">
        <f t="shared" si="30"/>
        <v>285576320</v>
      </c>
      <c r="N43" s="156">
        <f t="shared" si="30"/>
        <v>0</v>
      </c>
      <c r="O43" s="156">
        <f t="shared" si="30"/>
        <v>454661433.35000002</v>
      </c>
      <c r="P43" s="156">
        <f t="shared" si="30"/>
        <v>135684000</v>
      </c>
      <c r="Q43" s="156">
        <f t="shared" si="30"/>
        <v>293271000</v>
      </c>
      <c r="R43" s="156">
        <f t="shared" si="30"/>
        <v>0</v>
      </c>
      <c r="S43" s="156">
        <f t="shared" si="30"/>
        <v>428955000</v>
      </c>
      <c r="T43" s="156">
        <f t="shared" si="30"/>
        <v>33401113.349999994</v>
      </c>
      <c r="U43" s="156">
        <f t="shared" si="30"/>
        <v>-7694680</v>
      </c>
      <c r="V43" s="156">
        <f t="shared" si="30"/>
        <v>0</v>
      </c>
      <c r="W43" s="156">
        <f t="shared" si="30"/>
        <v>25706433.349999994</v>
      </c>
      <c r="X43" s="156">
        <f t="shared" si="30"/>
        <v>2.3283064365386963E-9</v>
      </c>
      <c r="Y43" s="156">
        <f t="shared" si="30"/>
        <v>0</v>
      </c>
      <c r="Z43" s="156">
        <f t="shared" si="30"/>
        <v>0</v>
      </c>
      <c r="AA43" s="156">
        <f t="shared" si="30"/>
        <v>-3.2596290111541748E-9</v>
      </c>
      <c r="AB43" s="156">
        <f t="shared" si="9"/>
        <v>169085113.34999999</v>
      </c>
      <c r="AC43" s="156">
        <f t="shared" si="9"/>
        <v>285576320</v>
      </c>
      <c r="AD43" s="156">
        <f t="shared" si="9"/>
        <v>0</v>
      </c>
      <c r="AE43" s="156">
        <f t="shared" si="10"/>
        <v>454661433.35000002</v>
      </c>
      <c r="AF43" s="156">
        <f t="shared" ref="AF43:AM43" si="31">SUM(AF9:AF42)</f>
        <v>160768785.20300001</v>
      </c>
      <c r="AG43" s="156">
        <f t="shared" si="31"/>
        <v>246114571.65000001</v>
      </c>
      <c r="AH43" s="156">
        <f t="shared" si="31"/>
        <v>0</v>
      </c>
      <c r="AI43" s="156">
        <f t="shared" si="31"/>
        <v>406883356.85300004</v>
      </c>
      <c r="AJ43" s="156">
        <f t="shared" si="31"/>
        <v>8316328.1469999887</v>
      </c>
      <c r="AK43" s="156">
        <f t="shared" si="31"/>
        <v>39461748.350000016</v>
      </c>
      <c r="AL43" s="156">
        <f t="shared" si="31"/>
        <v>0</v>
      </c>
      <c r="AM43" s="156">
        <f t="shared" si="31"/>
        <v>47778076.497000001</v>
      </c>
      <c r="AN43" s="157">
        <f t="shared" si="27"/>
        <v>0.95081572834986672</v>
      </c>
      <c r="AO43" s="157">
        <f t="shared" si="27"/>
        <v>0.86181715504282708</v>
      </c>
      <c r="AP43" s="157" t="str">
        <f t="shared" si="27"/>
        <v xml:space="preserve"> </v>
      </c>
      <c r="AQ43" s="157">
        <f t="shared" si="27"/>
        <v>0.89491504448713544</v>
      </c>
      <c r="AR43" s="156">
        <f>SUM(AR9:AR42)</f>
        <v>0</v>
      </c>
      <c r="AS43" s="156">
        <f>SUM(AS9:AS42)</f>
        <v>0</v>
      </c>
      <c r="AT43" s="156">
        <f>SUM(AT9:AT42)</f>
        <v>0</v>
      </c>
      <c r="AU43" s="156">
        <f>SUM(AU9:AU42)</f>
        <v>0</v>
      </c>
      <c r="AV43" s="158">
        <f>SUM(AV9:AV42)</f>
        <v>0</v>
      </c>
      <c r="AW43" s="159">
        <f>+AM43-'[1]Summary by PAP CY2015'!$BE$22</f>
        <v>0</v>
      </c>
    </row>
    <row r="44" spans="1:49" s="168" customFormat="1">
      <c r="A44" s="161"/>
      <c r="B44" s="162"/>
      <c r="C44" s="163"/>
      <c r="D44" s="164"/>
      <c r="E44" s="165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5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6"/>
      <c r="AO44" s="166"/>
      <c r="AP44" s="166"/>
      <c r="AQ44" s="166"/>
      <c r="AR44" s="164"/>
      <c r="AS44" s="164"/>
      <c r="AT44" s="164"/>
      <c r="AU44" s="164"/>
      <c r="AV44" s="167"/>
    </row>
    <row r="45" spans="1:49" s="168" customFormat="1">
      <c r="A45" s="161">
        <v>200000000</v>
      </c>
      <c r="B45" s="162"/>
      <c r="C45" s="130" t="s">
        <v>82</v>
      </c>
      <c r="D45" s="164"/>
      <c r="E45" s="165"/>
      <c r="F45" s="164"/>
      <c r="G45" s="164">
        <f t="shared" si="19"/>
        <v>0</v>
      </c>
      <c r="H45" s="164"/>
      <c r="I45" s="164"/>
      <c r="J45" s="164"/>
      <c r="K45" s="164">
        <f t="shared" si="20"/>
        <v>0</v>
      </c>
      <c r="L45" s="164">
        <f t="shared" si="21"/>
        <v>0</v>
      </c>
      <c r="M45" s="164">
        <f t="shared" si="21"/>
        <v>0</v>
      </c>
      <c r="N45" s="164">
        <f t="shared" si="21"/>
        <v>0</v>
      </c>
      <c r="O45" s="164">
        <f t="shared" si="22"/>
        <v>0</v>
      </c>
      <c r="P45" s="164"/>
      <c r="Q45" s="165"/>
      <c r="R45" s="164"/>
      <c r="S45" s="164">
        <f t="shared" si="23"/>
        <v>0</v>
      </c>
      <c r="T45" s="164"/>
      <c r="U45" s="164"/>
      <c r="V45" s="164"/>
      <c r="W45" s="164">
        <f t="shared" si="24"/>
        <v>0</v>
      </c>
      <c r="X45" s="164"/>
      <c r="Y45" s="164"/>
      <c r="Z45" s="164"/>
      <c r="AA45" s="164">
        <f t="shared" si="25"/>
        <v>0</v>
      </c>
      <c r="AB45" s="164">
        <f t="shared" si="9"/>
        <v>0</v>
      </c>
      <c r="AC45" s="164">
        <f t="shared" si="9"/>
        <v>0</v>
      </c>
      <c r="AD45" s="164">
        <f t="shared" si="9"/>
        <v>0</v>
      </c>
      <c r="AE45" s="164">
        <f t="shared" si="10"/>
        <v>0</v>
      </c>
      <c r="AF45" s="164"/>
      <c r="AG45" s="164"/>
      <c r="AH45" s="164"/>
      <c r="AI45" s="164">
        <f t="shared" si="26"/>
        <v>0</v>
      </c>
      <c r="AJ45" s="164">
        <f t="shared" si="12"/>
        <v>0</v>
      </c>
      <c r="AK45" s="164">
        <f t="shared" si="12"/>
        <v>0</v>
      </c>
      <c r="AL45" s="164">
        <f t="shared" si="12"/>
        <v>0</v>
      </c>
      <c r="AM45" s="164">
        <f t="shared" si="13"/>
        <v>0</v>
      </c>
      <c r="AN45" s="166" t="str">
        <f t="shared" si="27"/>
        <v xml:space="preserve"> </v>
      </c>
      <c r="AO45" s="166" t="str">
        <f t="shared" si="27"/>
        <v xml:space="preserve"> </v>
      </c>
      <c r="AP45" s="166" t="str">
        <f t="shared" si="27"/>
        <v xml:space="preserve"> </v>
      </c>
      <c r="AQ45" s="166" t="str">
        <f t="shared" si="27"/>
        <v xml:space="preserve"> </v>
      </c>
      <c r="AR45" s="164">
        <f t="shared" si="28"/>
        <v>0</v>
      </c>
      <c r="AS45" s="164">
        <f t="shared" si="28"/>
        <v>0</v>
      </c>
      <c r="AT45" s="164">
        <f t="shared" si="28"/>
        <v>0</v>
      </c>
      <c r="AU45" s="164">
        <f t="shared" si="29"/>
        <v>0</v>
      </c>
      <c r="AV45" s="167"/>
    </row>
    <row r="46" spans="1:49">
      <c r="A46" s="169"/>
      <c r="B46" s="170"/>
      <c r="C46" s="171"/>
      <c r="D46" s="172"/>
      <c r="E46" s="139"/>
      <c r="F46" s="172"/>
      <c r="G46" s="138">
        <f t="shared" si="19"/>
        <v>0</v>
      </c>
      <c r="H46" s="172"/>
      <c r="I46" s="172"/>
      <c r="J46" s="172"/>
      <c r="K46" s="138">
        <f t="shared" si="20"/>
        <v>0</v>
      </c>
      <c r="L46" s="138">
        <f t="shared" si="21"/>
        <v>0</v>
      </c>
      <c r="M46" s="138">
        <f t="shared" si="21"/>
        <v>0</v>
      </c>
      <c r="N46" s="138">
        <f t="shared" si="21"/>
        <v>0</v>
      </c>
      <c r="O46" s="138">
        <f t="shared" si="22"/>
        <v>0</v>
      </c>
      <c r="P46" s="172"/>
      <c r="Q46" s="139"/>
      <c r="R46" s="172"/>
      <c r="S46" s="138">
        <f t="shared" si="23"/>
        <v>0</v>
      </c>
      <c r="T46" s="172"/>
      <c r="U46" s="172"/>
      <c r="V46" s="172"/>
      <c r="W46" s="138">
        <f t="shared" si="24"/>
        <v>0</v>
      </c>
      <c r="X46" s="138"/>
      <c r="Y46" s="138"/>
      <c r="Z46" s="138"/>
      <c r="AA46" s="138">
        <f t="shared" si="25"/>
        <v>0</v>
      </c>
      <c r="AB46" s="138">
        <f t="shared" si="9"/>
        <v>0</v>
      </c>
      <c r="AC46" s="138">
        <f t="shared" si="9"/>
        <v>0</v>
      </c>
      <c r="AD46" s="138">
        <f t="shared" si="9"/>
        <v>0</v>
      </c>
      <c r="AE46" s="138">
        <f t="shared" si="10"/>
        <v>0</v>
      </c>
      <c r="AF46" s="138"/>
      <c r="AG46" s="138"/>
      <c r="AH46" s="138"/>
      <c r="AI46" s="138">
        <f t="shared" si="26"/>
        <v>0</v>
      </c>
      <c r="AJ46" s="138">
        <f t="shared" si="12"/>
        <v>0</v>
      </c>
      <c r="AK46" s="138">
        <f t="shared" si="12"/>
        <v>0</v>
      </c>
      <c r="AL46" s="138">
        <f t="shared" si="12"/>
        <v>0</v>
      </c>
      <c r="AM46" s="138">
        <f t="shared" si="13"/>
        <v>0</v>
      </c>
      <c r="AN46" s="142" t="str">
        <f t="shared" si="27"/>
        <v xml:space="preserve"> </v>
      </c>
      <c r="AO46" s="142" t="str">
        <f t="shared" si="27"/>
        <v xml:space="preserve"> </v>
      </c>
      <c r="AP46" s="142" t="str">
        <f t="shared" si="27"/>
        <v xml:space="preserve"> </v>
      </c>
      <c r="AQ46" s="142" t="str">
        <f t="shared" si="27"/>
        <v xml:space="preserve"> </v>
      </c>
      <c r="AR46" s="138">
        <f t="shared" si="28"/>
        <v>0</v>
      </c>
      <c r="AS46" s="138">
        <f t="shared" si="28"/>
        <v>0</v>
      </c>
      <c r="AT46" s="138">
        <f t="shared" si="28"/>
        <v>0</v>
      </c>
      <c r="AU46" s="138">
        <f t="shared" si="29"/>
        <v>0</v>
      </c>
      <c r="AV46" s="173"/>
    </row>
    <row r="47" spans="1:49" s="168" customFormat="1" ht="24">
      <c r="A47" s="176" t="s">
        <v>83</v>
      </c>
      <c r="B47" s="177"/>
      <c r="C47" s="178" t="s">
        <v>84</v>
      </c>
      <c r="D47" s="164">
        <f>SUM(D48:D49)</f>
        <v>15224000</v>
      </c>
      <c r="E47" s="164">
        <f t="shared" ref="E47:AH47" si="32">SUM(E48:E49)</f>
        <v>102673000</v>
      </c>
      <c r="F47" s="164">
        <f t="shared" si="32"/>
        <v>0</v>
      </c>
      <c r="G47" s="164">
        <f t="shared" si="19"/>
        <v>117897000</v>
      </c>
      <c r="H47" s="164">
        <f t="shared" si="32"/>
        <v>0</v>
      </c>
      <c r="I47" s="164">
        <f t="shared" si="32"/>
        <v>0</v>
      </c>
      <c r="J47" s="164">
        <f t="shared" si="32"/>
        <v>0</v>
      </c>
      <c r="K47" s="164">
        <f t="shared" si="20"/>
        <v>0</v>
      </c>
      <c r="L47" s="164">
        <f t="shared" si="21"/>
        <v>15224000</v>
      </c>
      <c r="M47" s="164">
        <f t="shared" si="21"/>
        <v>102673000</v>
      </c>
      <c r="N47" s="164">
        <f t="shared" si="21"/>
        <v>0</v>
      </c>
      <c r="O47" s="164">
        <f t="shared" si="22"/>
        <v>117897000</v>
      </c>
      <c r="P47" s="164">
        <f t="shared" si="32"/>
        <v>15224000</v>
      </c>
      <c r="Q47" s="164">
        <f t="shared" si="32"/>
        <v>102673000</v>
      </c>
      <c r="R47" s="164">
        <f t="shared" si="32"/>
        <v>0</v>
      </c>
      <c r="S47" s="164">
        <f t="shared" si="23"/>
        <v>117897000</v>
      </c>
      <c r="T47" s="164">
        <f t="shared" si="32"/>
        <v>0</v>
      </c>
      <c r="U47" s="164">
        <f t="shared" si="32"/>
        <v>0</v>
      </c>
      <c r="V47" s="164">
        <f t="shared" si="32"/>
        <v>0</v>
      </c>
      <c r="W47" s="164">
        <f t="shared" si="24"/>
        <v>0</v>
      </c>
      <c r="X47" s="164">
        <f t="shared" si="32"/>
        <v>0</v>
      </c>
      <c r="Y47" s="164">
        <f t="shared" si="32"/>
        <v>0</v>
      </c>
      <c r="Z47" s="164">
        <f t="shared" si="32"/>
        <v>0</v>
      </c>
      <c r="AA47" s="164">
        <f t="shared" si="25"/>
        <v>0</v>
      </c>
      <c r="AB47" s="164">
        <f t="shared" si="9"/>
        <v>15224000</v>
      </c>
      <c r="AC47" s="164">
        <f t="shared" si="9"/>
        <v>102673000</v>
      </c>
      <c r="AD47" s="164">
        <f t="shared" si="9"/>
        <v>0</v>
      </c>
      <c r="AE47" s="164">
        <f t="shared" si="10"/>
        <v>117897000</v>
      </c>
      <c r="AF47" s="164">
        <f t="shared" si="32"/>
        <v>15217241.150000002</v>
      </c>
      <c r="AG47" s="164">
        <f t="shared" si="32"/>
        <v>66671443.140000001</v>
      </c>
      <c r="AH47" s="164">
        <f t="shared" si="32"/>
        <v>0</v>
      </c>
      <c r="AI47" s="164">
        <f t="shared" si="26"/>
        <v>81888684.290000007</v>
      </c>
      <c r="AJ47" s="164">
        <f t="shared" si="12"/>
        <v>6758.8499999977648</v>
      </c>
      <c r="AK47" s="164">
        <f t="shared" si="12"/>
        <v>36001556.859999999</v>
      </c>
      <c r="AL47" s="164">
        <f t="shared" si="12"/>
        <v>0</v>
      </c>
      <c r="AM47" s="164">
        <f t="shared" si="13"/>
        <v>36008315.709999993</v>
      </c>
      <c r="AN47" s="166">
        <f t="shared" si="27"/>
        <v>0.99955603980557028</v>
      </c>
      <c r="AO47" s="166">
        <f t="shared" si="27"/>
        <v>0.64935711569740828</v>
      </c>
      <c r="AP47" s="166" t="str">
        <f t="shared" si="27"/>
        <v xml:space="preserve"> </v>
      </c>
      <c r="AQ47" s="166">
        <f t="shared" si="27"/>
        <v>0.69457818511073233</v>
      </c>
      <c r="AR47" s="164">
        <f t="shared" si="28"/>
        <v>0</v>
      </c>
      <c r="AS47" s="164">
        <f t="shared" si="28"/>
        <v>0</v>
      </c>
      <c r="AT47" s="164">
        <f t="shared" si="28"/>
        <v>0</v>
      </c>
      <c r="AU47" s="164">
        <f t="shared" si="29"/>
        <v>0</v>
      </c>
      <c r="AV47" s="167"/>
      <c r="AW47" s="159">
        <f>+AM47-'[1]Summary by PAP CY2015'!$BE$25</f>
        <v>0</v>
      </c>
    </row>
    <row r="48" spans="1:49" s="183" customFormat="1">
      <c r="A48" s="135" t="s">
        <v>83</v>
      </c>
      <c r="B48" s="136"/>
      <c r="C48" s="137" t="s">
        <v>51</v>
      </c>
      <c r="D48" s="179">
        <v>15224000</v>
      </c>
      <c r="E48" s="180">
        <v>102673000</v>
      </c>
      <c r="F48" s="179">
        <v>0</v>
      </c>
      <c r="G48" s="179">
        <f t="shared" si="19"/>
        <v>117897000</v>
      </c>
      <c r="H48" s="179"/>
      <c r="I48" s="179"/>
      <c r="J48" s="179"/>
      <c r="K48" s="179">
        <f t="shared" si="20"/>
        <v>0</v>
      </c>
      <c r="L48" s="179">
        <f t="shared" si="21"/>
        <v>15224000</v>
      </c>
      <c r="M48" s="179">
        <f t="shared" si="21"/>
        <v>102673000</v>
      </c>
      <c r="N48" s="179">
        <f t="shared" si="21"/>
        <v>0</v>
      </c>
      <c r="O48" s="179">
        <f t="shared" si="22"/>
        <v>117897000</v>
      </c>
      <c r="P48" s="179">
        <v>15224000</v>
      </c>
      <c r="Q48" s="180">
        <v>102673000</v>
      </c>
      <c r="R48" s="179">
        <v>0</v>
      </c>
      <c r="S48" s="179">
        <f t="shared" si="23"/>
        <v>117897000</v>
      </c>
      <c r="T48" s="179"/>
      <c r="U48" s="179"/>
      <c r="V48" s="179"/>
      <c r="W48" s="179">
        <f t="shared" si="24"/>
        <v>0</v>
      </c>
      <c r="X48" s="179">
        <f>-'[3]Central CY'!E18</f>
        <v>-88799.5</v>
      </c>
      <c r="Y48" s="179">
        <f>-'[3]Central CY'!E19</f>
        <v>0</v>
      </c>
      <c r="Z48" s="179">
        <f>-'[3]Central CY'!E20</f>
        <v>0</v>
      </c>
      <c r="AA48" s="179">
        <f t="shared" si="25"/>
        <v>-88799.5</v>
      </c>
      <c r="AB48" s="179">
        <f t="shared" si="9"/>
        <v>15135200.5</v>
      </c>
      <c r="AC48" s="179">
        <f t="shared" si="9"/>
        <v>102673000</v>
      </c>
      <c r="AD48" s="179">
        <f t="shared" si="9"/>
        <v>0</v>
      </c>
      <c r="AE48" s="179">
        <f t="shared" si="10"/>
        <v>117808200.5</v>
      </c>
      <c r="AF48" s="179">
        <f>'[3]Central CY'!F18</f>
        <v>15132391.650000002</v>
      </c>
      <c r="AG48" s="179">
        <f>'[3]Central CY'!F19</f>
        <v>66671443.140000001</v>
      </c>
      <c r="AH48" s="179">
        <f>'[3]Central CY'!F20</f>
        <v>0</v>
      </c>
      <c r="AI48" s="179">
        <f t="shared" si="26"/>
        <v>81803834.790000007</v>
      </c>
      <c r="AJ48" s="179">
        <f t="shared" si="12"/>
        <v>2808.8499999977648</v>
      </c>
      <c r="AK48" s="179">
        <f t="shared" si="12"/>
        <v>36001556.859999999</v>
      </c>
      <c r="AL48" s="179">
        <f t="shared" si="12"/>
        <v>0</v>
      </c>
      <c r="AM48" s="179">
        <f t="shared" si="13"/>
        <v>36004365.709999993</v>
      </c>
      <c r="AN48" s="181">
        <f t="shared" si="27"/>
        <v>0.99981441606934784</v>
      </c>
      <c r="AO48" s="181">
        <f t="shared" si="27"/>
        <v>0.64935711569740828</v>
      </c>
      <c r="AP48" s="181" t="str">
        <f t="shared" si="27"/>
        <v xml:space="preserve"> </v>
      </c>
      <c r="AQ48" s="181">
        <f t="shared" si="27"/>
        <v>0.69438149842548536</v>
      </c>
      <c r="AR48" s="179">
        <f t="shared" si="28"/>
        <v>0</v>
      </c>
      <c r="AS48" s="179">
        <f t="shared" si="28"/>
        <v>0</v>
      </c>
      <c r="AT48" s="179">
        <f t="shared" si="28"/>
        <v>0</v>
      </c>
      <c r="AU48" s="138">
        <f t="shared" si="29"/>
        <v>0</v>
      </c>
      <c r="AV48" s="182"/>
    </row>
    <row r="49" spans="1:49" s="183" customFormat="1">
      <c r="A49" s="135"/>
      <c r="B49" s="136"/>
      <c r="C49" s="145" t="s">
        <v>69</v>
      </c>
      <c r="D49" s="179"/>
      <c r="E49" s="180"/>
      <c r="F49" s="179"/>
      <c r="G49" s="179">
        <f t="shared" si="19"/>
        <v>0</v>
      </c>
      <c r="H49" s="179"/>
      <c r="I49" s="179"/>
      <c r="J49" s="179"/>
      <c r="K49" s="179">
        <f t="shared" si="20"/>
        <v>0</v>
      </c>
      <c r="L49" s="179">
        <f t="shared" si="21"/>
        <v>0</v>
      </c>
      <c r="M49" s="179">
        <f t="shared" si="21"/>
        <v>0</v>
      </c>
      <c r="N49" s="179">
        <f t="shared" si="21"/>
        <v>0</v>
      </c>
      <c r="O49" s="179">
        <f t="shared" si="22"/>
        <v>0</v>
      </c>
      <c r="P49" s="179"/>
      <c r="Q49" s="180"/>
      <c r="R49" s="179"/>
      <c r="S49" s="179">
        <f t="shared" si="23"/>
        <v>0</v>
      </c>
      <c r="T49" s="179"/>
      <c r="U49" s="179"/>
      <c r="V49" s="179"/>
      <c r="W49" s="179">
        <f t="shared" si="24"/>
        <v>0</v>
      </c>
      <c r="X49" s="179">
        <v>88799.5</v>
      </c>
      <c r="Y49" s="179"/>
      <c r="Z49" s="179"/>
      <c r="AA49" s="179">
        <f t="shared" si="25"/>
        <v>88799.5</v>
      </c>
      <c r="AB49" s="179">
        <f t="shared" si="9"/>
        <v>88799.5</v>
      </c>
      <c r="AC49" s="179">
        <f t="shared" si="9"/>
        <v>0</v>
      </c>
      <c r="AD49" s="179">
        <f t="shared" si="9"/>
        <v>0</v>
      </c>
      <c r="AE49" s="179">
        <f t="shared" si="10"/>
        <v>88799.5</v>
      </c>
      <c r="AF49" s="179">
        <f>+[3]SLH!AX26</f>
        <v>84849.5</v>
      </c>
      <c r="AG49" s="179"/>
      <c r="AH49" s="179"/>
      <c r="AI49" s="179">
        <f t="shared" si="26"/>
        <v>84849.5</v>
      </c>
      <c r="AJ49" s="179">
        <f t="shared" si="12"/>
        <v>3950</v>
      </c>
      <c r="AK49" s="179">
        <f t="shared" si="12"/>
        <v>0</v>
      </c>
      <c r="AL49" s="179">
        <f t="shared" si="12"/>
        <v>0</v>
      </c>
      <c r="AM49" s="179">
        <f t="shared" si="13"/>
        <v>3950</v>
      </c>
      <c r="AN49" s="181">
        <f t="shared" si="27"/>
        <v>0.95551776755499751</v>
      </c>
      <c r="AO49" s="181" t="str">
        <f t="shared" si="27"/>
        <v xml:space="preserve"> </v>
      </c>
      <c r="AP49" s="181" t="str">
        <f t="shared" si="27"/>
        <v xml:space="preserve"> </v>
      </c>
      <c r="AQ49" s="181">
        <f t="shared" si="27"/>
        <v>0.95551776755499751</v>
      </c>
      <c r="AR49" s="179">
        <f t="shared" si="28"/>
        <v>0</v>
      </c>
      <c r="AS49" s="179">
        <f t="shared" si="28"/>
        <v>0</v>
      </c>
      <c r="AT49" s="179">
        <f t="shared" si="28"/>
        <v>0</v>
      </c>
      <c r="AU49" s="138">
        <f t="shared" si="29"/>
        <v>0</v>
      </c>
      <c r="AV49" s="182"/>
    </row>
    <row r="50" spans="1:49" s="183" customFormat="1">
      <c r="A50" s="135"/>
      <c r="B50" s="136"/>
      <c r="C50" s="184"/>
      <c r="D50" s="179"/>
      <c r="E50" s="180"/>
      <c r="F50" s="179"/>
      <c r="G50" s="179">
        <f t="shared" si="19"/>
        <v>0</v>
      </c>
      <c r="H50" s="179"/>
      <c r="I50" s="179"/>
      <c r="J50" s="179"/>
      <c r="K50" s="179">
        <f t="shared" si="20"/>
        <v>0</v>
      </c>
      <c r="L50" s="179">
        <f t="shared" si="21"/>
        <v>0</v>
      </c>
      <c r="M50" s="179">
        <f t="shared" si="21"/>
        <v>0</v>
      </c>
      <c r="N50" s="179">
        <f t="shared" si="21"/>
        <v>0</v>
      </c>
      <c r="O50" s="179">
        <f t="shared" si="22"/>
        <v>0</v>
      </c>
      <c r="P50" s="179"/>
      <c r="Q50" s="180"/>
      <c r="R50" s="179"/>
      <c r="S50" s="179">
        <f t="shared" si="23"/>
        <v>0</v>
      </c>
      <c r="T50" s="179"/>
      <c r="U50" s="179"/>
      <c r="V50" s="179"/>
      <c r="W50" s="179">
        <f t="shared" si="24"/>
        <v>0</v>
      </c>
      <c r="X50" s="179"/>
      <c r="Y50" s="179"/>
      <c r="Z50" s="179"/>
      <c r="AA50" s="179">
        <f t="shared" si="25"/>
        <v>0</v>
      </c>
      <c r="AB50" s="179">
        <f t="shared" si="9"/>
        <v>0</v>
      </c>
      <c r="AC50" s="179">
        <f t="shared" si="9"/>
        <v>0</v>
      </c>
      <c r="AD50" s="179">
        <f t="shared" si="9"/>
        <v>0</v>
      </c>
      <c r="AE50" s="179">
        <f t="shared" si="10"/>
        <v>0</v>
      </c>
      <c r="AF50" s="179"/>
      <c r="AG50" s="179"/>
      <c r="AH50" s="179"/>
      <c r="AI50" s="179">
        <f t="shared" si="26"/>
        <v>0</v>
      </c>
      <c r="AJ50" s="179"/>
      <c r="AK50" s="179">
        <f t="shared" si="12"/>
        <v>0</v>
      </c>
      <c r="AL50" s="179">
        <f t="shared" si="12"/>
        <v>0</v>
      </c>
      <c r="AM50" s="179">
        <f t="shared" si="13"/>
        <v>0</v>
      </c>
      <c r="AN50" s="181" t="str">
        <f t="shared" si="27"/>
        <v xml:space="preserve"> </v>
      </c>
      <c r="AO50" s="181" t="str">
        <f t="shared" si="27"/>
        <v xml:space="preserve"> </v>
      </c>
      <c r="AP50" s="181" t="str">
        <f t="shared" si="27"/>
        <v xml:space="preserve"> </v>
      </c>
      <c r="AQ50" s="181" t="str">
        <f t="shared" si="27"/>
        <v xml:space="preserve"> </v>
      </c>
      <c r="AR50" s="179">
        <f t="shared" si="28"/>
        <v>0</v>
      </c>
      <c r="AS50" s="179">
        <f t="shared" si="28"/>
        <v>0</v>
      </c>
      <c r="AT50" s="179">
        <f t="shared" si="28"/>
        <v>0</v>
      </c>
      <c r="AU50" s="138">
        <f t="shared" si="29"/>
        <v>0</v>
      </c>
      <c r="AV50" s="182"/>
    </row>
    <row r="51" spans="1:49" s="192" customFormat="1">
      <c r="A51" s="185">
        <v>200020000</v>
      </c>
      <c r="B51" s="186"/>
      <c r="C51" s="187" t="s">
        <v>85</v>
      </c>
      <c r="D51" s="188">
        <f t="shared" ref="D51:AA51" si="33">SUM(D52:D87)</f>
        <v>581619000</v>
      </c>
      <c r="E51" s="188">
        <f t="shared" si="33"/>
        <v>186442000</v>
      </c>
      <c r="F51" s="188">
        <f t="shared" si="33"/>
        <v>0</v>
      </c>
      <c r="G51" s="188">
        <f t="shared" si="33"/>
        <v>768061000</v>
      </c>
      <c r="H51" s="188">
        <f t="shared" si="33"/>
        <v>24007480</v>
      </c>
      <c r="I51" s="188">
        <f t="shared" si="33"/>
        <v>-8878907.8399999999</v>
      </c>
      <c r="J51" s="188">
        <f t="shared" si="33"/>
        <v>0</v>
      </c>
      <c r="K51" s="188">
        <f t="shared" si="33"/>
        <v>15128572.16</v>
      </c>
      <c r="L51" s="188">
        <f t="shared" si="33"/>
        <v>605626480</v>
      </c>
      <c r="M51" s="188">
        <f t="shared" si="33"/>
        <v>177563092.16</v>
      </c>
      <c r="N51" s="188">
        <f t="shared" si="33"/>
        <v>0</v>
      </c>
      <c r="O51" s="188">
        <f t="shared" si="33"/>
        <v>783189572.15999997</v>
      </c>
      <c r="P51" s="188">
        <f t="shared" si="33"/>
        <v>581619000</v>
      </c>
      <c r="Q51" s="188">
        <f t="shared" si="33"/>
        <v>186442000</v>
      </c>
      <c r="R51" s="188">
        <f t="shared" si="33"/>
        <v>0</v>
      </c>
      <c r="S51" s="188">
        <f t="shared" si="33"/>
        <v>768061000</v>
      </c>
      <c r="T51" s="188">
        <f t="shared" si="33"/>
        <v>24007480</v>
      </c>
      <c r="U51" s="188">
        <f t="shared" si="33"/>
        <v>-8878907.8399999999</v>
      </c>
      <c r="V51" s="188">
        <f t="shared" si="33"/>
        <v>0</v>
      </c>
      <c r="W51" s="188">
        <f t="shared" si="33"/>
        <v>15128572.16</v>
      </c>
      <c r="X51" s="188">
        <f t="shared" si="33"/>
        <v>8.440110832452774E-10</v>
      </c>
      <c r="Y51" s="188">
        <f t="shared" si="33"/>
        <v>0</v>
      </c>
      <c r="Z51" s="188">
        <f t="shared" si="33"/>
        <v>0</v>
      </c>
      <c r="AA51" s="188">
        <f t="shared" si="33"/>
        <v>8.440110832452774E-10</v>
      </c>
      <c r="AB51" s="188">
        <f t="shared" si="9"/>
        <v>605626480</v>
      </c>
      <c r="AC51" s="188">
        <f t="shared" si="9"/>
        <v>177563092.16</v>
      </c>
      <c r="AD51" s="188">
        <f t="shared" si="9"/>
        <v>0</v>
      </c>
      <c r="AE51" s="188">
        <f t="shared" si="10"/>
        <v>783189572.15999997</v>
      </c>
      <c r="AF51" s="188">
        <f t="shared" ref="AF51:AM51" si="34">SUM(AF52:AF87)</f>
        <v>576532217.51999998</v>
      </c>
      <c r="AG51" s="188">
        <f t="shared" si="34"/>
        <v>162630921.89999998</v>
      </c>
      <c r="AH51" s="188">
        <f t="shared" si="34"/>
        <v>0</v>
      </c>
      <c r="AI51" s="188">
        <f t="shared" si="34"/>
        <v>739163139.41999996</v>
      </c>
      <c r="AJ51" s="188">
        <f t="shared" si="34"/>
        <v>29094262.480000012</v>
      </c>
      <c r="AK51" s="188">
        <f t="shared" si="34"/>
        <v>14932170.260000002</v>
      </c>
      <c r="AL51" s="188">
        <f t="shared" si="34"/>
        <v>0</v>
      </c>
      <c r="AM51" s="188">
        <f t="shared" si="34"/>
        <v>44026432.74000001</v>
      </c>
      <c r="AN51" s="189">
        <f t="shared" si="27"/>
        <v>0.95196005551144325</v>
      </c>
      <c r="AO51" s="189">
        <f t="shared" si="27"/>
        <v>0.91590498859670222</v>
      </c>
      <c r="AP51" s="189" t="str">
        <f t="shared" si="27"/>
        <v xml:space="preserve"> </v>
      </c>
      <c r="AQ51" s="189">
        <f t="shared" si="27"/>
        <v>0.94378572659161286</v>
      </c>
      <c r="AR51" s="188">
        <f>SUM(AR52:AR87)</f>
        <v>0</v>
      </c>
      <c r="AS51" s="188">
        <f>SUM(AS52:AS87)</f>
        <v>0</v>
      </c>
      <c r="AT51" s="188">
        <f>SUM(AT52:AT87)</f>
        <v>0</v>
      </c>
      <c r="AU51" s="188">
        <f>SUM(AU52:AU87)</f>
        <v>0</v>
      </c>
      <c r="AV51" s="190"/>
      <c r="AW51" s="191">
        <f>+AM51-'[1]Summary by PAP CY2015'!$BE$30</f>
        <v>1.1920928955078125E-7</v>
      </c>
    </row>
    <row r="52" spans="1:49" s="96" customFormat="1" ht="24">
      <c r="A52" s="135" t="s">
        <v>86</v>
      </c>
      <c r="B52" s="136"/>
      <c r="C52" s="137" t="s">
        <v>52</v>
      </c>
      <c r="D52" s="138">
        <v>37934000</v>
      </c>
      <c r="E52" s="138">
        <v>10612000</v>
      </c>
      <c r="F52" s="138">
        <v>0</v>
      </c>
      <c r="G52" s="138">
        <f t="shared" si="19"/>
        <v>48546000</v>
      </c>
      <c r="H52" s="138">
        <f>+[3]CHDNCR!E31</f>
        <v>4575000</v>
      </c>
      <c r="I52" s="138">
        <f>+[3]CHDNCR!E32</f>
        <v>-450000</v>
      </c>
      <c r="J52" s="138"/>
      <c r="K52" s="138">
        <f t="shared" si="20"/>
        <v>4125000</v>
      </c>
      <c r="L52" s="138">
        <f t="shared" si="21"/>
        <v>42509000</v>
      </c>
      <c r="M52" s="138">
        <f t="shared" si="21"/>
        <v>10162000</v>
      </c>
      <c r="N52" s="138">
        <f t="shared" si="21"/>
        <v>0</v>
      </c>
      <c r="O52" s="138">
        <f t="shared" si="22"/>
        <v>52671000</v>
      </c>
      <c r="P52" s="138">
        <v>37934000</v>
      </c>
      <c r="Q52" s="138">
        <v>10612000</v>
      </c>
      <c r="R52" s="138">
        <v>0</v>
      </c>
      <c r="S52" s="138">
        <f t="shared" si="23"/>
        <v>48546000</v>
      </c>
      <c r="T52" s="138">
        <f>+[3]CHDNCR!H31</f>
        <v>4575000</v>
      </c>
      <c r="U52" s="138">
        <f>+[3]CHDNCR!H32</f>
        <v>-450000</v>
      </c>
      <c r="V52" s="138"/>
      <c r="W52" s="138">
        <f t="shared" si="24"/>
        <v>4125000</v>
      </c>
      <c r="X52" s="138"/>
      <c r="Y52" s="138"/>
      <c r="Z52" s="138"/>
      <c r="AA52" s="138">
        <f t="shared" si="25"/>
        <v>0</v>
      </c>
      <c r="AB52" s="138">
        <f t="shared" si="9"/>
        <v>42509000</v>
      </c>
      <c r="AC52" s="138">
        <f t="shared" si="9"/>
        <v>10162000</v>
      </c>
      <c r="AD52" s="138">
        <f t="shared" si="9"/>
        <v>0</v>
      </c>
      <c r="AE52" s="138">
        <f t="shared" si="10"/>
        <v>52671000</v>
      </c>
      <c r="AF52" s="138">
        <f>+[3]CHDNCR!AX31</f>
        <v>38935632.969999999</v>
      </c>
      <c r="AG52" s="138">
        <f>+[3]CHDNCR!AX32</f>
        <v>10141485.359999999</v>
      </c>
      <c r="AH52" s="138"/>
      <c r="AI52" s="138">
        <f t="shared" si="26"/>
        <v>49077118.329999998</v>
      </c>
      <c r="AJ52" s="138">
        <f t="shared" si="12"/>
        <v>3573367.0300000012</v>
      </c>
      <c r="AK52" s="138">
        <f t="shared" si="12"/>
        <v>20514.640000000596</v>
      </c>
      <c r="AL52" s="138">
        <f t="shared" si="12"/>
        <v>0</v>
      </c>
      <c r="AM52" s="138">
        <f t="shared" si="13"/>
        <v>3593881.6700000018</v>
      </c>
      <c r="AN52" s="142">
        <f t="shared" si="27"/>
        <v>0.91593857700722192</v>
      </c>
      <c r="AO52" s="142">
        <f t="shared" si="27"/>
        <v>0.99798123991340282</v>
      </c>
      <c r="AP52" s="142" t="str">
        <f t="shared" si="27"/>
        <v xml:space="preserve"> </v>
      </c>
      <c r="AQ52" s="142">
        <f t="shared" si="27"/>
        <v>0.93176735452146342</v>
      </c>
      <c r="AR52" s="138">
        <f t="shared" si="28"/>
        <v>0</v>
      </c>
      <c r="AS52" s="138">
        <f t="shared" si="28"/>
        <v>0</v>
      </c>
      <c r="AT52" s="138">
        <f t="shared" si="28"/>
        <v>0</v>
      </c>
      <c r="AU52" s="138">
        <f t="shared" si="29"/>
        <v>0</v>
      </c>
      <c r="AV52" s="143"/>
    </row>
    <row r="53" spans="1:49" s="96" customFormat="1">
      <c r="A53" s="135" t="s">
        <v>87</v>
      </c>
      <c r="B53" s="136"/>
      <c r="C53" s="137" t="s">
        <v>88</v>
      </c>
      <c r="D53" s="138">
        <v>26420000</v>
      </c>
      <c r="E53" s="138">
        <v>6014000</v>
      </c>
      <c r="F53" s="138">
        <v>0</v>
      </c>
      <c r="G53" s="138">
        <f>SUM(D53:F53)</f>
        <v>32434000</v>
      </c>
      <c r="H53" s="193">
        <f>[3]CHDCAR!E31</f>
        <v>331330</v>
      </c>
      <c r="I53" s="193">
        <f>[3]CHDCAR!E32</f>
        <v>-331330</v>
      </c>
      <c r="J53" s="138"/>
      <c r="K53" s="138">
        <f>SUM(H53:J53)</f>
        <v>0</v>
      </c>
      <c r="L53" s="138">
        <f>+D53+H53</f>
        <v>26751330</v>
      </c>
      <c r="M53" s="138">
        <f>+E53+I53</f>
        <v>5682670</v>
      </c>
      <c r="N53" s="138">
        <f>+F53+J53</f>
        <v>0</v>
      </c>
      <c r="O53" s="138">
        <f>SUM(L53:N53)</f>
        <v>32434000</v>
      </c>
      <c r="P53" s="138">
        <v>26420000</v>
      </c>
      <c r="Q53" s="138">
        <v>6014000</v>
      </c>
      <c r="R53" s="138">
        <v>0</v>
      </c>
      <c r="S53" s="138">
        <f>SUM(P53:R53)</f>
        <v>32434000</v>
      </c>
      <c r="T53" s="193">
        <f>[3]CHDCAR!H31</f>
        <v>331330</v>
      </c>
      <c r="U53" s="193">
        <f>[3]CHDCAR!H32</f>
        <v>-331330</v>
      </c>
      <c r="V53" s="138"/>
      <c r="W53" s="138">
        <f>SUM(T53:V53)</f>
        <v>0</v>
      </c>
      <c r="X53" s="138">
        <f>+[3]CHDCAR!I31</f>
        <v>0</v>
      </c>
      <c r="Y53" s="138"/>
      <c r="Z53" s="138"/>
      <c r="AA53" s="138">
        <f>SUM(X53:Z53)</f>
        <v>0</v>
      </c>
      <c r="AB53" s="138">
        <f t="shared" si="9"/>
        <v>26751330</v>
      </c>
      <c r="AC53" s="138">
        <f t="shared" si="9"/>
        <v>5682670</v>
      </c>
      <c r="AD53" s="138">
        <f t="shared" si="9"/>
        <v>0</v>
      </c>
      <c r="AE53" s="138">
        <f t="shared" si="10"/>
        <v>32434000</v>
      </c>
      <c r="AF53" s="193">
        <f>[3]CHDCAR!AX31</f>
        <v>26145447.280000001</v>
      </c>
      <c r="AG53" s="193">
        <f>[3]CHDCAR!AX32</f>
        <v>5418911.5300000003</v>
      </c>
      <c r="AH53" s="138"/>
      <c r="AI53" s="138">
        <f>SUM(AF53:AH53)</f>
        <v>31564358.810000002</v>
      </c>
      <c r="AJ53" s="138">
        <f>+AB53-AF53</f>
        <v>605882.71999999881</v>
      </c>
      <c r="AK53" s="138">
        <f>+AC53-AG53</f>
        <v>263758.46999999974</v>
      </c>
      <c r="AL53" s="138">
        <f>+AD53-AH53</f>
        <v>0</v>
      </c>
      <c r="AM53" s="138">
        <f>SUM(AJ53:AL53)</f>
        <v>869641.18999999855</v>
      </c>
      <c r="AN53" s="142">
        <f>IF(AB53=0," ",AF53/AB53)</f>
        <v>0.97735130477624854</v>
      </c>
      <c r="AO53" s="142">
        <f>IF(AC53=0," ",AG53/AC53)</f>
        <v>0.95358546774667552</v>
      </c>
      <c r="AP53" s="142" t="str">
        <f>IF(AD53=0," ",AH53/AD53)</f>
        <v xml:space="preserve"> </v>
      </c>
      <c r="AQ53" s="142">
        <f>IF(AE53=0," ",AI53/AE53)</f>
        <v>0.97318735925263622</v>
      </c>
      <c r="AR53" s="138">
        <f>+L53-P53-T53</f>
        <v>0</v>
      </c>
      <c r="AS53" s="138">
        <f>+M53-Q53-U53</f>
        <v>0</v>
      </c>
      <c r="AT53" s="138">
        <f>+N53-R53-V53</f>
        <v>0</v>
      </c>
      <c r="AU53" s="138">
        <f>SUM(AR53:AT53)</f>
        <v>0</v>
      </c>
      <c r="AV53" s="143"/>
    </row>
    <row r="54" spans="1:49" s="96" customFormat="1">
      <c r="A54" s="135" t="s">
        <v>89</v>
      </c>
      <c r="B54" s="194"/>
      <c r="C54" s="144" t="s">
        <v>80</v>
      </c>
      <c r="D54" s="138">
        <v>41304000</v>
      </c>
      <c r="E54" s="138">
        <v>7861000</v>
      </c>
      <c r="F54" s="138">
        <v>0</v>
      </c>
      <c r="G54" s="138">
        <f t="shared" si="19"/>
        <v>49165000</v>
      </c>
      <c r="H54" s="138">
        <f>+[3]CHD1!E31</f>
        <v>0</v>
      </c>
      <c r="I54" s="138">
        <f>+[3]CHD1!E32</f>
        <v>0</v>
      </c>
      <c r="J54" s="138"/>
      <c r="K54" s="138">
        <f t="shared" si="20"/>
        <v>0</v>
      </c>
      <c r="L54" s="138">
        <f t="shared" si="21"/>
        <v>41304000</v>
      </c>
      <c r="M54" s="138">
        <f t="shared" si="21"/>
        <v>7861000</v>
      </c>
      <c r="N54" s="138">
        <f t="shared" si="21"/>
        <v>0</v>
      </c>
      <c r="O54" s="138">
        <f t="shared" si="22"/>
        <v>49165000</v>
      </c>
      <c r="P54" s="138">
        <v>41304000</v>
      </c>
      <c r="Q54" s="138">
        <v>7861000</v>
      </c>
      <c r="R54" s="138">
        <v>0</v>
      </c>
      <c r="S54" s="138">
        <f t="shared" si="23"/>
        <v>49165000</v>
      </c>
      <c r="T54" s="138">
        <f>+[3]CHD1!H31</f>
        <v>0</v>
      </c>
      <c r="U54" s="138">
        <f>+[3]CHD1!H32</f>
        <v>0</v>
      </c>
      <c r="V54" s="138"/>
      <c r="W54" s="138">
        <f t="shared" si="24"/>
        <v>0</v>
      </c>
      <c r="X54" s="138">
        <f>+[3]CHD1!I31</f>
        <v>-7298474.4000000004</v>
      </c>
      <c r="Y54" s="138">
        <f>+[3]CHD1!I32</f>
        <v>0</v>
      </c>
      <c r="Z54" s="138"/>
      <c r="AA54" s="138">
        <f t="shared" si="25"/>
        <v>-7298474.4000000004</v>
      </c>
      <c r="AB54" s="138">
        <f t="shared" si="9"/>
        <v>34005525.600000001</v>
      </c>
      <c r="AC54" s="138">
        <f t="shared" si="9"/>
        <v>7861000</v>
      </c>
      <c r="AD54" s="138">
        <f t="shared" si="9"/>
        <v>0</v>
      </c>
      <c r="AE54" s="138">
        <f t="shared" si="10"/>
        <v>41866525.600000001</v>
      </c>
      <c r="AF54" s="138">
        <f>+[3]CHD1!AX31</f>
        <v>31528190.870000005</v>
      </c>
      <c r="AG54" s="138">
        <f>+[3]CHD1!AX32</f>
        <v>7721983.8999999994</v>
      </c>
      <c r="AH54" s="138"/>
      <c r="AI54" s="138">
        <f t="shared" si="26"/>
        <v>39250174.770000003</v>
      </c>
      <c r="AJ54" s="138">
        <f t="shared" si="12"/>
        <v>2477334.7299999967</v>
      </c>
      <c r="AK54" s="138">
        <f t="shared" si="12"/>
        <v>139016.10000000056</v>
      </c>
      <c r="AL54" s="138">
        <f t="shared" si="12"/>
        <v>0</v>
      </c>
      <c r="AM54" s="138">
        <f t="shared" si="13"/>
        <v>2616350.8299999973</v>
      </c>
      <c r="AN54" s="142">
        <f t="shared" si="27"/>
        <v>0.92714905338795894</v>
      </c>
      <c r="AO54" s="142">
        <f t="shared" si="27"/>
        <v>0.9823157231904337</v>
      </c>
      <c r="AP54" s="142" t="str">
        <f t="shared" si="27"/>
        <v xml:space="preserve"> </v>
      </c>
      <c r="AQ54" s="142">
        <f t="shared" si="27"/>
        <v>0.93750733330496383</v>
      </c>
      <c r="AR54" s="138">
        <f t="shared" si="28"/>
        <v>0</v>
      </c>
      <c r="AS54" s="138">
        <f t="shared" si="28"/>
        <v>0</v>
      </c>
      <c r="AT54" s="138">
        <f t="shared" si="28"/>
        <v>0</v>
      </c>
      <c r="AU54" s="138">
        <f t="shared" si="29"/>
        <v>0</v>
      </c>
      <c r="AV54" s="143"/>
    </row>
    <row r="55" spans="1:49" s="96" customFormat="1" ht="24">
      <c r="A55" s="135" t="s">
        <v>90</v>
      </c>
      <c r="B55" s="194"/>
      <c r="C55" s="137" t="s">
        <v>91</v>
      </c>
      <c r="D55" s="138">
        <v>44105000</v>
      </c>
      <c r="E55" s="138">
        <v>8184000</v>
      </c>
      <c r="F55" s="138">
        <v>0</v>
      </c>
      <c r="G55" s="138">
        <f t="shared" si="19"/>
        <v>52289000</v>
      </c>
      <c r="H55" s="193">
        <f>+[3]CHD2!E31</f>
        <v>0</v>
      </c>
      <c r="I55" s="193">
        <f>[3]CHD2!E32</f>
        <v>0</v>
      </c>
      <c r="J55" s="138"/>
      <c r="K55" s="138">
        <f t="shared" si="20"/>
        <v>0</v>
      </c>
      <c r="L55" s="138">
        <f t="shared" si="21"/>
        <v>44105000</v>
      </c>
      <c r="M55" s="138">
        <f t="shared" si="21"/>
        <v>8184000</v>
      </c>
      <c r="N55" s="138">
        <f t="shared" si="21"/>
        <v>0</v>
      </c>
      <c r="O55" s="138">
        <f t="shared" si="22"/>
        <v>52289000</v>
      </c>
      <c r="P55" s="138">
        <v>44105000</v>
      </c>
      <c r="Q55" s="138">
        <v>8184000</v>
      </c>
      <c r="R55" s="138">
        <v>0</v>
      </c>
      <c r="S55" s="138">
        <f t="shared" si="23"/>
        <v>52289000</v>
      </c>
      <c r="T55" s="193">
        <f>+[3]CHD2!H31</f>
        <v>0</v>
      </c>
      <c r="U55" s="193">
        <f>[3]CHD2!H32</f>
        <v>0</v>
      </c>
      <c r="V55" s="138"/>
      <c r="W55" s="138">
        <f t="shared" si="24"/>
        <v>0</v>
      </c>
      <c r="X55" s="138">
        <f>+[3]CHD2!I31</f>
        <v>-4589273</v>
      </c>
      <c r="Y55" s="138">
        <f>+[3]CHD2!I32</f>
        <v>0</v>
      </c>
      <c r="Z55" s="138"/>
      <c r="AA55" s="138">
        <f t="shared" si="25"/>
        <v>-4589273</v>
      </c>
      <c r="AB55" s="138">
        <f t="shared" si="9"/>
        <v>39515727</v>
      </c>
      <c r="AC55" s="138">
        <f t="shared" si="9"/>
        <v>8184000</v>
      </c>
      <c r="AD55" s="138">
        <f t="shared" si="9"/>
        <v>0</v>
      </c>
      <c r="AE55" s="138">
        <f t="shared" si="10"/>
        <v>47699727</v>
      </c>
      <c r="AF55" s="193">
        <f>+[3]CHD2!AX31</f>
        <v>39950830.969999999</v>
      </c>
      <c r="AG55" s="193">
        <f>[3]CHD2!AX32</f>
        <v>8181493.0900000008</v>
      </c>
      <c r="AH55" s="138"/>
      <c r="AI55" s="138">
        <f t="shared" si="26"/>
        <v>48132324.060000002</v>
      </c>
      <c r="AJ55" s="138">
        <f t="shared" si="12"/>
        <v>-435103.96999999881</v>
      </c>
      <c r="AK55" s="138">
        <f t="shared" si="12"/>
        <v>2506.9099999992177</v>
      </c>
      <c r="AL55" s="138">
        <f t="shared" si="12"/>
        <v>0</v>
      </c>
      <c r="AM55" s="138">
        <f t="shared" si="13"/>
        <v>-432597.05999999959</v>
      </c>
      <c r="AN55" s="142">
        <f t="shared" si="27"/>
        <v>1.0110109063664703</v>
      </c>
      <c r="AO55" s="142">
        <f t="shared" si="27"/>
        <v>0.99969368157380267</v>
      </c>
      <c r="AP55" s="142" t="str">
        <f t="shared" si="27"/>
        <v xml:space="preserve"> </v>
      </c>
      <c r="AQ55" s="142">
        <f t="shared" si="27"/>
        <v>1.0090691726600449</v>
      </c>
      <c r="AR55" s="138">
        <f t="shared" si="28"/>
        <v>0</v>
      </c>
      <c r="AS55" s="138">
        <f t="shared" si="28"/>
        <v>0</v>
      </c>
      <c r="AT55" s="138">
        <f t="shared" si="28"/>
        <v>0</v>
      </c>
      <c r="AU55" s="138">
        <f t="shared" si="29"/>
        <v>0</v>
      </c>
      <c r="AV55" s="143"/>
    </row>
    <row r="56" spans="1:49" s="96" customFormat="1">
      <c r="A56" s="135" t="s">
        <v>92</v>
      </c>
      <c r="B56" s="194"/>
      <c r="C56" s="137" t="s">
        <v>93</v>
      </c>
      <c r="D56" s="138">
        <v>30208000</v>
      </c>
      <c r="E56" s="138">
        <v>22340000</v>
      </c>
      <c r="F56" s="138">
        <v>0</v>
      </c>
      <c r="G56" s="138">
        <f t="shared" si="19"/>
        <v>52548000</v>
      </c>
      <c r="H56" s="193">
        <f>[3]CHD3!E31</f>
        <v>0</v>
      </c>
      <c r="I56" s="193">
        <f>[3]CHD3!E32</f>
        <v>0</v>
      </c>
      <c r="J56" s="138"/>
      <c r="K56" s="138">
        <f t="shared" si="20"/>
        <v>0</v>
      </c>
      <c r="L56" s="138">
        <f t="shared" si="21"/>
        <v>30208000</v>
      </c>
      <c r="M56" s="138">
        <f t="shared" si="21"/>
        <v>22340000</v>
      </c>
      <c r="N56" s="138">
        <f t="shared" si="21"/>
        <v>0</v>
      </c>
      <c r="O56" s="138">
        <f t="shared" si="22"/>
        <v>52548000</v>
      </c>
      <c r="P56" s="138">
        <v>30208000</v>
      </c>
      <c r="Q56" s="138">
        <v>22340000</v>
      </c>
      <c r="R56" s="138">
        <v>0</v>
      </c>
      <c r="S56" s="138">
        <f t="shared" si="23"/>
        <v>52548000</v>
      </c>
      <c r="T56" s="193">
        <f>[3]CHD3!H31</f>
        <v>0</v>
      </c>
      <c r="U56" s="193">
        <f>[3]CHD3!H32</f>
        <v>0</v>
      </c>
      <c r="V56" s="138"/>
      <c r="W56" s="138">
        <f t="shared" si="24"/>
        <v>0</v>
      </c>
      <c r="X56" s="138">
        <f>+[3]CHD3!I31</f>
        <v>0</v>
      </c>
      <c r="Y56" s="138">
        <f>+[3]CHD3!I32</f>
        <v>0</v>
      </c>
      <c r="Z56" s="138"/>
      <c r="AA56" s="138">
        <f t="shared" si="25"/>
        <v>0</v>
      </c>
      <c r="AB56" s="138">
        <f t="shared" si="9"/>
        <v>30208000</v>
      </c>
      <c r="AC56" s="138">
        <f t="shared" si="9"/>
        <v>22340000</v>
      </c>
      <c r="AD56" s="138">
        <f t="shared" si="9"/>
        <v>0</v>
      </c>
      <c r="AE56" s="138">
        <f t="shared" si="10"/>
        <v>52548000</v>
      </c>
      <c r="AF56" s="193">
        <f>[3]CHD3!AX31</f>
        <v>30208000</v>
      </c>
      <c r="AG56" s="193">
        <f>[3]CHD3!AX32</f>
        <v>22340000</v>
      </c>
      <c r="AH56" s="138"/>
      <c r="AI56" s="138">
        <f t="shared" si="26"/>
        <v>52548000</v>
      </c>
      <c r="AJ56" s="138">
        <f t="shared" si="12"/>
        <v>0</v>
      </c>
      <c r="AK56" s="138">
        <f t="shared" si="12"/>
        <v>0</v>
      </c>
      <c r="AL56" s="138">
        <f t="shared" si="12"/>
        <v>0</v>
      </c>
      <c r="AM56" s="138">
        <f t="shared" si="13"/>
        <v>0</v>
      </c>
      <c r="AN56" s="142">
        <f t="shared" si="27"/>
        <v>1</v>
      </c>
      <c r="AO56" s="142">
        <f t="shared" si="27"/>
        <v>1</v>
      </c>
      <c r="AP56" s="142" t="str">
        <f t="shared" si="27"/>
        <v xml:space="preserve"> </v>
      </c>
      <c r="AQ56" s="142">
        <f t="shared" si="27"/>
        <v>1</v>
      </c>
      <c r="AR56" s="138">
        <f t="shared" si="28"/>
        <v>0</v>
      </c>
      <c r="AS56" s="138">
        <f t="shared" si="28"/>
        <v>0</v>
      </c>
      <c r="AT56" s="138">
        <f t="shared" si="28"/>
        <v>0</v>
      </c>
      <c r="AU56" s="138">
        <f t="shared" si="29"/>
        <v>0</v>
      </c>
      <c r="AV56" s="143"/>
    </row>
    <row r="57" spans="1:49" s="96" customFormat="1">
      <c r="A57" s="135" t="s">
        <v>94</v>
      </c>
      <c r="B57" s="194"/>
      <c r="C57" s="137" t="s">
        <v>95</v>
      </c>
      <c r="D57" s="138">
        <v>40953000</v>
      </c>
      <c r="E57" s="138">
        <v>12093000</v>
      </c>
      <c r="F57" s="138">
        <v>0</v>
      </c>
      <c r="G57" s="138">
        <f t="shared" si="19"/>
        <v>53046000</v>
      </c>
      <c r="H57" s="193">
        <f>[3]CHD4A!E31</f>
        <v>5058750</v>
      </c>
      <c r="I57" s="193">
        <f>[3]CHD4A!E32</f>
        <v>0</v>
      </c>
      <c r="J57" s="138"/>
      <c r="K57" s="138">
        <f t="shared" si="20"/>
        <v>5058750</v>
      </c>
      <c r="L57" s="138">
        <f t="shared" si="21"/>
        <v>46011750</v>
      </c>
      <c r="M57" s="138">
        <f t="shared" si="21"/>
        <v>12093000</v>
      </c>
      <c r="N57" s="138">
        <f t="shared" si="21"/>
        <v>0</v>
      </c>
      <c r="O57" s="138">
        <f t="shared" si="22"/>
        <v>58104750</v>
      </c>
      <c r="P57" s="138">
        <v>40953000</v>
      </c>
      <c r="Q57" s="138">
        <v>12093000</v>
      </c>
      <c r="R57" s="138">
        <v>0</v>
      </c>
      <c r="S57" s="138">
        <f t="shared" si="23"/>
        <v>53046000</v>
      </c>
      <c r="T57" s="193">
        <f>[3]CHD4A!H31</f>
        <v>5058750</v>
      </c>
      <c r="U57" s="193">
        <f>[3]CHD4A!H32</f>
        <v>0</v>
      </c>
      <c r="V57" s="138"/>
      <c r="W57" s="138">
        <f t="shared" si="24"/>
        <v>5058750</v>
      </c>
      <c r="X57" s="138">
        <f>+[3]CHD4A!I31</f>
        <v>-450006.72</v>
      </c>
      <c r="Y57" s="138">
        <f>+[3]CHD4A!I32</f>
        <v>0</v>
      </c>
      <c r="Z57" s="138"/>
      <c r="AA57" s="138">
        <f t="shared" si="25"/>
        <v>-450006.72</v>
      </c>
      <c r="AB57" s="138">
        <f t="shared" si="9"/>
        <v>45561743.280000001</v>
      </c>
      <c r="AC57" s="138">
        <f t="shared" si="9"/>
        <v>12093000</v>
      </c>
      <c r="AD57" s="138">
        <f t="shared" si="9"/>
        <v>0</v>
      </c>
      <c r="AE57" s="138">
        <f t="shared" si="10"/>
        <v>57654743.280000001</v>
      </c>
      <c r="AF57" s="193">
        <f>[3]CHD4A!AX31</f>
        <v>40862517.449999996</v>
      </c>
      <c r="AG57" s="193">
        <f>[3]CHD4A!AX32</f>
        <v>11433928.390000001</v>
      </c>
      <c r="AH57" s="138"/>
      <c r="AI57" s="138">
        <f t="shared" si="26"/>
        <v>52296445.839999996</v>
      </c>
      <c r="AJ57" s="138">
        <f t="shared" si="12"/>
        <v>4699225.8300000057</v>
      </c>
      <c r="AK57" s="138">
        <f t="shared" si="12"/>
        <v>659071.6099999994</v>
      </c>
      <c r="AL57" s="138">
        <f t="shared" si="12"/>
        <v>0</v>
      </c>
      <c r="AM57" s="138">
        <f t="shared" si="13"/>
        <v>5358297.4400000051</v>
      </c>
      <c r="AN57" s="142">
        <f t="shared" si="27"/>
        <v>0.89686027154139203</v>
      </c>
      <c r="AO57" s="142">
        <f t="shared" si="27"/>
        <v>0.94549974282642857</v>
      </c>
      <c r="AP57" s="142" t="str">
        <f t="shared" si="27"/>
        <v xml:space="preserve"> </v>
      </c>
      <c r="AQ57" s="142">
        <f t="shared" si="27"/>
        <v>0.90706233112551626</v>
      </c>
      <c r="AR57" s="138">
        <f t="shared" si="28"/>
        <v>0</v>
      </c>
      <c r="AS57" s="138">
        <f t="shared" si="28"/>
        <v>0</v>
      </c>
      <c r="AT57" s="138">
        <f t="shared" si="28"/>
        <v>0</v>
      </c>
      <c r="AU57" s="138">
        <f t="shared" si="29"/>
        <v>0</v>
      </c>
      <c r="AV57" s="143"/>
    </row>
    <row r="58" spans="1:49" s="96" customFormat="1">
      <c r="A58" s="135" t="s">
        <v>96</v>
      </c>
      <c r="B58" s="194"/>
      <c r="C58" s="137" t="s">
        <v>97</v>
      </c>
      <c r="D58" s="138">
        <v>24071000</v>
      </c>
      <c r="E58" s="138">
        <v>10619000</v>
      </c>
      <c r="F58" s="138">
        <v>0</v>
      </c>
      <c r="G58" s="138">
        <f t="shared" si="19"/>
        <v>34690000</v>
      </c>
      <c r="H58" s="193">
        <f>[3]CHD4B!E31</f>
        <v>0</v>
      </c>
      <c r="I58" s="193">
        <f>[3]CHD4B!E32</f>
        <v>0</v>
      </c>
      <c r="J58" s="138"/>
      <c r="K58" s="138">
        <f t="shared" si="20"/>
        <v>0</v>
      </c>
      <c r="L58" s="138">
        <f t="shared" si="21"/>
        <v>24071000</v>
      </c>
      <c r="M58" s="138">
        <f t="shared" si="21"/>
        <v>10619000</v>
      </c>
      <c r="N58" s="138">
        <f t="shared" si="21"/>
        <v>0</v>
      </c>
      <c r="O58" s="138">
        <f t="shared" si="22"/>
        <v>34690000</v>
      </c>
      <c r="P58" s="138">
        <v>24071000</v>
      </c>
      <c r="Q58" s="138">
        <v>10619000</v>
      </c>
      <c r="R58" s="138">
        <v>0</v>
      </c>
      <c r="S58" s="138">
        <f t="shared" si="23"/>
        <v>34690000</v>
      </c>
      <c r="T58" s="193">
        <f>[3]CHD4B!H31</f>
        <v>0</v>
      </c>
      <c r="U58" s="193">
        <f>[3]CHD4B!H32</f>
        <v>0</v>
      </c>
      <c r="V58" s="138"/>
      <c r="W58" s="138">
        <f t="shared" si="24"/>
        <v>0</v>
      </c>
      <c r="X58" s="138">
        <f>+[3]CHD4B!I31</f>
        <v>0</v>
      </c>
      <c r="Y58" s="138">
        <f>+[3]CHD4B!I32</f>
        <v>0</v>
      </c>
      <c r="Z58" s="138"/>
      <c r="AA58" s="138">
        <f t="shared" si="25"/>
        <v>0</v>
      </c>
      <c r="AB58" s="138">
        <f t="shared" si="9"/>
        <v>24071000</v>
      </c>
      <c r="AC58" s="138">
        <f t="shared" si="9"/>
        <v>10619000</v>
      </c>
      <c r="AD58" s="138">
        <f t="shared" si="9"/>
        <v>0</v>
      </c>
      <c r="AE58" s="138">
        <f t="shared" si="10"/>
        <v>34690000</v>
      </c>
      <c r="AF58" s="193">
        <f>[3]CHD4B!AX31</f>
        <v>22570999.999999996</v>
      </c>
      <c r="AG58" s="193">
        <f>[3]CHD4B!AX32</f>
        <v>10508222.780000001</v>
      </c>
      <c r="AH58" s="138"/>
      <c r="AI58" s="138">
        <f t="shared" si="26"/>
        <v>33079222.779999997</v>
      </c>
      <c r="AJ58" s="138">
        <f t="shared" si="12"/>
        <v>1500000.0000000037</v>
      </c>
      <c r="AK58" s="138">
        <f t="shared" si="12"/>
        <v>110777.21999999881</v>
      </c>
      <c r="AL58" s="138">
        <f t="shared" si="12"/>
        <v>0</v>
      </c>
      <c r="AM58" s="138">
        <f t="shared" si="13"/>
        <v>1610777.2200000025</v>
      </c>
      <c r="AN58" s="142">
        <f t="shared" si="27"/>
        <v>0.93768435046321286</v>
      </c>
      <c r="AO58" s="142">
        <f t="shared" si="27"/>
        <v>0.9895680177041154</v>
      </c>
      <c r="AP58" s="142" t="str">
        <f t="shared" si="27"/>
        <v xml:space="preserve"> </v>
      </c>
      <c r="AQ58" s="142">
        <f t="shared" si="27"/>
        <v>0.95356652579994228</v>
      </c>
      <c r="AR58" s="138">
        <f t="shared" si="28"/>
        <v>0</v>
      </c>
      <c r="AS58" s="138">
        <f t="shared" si="28"/>
        <v>0</v>
      </c>
      <c r="AT58" s="138">
        <f t="shared" si="28"/>
        <v>0</v>
      </c>
      <c r="AU58" s="138">
        <f t="shared" si="29"/>
        <v>0</v>
      </c>
      <c r="AV58" s="143"/>
    </row>
    <row r="59" spans="1:49" s="96" customFormat="1">
      <c r="A59" s="135" t="s">
        <v>98</v>
      </c>
      <c r="B59" s="194"/>
      <c r="C59" s="137" t="s">
        <v>53</v>
      </c>
      <c r="D59" s="138">
        <v>45255000</v>
      </c>
      <c r="E59" s="138">
        <v>14727000</v>
      </c>
      <c r="F59" s="138">
        <v>0</v>
      </c>
      <c r="G59" s="138">
        <f t="shared" si="19"/>
        <v>59982000</v>
      </c>
      <c r="H59" s="193">
        <f>[3]CHD5!E31</f>
        <v>925000</v>
      </c>
      <c r="I59" s="193">
        <f>[3]CHD5!E32</f>
        <v>-925000</v>
      </c>
      <c r="J59" s="138"/>
      <c r="K59" s="138">
        <f t="shared" si="20"/>
        <v>0</v>
      </c>
      <c r="L59" s="138">
        <f t="shared" si="21"/>
        <v>46180000</v>
      </c>
      <c r="M59" s="138">
        <f t="shared" si="21"/>
        <v>13802000</v>
      </c>
      <c r="N59" s="138">
        <f t="shared" si="21"/>
        <v>0</v>
      </c>
      <c r="O59" s="138">
        <f t="shared" si="22"/>
        <v>59982000</v>
      </c>
      <c r="P59" s="138">
        <v>45255000</v>
      </c>
      <c r="Q59" s="138">
        <v>14727000</v>
      </c>
      <c r="R59" s="138">
        <v>0</v>
      </c>
      <c r="S59" s="138">
        <f t="shared" si="23"/>
        <v>59982000</v>
      </c>
      <c r="T59" s="193">
        <f>[3]CHD5!H31</f>
        <v>925000</v>
      </c>
      <c r="U59" s="193">
        <f>[3]CHD5!H32</f>
        <v>-925000</v>
      </c>
      <c r="V59" s="138"/>
      <c r="W59" s="138">
        <f t="shared" si="24"/>
        <v>0</v>
      </c>
      <c r="X59" s="138">
        <f>+[3]CHD5!I31</f>
        <v>-8993004.2000000011</v>
      </c>
      <c r="Y59" s="138">
        <f>+[3]CHD5!I32</f>
        <v>-50000</v>
      </c>
      <c r="Z59" s="138"/>
      <c r="AA59" s="138">
        <f t="shared" si="25"/>
        <v>-9043004.2000000011</v>
      </c>
      <c r="AB59" s="138">
        <f t="shared" si="9"/>
        <v>37186995.799999997</v>
      </c>
      <c r="AC59" s="138">
        <f t="shared" si="9"/>
        <v>13752000</v>
      </c>
      <c r="AD59" s="138">
        <f t="shared" si="9"/>
        <v>0</v>
      </c>
      <c r="AE59" s="138">
        <f t="shared" si="10"/>
        <v>50938995.799999997</v>
      </c>
      <c r="AF59" s="193">
        <f>[3]CHD5!AX31</f>
        <v>36583093.399999999</v>
      </c>
      <c r="AG59" s="193">
        <f>[3]CHD5!AX32</f>
        <v>9605666.9400000013</v>
      </c>
      <c r="AH59" s="138"/>
      <c r="AI59" s="138">
        <f t="shared" si="26"/>
        <v>46188760.340000004</v>
      </c>
      <c r="AJ59" s="138">
        <f t="shared" si="12"/>
        <v>603902.39999999851</v>
      </c>
      <c r="AK59" s="138">
        <f t="shared" si="12"/>
        <v>4146333.0599999987</v>
      </c>
      <c r="AL59" s="138">
        <f t="shared" si="12"/>
        <v>0</v>
      </c>
      <c r="AM59" s="138">
        <f t="shared" si="13"/>
        <v>4750235.4599999972</v>
      </c>
      <c r="AN59" s="142">
        <f t="shared" si="27"/>
        <v>0.98376038754924111</v>
      </c>
      <c r="AO59" s="142">
        <f t="shared" si="27"/>
        <v>0.69849236038394424</v>
      </c>
      <c r="AP59" s="142" t="str">
        <f t="shared" si="27"/>
        <v xml:space="preserve"> </v>
      </c>
      <c r="AQ59" s="142">
        <f t="shared" si="27"/>
        <v>0.9067465821538635</v>
      </c>
      <c r="AR59" s="138">
        <f t="shared" si="28"/>
        <v>0</v>
      </c>
      <c r="AS59" s="138">
        <f t="shared" si="28"/>
        <v>0</v>
      </c>
      <c r="AT59" s="138">
        <f t="shared" si="28"/>
        <v>0</v>
      </c>
      <c r="AU59" s="138">
        <f t="shared" si="29"/>
        <v>0</v>
      </c>
      <c r="AV59" s="143"/>
    </row>
    <row r="60" spans="1:49" s="96" customFormat="1">
      <c r="A60" s="135" t="s">
        <v>99</v>
      </c>
      <c r="B60" s="194"/>
      <c r="C60" s="137" t="s">
        <v>100</v>
      </c>
      <c r="D60" s="138">
        <v>40978000</v>
      </c>
      <c r="E60" s="138">
        <v>18364000</v>
      </c>
      <c r="F60" s="138">
        <v>0</v>
      </c>
      <c r="G60" s="138">
        <f t="shared" si="19"/>
        <v>59342000</v>
      </c>
      <c r="H60" s="193">
        <f>[3]CHD6!E31</f>
        <v>5531250</v>
      </c>
      <c r="I60" s="193">
        <f>[3]CHD6!E32</f>
        <v>-4135177.84</v>
      </c>
      <c r="J60" s="138"/>
      <c r="K60" s="138">
        <f t="shared" si="20"/>
        <v>1396072.1600000001</v>
      </c>
      <c r="L60" s="138">
        <f t="shared" si="21"/>
        <v>46509250</v>
      </c>
      <c r="M60" s="138">
        <f t="shared" si="21"/>
        <v>14228822.16</v>
      </c>
      <c r="N60" s="138">
        <f t="shared" si="21"/>
        <v>0</v>
      </c>
      <c r="O60" s="138">
        <f t="shared" si="22"/>
        <v>60738072.159999996</v>
      </c>
      <c r="P60" s="138">
        <v>40978000</v>
      </c>
      <c r="Q60" s="138">
        <v>18364000</v>
      </c>
      <c r="R60" s="138">
        <v>0</v>
      </c>
      <c r="S60" s="138">
        <f t="shared" si="23"/>
        <v>59342000</v>
      </c>
      <c r="T60" s="193">
        <f>[3]CHD6!H31</f>
        <v>5531250</v>
      </c>
      <c r="U60" s="193">
        <f>[3]CHD6!H32</f>
        <v>-4135177.84</v>
      </c>
      <c r="V60" s="138"/>
      <c r="W60" s="138">
        <f t="shared" si="24"/>
        <v>1396072.1600000001</v>
      </c>
      <c r="X60" s="138">
        <f>+[3]CHD6!I31</f>
        <v>0</v>
      </c>
      <c r="Y60" s="138">
        <f>+[3]CHD6!I32</f>
        <v>0</v>
      </c>
      <c r="Z60" s="138"/>
      <c r="AA60" s="138">
        <f t="shared" si="25"/>
        <v>0</v>
      </c>
      <c r="AB60" s="138">
        <f t="shared" si="9"/>
        <v>46509250</v>
      </c>
      <c r="AC60" s="138">
        <f t="shared" si="9"/>
        <v>14228822.16</v>
      </c>
      <c r="AD60" s="138">
        <f t="shared" si="9"/>
        <v>0</v>
      </c>
      <c r="AE60" s="138">
        <f t="shared" si="10"/>
        <v>60738072.159999996</v>
      </c>
      <c r="AF60" s="193">
        <f>[3]CHD6!AX31</f>
        <v>40892798.75</v>
      </c>
      <c r="AG60" s="193">
        <f>[3]CHD6!AX32</f>
        <v>14158723.639999997</v>
      </c>
      <c r="AH60" s="138"/>
      <c r="AI60" s="138">
        <f t="shared" si="26"/>
        <v>55051522.390000001</v>
      </c>
      <c r="AJ60" s="138">
        <f t="shared" si="12"/>
        <v>5616451.25</v>
      </c>
      <c r="AK60" s="138">
        <f t="shared" si="12"/>
        <v>70098.520000003278</v>
      </c>
      <c r="AL60" s="138">
        <f t="shared" si="12"/>
        <v>0</v>
      </c>
      <c r="AM60" s="138">
        <f t="shared" si="13"/>
        <v>5686549.7700000033</v>
      </c>
      <c r="AN60" s="142">
        <f t="shared" si="27"/>
        <v>0.87924012427635367</v>
      </c>
      <c r="AO60" s="142">
        <f t="shared" si="27"/>
        <v>0.99507348400227646</v>
      </c>
      <c r="AP60" s="142" t="str">
        <f t="shared" si="27"/>
        <v xml:space="preserve"> </v>
      </c>
      <c r="AQ60" s="142">
        <f t="shared" si="27"/>
        <v>0.90637586002038173</v>
      </c>
      <c r="AR60" s="138">
        <f t="shared" si="28"/>
        <v>0</v>
      </c>
      <c r="AS60" s="138">
        <f t="shared" si="28"/>
        <v>0</v>
      </c>
      <c r="AT60" s="138">
        <f t="shared" si="28"/>
        <v>0</v>
      </c>
      <c r="AU60" s="138">
        <f t="shared" si="29"/>
        <v>0</v>
      </c>
      <c r="AV60" s="143"/>
    </row>
    <row r="61" spans="1:49" s="96" customFormat="1">
      <c r="A61" s="135" t="s">
        <v>101</v>
      </c>
      <c r="B61" s="194"/>
      <c r="C61" s="137" t="s">
        <v>54</v>
      </c>
      <c r="D61" s="138">
        <v>35557000</v>
      </c>
      <c r="E61" s="138">
        <v>14717000</v>
      </c>
      <c r="F61" s="138">
        <v>0</v>
      </c>
      <c r="G61" s="138">
        <f t="shared" si="19"/>
        <v>50274000</v>
      </c>
      <c r="H61" s="193">
        <f>[3]CHD7!E31</f>
        <v>982400</v>
      </c>
      <c r="I61" s="193">
        <f>[3]CHD7!E32</f>
        <v>-982400</v>
      </c>
      <c r="J61" s="138"/>
      <c r="K61" s="138">
        <f t="shared" si="20"/>
        <v>0</v>
      </c>
      <c r="L61" s="138">
        <f t="shared" si="21"/>
        <v>36539400</v>
      </c>
      <c r="M61" s="138">
        <f t="shared" si="21"/>
        <v>13734600</v>
      </c>
      <c r="N61" s="138">
        <f t="shared" si="21"/>
        <v>0</v>
      </c>
      <c r="O61" s="138">
        <f t="shared" si="22"/>
        <v>50274000</v>
      </c>
      <c r="P61" s="138">
        <v>35557000</v>
      </c>
      <c r="Q61" s="138">
        <v>14717000</v>
      </c>
      <c r="R61" s="138">
        <v>0</v>
      </c>
      <c r="S61" s="138">
        <f t="shared" si="23"/>
        <v>50274000</v>
      </c>
      <c r="T61" s="193">
        <f>[3]CHD7!H31</f>
        <v>982400</v>
      </c>
      <c r="U61" s="193">
        <f>[3]CHD7!H32</f>
        <v>-982400</v>
      </c>
      <c r="V61" s="138"/>
      <c r="W61" s="138">
        <f t="shared" si="24"/>
        <v>0</v>
      </c>
      <c r="X61" s="138">
        <f>+[3]CHD7!I31</f>
        <v>0</v>
      </c>
      <c r="Y61" s="138">
        <f>+[3]CHD7!I32</f>
        <v>0</v>
      </c>
      <c r="Z61" s="138"/>
      <c r="AA61" s="138">
        <f t="shared" si="25"/>
        <v>0</v>
      </c>
      <c r="AB61" s="138">
        <f>+P61+X61+T61</f>
        <v>36539400</v>
      </c>
      <c r="AC61" s="138">
        <f t="shared" si="9"/>
        <v>13734600</v>
      </c>
      <c r="AD61" s="138">
        <f t="shared" si="9"/>
        <v>0</v>
      </c>
      <c r="AE61" s="138">
        <f t="shared" si="10"/>
        <v>50274000</v>
      </c>
      <c r="AF61" s="193">
        <f>[3]CHD7!AX31</f>
        <v>35458400</v>
      </c>
      <c r="AG61" s="193">
        <f>[3]CHD7!AX32</f>
        <v>11006868.449999999</v>
      </c>
      <c r="AH61" s="138"/>
      <c r="AI61" s="138">
        <f t="shared" si="26"/>
        <v>46465268.450000003</v>
      </c>
      <c r="AJ61" s="138">
        <f t="shared" si="12"/>
        <v>1081000</v>
      </c>
      <c r="AK61" s="138">
        <f t="shared" si="12"/>
        <v>2727731.5500000007</v>
      </c>
      <c r="AL61" s="138">
        <f t="shared" si="12"/>
        <v>0</v>
      </c>
      <c r="AM61" s="138">
        <f t="shared" si="13"/>
        <v>3808731.5500000007</v>
      </c>
      <c r="AN61" s="142">
        <f t="shared" si="27"/>
        <v>0.97041549669671645</v>
      </c>
      <c r="AO61" s="142">
        <f t="shared" si="27"/>
        <v>0.80139708837534396</v>
      </c>
      <c r="AP61" s="142" t="str">
        <f t="shared" si="27"/>
        <v xml:space="preserve"> </v>
      </c>
      <c r="AQ61" s="142">
        <f t="shared" si="27"/>
        <v>0.92424053089071889</v>
      </c>
      <c r="AR61" s="138">
        <f t="shared" si="28"/>
        <v>0</v>
      </c>
      <c r="AS61" s="138">
        <f t="shared" si="28"/>
        <v>0</v>
      </c>
      <c r="AT61" s="138">
        <f t="shared" si="28"/>
        <v>0</v>
      </c>
      <c r="AU61" s="138">
        <f t="shared" si="29"/>
        <v>0</v>
      </c>
      <c r="AV61" s="143"/>
    </row>
    <row r="62" spans="1:49" s="96" customFormat="1">
      <c r="A62" s="135" t="s">
        <v>102</v>
      </c>
      <c r="B62" s="194"/>
      <c r="C62" s="137" t="s">
        <v>103</v>
      </c>
      <c r="D62" s="138">
        <v>45125000</v>
      </c>
      <c r="E62" s="138">
        <v>10746000</v>
      </c>
      <c r="F62" s="138">
        <v>0</v>
      </c>
      <c r="G62" s="138">
        <f t="shared" si="19"/>
        <v>55871000</v>
      </c>
      <c r="H62" s="193">
        <f>[3]CHD8!E31</f>
        <v>0</v>
      </c>
      <c r="I62" s="193">
        <f>[3]CHD8!E32</f>
        <v>0</v>
      </c>
      <c r="J62" s="138"/>
      <c r="K62" s="138">
        <f t="shared" si="20"/>
        <v>0</v>
      </c>
      <c r="L62" s="138">
        <f t="shared" si="21"/>
        <v>45125000</v>
      </c>
      <c r="M62" s="138">
        <f t="shared" si="21"/>
        <v>10746000</v>
      </c>
      <c r="N62" s="138">
        <f t="shared" si="21"/>
        <v>0</v>
      </c>
      <c r="O62" s="138">
        <f t="shared" si="22"/>
        <v>55871000</v>
      </c>
      <c r="P62" s="138">
        <v>45125000</v>
      </c>
      <c r="Q62" s="138">
        <v>10746000</v>
      </c>
      <c r="R62" s="138">
        <v>0</v>
      </c>
      <c r="S62" s="138">
        <f t="shared" si="23"/>
        <v>55871000</v>
      </c>
      <c r="T62" s="193">
        <f>[3]CHD8!H31</f>
        <v>0</v>
      </c>
      <c r="U62" s="193">
        <f>[3]CHD8!H32</f>
        <v>0</v>
      </c>
      <c r="V62" s="138"/>
      <c r="W62" s="138">
        <f t="shared" si="24"/>
        <v>0</v>
      </c>
      <c r="X62" s="138">
        <f>+[3]CHD8!I31</f>
        <v>0</v>
      </c>
      <c r="Y62" s="138">
        <f>+[3]CHD8!I32</f>
        <v>0</v>
      </c>
      <c r="Z62" s="138"/>
      <c r="AA62" s="138">
        <f>SUM(X62:Z62)</f>
        <v>0</v>
      </c>
      <c r="AB62" s="138">
        <f>+P62+X62+T62</f>
        <v>45125000</v>
      </c>
      <c r="AC62" s="138">
        <f t="shared" si="9"/>
        <v>10746000</v>
      </c>
      <c r="AD62" s="138">
        <f t="shared" si="9"/>
        <v>0</v>
      </c>
      <c r="AE62" s="138">
        <f t="shared" si="10"/>
        <v>55871000</v>
      </c>
      <c r="AF62" s="193">
        <f>[3]CHD8!AX31</f>
        <v>36539509.379999995</v>
      </c>
      <c r="AG62" s="193">
        <f>[3]CHD8!AX32</f>
        <v>9312834.3200000003</v>
      </c>
      <c r="AH62" s="138"/>
      <c r="AI62" s="138">
        <f t="shared" si="26"/>
        <v>45852343.699999996</v>
      </c>
      <c r="AJ62" s="138">
        <f t="shared" si="12"/>
        <v>8585490.6200000048</v>
      </c>
      <c r="AK62" s="138">
        <f t="shared" si="12"/>
        <v>1433165.6799999997</v>
      </c>
      <c r="AL62" s="138">
        <f t="shared" si="12"/>
        <v>0</v>
      </c>
      <c r="AM62" s="138">
        <f t="shared" si="13"/>
        <v>10018656.300000004</v>
      </c>
      <c r="AN62" s="142">
        <f t="shared" si="27"/>
        <v>0.80973982005540157</v>
      </c>
      <c r="AO62" s="142">
        <f t="shared" si="27"/>
        <v>0.86663263726037598</v>
      </c>
      <c r="AP62" s="142" t="str">
        <f t="shared" si="27"/>
        <v xml:space="preserve"> </v>
      </c>
      <c r="AQ62" s="142">
        <f t="shared" si="27"/>
        <v>0.82068235220418451</v>
      </c>
      <c r="AR62" s="138">
        <f t="shared" si="28"/>
        <v>0</v>
      </c>
      <c r="AS62" s="138">
        <f t="shared" si="28"/>
        <v>0</v>
      </c>
      <c r="AT62" s="138">
        <f t="shared" si="28"/>
        <v>0</v>
      </c>
      <c r="AU62" s="138">
        <f t="shared" si="29"/>
        <v>0</v>
      </c>
      <c r="AV62" s="143"/>
    </row>
    <row r="63" spans="1:49" s="96" customFormat="1" ht="24">
      <c r="A63" s="135" t="s">
        <v>104</v>
      </c>
      <c r="B63" s="194"/>
      <c r="C63" s="137" t="s">
        <v>105</v>
      </c>
      <c r="D63" s="138">
        <v>43868000</v>
      </c>
      <c r="E63" s="138">
        <v>13397000</v>
      </c>
      <c r="F63" s="138">
        <v>0</v>
      </c>
      <c r="G63" s="138">
        <f t="shared" si="19"/>
        <v>57265000</v>
      </c>
      <c r="H63" s="193">
        <f>[3]CHD9!E31</f>
        <v>0</v>
      </c>
      <c r="I63" s="193">
        <f>[3]CHD9!E32</f>
        <v>0</v>
      </c>
      <c r="J63" s="138"/>
      <c r="K63" s="138">
        <f t="shared" si="20"/>
        <v>0</v>
      </c>
      <c r="L63" s="138">
        <f t="shared" si="21"/>
        <v>43868000</v>
      </c>
      <c r="M63" s="138">
        <f t="shared" si="21"/>
        <v>13397000</v>
      </c>
      <c r="N63" s="138">
        <f t="shared" si="21"/>
        <v>0</v>
      </c>
      <c r="O63" s="138">
        <f t="shared" si="22"/>
        <v>57265000</v>
      </c>
      <c r="P63" s="138">
        <v>43868000</v>
      </c>
      <c r="Q63" s="138">
        <v>13397000</v>
      </c>
      <c r="R63" s="138">
        <v>0</v>
      </c>
      <c r="S63" s="138">
        <f t="shared" si="23"/>
        <v>57265000</v>
      </c>
      <c r="T63" s="193">
        <f>[3]CHD9!H31</f>
        <v>0</v>
      </c>
      <c r="U63" s="193">
        <f>[3]CHD9!H32</f>
        <v>0</v>
      </c>
      <c r="V63" s="138"/>
      <c r="W63" s="138">
        <f t="shared" si="24"/>
        <v>0</v>
      </c>
      <c r="X63" s="138">
        <f>+[3]CHD9!I31</f>
        <v>-2200791.58</v>
      </c>
      <c r="Y63" s="138">
        <f>+[3]CHD9!I32</f>
        <v>0</v>
      </c>
      <c r="Z63" s="138"/>
      <c r="AA63" s="138">
        <f t="shared" si="25"/>
        <v>-2200791.58</v>
      </c>
      <c r="AB63" s="138">
        <f t="shared" si="9"/>
        <v>41667208.420000002</v>
      </c>
      <c r="AC63" s="138">
        <f t="shared" si="9"/>
        <v>13397000</v>
      </c>
      <c r="AD63" s="138">
        <f t="shared" si="9"/>
        <v>0</v>
      </c>
      <c r="AE63" s="138">
        <f t="shared" si="10"/>
        <v>55064208.420000002</v>
      </c>
      <c r="AF63" s="193">
        <f>[3]CHD9!AX31</f>
        <v>41627966.340000004</v>
      </c>
      <c r="AG63" s="193">
        <f>[3]CHD9!AX32</f>
        <v>10614329.439999999</v>
      </c>
      <c r="AH63" s="138"/>
      <c r="AI63" s="138">
        <f t="shared" si="26"/>
        <v>52242295.780000001</v>
      </c>
      <c r="AJ63" s="138">
        <f t="shared" si="12"/>
        <v>39242.079999998212</v>
      </c>
      <c r="AK63" s="138">
        <f t="shared" si="12"/>
        <v>2782670.5600000005</v>
      </c>
      <c r="AL63" s="138">
        <f t="shared" si="12"/>
        <v>0</v>
      </c>
      <c r="AM63" s="138">
        <f t="shared" si="13"/>
        <v>2821912.6399999987</v>
      </c>
      <c r="AN63" s="142">
        <f t="shared" si="27"/>
        <v>0.99905820232532871</v>
      </c>
      <c r="AO63" s="142">
        <f t="shared" si="27"/>
        <v>0.79229151601104719</v>
      </c>
      <c r="AP63" s="142" t="str">
        <f t="shared" si="27"/>
        <v xml:space="preserve"> </v>
      </c>
      <c r="AQ63" s="142">
        <f t="shared" si="27"/>
        <v>0.94875232531309672</v>
      </c>
      <c r="AR63" s="138">
        <f t="shared" si="28"/>
        <v>0</v>
      </c>
      <c r="AS63" s="138">
        <f t="shared" si="28"/>
        <v>0</v>
      </c>
      <c r="AT63" s="138">
        <f t="shared" si="28"/>
        <v>0</v>
      </c>
      <c r="AU63" s="138">
        <f t="shared" si="29"/>
        <v>0</v>
      </c>
      <c r="AV63" s="143"/>
    </row>
    <row r="64" spans="1:49" s="96" customFormat="1" ht="24">
      <c r="A64" s="135" t="s">
        <v>106</v>
      </c>
      <c r="B64" s="194"/>
      <c r="C64" s="137" t="s">
        <v>107</v>
      </c>
      <c r="D64" s="138">
        <v>30811000</v>
      </c>
      <c r="E64" s="138">
        <v>6423000</v>
      </c>
      <c r="F64" s="138">
        <v>0</v>
      </c>
      <c r="G64" s="138">
        <f t="shared" si="19"/>
        <v>37234000</v>
      </c>
      <c r="H64" s="193">
        <f>[3]CHD10!E31</f>
        <v>1025000</v>
      </c>
      <c r="I64" s="193">
        <f>[3]CHD10!E32</f>
        <v>-1025000</v>
      </c>
      <c r="J64" s="138"/>
      <c r="K64" s="138">
        <f t="shared" si="20"/>
        <v>0</v>
      </c>
      <c r="L64" s="138">
        <f t="shared" si="21"/>
        <v>31836000</v>
      </c>
      <c r="M64" s="138">
        <f t="shared" si="21"/>
        <v>5398000</v>
      </c>
      <c r="N64" s="138">
        <f t="shared" si="21"/>
        <v>0</v>
      </c>
      <c r="O64" s="138">
        <f t="shared" si="22"/>
        <v>37234000</v>
      </c>
      <c r="P64" s="138">
        <v>30811000</v>
      </c>
      <c r="Q64" s="138">
        <v>6423000</v>
      </c>
      <c r="R64" s="138">
        <v>0</v>
      </c>
      <c r="S64" s="138">
        <f t="shared" si="23"/>
        <v>37234000</v>
      </c>
      <c r="T64" s="193">
        <f>[3]CHD10!H31</f>
        <v>1025000</v>
      </c>
      <c r="U64" s="193">
        <f>[3]CHD10!H32</f>
        <v>-1025000</v>
      </c>
      <c r="V64" s="138"/>
      <c r="W64" s="138">
        <f t="shared" si="24"/>
        <v>0</v>
      </c>
      <c r="X64" s="138">
        <f>+[3]CHD10!I31</f>
        <v>0</v>
      </c>
      <c r="Y64" s="138">
        <f>+[3]CHD10!I32</f>
        <v>0</v>
      </c>
      <c r="Z64" s="138"/>
      <c r="AA64" s="138">
        <f t="shared" si="25"/>
        <v>0</v>
      </c>
      <c r="AB64" s="138">
        <f t="shared" si="9"/>
        <v>31836000</v>
      </c>
      <c r="AC64" s="138">
        <f t="shared" si="9"/>
        <v>5398000</v>
      </c>
      <c r="AD64" s="138">
        <f t="shared" si="9"/>
        <v>0</v>
      </c>
      <c r="AE64" s="138">
        <f t="shared" si="10"/>
        <v>37234000</v>
      </c>
      <c r="AF64" s="193">
        <f>[3]CHD10!AX31</f>
        <v>31836000.000000004</v>
      </c>
      <c r="AG64" s="193">
        <f>[3]CHD10!AX32</f>
        <v>5158847.82</v>
      </c>
      <c r="AH64" s="138"/>
      <c r="AI64" s="138">
        <f t="shared" si="26"/>
        <v>36994847.820000008</v>
      </c>
      <c r="AJ64" s="138">
        <f t="shared" si="12"/>
        <v>0</v>
      </c>
      <c r="AK64" s="138">
        <f t="shared" si="12"/>
        <v>239152.1799999997</v>
      </c>
      <c r="AL64" s="138">
        <f t="shared" si="12"/>
        <v>0</v>
      </c>
      <c r="AM64" s="138">
        <f t="shared" si="13"/>
        <v>239152.1799999997</v>
      </c>
      <c r="AN64" s="142">
        <f t="shared" si="27"/>
        <v>1.0000000000000002</v>
      </c>
      <c r="AO64" s="142">
        <f t="shared" si="27"/>
        <v>0.9556961504260838</v>
      </c>
      <c r="AP64" s="142" t="str">
        <f t="shared" si="27"/>
        <v xml:space="preserve"> </v>
      </c>
      <c r="AQ64" s="142">
        <f t="shared" si="27"/>
        <v>0.99357704839662697</v>
      </c>
      <c r="AR64" s="138">
        <f t="shared" si="28"/>
        <v>0</v>
      </c>
      <c r="AS64" s="138">
        <f t="shared" si="28"/>
        <v>0</v>
      </c>
      <c r="AT64" s="138">
        <f t="shared" si="28"/>
        <v>0</v>
      </c>
      <c r="AU64" s="138">
        <f t="shared" si="29"/>
        <v>0</v>
      </c>
      <c r="AV64" s="143"/>
    </row>
    <row r="65" spans="1:48" s="96" customFormat="1">
      <c r="A65" s="135" t="s">
        <v>108</v>
      </c>
      <c r="B65" s="194"/>
      <c r="C65" s="137" t="s">
        <v>55</v>
      </c>
      <c r="D65" s="138">
        <v>39226000</v>
      </c>
      <c r="E65" s="138">
        <v>14513000</v>
      </c>
      <c r="F65" s="138">
        <v>0</v>
      </c>
      <c r="G65" s="138">
        <f t="shared" si="19"/>
        <v>53739000</v>
      </c>
      <c r="H65" s="193">
        <f>[3]CHD11!E31</f>
        <v>4548750</v>
      </c>
      <c r="I65" s="193">
        <f>[3]CHD11!E32</f>
        <v>0</v>
      </c>
      <c r="J65" s="138"/>
      <c r="K65" s="138">
        <f t="shared" si="20"/>
        <v>4548750</v>
      </c>
      <c r="L65" s="138">
        <f t="shared" si="21"/>
        <v>43774750</v>
      </c>
      <c r="M65" s="138">
        <f t="shared" si="21"/>
        <v>14513000</v>
      </c>
      <c r="N65" s="138">
        <f t="shared" si="21"/>
        <v>0</v>
      </c>
      <c r="O65" s="138">
        <f t="shared" si="22"/>
        <v>58287750</v>
      </c>
      <c r="P65" s="138">
        <v>39226000</v>
      </c>
      <c r="Q65" s="138">
        <v>14513000</v>
      </c>
      <c r="R65" s="138">
        <v>0</v>
      </c>
      <c r="S65" s="138">
        <f t="shared" si="23"/>
        <v>53739000</v>
      </c>
      <c r="T65" s="193">
        <f>[3]CHD11!H31</f>
        <v>4548750</v>
      </c>
      <c r="U65" s="193">
        <f>[3]CHD11!H32</f>
        <v>0</v>
      </c>
      <c r="V65" s="138"/>
      <c r="W65" s="138">
        <f t="shared" si="24"/>
        <v>4548750</v>
      </c>
      <c r="X65" s="138">
        <f>+[3]CHD11!I31</f>
        <v>0</v>
      </c>
      <c r="Y65" s="138">
        <f>+[3]CHD11!I32</f>
        <v>0</v>
      </c>
      <c r="Z65" s="138"/>
      <c r="AA65" s="138">
        <f t="shared" si="25"/>
        <v>0</v>
      </c>
      <c r="AB65" s="138">
        <f t="shared" si="9"/>
        <v>43774750</v>
      </c>
      <c r="AC65" s="138">
        <f t="shared" si="9"/>
        <v>14513000</v>
      </c>
      <c r="AD65" s="138">
        <f t="shared" si="9"/>
        <v>0</v>
      </c>
      <c r="AE65" s="138">
        <f t="shared" si="10"/>
        <v>58287750</v>
      </c>
      <c r="AF65" s="193">
        <f>[3]CHD11!AX31</f>
        <v>43774750</v>
      </c>
      <c r="AG65" s="193">
        <f>[3]CHD11!AX32</f>
        <v>14513000</v>
      </c>
      <c r="AH65" s="138"/>
      <c r="AI65" s="138">
        <f t="shared" si="26"/>
        <v>58287750</v>
      </c>
      <c r="AJ65" s="138">
        <f t="shared" si="12"/>
        <v>0</v>
      </c>
      <c r="AK65" s="138">
        <f t="shared" si="12"/>
        <v>0</v>
      </c>
      <c r="AL65" s="138">
        <f t="shared" si="12"/>
        <v>0</v>
      </c>
      <c r="AM65" s="138">
        <f t="shared" si="13"/>
        <v>0</v>
      </c>
      <c r="AN65" s="142">
        <f t="shared" si="27"/>
        <v>1</v>
      </c>
      <c r="AO65" s="142">
        <f t="shared" si="27"/>
        <v>1</v>
      </c>
      <c r="AP65" s="142" t="str">
        <f t="shared" si="27"/>
        <v xml:space="preserve"> </v>
      </c>
      <c r="AQ65" s="142">
        <f t="shared" si="27"/>
        <v>1</v>
      </c>
      <c r="AR65" s="138">
        <f t="shared" si="28"/>
        <v>0</v>
      </c>
      <c r="AS65" s="138">
        <f t="shared" si="28"/>
        <v>0</v>
      </c>
      <c r="AT65" s="138">
        <f t="shared" si="28"/>
        <v>0</v>
      </c>
      <c r="AU65" s="138">
        <f t="shared" si="29"/>
        <v>0</v>
      </c>
      <c r="AV65" s="143"/>
    </row>
    <row r="66" spans="1:48" s="96" customFormat="1">
      <c r="A66" s="135" t="s">
        <v>109</v>
      </c>
      <c r="B66" s="194"/>
      <c r="C66" s="137" t="s">
        <v>56</v>
      </c>
      <c r="D66" s="138">
        <v>25298000</v>
      </c>
      <c r="E66" s="138">
        <v>9195000</v>
      </c>
      <c r="F66" s="138">
        <v>0</v>
      </c>
      <c r="G66" s="138">
        <f t="shared" si="19"/>
        <v>34493000</v>
      </c>
      <c r="H66" s="193">
        <f>[3]CHD12!E31</f>
        <v>1030000</v>
      </c>
      <c r="I66" s="193">
        <f>[3]CHD12!E32</f>
        <v>-1030000</v>
      </c>
      <c r="J66" s="138"/>
      <c r="K66" s="138">
        <f t="shared" si="20"/>
        <v>0</v>
      </c>
      <c r="L66" s="138">
        <f t="shared" si="21"/>
        <v>26328000</v>
      </c>
      <c r="M66" s="138">
        <f t="shared" si="21"/>
        <v>8165000</v>
      </c>
      <c r="N66" s="138">
        <f t="shared" si="21"/>
        <v>0</v>
      </c>
      <c r="O66" s="138">
        <f t="shared" si="22"/>
        <v>34493000</v>
      </c>
      <c r="P66" s="138">
        <v>25298000</v>
      </c>
      <c r="Q66" s="138">
        <v>9195000</v>
      </c>
      <c r="R66" s="138">
        <v>0</v>
      </c>
      <c r="S66" s="138">
        <f t="shared" si="23"/>
        <v>34493000</v>
      </c>
      <c r="T66" s="193">
        <f>[3]CHD12!H31</f>
        <v>1030000</v>
      </c>
      <c r="U66" s="193">
        <f>[3]CHD12!H32</f>
        <v>-1030000</v>
      </c>
      <c r="V66" s="138"/>
      <c r="W66" s="138">
        <f t="shared" si="24"/>
        <v>0</v>
      </c>
      <c r="X66" s="138">
        <f>+[3]CHD12!I31</f>
        <v>0</v>
      </c>
      <c r="Y66" s="138">
        <f>+[3]CHD12!I32</f>
        <v>0</v>
      </c>
      <c r="Z66" s="138"/>
      <c r="AA66" s="138">
        <f t="shared" si="25"/>
        <v>0</v>
      </c>
      <c r="AB66" s="138">
        <f t="shared" si="9"/>
        <v>26328000</v>
      </c>
      <c r="AC66" s="138">
        <f t="shared" si="9"/>
        <v>8165000</v>
      </c>
      <c r="AD66" s="138">
        <f t="shared" si="9"/>
        <v>0</v>
      </c>
      <c r="AE66" s="138">
        <f t="shared" si="10"/>
        <v>34493000</v>
      </c>
      <c r="AF66" s="193">
        <f>[3]CHD12!AX31</f>
        <v>25797287.620000001</v>
      </c>
      <c r="AG66" s="195">
        <f>[3]CHD12!AX32</f>
        <v>7589424.0700000003</v>
      </c>
      <c r="AH66" s="138"/>
      <c r="AI66" s="138">
        <f t="shared" si="26"/>
        <v>33386711.690000001</v>
      </c>
      <c r="AJ66" s="138">
        <f t="shared" si="12"/>
        <v>530712.37999999896</v>
      </c>
      <c r="AK66" s="138">
        <f t="shared" si="12"/>
        <v>575575.9299999997</v>
      </c>
      <c r="AL66" s="138">
        <f t="shared" si="12"/>
        <v>0</v>
      </c>
      <c r="AM66" s="138">
        <f t="shared" si="13"/>
        <v>1106288.3099999987</v>
      </c>
      <c r="AN66" s="142">
        <f t="shared" si="27"/>
        <v>0.97984228274080831</v>
      </c>
      <c r="AO66" s="142">
        <f t="shared" si="27"/>
        <v>0.92950692835272508</v>
      </c>
      <c r="AP66" s="142" t="str">
        <f t="shared" si="27"/>
        <v xml:space="preserve"> </v>
      </c>
      <c r="AQ66" s="142">
        <f t="shared" si="27"/>
        <v>0.96792716464210138</v>
      </c>
      <c r="AR66" s="138">
        <f t="shared" si="28"/>
        <v>0</v>
      </c>
      <c r="AS66" s="138">
        <f t="shared" si="28"/>
        <v>0</v>
      </c>
      <c r="AT66" s="138">
        <f t="shared" si="28"/>
        <v>0</v>
      </c>
      <c r="AU66" s="138">
        <f t="shared" si="29"/>
        <v>0</v>
      </c>
      <c r="AV66" s="143"/>
    </row>
    <row r="67" spans="1:48" s="96" customFormat="1">
      <c r="A67" s="135" t="s">
        <v>110</v>
      </c>
      <c r="B67" s="194"/>
      <c r="C67" s="137" t="s">
        <v>111</v>
      </c>
      <c r="D67" s="138">
        <v>30506000</v>
      </c>
      <c r="E67" s="138">
        <v>6637000</v>
      </c>
      <c r="F67" s="138">
        <v>0</v>
      </c>
      <c r="G67" s="138">
        <f t="shared" si="19"/>
        <v>37143000</v>
      </c>
      <c r="H67" s="193">
        <f>[3]CHD13!E31</f>
        <v>0</v>
      </c>
      <c r="I67" s="193">
        <f>[3]CHD13!E32</f>
        <v>0</v>
      </c>
      <c r="J67" s="138"/>
      <c r="K67" s="138">
        <f t="shared" si="20"/>
        <v>0</v>
      </c>
      <c r="L67" s="138">
        <f t="shared" si="21"/>
        <v>30506000</v>
      </c>
      <c r="M67" s="138">
        <f t="shared" si="21"/>
        <v>6637000</v>
      </c>
      <c r="N67" s="138">
        <f t="shared" si="21"/>
        <v>0</v>
      </c>
      <c r="O67" s="138">
        <f t="shared" si="22"/>
        <v>37143000</v>
      </c>
      <c r="P67" s="138">
        <v>30506000</v>
      </c>
      <c r="Q67" s="138">
        <v>6637000</v>
      </c>
      <c r="R67" s="138">
        <v>0</v>
      </c>
      <c r="S67" s="138">
        <f t="shared" si="23"/>
        <v>37143000</v>
      </c>
      <c r="T67" s="193">
        <f>[3]CHD13!H31</f>
        <v>0</v>
      </c>
      <c r="U67" s="193">
        <f>[3]CHD13!H32</f>
        <v>0</v>
      </c>
      <c r="V67" s="138"/>
      <c r="W67" s="138">
        <f t="shared" si="24"/>
        <v>0</v>
      </c>
      <c r="X67" s="138">
        <f>+[3]CHD13!I31</f>
        <v>0</v>
      </c>
      <c r="Y67" s="138">
        <f>+[3]CHD13!I32</f>
        <v>0</v>
      </c>
      <c r="Z67" s="138"/>
      <c r="AA67" s="138">
        <f t="shared" si="25"/>
        <v>0</v>
      </c>
      <c r="AB67" s="138">
        <f t="shared" si="9"/>
        <v>30506000</v>
      </c>
      <c r="AC67" s="138">
        <f t="shared" si="9"/>
        <v>6637000</v>
      </c>
      <c r="AD67" s="138">
        <f t="shared" si="9"/>
        <v>0</v>
      </c>
      <c r="AE67" s="138">
        <f t="shared" si="10"/>
        <v>37143000</v>
      </c>
      <c r="AF67" s="193">
        <f>[3]CHD13!AX31</f>
        <v>30506000</v>
      </c>
      <c r="AG67" s="193">
        <f>[3]CHD13!AX32</f>
        <v>4885702.17</v>
      </c>
      <c r="AH67" s="138"/>
      <c r="AI67" s="138">
        <f t="shared" si="26"/>
        <v>35391702.170000002</v>
      </c>
      <c r="AJ67" s="138">
        <f t="shared" si="12"/>
        <v>0</v>
      </c>
      <c r="AK67" s="138">
        <f t="shared" si="12"/>
        <v>1751297.83</v>
      </c>
      <c r="AL67" s="138">
        <f t="shared" si="12"/>
        <v>0</v>
      </c>
      <c r="AM67" s="138">
        <f t="shared" si="13"/>
        <v>1751297.83</v>
      </c>
      <c r="AN67" s="142">
        <f t="shared" si="27"/>
        <v>1</v>
      </c>
      <c r="AO67" s="142">
        <f t="shared" si="27"/>
        <v>0.73613110893475964</v>
      </c>
      <c r="AP67" s="142" t="str">
        <f t="shared" si="27"/>
        <v xml:space="preserve"> </v>
      </c>
      <c r="AQ67" s="142">
        <f t="shared" si="27"/>
        <v>0.95284985515440335</v>
      </c>
      <c r="AR67" s="138">
        <f t="shared" si="28"/>
        <v>0</v>
      </c>
      <c r="AS67" s="138">
        <f t="shared" si="28"/>
        <v>0</v>
      </c>
      <c r="AT67" s="138">
        <f t="shared" si="28"/>
        <v>0</v>
      </c>
      <c r="AU67" s="138">
        <f t="shared" si="29"/>
        <v>0</v>
      </c>
      <c r="AV67" s="143"/>
    </row>
    <row r="68" spans="1:48" s="96" customFormat="1">
      <c r="A68" s="135"/>
      <c r="B68" s="136"/>
      <c r="C68" s="196"/>
      <c r="D68" s="138"/>
      <c r="E68" s="138"/>
      <c r="F68" s="138"/>
      <c r="G68" s="138"/>
      <c r="H68" s="193"/>
      <c r="I68" s="193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93"/>
      <c r="U68" s="193"/>
      <c r="V68" s="138"/>
      <c r="W68" s="138"/>
      <c r="X68" s="138"/>
      <c r="Y68" s="138"/>
      <c r="Z68" s="138"/>
      <c r="AA68" s="138"/>
      <c r="AB68" s="138">
        <f t="shared" si="9"/>
        <v>0</v>
      </c>
      <c r="AC68" s="138">
        <f t="shared" si="9"/>
        <v>0</v>
      </c>
      <c r="AD68" s="138">
        <f t="shared" si="9"/>
        <v>0</v>
      </c>
      <c r="AE68" s="138">
        <f t="shared" si="10"/>
        <v>0</v>
      </c>
      <c r="AF68" s="193"/>
      <c r="AG68" s="193"/>
      <c r="AH68" s="138"/>
      <c r="AI68" s="138"/>
      <c r="AJ68" s="138"/>
      <c r="AK68" s="138"/>
      <c r="AL68" s="138"/>
      <c r="AM68" s="138"/>
      <c r="AN68" s="142"/>
      <c r="AO68" s="142"/>
      <c r="AP68" s="142"/>
      <c r="AQ68" s="142"/>
      <c r="AR68" s="138"/>
      <c r="AS68" s="138"/>
      <c r="AT68" s="138"/>
      <c r="AU68" s="138"/>
      <c r="AV68" s="143"/>
    </row>
    <row r="69" spans="1:48" s="96" customFormat="1">
      <c r="A69" s="135"/>
      <c r="B69" s="136"/>
      <c r="C69" s="145" t="s">
        <v>112</v>
      </c>
      <c r="D69" s="138"/>
      <c r="E69" s="138"/>
      <c r="F69" s="138"/>
      <c r="G69" s="138">
        <f>SUM(D69:F69)</f>
        <v>0</v>
      </c>
      <c r="H69" s="138">
        <f>+[3]R1!E31</f>
        <v>0</v>
      </c>
      <c r="I69" s="138"/>
      <c r="J69" s="138"/>
      <c r="K69" s="138">
        <f>SUM(H69:J69)</f>
        <v>0</v>
      </c>
      <c r="L69" s="138">
        <f t="shared" ref="L69:N70" si="35">+D69+H69</f>
        <v>0</v>
      </c>
      <c r="M69" s="138">
        <f t="shared" si="35"/>
        <v>0</v>
      </c>
      <c r="N69" s="138">
        <f t="shared" si="35"/>
        <v>0</v>
      </c>
      <c r="O69" s="138">
        <f>SUM(L69:N69)</f>
        <v>0</v>
      </c>
      <c r="P69" s="138"/>
      <c r="Q69" s="138"/>
      <c r="R69" s="138"/>
      <c r="S69" s="138">
        <f>SUM(P69:R69)</f>
        <v>0</v>
      </c>
      <c r="T69" s="138">
        <f>+[3]R1!H31</f>
        <v>0</v>
      </c>
      <c r="U69" s="138"/>
      <c r="V69" s="138"/>
      <c r="W69" s="138">
        <f>SUM(T69:V69)</f>
        <v>0</v>
      </c>
      <c r="X69" s="138">
        <f>+[3]R1!J31</f>
        <v>5598474.4000000004</v>
      </c>
      <c r="Y69" s="138"/>
      <c r="Z69" s="138"/>
      <c r="AA69" s="138">
        <f>SUM(X69:Z69)</f>
        <v>5598474.4000000004</v>
      </c>
      <c r="AB69" s="138">
        <f t="shared" si="9"/>
        <v>5598474.4000000004</v>
      </c>
      <c r="AC69" s="138">
        <f t="shared" si="9"/>
        <v>0</v>
      </c>
      <c r="AD69" s="138">
        <f t="shared" si="9"/>
        <v>0</v>
      </c>
      <c r="AE69" s="138">
        <f t="shared" si="10"/>
        <v>5598474.4000000004</v>
      </c>
      <c r="AF69" s="138">
        <f>+[3]R1!AX31</f>
        <v>6049736.1600000001</v>
      </c>
      <c r="AG69" s="138">
        <f>+[3]R1!AX32</f>
        <v>0</v>
      </c>
      <c r="AH69" s="138"/>
      <c r="AI69" s="138">
        <f>SUM(AF69:AH69)</f>
        <v>6049736.1600000001</v>
      </c>
      <c r="AJ69" s="138">
        <f t="shared" ref="AJ69:AL70" si="36">+AB69-AF69</f>
        <v>-451261.75999999978</v>
      </c>
      <c r="AK69" s="138">
        <f t="shared" si="36"/>
        <v>0</v>
      </c>
      <c r="AL69" s="138">
        <f t="shared" si="36"/>
        <v>0</v>
      </c>
      <c r="AM69" s="138">
        <f>SUM(AJ69:AL69)</f>
        <v>-451261.75999999978</v>
      </c>
      <c r="AN69" s="142">
        <f t="shared" ref="AN69:AQ70" si="37">IF(AB69=0," ",AF69/AB69)</f>
        <v>1.0806044160887831</v>
      </c>
      <c r="AO69" s="142" t="str">
        <f t="shared" si="37"/>
        <v xml:space="preserve"> </v>
      </c>
      <c r="AP69" s="142" t="str">
        <f t="shared" si="37"/>
        <v xml:space="preserve"> </v>
      </c>
      <c r="AQ69" s="142">
        <f t="shared" si="37"/>
        <v>1.0806044160887831</v>
      </c>
      <c r="AR69" s="138">
        <f t="shared" ref="AR69:AT70" si="38">+L69-P69-T69</f>
        <v>0</v>
      </c>
      <c r="AS69" s="138">
        <f t="shared" si="38"/>
        <v>0</v>
      </c>
      <c r="AT69" s="138">
        <f t="shared" si="38"/>
        <v>0</v>
      </c>
      <c r="AU69" s="138">
        <f>SUM(AR69:AT69)</f>
        <v>0</v>
      </c>
      <c r="AV69" s="143"/>
    </row>
    <row r="70" spans="1:48" s="96" customFormat="1" ht="24">
      <c r="A70" s="135"/>
      <c r="B70" s="136"/>
      <c r="C70" s="145" t="s">
        <v>113</v>
      </c>
      <c r="D70" s="138"/>
      <c r="E70" s="138"/>
      <c r="F70" s="138"/>
      <c r="G70" s="138">
        <f>SUM(D70:F70)</f>
        <v>0</v>
      </c>
      <c r="H70" s="138">
        <f>+[3]R1!E32</f>
        <v>0</v>
      </c>
      <c r="I70" s="138"/>
      <c r="J70" s="138"/>
      <c r="K70" s="138">
        <f>SUM(H70:J70)</f>
        <v>0</v>
      </c>
      <c r="L70" s="138">
        <f t="shared" si="35"/>
        <v>0</v>
      </c>
      <c r="M70" s="138">
        <f t="shared" si="35"/>
        <v>0</v>
      </c>
      <c r="N70" s="138">
        <f t="shared" si="35"/>
        <v>0</v>
      </c>
      <c r="O70" s="138">
        <f>SUM(L70:N70)</f>
        <v>0</v>
      </c>
      <c r="P70" s="138"/>
      <c r="Q70" s="138"/>
      <c r="R70" s="138"/>
      <c r="S70" s="138">
        <f>SUM(P70:R70)</f>
        <v>0</v>
      </c>
      <c r="T70" s="138">
        <f>+[3]R1!H32</f>
        <v>0</v>
      </c>
      <c r="U70" s="138"/>
      <c r="V70" s="138"/>
      <c r="W70" s="138">
        <f>SUM(T70:V70)</f>
        <v>0</v>
      </c>
      <c r="X70" s="138">
        <f>+[3]ITRMC!J31</f>
        <v>1700000</v>
      </c>
      <c r="Y70" s="138"/>
      <c r="Z70" s="138"/>
      <c r="AA70" s="138">
        <f>SUM(X70:Z70)</f>
        <v>1700000</v>
      </c>
      <c r="AB70" s="138">
        <f t="shared" si="9"/>
        <v>1700000</v>
      </c>
      <c r="AC70" s="138">
        <f t="shared" si="9"/>
        <v>0</v>
      </c>
      <c r="AD70" s="138">
        <f t="shared" si="9"/>
        <v>0</v>
      </c>
      <c r="AE70" s="138">
        <f t="shared" si="10"/>
        <v>1700000</v>
      </c>
      <c r="AF70" s="138">
        <f>+[3]ITRMC!AX31</f>
        <v>1687521.38</v>
      </c>
      <c r="AG70" s="138">
        <f>+[3]ITRMC!AX32</f>
        <v>0</v>
      </c>
      <c r="AH70" s="138"/>
      <c r="AI70" s="138">
        <f>SUM(AF70:AH70)</f>
        <v>1687521.38</v>
      </c>
      <c r="AJ70" s="138">
        <f t="shared" si="36"/>
        <v>12478.620000000112</v>
      </c>
      <c r="AK70" s="138">
        <f t="shared" si="36"/>
        <v>0</v>
      </c>
      <c r="AL70" s="138">
        <f t="shared" si="36"/>
        <v>0</v>
      </c>
      <c r="AM70" s="138">
        <f>SUM(AJ70:AL70)</f>
        <v>12478.620000000112</v>
      </c>
      <c r="AN70" s="142">
        <f t="shared" si="37"/>
        <v>0.9926596352941176</v>
      </c>
      <c r="AO70" s="142" t="str">
        <f t="shared" si="37"/>
        <v xml:space="preserve"> </v>
      </c>
      <c r="AP70" s="142" t="str">
        <f t="shared" si="37"/>
        <v xml:space="preserve"> </v>
      </c>
      <c r="AQ70" s="142">
        <f t="shared" si="37"/>
        <v>0.9926596352941176</v>
      </c>
      <c r="AR70" s="138">
        <f t="shared" si="38"/>
        <v>0</v>
      </c>
      <c r="AS70" s="138">
        <f t="shared" si="38"/>
        <v>0</v>
      </c>
      <c r="AT70" s="138">
        <f t="shared" si="38"/>
        <v>0</v>
      </c>
      <c r="AU70" s="138">
        <f>SUM(AR70:AT70)</f>
        <v>0</v>
      </c>
      <c r="AV70" s="143"/>
    </row>
    <row r="71" spans="1:48" s="96" customFormat="1">
      <c r="A71" s="135"/>
      <c r="B71" s="136"/>
      <c r="C71" s="145"/>
      <c r="D71" s="138"/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42"/>
      <c r="AO71" s="142"/>
      <c r="AP71" s="142"/>
      <c r="AQ71" s="142"/>
      <c r="AR71" s="138"/>
      <c r="AS71" s="138"/>
      <c r="AT71" s="138"/>
      <c r="AU71" s="138"/>
      <c r="AV71" s="143"/>
    </row>
    <row r="72" spans="1:48" s="96" customFormat="1">
      <c r="A72" s="135"/>
      <c r="B72" s="136"/>
      <c r="C72" s="145" t="s">
        <v>114</v>
      </c>
      <c r="D72" s="138"/>
      <c r="E72" s="138"/>
      <c r="F72" s="138"/>
      <c r="G72" s="138">
        <f t="shared" ref="G72:G87" si="39">SUM(D72:F72)</f>
        <v>0</v>
      </c>
      <c r="H72" s="138">
        <f>+[3]SIGH!E31</f>
        <v>0</v>
      </c>
      <c r="I72" s="138"/>
      <c r="J72" s="138"/>
      <c r="K72" s="138">
        <f t="shared" ref="K72:K87" si="40">SUM(H72:J72)</f>
        <v>0</v>
      </c>
      <c r="L72" s="138">
        <f t="shared" ref="L72:N87" si="41">+D72+H72</f>
        <v>0</v>
      </c>
      <c r="M72" s="138">
        <f t="shared" si="41"/>
        <v>0</v>
      </c>
      <c r="N72" s="138">
        <f t="shared" si="41"/>
        <v>0</v>
      </c>
      <c r="O72" s="138">
        <f t="shared" ref="O72:O87" si="42">SUM(L72:N72)</f>
        <v>0</v>
      </c>
      <c r="P72" s="138"/>
      <c r="Q72" s="138"/>
      <c r="R72" s="138"/>
      <c r="S72" s="138">
        <f t="shared" ref="S72:S87" si="43">SUM(P72:R72)</f>
        <v>0</v>
      </c>
      <c r="T72" s="138">
        <f>+[3]SIGH!H31</f>
        <v>0</v>
      </c>
      <c r="U72" s="138"/>
      <c r="V72" s="138"/>
      <c r="W72" s="138">
        <f t="shared" ref="W72:W87" si="44">SUM(T72:V72)</f>
        <v>0</v>
      </c>
      <c r="X72" s="138">
        <f>+[3]SIGH!J31</f>
        <v>3918904.5</v>
      </c>
      <c r="Y72" s="138"/>
      <c r="Z72" s="138"/>
      <c r="AA72" s="138">
        <f t="shared" ref="AA72:AA87" si="45">SUM(X72:Z72)</f>
        <v>3918904.5</v>
      </c>
      <c r="AB72" s="138">
        <f t="shared" si="9"/>
        <v>3918904.5</v>
      </c>
      <c r="AC72" s="138">
        <f t="shared" si="9"/>
        <v>0</v>
      </c>
      <c r="AD72" s="138">
        <f t="shared" si="9"/>
        <v>0</v>
      </c>
      <c r="AE72" s="138">
        <f t="shared" si="10"/>
        <v>3918904.5</v>
      </c>
      <c r="AF72" s="138">
        <f>+[3]SIGH!AX31</f>
        <v>3918904.5</v>
      </c>
      <c r="AG72" s="138">
        <f>+[3]SIGH!AX32</f>
        <v>0</v>
      </c>
      <c r="AH72" s="138"/>
      <c r="AI72" s="138">
        <f t="shared" ref="AI72:AI87" si="46">SUM(AF72:AH72)</f>
        <v>3918904.5</v>
      </c>
      <c r="AJ72" s="138">
        <f t="shared" ref="AJ72:AL87" si="47">+AB72-AF72</f>
        <v>0</v>
      </c>
      <c r="AK72" s="138">
        <f t="shared" si="47"/>
        <v>0</v>
      </c>
      <c r="AL72" s="138">
        <f t="shared" si="47"/>
        <v>0</v>
      </c>
      <c r="AM72" s="138">
        <f t="shared" ref="AM72:AM87" si="48">SUM(AJ72:AL72)</f>
        <v>0</v>
      </c>
      <c r="AN72" s="142">
        <f t="shared" ref="AN72:AQ87" si="49">IF(AB72=0," ",AF72/AB72)</f>
        <v>1</v>
      </c>
      <c r="AO72" s="142" t="str">
        <f t="shared" si="49"/>
        <v xml:space="preserve"> </v>
      </c>
      <c r="AP72" s="142" t="str">
        <f t="shared" si="49"/>
        <v xml:space="preserve"> </v>
      </c>
      <c r="AQ72" s="142">
        <f t="shared" si="49"/>
        <v>1</v>
      </c>
      <c r="AR72" s="138">
        <f t="shared" ref="AR72:AT87" si="50">+L72-P72-T72</f>
        <v>0</v>
      </c>
      <c r="AS72" s="138">
        <f t="shared" si="50"/>
        <v>0</v>
      </c>
      <c r="AT72" s="138">
        <f t="shared" si="50"/>
        <v>0</v>
      </c>
      <c r="AU72" s="138">
        <f t="shared" ref="AU72:AU87" si="51">SUM(AR72:AT72)</f>
        <v>0</v>
      </c>
      <c r="AV72" s="143"/>
    </row>
    <row r="73" spans="1:48" s="96" customFormat="1">
      <c r="A73" s="135"/>
      <c r="B73" s="136"/>
      <c r="C73" s="137" t="s">
        <v>59</v>
      </c>
      <c r="D73" s="138"/>
      <c r="E73" s="138"/>
      <c r="F73" s="138"/>
      <c r="G73" s="138">
        <f t="shared" si="39"/>
        <v>0</v>
      </c>
      <c r="H73" s="138">
        <f>+[3]VGH!E31</f>
        <v>0</v>
      </c>
      <c r="I73" s="138"/>
      <c r="J73" s="138"/>
      <c r="K73" s="138">
        <f t="shared" si="40"/>
        <v>0</v>
      </c>
      <c r="L73" s="138">
        <f t="shared" si="41"/>
        <v>0</v>
      </c>
      <c r="M73" s="138">
        <f t="shared" si="41"/>
        <v>0</v>
      </c>
      <c r="N73" s="138">
        <f t="shared" si="41"/>
        <v>0</v>
      </c>
      <c r="O73" s="138">
        <f t="shared" si="42"/>
        <v>0</v>
      </c>
      <c r="P73" s="138"/>
      <c r="Q73" s="138"/>
      <c r="R73" s="138"/>
      <c r="S73" s="138">
        <f t="shared" si="43"/>
        <v>0</v>
      </c>
      <c r="T73" s="138">
        <f>+[3]VGH!H31</f>
        <v>0</v>
      </c>
      <c r="U73" s="138"/>
      <c r="V73" s="138"/>
      <c r="W73" s="138">
        <f t="shared" si="44"/>
        <v>0</v>
      </c>
      <c r="X73" s="138">
        <f>+[3]VGH!J31</f>
        <v>670368.5</v>
      </c>
      <c r="Y73" s="138"/>
      <c r="Z73" s="138"/>
      <c r="AA73" s="138">
        <f t="shared" si="45"/>
        <v>670368.5</v>
      </c>
      <c r="AB73" s="138">
        <f t="shared" si="9"/>
        <v>670368.5</v>
      </c>
      <c r="AC73" s="138">
        <f t="shared" si="9"/>
        <v>0</v>
      </c>
      <c r="AD73" s="138">
        <f t="shared" si="9"/>
        <v>0</v>
      </c>
      <c r="AE73" s="138">
        <f t="shared" si="10"/>
        <v>670368.5</v>
      </c>
      <c r="AF73" s="138">
        <f>+[3]VGH!AX31</f>
        <v>630892.25</v>
      </c>
      <c r="AG73" s="138">
        <f>+[3]VGH!AX32</f>
        <v>0</v>
      </c>
      <c r="AH73" s="138"/>
      <c r="AI73" s="138">
        <f t="shared" si="46"/>
        <v>630892.25</v>
      </c>
      <c r="AJ73" s="138">
        <f t="shared" si="47"/>
        <v>39476.25</v>
      </c>
      <c r="AK73" s="138">
        <f t="shared" si="47"/>
        <v>0</v>
      </c>
      <c r="AL73" s="138">
        <f t="shared" si="47"/>
        <v>0</v>
      </c>
      <c r="AM73" s="138">
        <f t="shared" si="48"/>
        <v>39476.25</v>
      </c>
      <c r="AN73" s="142">
        <f t="shared" si="49"/>
        <v>0.94111261194402784</v>
      </c>
      <c r="AO73" s="142" t="str">
        <f t="shared" si="49"/>
        <v xml:space="preserve"> </v>
      </c>
      <c r="AP73" s="142" t="str">
        <f t="shared" si="49"/>
        <v xml:space="preserve"> </v>
      </c>
      <c r="AQ73" s="142">
        <f t="shared" si="49"/>
        <v>0.94111261194402784</v>
      </c>
      <c r="AR73" s="138">
        <f t="shared" si="50"/>
        <v>0</v>
      </c>
      <c r="AS73" s="138">
        <f t="shared" si="50"/>
        <v>0</v>
      </c>
      <c r="AT73" s="138">
        <f t="shared" si="50"/>
        <v>0</v>
      </c>
      <c r="AU73" s="138">
        <f t="shared" si="51"/>
        <v>0</v>
      </c>
      <c r="AV73" s="143"/>
    </row>
    <row r="74" spans="1:48" s="96" customFormat="1">
      <c r="A74" s="135"/>
      <c r="B74" s="136"/>
      <c r="C74" s="196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>
        <f t="shared" si="9"/>
        <v>0</v>
      </c>
      <c r="AC74" s="138">
        <f t="shared" si="9"/>
        <v>0</v>
      </c>
      <c r="AD74" s="138">
        <f t="shared" si="9"/>
        <v>0</v>
      </c>
      <c r="AE74" s="138">
        <f t="shared" si="10"/>
        <v>0</v>
      </c>
      <c r="AF74" s="138"/>
      <c r="AG74" s="138"/>
      <c r="AH74" s="138"/>
      <c r="AI74" s="138"/>
      <c r="AJ74" s="138"/>
      <c r="AK74" s="138"/>
      <c r="AL74" s="138"/>
      <c r="AM74" s="138"/>
      <c r="AN74" s="142"/>
      <c r="AO74" s="142"/>
      <c r="AP74" s="142"/>
      <c r="AQ74" s="142"/>
      <c r="AR74" s="138"/>
      <c r="AS74" s="138"/>
      <c r="AT74" s="138"/>
      <c r="AU74" s="138"/>
      <c r="AV74" s="143"/>
    </row>
    <row r="75" spans="1:48" s="96" customFormat="1">
      <c r="A75" s="135"/>
      <c r="B75" s="136"/>
      <c r="C75" s="137" t="s">
        <v>115</v>
      </c>
      <c r="D75" s="138"/>
      <c r="E75" s="138"/>
      <c r="F75" s="138"/>
      <c r="G75" s="138">
        <f>SUM(D75:F75)</f>
        <v>0</v>
      </c>
      <c r="H75" s="138">
        <f>+[3]BMC!E30</f>
        <v>0</v>
      </c>
      <c r="I75" s="138"/>
      <c r="J75" s="138"/>
      <c r="K75" s="138">
        <f>SUM(H75:J75)</f>
        <v>0</v>
      </c>
      <c r="L75" s="138">
        <f>+D75+H75</f>
        <v>0</v>
      </c>
      <c r="M75" s="138">
        <f>+E75+I75</f>
        <v>0</v>
      </c>
      <c r="N75" s="138">
        <f>+F75+J75</f>
        <v>0</v>
      </c>
      <c r="O75" s="138">
        <f>SUM(L75:N75)</f>
        <v>0</v>
      </c>
      <c r="P75" s="138"/>
      <c r="Q75" s="138"/>
      <c r="R75" s="138"/>
      <c r="S75" s="138">
        <f>SUM(P75:R75)</f>
        <v>0</v>
      </c>
      <c r="T75" s="138">
        <f>+[3]BMC!H30</f>
        <v>0</v>
      </c>
      <c r="U75" s="138"/>
      <c r="V75" s="138"/>
      <c r="W75" s="138">
        <f>SUM(T75:V75)</f>
        <v>0</v>
      </c>
      <c r="X75" s="138">
        <f>+[3]BRH!J31</f>
        <v>450006.72</v>
      </c>
      <c r="Y75" s="138"/>
      <c r="Z75" s="138"/>
      <c r="AA75" s="138">
        <f>SUM(X75:Z75)</f>
        <v>450006.72</v>
      </c>
      <c r="AB75" s="138">
        <f t="shared" si="9"/>
        <v>450006.72</v>
      </c>
      <c r="AC75" s="138">
        <f t="shared" si="9"/>
        <v>0</v>
      </c>
      <c r="AD75" s="138">
        <f t="shared" si="9"/>
        <v>0</v>
      </c>
      <c r="AE75" s="138">
        <f t="shared" si="10"/>
        <v>450006.72</v>
      </c>
      <c r="AF75" s="138">
        <f>+[3]BRH!AX31</f>
        <v>383943.63</v>
      </c>
      <c r="AG75" s="138">
        <f>+[3]BRH!AX32</f>
        <v>0</v>
      </c>
      <c r="AH75" s="138"/>
      <c r="AI75" s="138">
        <f>SUM(AF75:AH75)</f>
        <v>383943.63</v>
      </c>
      <c r="AJ75" s="138">
        <f>+AB75-AF75</f>
        <v>66063.089999999967</v>
      </c>
      <c r="AK75" s="138">
        <f>+AC75-AG75</f>
        <v>0</v>
      </c>
      <c r="AL75" s="138">
        <f>+AD75-AH75</f>
        <v>0</v>
      </c>
      <c r="AM75" s="138">
        <f>SUM(AJ75:AL75)</f>
        <v>66063.089999999967</v>
      </c>
      <c r="AN75" s="142">
        <f>IF(AB75=0," ",AF75/AB75)</f>
        <v>0.85319532561647082</v>
      </c>
      <c r="AO75" s="142" t="str">
        <f>IF(AC75=0," ",AG75/AC75)</f>
        <v xml:space="preserve"> </v>
      </c>
      <c r="AP75" s="142" t="str">
        <f>IF(AD75=0," ",AH75/AD75)</f>
        <v xml:space="preserve"> </v>
      </c>
      <c r="AQ75" s="142">
        <f>IF(AE75=0," ",AI75/AE75)</f>
        <v>0.85319532561647082</v>
      </c>
      <c r="AR75" s="138">
        <f>+L75-P75-T75</f>
        <v>0</v>
      </c>
      <c r="AS75" s="138">
        <f>+M75-Q75-U75</f>
        <v>0</v>
      </c>
      <c r="AT75" s="138">
        <f>+N75-R75-V75</f>
        <v>0</v>
      </c>
      <c r="AU75" s="138">
        <f>SUM(AR75:AT75)</f>
        <v>0</v>
      </c>
      <c r="AV75" s="143"/>
    </row>
    <row r="76" spans="1:48" s="96" customFormat="1">
      <c r="A76" s="135"/>
      <c r="B76" s="136"/>
      <c r="C76" s="137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42"/>
      <c r="AO76" s="142"/>
      <c r="AP76" s="142"/>
      <c r="AQ76" s="142"/>
      <c r="AR76" s="138"/>
      <c r="AS76" s="138"/>
      <c r="AT76" s="138"/>
      <c r="AU76" s="138"/>
      <c r="AV76" s="143"/>
    </row>
    <row r="77" spans="1:48" s="96" customFormat="1">
      <c r="A77" s="135"/>
      <c r="B77" s="136"/>
      <c r="C77" s="137" t="s">
        <v>116</v>
      </c>
      <c r="D77" s="138"/>
      <c r="E77" s="138"/>
      <c r="F77" s="138"/>
      <c r="G77" s="138">
        <f t="shared" si="39"/>
        <v>0</v>
      </c>
      <c r="H77" s="138">
        <f>+[3]BMC!E31</f>
        <v>0</v>
      </c>
      <c r="I77" s="138"/>
      <c r="J77" s="138"/>
      <c r="K77" s="138">
        <f t="shared" si="40"/>
        <v>0</v>
      </c>
      <c r="L77" s="138">
        <f t="shared" si="41"/>
        <v>0</v>
      </c>
      <c r="M77" s="138">
        <f t="shared" si="41"/>
        <v>0</v>
      </c>
      <c r="N77" s="138">
        <f t="shared" si="41"/>
        <v>0</v>
      </c>
      <c r="O77" s="138">
        <f t="shared" si="42"/>
        <v>0</v>
      </c>
      <c r="P77" s="138"/>
      <c r="Q77" s="138"/>
      <c r="R77" s="138"/>
      <c r="S77" s="138">
        <f t="shared" si="43"/>
        <v>0</v>
      </c>
      <c r="T77" s="138">
        <f>+[3]BMC!H31</f>
        <v>0</v>
      </c>
      <c r="U77" s="138"/>
      <c r="V77" s="138"/>
      <c r="W77" s="138">
        <f t="shared" si="44"/>
        <v>0</v>
      </c>
      <c r="X77" s="138">
        <f>+[3]BMC!J31</f>
        <v>1044222.9</v>
      </c>
      <c r="Y77" s="138"/>
      <c r="Z77" s="138"/>
      <c r="AA77" s="138">
        <f t="shared" si="45"/>
        <v>1044222.9</v>
      </c>
      <c r="AB77" s="138">
        <f t="shared" si="9"/>
        <v>1044222.9</v>
      </c>
      <c r="AC77" s="138">
        <f t="shared" si="9"/>
        <v>0</v>
      </c>
      <c r="AD77" s="138">
        <f t="shared" si="9"/>
        <v>0</v>
      </c>
      <c r="AE77" s="138">
        <f t="shared" si="10"/>
        <v>1044222.9</v>
      </c>
      <c r="AF77" s="138">
        <f>+[3]BMC!AX31</f>
        <v>1044222.9</v>
      </c>
      <c r="AG77" s="138">
        <f>+[3]BMC!AX32</f>
        <v>0</v>
      </c>
      <c r="AH77" s="138"/>
      <c r="AI77" s="138">
        <f t="shared" si="46"/>
        <v>1044222.9</v>
      </c>
      <c r="AJ77" s="138">
        <f t="shared" si="47"/>
        <v>0</v>
      </c>
      <c r="AK77" s="138">
        <f t="shared" si="47"/>
        <v>0</v>
      </c>
      <c r="AL77" s="138">
        <f t="shared" si="47"/>
        <v>0</v>
      </c>
      <c r="AM77" s="138">
        <f t="shared" si="48"/>
        <v>0</v>
      </c>
      <c r="AN77" s="142">
        <f t="shared" si="49"/>
        <v>1</v>
      </c>
      <c r="AO77" s="142" t="str">
        <f t="shared" si="49"/>
        <v xml:space="preserve"> </v>
      </c>
      <c r="AP77" s="142" t="str">
        <f t="shared" si="49"/>
        <v xml:space="preserve"> </v>
      </c>
      <c r="AQ77" s="142">
        <f t="shared" si="49"/>
        <v>1</v>
      </c>
      <c r="AR77" s="138">
        <f t="shared" si="50"/>
        <v>0</v>
      </c>
      <c r="AS77" s="138">
        <f t="shared" si="50"/>
        <v>0</v>
      </c>
      <c r="AT77" s="138">
        <f t="shared" si="50"/>
        <v>0</v>
      </c>
      <c r="AU77" s="138">
        <f t="shared" si="51"/>
        <v>0</v>
      </c>
      <c r="AV77" s="143"/>
    </row>
    <row r="78" spans="1:48" s="96" customFormat="1" ht="24">
      <c r="A78" s="135"/>
      <c r="B78" s="136"/>
      <c r="C78" s="137" t="s">
        <v>117</v>
      </c>
      <c r="D78" s="138"/>
      <c r="E78" s="138"/>
      <c r="F78" s="138"/>
      <c r="G78" s="138">
        <f t="shared" si="39"/>
        <v>0</v>
      </c>
      <c r="H78" s="138">
        <f>+[3]BRTTH!E31</f>
        <v>0</v>
      </c>
      <c r="I78" s="138">
        <f>+[3]BRTTH!AA32</f>
        <v>0</v>
      </c>
      <c r="J78" s="138"/>
      <c r="K78" s="138">
        <f t="shared" si="40"/>
        <v>0</v>
      </c>
      <c r="L78" s="138">
        <f t="shared" si="41"/>
        <v>0</v>
      </c>
      <c r="M78" s="138">
        <f t="shared" si="41"/>
        <v>0</v>
      </c>
      <c r="N78" s="138">
        <f t="shared" si="41"/>
        <v>0</v>
      </c>
      <c r="O78" s="138">
        <f t="shared" si="42"/>
        <v>0</v>
      </c>
      <c r="P78" s="138"/>
      <c r="Q78" s="138"/>
      <c r="R78" s="138"/>
      <c r="S78" s="138">
        <f t="shared" si="43"/>
        <v>0</v>
      </c>
      <c r="T78" s="138">
        <f>+[3]BRTTH!H31</f>
        <v>0</v>
      </c>
      <c r="U78" s="138">
        <f>+[3]BRTTH!AM32</f>
        <v>0</v>
      </c>
      <c r="V78" s="138"/>
      <c r="W78" s="138">
        <f t="shared" si="44"/>
        <v>0</v>
      </c>
      <c r="X78" s="138">
        <f>+[3]BRTTH!J31</f>
        <v>7222541.5999999996</v>
      </c>
      <c r="Y78" s="138">
        <f>+[3]BRTTH!J32</f>
        <v>50000</v>
      </c>
      <c r="Z78" s="138"/>
      <c r="AA78" s="138">
        <f t="shared" si="45"/>
        <v>7272541.5999999996</v>
      </c>
      <c r="AB78" s="138">
        <f t="shared" si="9"/>
        <v>7222541.5999999996</v>
      </c>
      <c r="AC78" s="138">
        <f t="shared" si="9"/>
        <v>50000</v>
      </c>
      <c r="AD78" s="138">
        <f t="shared" si="9"/>
        <v>0</v>
      </c>
      <c r="AE78" s="138">
        <f t="shared" si="10"/>
        <v>7272541.5999999996</v>
      </c>
      <c r="AF78" s="138">
        <f>+[3]BRTTH!AX31</f>
        <v>7222541.5999999996</v>
      </c>
      <c r="AG78" s="138">
        <f>+[3]BRTTH!AX32</f>
        <v>39500</v>
      </c>
      <c r="AH78" s="138"/>
      <c r="AI78" s="138">
        <f t="shared" si="46"/>
        <v>7262041.5999999996</v>
      </c>
      <c r="AJ78" s="138">
        <f t="shared" si="47"/>
        <v>0</v>
      </c>
      <c r="AK78" s="138">
        <f t="shared" si="47"/>
        <v>10500</v>
      </c>
      <c r="AL78" s="138">
        <f t="shared" si="47"/>
        <v>0</v>
      </c>
      <c r="AM78" s="138">
        <f t="shared" si="48"/>
        <v>10500</v>
      </c>
      <c r="AN78" s="142">
        <f t="shared" si="49"/>
        <v>1</v>
      </c>
      <c r="AO78" s="142">
        <f t="shared" si="49"/>
        <v>0.79</v>
      </c>
      <c r="AP78" s="142" t="str">
        <f t="shared" si="49"/>
        <v xml:space="preserve"> </v>
      </c>
      <c r="AQ78" s="142">
        <f t="shared" si="49"/>
        <v>0.99855621314012144</v>
      </c>
      <c r="AR78" s="138">
        <f t="shared" si="50"/>
        <v>0</v>
      </c>
      <c r="AS78" s="138">
        <f t="shared" si="50"/>
        <v>0</v>
      </c>
      <c r="AT78" s="138">
        <f t="shared" si="50"/>
        <v>0</v>
      </c>
      <c r="AU78" s="138">
        <f t="shared" si="51"/>
        <v>0</v>
      </c>
      <c r="AV78" s="143"/>
    </row>
    <row r="79" spans="1:48" s="96" customFormat="1">
      <c r="A79" s="135"/>
      <c r="B79" s="136"/>
      <c r="C79" s="137" t="s">
        <v>118</v>
      </c>
      <c r="D79" s="138"/>
      <c r="E79" s="138"/>
      <c r="F79" s="138"/>
      <c r="G79" s="138">
        <f t="shared" si="39"/>
        <v>0</v>
      </c>
      <c r="H79" s="138">
        <f>+[3]BS!E31</f>
        <v>0</v>
      </c>
      <c r="I79" s="138"/>
      <c r="J79" s="138"/>
      <c r="K79" s="138">
        <f t="shared" si="40"/>
        <v>0</v>
      </c>
      <c r="L79" s="138">
        <f t="shared" si="41"/>
        <v>0</v>
      </c>
      <c r="M79" s="138">
        <f t="shared" si="41"/>
        <v>0</v>
      </c>
      <c r="N79" s="138">
        <f t="shared" si="41"/>
        <v>0</v>
      </c>
      <c r="O79" s="138">
        <f t="shared" si="42"/>
        <v>0</v>
      </c>
      <c r="P79" s="138"/>
      <c r="Q79" s="138"/>
      <c r="R79" s="138"/>
      <c r="S79" s="138">
        <f t="shared" si="43"/>
        <v>0</v>
      </c>
      <c r="T79" s="138">
        <f>+[3]BS!H31</f>
        <v>0</v>
      </c>
      <c r="U79" s="138"/>
      <c r="V79" s="138"/>
      <c r="W79" s="138">
        <f t="shared" si="44"/>
        <v>0</v>
      </c>
      <c r="X79" s="138">
        <f>+[3]BS!J31</f>
        <v>280395.59999999998</v>
      </c>
      <c r="Y79" s="138"/>
      <c r="Z79" s="138"/>
      <c r="AA79" s="138">
        <f t="shared" si="45"/>
        <v>280395.59999999998</v>
      </c>
      <c r="AB79" s="138">
        <f t="shared" si="9"/>
        <v>280395.59999999998</v>
      </c>
      <c r="AC79" s="138">
        <f t="shared" si="9"/>
        <v>0</v>
      </c>
      <c r="AD79" s="138">
        <f t="shared" si="9"/>
        <v>0</v>
      </c>
      <c r="AE79" s="138">
        <f t="shared" si="10"/>
        <v>280395.59999999998</v>
      </c>
      <c r="AF79" s="138">
        <f>+[3]BS!AX31</f>
        <v>280395.59999999998</v>
      </c>
      <c r="AG79" s="138">
        <f>+[3]BS!AX32</f>
        <v>0</v>
      </c>
      <c r="AH79" s="138"/>
      <c r="AI79" s="138">
        <f t="shared" si="46"/>
        <v>280395.59999999998</v>
      </c>
      <c r="AJ79" s="138">
        <f t="shared" si="47"/>
        <v>0</v>
      </c>
      <c r="AK79" s="138">
        <f t="shared" si="47"/>
        <v>0</v>
      </c>
      <c r="AL79" s="138">
        <f t="shared" si="47"/>
        <v>0</v>
      </c>
      <c r="AM79" s="138">
        <f t="shared" si="48"/>
        <v>0</v>
      </c>
      <c r="AN79" s="142">
        <f t="shared" si="49"/>
        <v>1</v>
      </c>
      <c r="AO79" s="142" t="str">
        <f t="shared" si="49"/>
        <v xml:space="preserve"> </v>
      </c>
      <c r="AP79" s="142" t="str">
        <f t="shared" si="49"/>
        <v xml:space="preserve"> </v>
      </c>
      <c r="AQ79" s="142">
        <f t="shared" si="49"/>
        <v>1</v>
      </c>
      <c r="AR79" s="138">
        <f t="shared" si="50"/>
        <v>0</v>
      </c>
      <c r="AS79" s="138">
        <f t="shared" si="50"/>
        <v>0</v>
      </c>
      <c r="AT79" s="138">
        <f t="shared" si="50"/>
        <v>0</v>
      </c>
      <c r="AU79" s="138">
        <f t="shared" si="51"/>
        <v>0</v>
      </c>
      <c r="AV79" s="143"/>
    </row>
    <row r="80" spans="1:48" s="96" customFormat="1">
      <c r="A80" s="135"/>
      <c r="B80" s="136"/>
      <c r="C80" s="144" t="s">
        <v>119</v>
      </c>
      <c r="D80" s="138"/>
      <c r="E80" s="138"/>
      <c r="F80" s="138"/>
      <c r="G80" s="138">
        <f t="shared" si="39"/>
        <v>0</v>
      </c>
      <c r="H80" s="138">
        <f>+'[3]TRC-CAMARINES'!E31</f>
        <v>0</v>
      </c>
      <c r="I80" s="138"/>
      <c r="J80" s="138"/>
      <c r="K80" s="138">
        <f t="shared" si="40"/>
        <v>0</v>
      </c>
      <c r="L80" s="138">
        <f t="shared" si="41"/>
        <v>0</v>
      </c>
      <c r="M80" s="138">
        <f t="shared" si="41"/>
        <v>0</v>
      </c>
      <c r="N80" s="138">
        <f t="shared" si="41"/>
        <v>0</v>
      </c>
      <c r="O80" s="138">
        <f t="shared" si="42"/>
        <v>0</v>
      </c>
      <c r="P80" s="138"/>
      <c r="Q80" s="138"/>
      <c r="R80" s="138"/>
      <c r="S80" s="138">
        <f t="shared" si="43"/>
        <v>0</v>
      </c>
      <c r="T80" s="138">
        <f>+'[3]TRC-CAMARINES'!H31</f>
        <v>0</v>
      </c>
      <c r="U80" s="138"/>
      <c r="V80" s="138"/>
      <c r="W80" s="138">
        <f t="shared" si="44"/>
        <v>0</v>
      </c>
      <c r="X80" s="138">
        <f>+'[3]TRC-CAMARINES'!J31</f>
        <v>401446.6</v>
      </c>
      <c r="Y80" s="138"/>
      <c r="Z80" s="138"/>
      <c r="AA80" s="138">
        <f t="shared" si="45"/>
        <v>401446.6</v>
      </c>
      <c r="AB80" s="138">
        <f t="shared" si="9"/>
        <v>401446.6</v>
      </c>
      <c r="AC80" s="138">
        <f t="shared" si="9"/>
        <v>0</v>
      </c>
      <c r="AD80" s="138">
        <f t="shared" si="9"/>
        <v>0</v>
      </c>
      <c r="AE80" s="138">
        <f t="shared" si="10"/>
        <v>401446.6</v>
      </c>
      <c r="AF80" s="138">
        <f>+'[3]TRC-CAMARINES'!AX31</f>
        <v>0</v>
      </c>
      <c r="AG80" s="138">
        <f>+'[3]TRC-CAMARINES'!AX32</f>
        <v>0</v>
      </c>
      <c r="AH80" s="138"/>
      <c r="AI80" s="138">
        <f t="shared" si="46"/>
        <v>0</v>
      </c>
      <c r="AJ80" s="138">
        <f t="shared" si="47"/>
        <v>401446.6</v>
      </c>
      <c r="AK80" s="138">
        <f t="shared" si="47"/>
        <v>0</v>
      </c>
      <c r="AL80" s="138">
        <f t="shared" si="47"/>
        <v>0</v>
      </c>
      <c r="AM80" s="138">
        <f t="shared" si="48"/>
        <v>401446.6</v>
      </c>
      <c r="AN80" s="142">
        <f t="shared" si="49"/>
        <v>0</v>
      </c>
      <c r="AO80" s="142" t="str">
        <f t="shared" si="49"/>
        <v xml:space="preserve"> </v>
      </c>
      <c r="AP80" s="142" t="str">
        <f t="shared" si="49"/>
        <v xml:space="preserve"> </v>
      </c>
      <c r="AQ80" s="142">
        <f t="shared" si="49"/>
        <v>0</v>
      </c>
      <c r="AR80" s="138">
        <f t="shared" si="50"/>
        <v>0</v>
      </c>
      <c r="AS80" s="138">
        <f t="shared" si="50"/>
        <v>0</v>
      </c>
      <c r="AT80" s="138">
        <f t="shared" si="50"/>
        <v>0</v>
      </c>
      <c r="AU80" s="138">
        <f t="shared" si="51"/>
        <v>0</v>
      </c>
      <c r="AV80" s="143"/>
    </row>
    <row r="81" spans="1:49" s="96" customFormat="1">
      <c r="A81" s="135"/>
      <c r="B81" s="136"/>
      <c r="C81" s="144" t="s">
        <v>77</v>
      </c>
      <c r="D81" s="138"/>
      <c r="E81" s="138"/>
      <c r="F81" s="138"/>
      <c r="G81" s="138">
        <f t="shared" si="39"/>
        <v>0</v>
      </c>
      <c r="H81" s="138">
        <f>+[3]malinao!E31</f>
        <v>0</v>
      </c>
      <c r="I81" s="138"/>
      <c r="J81" s="138"/>
      <c r="K81" s="138">
        <f t="shared" si="40"/>
        <v>0</v>
      </c>
      <c r="L81" s="138">
        <f t="shared" si="41"/>
        <v>0</v>
      </c>
      <c r="M81" s="138">
        <f t="shared" si="41"/>
        <v>0</v>
      </c>
      <c r="N81" s="138">
        <f t="shared" si="41"/>
        <v>0</v>
      </c>
      <c r="O81" s="138">
        <f t="shared" si="42"/>
        <v>0</v>
      </c>
      <c r="P81" s="138"/>
      <c r="Q81" s="138"/>
      <c r="R81" s="138"/>
      <c r="S81" s="138">
        <f t="shared" si="43"/>
        <v>0</v>
      </c>
      <c r="T81" s="138">
        <f>+[3]malinao!H31</f>
        <v>0</v>
      </c>
      <c r="U81" s="138"/>
      <c r="V81" s="138"/>
      <c r="W81" s="138">
        <f t="shared" si="44"/>
        <v>0</v>
      </c>
      <c r="X81" s="138">
        <f>+[3]malinao!J31</f>
        <v>44397.5</v>
      </c>
      <c r="Y81" s="138"/>
      <c r="Z81" s="138"/>
      <c r="AA81" s="138">
        <f t="shared" si="45"/>
        <v>44397.5</v>
      </c>
      <c r="AB81" s="138">
        <f t="shared" si="9"/>
        <v>44397.5</v>
      </c>
      <c r="AC81" s="138">
        <f t="shared" si="9"/>
        <v>0</v>
      </c>
      <c r="AD81" s="138">
        <f t="shared" si="9"/>
        <v>0</v>
      </c>
      <c r="AE81" s="138">
        <f t="shared" si="10"/>
        <v>44397.5</v>
      </c>
      <c r="AF81" s="138">
        <f>+[3]malinao!AX31</f>
        <v>43225.09</v>
      </c>
      <c r="AG81" s="138">
        <f>+[3]malinao!AX32</f>
        <v>0</v>
      </c>
      <c r="AH81" s="138"/>
      <c r="AI81" s="138">
        <f t="shared" si="46"/>
        <v>43225.09</v>
      </c>
      <c r="AJ81" s="138">
        <f t="shared" si="47"/>
        <v>1172.4100000000035</v>
      </c>
      <c r="AK81" s="138">
        <f t="shared" si="47"/>
        <v>0</v>
      </c>
      <c r="AL81" s="138">
        <f t="shared" si="47"/>
        <v>0</v>
      </c>
      <c r="AM81" s="138">
        <f t="shared" si="48"/>
        <v>1172.4100000000035</v>
      </c>
      <c r="AN81" s="142">
        <f t="shared" si="49"/>
        <v>0.97359288248212161</v>
      </c>
      <c r="AO81" s="142" t="str">
        <f t="shared" si="49"/>
        <v xml:space="preserve"> </v>
      </c>
      <c r="AP81" s="142" t="str">
        <f t="shared" si="49"/>
        <v xml:space="preserve"> </v>
      </c>
      <c r="AQ81" s="142">
        <f t="shared" si="49"/>
        <v>0.97359288248212161</v>
      </c>
      <c r="AR81" s="138">
        <f t="shared" si="50"/>
        <v>0</v>
      </c>
      <c r="AS81" s="138">
        <f t="shared" si="50"/>
        <v>0</v>
      </c>
      <c r="AT81" s="138">
        <f t="shared" si="50"/>
        <v>0</v>
      </c>
      <c r="AU81" s="138">
        <f t="shared" si="51"/>
        <v>0</v>
      </c>
      <c r="AV81" s="143"/>
    </row>
    <row r="82" spans="1:49" s="96" customFormat="1">
      <c r="A82" s="135"/>
      <c r="B82" s="136"/>
      <c r="C82" s="196"/>
      <c r="D82" s="138"/>
      <c r="E82" s="138"/>
      <c r="F82" s="138"/>
      <c r="G82" s="138">
        <f t="shared" si="39"/>
        <v>0</v>
      </c>
      <c r="H82" s="138"/>
      <c r="I82" s="138"/>
      <c r="J82" s="138"/>
      <c r="K82" s="138">
        <f t="shared" si="40"/>
        <v>0</v>
      </c>
      <c r="L82" s="138">
        <f t="shared" si="41"/>
        <v>0</v>
      </c>
      <c r="M82" s="138">
        <f t="shared" si="41"/>
        <v>0</v>
      </c>
      <c r="N82" s="138">
        <f t="shared" si="41"/>
        <v>0</v>
      </c>
      <c r="O82" s="138">
        <f t="shared" si="42"/>
        <v>0</v>
      </c>
      <c r="P82" s="138"/>
      <c r="Q82" s="138"/>
      <c r="R82" s="138"/>
      <c r="S82" s="138">
        <f t="shared" si="43"/>
        <v>0</v>
      </c>
      <c r="T82" s="138"/>
      <c r="U82" s="138"/>
      <c r="V82" s="138"/>
      <c r="W82" s="138">
        <f t="shared" si="44"/>
        <v>0</v>
      </c>
      <c r="X82" s="138"/>
      <c r="Y82" s="138"/>
      <c r="Z82" s="138"/>
      <c r="AA82" s="138">
        <f t="shared" si="45"/>
        <v>0</v>
      </c>
      <c r="AB82" s="138">
        <f t="shared" si="9"/>
        <v>0</v>
      </c>
      <c r="AC82" s="138">
        <f t="shared" si="9"/>
        <v>0</v>
      </c>
      <c r="AD82" s="138">
        <f t="shared" si="9"/>
        <v>0</v>
      </c>
      <c r="AE82" s="138">
        <f t="shared" si="10"/>
        <v>0</v>
      </c>
      <c r="AF82" s="138"/>
      <c r="AG82" s="138"/>
      <c r="AH82" s="138"/>
      <c r="AI82" s="138">
        <f t="shared" si="46"/>
        <v>0</v>
      </c>
      <c r="AJ82" s="138">
        <f t="shared" si="47"/>
        <v>0</v>
      </c>
      <c r="AK82" s="138">
        <f t="shared" si="47"/>
        <v>0</v>
      </c>
      <c r="AL82" s="138">
        <f t="shared" si="47"/>
        <v>0</v>
      </c>
      <c r="AM82" s="138">
        <f t="shared" si="48"/>
        <v>0</v>
      </c>
      <c r="AN82" s="142" t="str">
        <f t="shared" si="49"/>
        <v xml:space="preserve"> </v>
      </c>
      <c r="AO82" s="142" t="str">
        <f t="shared" si="49"/>
        <v xml:space="preserve"> </v>
      </c>
      <c r="AP82" s="142" t="str">
        <f t="shared" si="49"/>
        <v xml:space="preserve"> </v>
      </c>
      <c r="AQ82" s="142" t="str">
        <f t="shared" si="49"/>
        <v xml:space="preserve"> </v>
      </c>
      <c r="AR82" s="138">
        <f t="shared" si="50"/>
        <v>0</v>
      </c>
      <c r="AS82" s="138">
        <f t="shared" si="50"/>
        <v>0</v>
      </c>
      <c r="AT82" s="138">
        <f t="shared" si="50"/>
        <v>0</v>
      </c>
      <c r="AU82" s="138">
        <f t="shared" si="51"/>
        <v>0</v>
      </c>
      <c r="AV82" s="143"/>
    </row>
    <row r="83" spans="1:49" s="96" customFormat="1">
      <c r="A83" s="135"/>
      <c r="B83" s="136"/>
      <c r="C83" s="145" t="s">
        <v>120</v>
      </c>
      <c r="D83" s="138"/>
      <c r="E83" s="138"/>
      <c r="F83" s="138"/>
      <c r="G83" s="138">
        <f t="shared" si="39"/>
        <v>0</v>
      </c>
      <c r="H83" s="138">
        <f>+[3]ZCMC!E31</f>
        <v>0</v>
      </c>
      <c r="I83" s="138"/>
      <c r="J83" s="138"/>
      <c r="K83" s="138">
        <f t="shared" si="40"/>
        <v>0</v>
      </c>
      <c r="L83" s="138">
        <f t="shared" si="41"/>
        <v>0</v>
      </c>
      <c r="M83" s="138">
        <f t="shared" si="41"/>
        <v>0</v>
      </c>
      <c r="N83" s="138">
        <f t="shared" si="41"/>
        <v>0</v>
      </c>
      <c r="O83" s="138">
        <f t="shared" si="42"/>
        <v>0</v>
      </c>
      <c r="P83" s="138"/>
      <c r="Q83" s="138"/>
      <c r="R83" s="138"/>
      <c r="S83" s="138">
        <f t="shared" si="43"/>
        <v>0</v>
      </c>
      <c r="T83" s="138">
        <f>+[3]ZCMC!H31</f>
        <v>0</v>
      </c>
      <c r="U83" s="138"/>
      <c r="V83" s="138"/>
      <c r="W83" s="138">
        <f t="shared" si="44"/>
        <v>0</v>
      </c>
      <c r="X83" s="138">
        <f>+[3]ZCMC!J31</f>
        <v>1571474.98</v>
      </c>
      <c r="Y83" s="138"/>
      <c r="Z83" s="138"/>
      <c r="AA83" s="138">
        <f t="shared" si="45"/>
        <v>1571474.98</v>
      </c>
      <c r="AB83" s="138">
        <f t="shared" si="9"/>
        <v>1571474.98</v>
      </c>
      <c r="AC83" s="138">
        <f t="shared" si="9"/>
        <v>0</v>
      </c>
      <c r="AD83" s="138">
        <f t="shared" si="9"/>
        <v>0</v>
      </c>
      <c r="AE83" s="138">
        <f t="shared" si="10"/>
        <v>1571474.98</v>
      </c>
      <c r="AF83" s="138">
        <f>+[3]ZCMC!AX31</f>
        <v>1571474.98</v>
      </c>
      <c r="AG83" s="138">
        <f>+[3]ZCMC!AX32</f>
        <v>0</v>
      </c>
      <c r="AH83" s="138"/>
      <c r="AI83" s="138">
        <f t="shared" si="46"/>
        <v>1571474.98</v>
      </c>
      <c r="AJ83" s="138">
        <f t="shared" si="47"/>
        <v>0</v>
      </c>
      <c r="AK83" s="138">
        <f t="shared" si="47"/>
        <v>0</v>
      </c>
      <c r="AL83" s="138">
        <f t="shared" si="47"/>
        <v>0</v>
      </c>
      <c r="AM83" s="138">
        <f t="shared" si="48"/>
        <v>0</v>
      </c>
      <c r="AN83" s="142">
        <f t="shared" si="49"/>
        <v>1</v>
      </c>
      <c r="AO83" s="142" t="str">
        <f t="shared" si="49"/>
        <v xml:space="preserve"> </v>
      </c>
      <c r="AP83" s="142" t="str">
        <f t="shared" si="49"/>
        <v xml:space="preserve"> </v>
      </c>
      <c r="AQ83" s="142">
        <f t="shared" si="49"/>
        <v>1</v>
      </c>
      <c r="AR83" s="138">
        <f t="shared" si="50"/>
        <v>0</v>
      </c>
      <c r="AS83" s="138">
        <f t="shared" si="50"/>
        <v>0</v>
      </c>
      <c r="AT83" s="138">
        <f t="shared" si="50"/>
        <v>0</v>
      </c>
      <c r="AU83" s="138">
        <f t="shared" si="51"/>
        <v>0</v>
      </c>
      <c r="AV83" s="143"/>
    </row>
    <row r="84" spans="1:49" s="96" customFormat="1">
      <c r="A84" s="135"/>
      <c r="B84" s="136"/>
      <c r="C84" s="145" t="s">
        <v>121</v>
      </c>
      <c r="D84" s="138"/>
      <c r="E84" s="138"/>
      <c r="F84" s="138"/>
      <c r="G84" s="138">
        <f t="shared" si="39"/>
        <v>0</v>
      </c>
      <c r="H84" s="138">
        <f>+[3]MRH!E31</f>
        <v>0</v>
      </c>
      <c r="I84" s="138"/>
      <c r="J84" s="138"/>
      <c r="K84" s="138">
        <f t="shared" si="40"/>
        <v>0</v>
      </c>
      <c r="L84" s="138">
        <f t="shared" si="41"/>
        <v>0</v>
      </c>
      <c r="M84" s="138">
        <f t="shared" si="41"/>
        <v>0</v>
      </c>
      <c r="N84" s="138">
        <f t="shared" si="41"/>
        <v>0</v>
      </c>
      <c r="O84" s="138">
        <f t="shared" si="42"/>
        <v>0</v>
      </c>
      <c r="P84" s="138"/>
      <c r="Q84" s="138"/>
      <c r="R84" s="138"/>
      <c r="S84" s="138">
        <f t="shared" si="43"/>
        <v>0</v>
      </c>
      <c r="T84" s="138">
        <f>+[3]MRH!H31</f>
        <v>0</v>
      </c>
      <c r="U84" s="138"/>
      <c r="V84" s="138"/>
      <c r="W84" s="138">
        <f t="shared" si="44"/>
        <v>0</v>
      </c>
      <c r="X84" s="138">
        <f>+[3]MRH!J31</f>
        <v>104428.16</v>
      </c>
      <c r="Y84" s="138"/>
      <c r="Z84" s="138"/>
      <c r="AA84" s="138">
        <f t="shared" si="45"/>
        <v>104428.16</v>
      </c>
      <c r="AB84" s="138">
        <f t="shared" ref="AB84:AD147" si="52">+P84+X84+T84</f>
        <v>104428.16</v>
      </c>
      <c r="AC84" s="138">
        <f t="shared" si="52"/>
        <v>0</v>
      </c>
      <c r="AD84" s="138">
        <f t="shared" si="52"/>
        <v>0</v>
      </c>
      <c r="AE84" s="138">
        <f t="shared" ref="AE84:AE147" si="53">SUM(AB84:AD84)</f>
        <v>104428.16</v>
      </c>
      <c r="AF84" s="138">
        <f>+[3]MRH!AX31</f>
        <v>100550.86</v>
      </c>
      <c r="AG84" s="138">
        <f>+[3]MRH!AX32</f>
        <v>0</v>
      </c>
      <c r="AH84" s="138"/>
      <c r="AI84" s="138">
        <f t="shared" si="46"/>
        <v>100550.86</v>
      </c>
      <c r="AJ84" s="138">
        <f t="shared" si="47"/>
        <v>3877.3000000000029</v>
      </c>
      <c r="AK84" s="138">
        <f t="shared" si="47"/>
        <v>0</v>
      </c>
      <c r="AL84" s="138">
        <f t="shared" si="47"/>
        <v>0</v>
      </c>
      <c r="AM84" s="138">
        <f t="shared" si="48"/>
        <v>3877.3000000000029</v>
      </c>
      <c r="AN84" s="142">
        <f t="shared" si="49"/>
        <v>0.96287112594916924</v>
      </c>
      <c r="AO84" s="142" t="str">
        <f t="shared" si="49"/>
        <v xml:space="preserve"> </v>
      </c>
      <c r="AP84" s="142" t="str">
        <f t="shared" si="49"/>
        <v xml:space="preserve"> </v>
      </c>
      <c r="AQ84" s="142">
        <f t="shared" si="49"/>
        <v>0.96287112594916924</v>
      </c>
      <c r="AR84" s="138">
        <f t="shared" si="50"/>
        <v>0</v>
      </c>
      <c r="AS84" s="138">
        <f t="shared" si="50"/>
        <v>0</v>
      </c>
      <c r="AT84" s="138">
        <f t="shared" si="50"/>
        <v>0</v>
      </c>
      <c r="AU84" s="138">
        <f t="shared" si="51"/>
        <v>0</v>
      </c>
      <c r="AV84" s="143"/>
    </row>
    <row r="85" spans="1:49" s="96" customFormat="1">
      <c r="A85" s="135"/>
      <c r="B85" s="136"/>
      <c r="C85" s="145" t="s">
        <v>122</v>
      </c>
      <c r="D85" s="138"/>
      <c r="E85" s="138"/>
      <c r="F85" s="138"/>
      <c r="G85" s="138">
        <f t="shared" si="39"/>
        <v>0</v>
      </c>
      <c r="H85" s="138">
        <f>+[3]MCS!E31</f>
        <v>0</v>
      </c>
      <c r="I85" s="138"/>
      <c r="J85" s="138"/>
      <c r="K85" s="138">
        <f t="shared" si="40"/>
        <v>0</v>
      </c>
      <c r="L85" s="138">
        <f t="shared" si="41"/>
        <v>0</v>
      </c>
      <c r="M85" s="138">
        <f t="shared" si="41"/>
        <v>0</v>
      </c>
      <c r="N85" s="138">
        <f t="shared" si="41"/>
        <v>0</v>
      </c>
      <c r="O85" s="138">
        <f t="shared" si="42"/>
        <v>0</v>
      </c>
      <c r="P85" s="138"/>
      <c r="Q85" s="138"/>
      <c r="R85" s="138"/>
      <c r="S85" s="138">
        <f t="shared" si="43"/>
        <v>0</v>
      </c>
      <c r="T85" s="138">
        <f>+[3]MCS!H31</f>
        <v>0</v>
      </c>
      <c r="U85" s="138"/>
      <c r="V85" s="138"/>
      <c r="W85" s="138">
        <f t="shared" si="44"/>
        <v>0</v>
      </c>
      <c r="X85" s="138">
        <f>+[3]MCS!J31</f>
        <v>381333.54</v>
      </c>
      <c r="Y85" s="138"/>
      <c r="Z85" s="138"/>
      <c r="AA85" s="138">
        <f t="shared" si="45"/>
        <v>381333.54</v>
      </c>
      <c r="AB85" s="138">
        <f t="shared" si="52"/>
        <v>381333.54</v>
      </c>
      <c r="AC85" s="138">
        <f t="shared" si="52"/>
        <v>0</v>
      </c>
      <c r="AD85" s="138">
        <f t="shared" si="52"/>
        <v>0</v>
      </c>
      <c r="AE85" s="138">
        <f t="shared" si="53"/>
        <v>381333.54</v>
      </c>
      <c r="AF85" s="138">
        <f>+[3]MCS!AX31</f>
        <v>381383.54</v>
      </c>
      <c r="AG85" s="138">
        <f>+[3]MCS!AX32</f>
        <v>0</v>
      </c>
      <c r="AH85" s="138"/>
      <c r="AI85" s="138">
        <f t="shared" si="46"/>
        <v>381383.54</v>
      </c>
      <c r="AJ85" s="138">
        <f t="shared" si="47"/>
        <v>-50</v>
      </c>
      <c r="AK85" s="138">
        <f t="shared" si="47"/>
        <v>0</v>
      </c>
      <c r="AL85" s="138">
        <f t="shared" si="47"/>
        <v>0</v>
      </c>
      <c r="AM85" s="138">
        <f t="shared" si="48"/>
        <v>-50</v>
      </c>
      <c r="AN85" s="142">
        <f t="shared" si="49"/>
        <v>1.0001311188100579</v>
      </c>
      <c r="AO85" s="142" t="str">
        <f t="shared" si="49"/>
        <v xml:space="preserve"> </v>
      </c>
      <c r="AP85" s="142" t="str">
        <f t="shared" si="49"/>
        <v xml:space="preserve"> </v>
      </c>
      <c r="AQ85" s="142">
        <f t="shared" si="49"/>
        <v>1.0001311188100579</v>
      </c>
      <c r="AR85" s="138">
        <f t="shared" si="50"/>
        <v>0</v>
      </c>
      <c r="AS85" s="138">
        <f t="shared" si="50"/>
        <v>0</v>
      </c>
      <c r="AT85" s="138">
        <f t="shared" si="50"/>
        <v>0</v>
      </c>
      <c r="AU85" s="138">
        <f t="shared" si="51"/>
        <v>0</v>
      </c>
      <c r="AV85" s="143"/>
    </row>
    <row r="86" spans="1:49" s="96" customFormat="1">
      <c r="A86" s="135"/>
      <c r="B86" s="136"/>
      <c r="C86" s="137" t="s">
        <v>123</v>
      </c>
      <c r="D86" s="138"/>
      <c r="E86" s="138"/>
      <c r="F86" s="138"/>
      <c r="G86" s="138">
        <f t="shared" si="39"/>
        <v>0</v>
      </c>
      <c r="H86" s="138">
        <f>+[3]BASILAN!E31</f>
        <v>0</v>
      </c>
      <c r="I86" s="138"/>
      <c r="J86" s="138"/>
      <c r="K86" s="138">
        <f t="shared" si="40"/>
        <v>0</v>
      </c>
      <c r="L86" s="138">
        <f t="shared" si="41"/>
        <v>0</v>
      </c>
      <c r="M86" s="138">
        <f t="shared" si="41"/>
        <v>0</v>
      </c>
      <c r="N86" s="138">
        <f t="shared" si="41"/>
        <v>0</v>
      </c>
      <c r="O86" s="138">
        <f t="shared" si="42"/>
        <v>0</v>
      </c>
      <c r="P86" s="138"/>
      <c r="Q86" s="138"/>
      <c r="R86" s="138"/>
      <c r="S86" s="138">
        <f t="shared" si="43"/>
        <v>0</v>
      </c>
      <c r="T86" s="138">
        <f>+[3]BASILAN!H31</f>
        <v>0</v>
      </c>
      <c r="U86" s="138"/>
      <c r="V86" s="138"/>
      <c r="W86" s="138">
        <f t="shared" si="44"/>
        <v>0</v>
      </c>
      <c r="X86" s="138">
        <f>+[3]BASILAN!J31</f>
        <v>143554.9</v>
      </c>
      <c r="Y86" s="138"/>
      <c r="Z86" s="138"/>
      <c r="AA86" s="138">
        <f t="shared" si="45"/>
        <v>143554.9</v>
      </c>
      <c r="AB86" s="138">
        <f t="shared" si="52"/>
        <v>143554.9</v>
      </c>
      <c r="AC86" s="138">
        <f t="shared" si="52"/>
        <v>0</v>
      </c>
      <c r="AD86" s="138">
        <f t="shared" si="52"/>
        <v>0</v>
      </c>
      <c r="AE86" s="138">
        <f t="shared" si="53"/>
        <v>143554.9</v>
      </c>
      <c r="AF86" s="138">
        <f>+[3]BASILAN!AX31</f>
        <v>0</v>
      </c>
      <c r="AG86" s="138">
        <f>+[3]BASILAN!AX32</f>
        <v>0</v>
      </c>
      <c r="AH86" s="138"/>
      <c r="AI86" s="138">
        <f t="shared" si="46"/>
        <v>0</v>
      </c>
      <c r="AJ86" s="138">
        <f t="shared" si="47"/>
        <v>143554.9</v>
      </c>
      <c r="AK86" s="138">
        <f t="shared" si="47"/>
        <v>0</v>
      </c>
      <c r="AL86" s="138">
        <f t="shared" si="47"/>
        <v>0</v>
      </c>
      <c r="AM86" s="138">
        <f t="shared" si="48"/>
        <v>143554.9</v>
      </c>
      <c r="AN86" s="142">
        <f t="shared" si="49"/>
        <v>0</v>
      </c>
      <c r="AO86" s="142" t="str">
        <f t="shared" si="49"/>
        <v xml:space="preserve"> </v>
      </c>
      <c r="AP86" s="142" t="str">
        <f t="shared" si="49"/>
        <v xml:space="preserve"> </v>
      </c>
      <c r="AQ86" s="142">
        <f t="shared" si="49"/>
        <v>0</v>
      </c>
      <c r="AR86" s="138">
        <f t="shared" si="50"/>
        <v>0</v>
      </c>
      <c r="AS86" s="138">
        <f t="shared" si="50"/>
        <v>0</v>
      </c>
      <c r="AT86" s="138">
        <f t="shared" si="50"/>
        <v>0</v>
      </c>
      <c r="AU86" s="138">
        <f t="shared" si="51"/>
        <v>0</v>
      </c>
      <c r="AV86" s="143"/>
    </row>
    <row r="87" spans="1:49" s="96" customFormat="1">
      <c r="A87" s="135"/>
      <c r="B87" s="136"/>
      <c r="C87" s="196"/>
      <c r="D87" s="138"/>
      <c r="E87" s="138"/>
      <c r="F87" s="138"/>
      <c r="G87" s="138">
        <f t="shared" si="39"/>
        <v>0</v>
      </c>
      <c r="H87" s="138"/>
      <c r="I87" s="138"/>
      <c r="J87" s="138"/>
      <c r="K87" s="138">
        <f t="shared" si="40"/>
        <v>0</v>
      </c>
      <c r="L87" s="138">
        <f t="shared" si="41"/>
        <v>0</v>
      </c>
      <c r="M87" s="138">
        <f t="shared" si="41"/>
        <v>0</v>
      </c>
      <c r="N87" s="138">
        <f t="shared" si="41"/>
        <v>0</v>
      </c>
      <c r="O87" s="138">
        <f t="shared" si="42"/>
        <v>0</v>
      </c>
      <c r="P87" s="138"/>
      <c r="Q87" s="138"/>
      <c r="R87" s="138"/>
      <c r="S87" s="138">
        <f t="shared" si="43"/>
        <v>0</v>
      </c>
      <c r="T87" s="138"/>
      <c r="U87" s="138"/>
      <c r="V87" s="138"/>
      <c r="W87" s="138">
        <f t="shared" si="44"/>
        <v>0</v>
      </c>
      <c r="X87" s="138"/>
      <c r="Y87" s="138"/>
      <c r="Z87" s="138"/>
      <c r="AA87" s="138">
        <f t="shared" si="45"/>
        <v>0</v>
      </c>
      <c r="AB87" s="138">
        <f t="shared" si="52"/>
        <v>0</v>
      </c>
      <c r="AC87" s="138">
        <f t="shared" si="52"/>
        <v>0</v>
      </c>
      <c r="AD87" s="138">
        <f t="shared" si="52"/>
        <v>0</v>
      </c>
      <c r="AE87" s="138">
        <f t="shared" si="53"/>
        <v>0</v>
      </c>
      <c r="AF87" s="138"/>
      <c r="AG87" s="138"/>
      <c r="AH87" s="138"/>
      <c r="AI87" s="138">
        <f t="shared" si="46"/>
        <v>0</v>
      </c>
      <c r="AJ87" s="138">
        <f t="shared" si="47"/>
        <v>0</v>
      </c>
      <c r="AK87" s="138">
        <f t="shared" si="47"/>
        <v>0</v>
      </c>
      <c r="AL87" s="138">
        <f t="shared" si="47"/>
        <v>0</v>
      </c>
      <c r="AM87" s="138">
        <f t="shared" si="48"/>
        <v>0</v>
      </c>
      <c r="AN87" s="142" t="str">
        <f t="shared" si="49"/>
        <v xml:space="preserve"> </v>
      </c>
      <c r="AO87" s="142" t="str">
        <f t="shared" si="49"/>
        <v xml:space="preserve"> </v>
      </c>
      <c r="AP87" s="142" t="str">
        <f t="shared" si="49"/>
        <v xml:space="preserve"> </v>
      </c>
      <c r="AQ87" s="142" t="str">
        <f t="shared" si="49"/>
        <v xml:space="preserve"> </v>
      </c>
      <c r="AR87" s="138">
        <f t="shared" si="50"/>
        <v>0</v>
      </c>
      <c r="AS87" s="138">
        <f t="shared" si="50"/>
        <v>0</v>
      </c>
      <c r="AT87" s="138">
        <f t="shared" si="50"/>
        <v>0</v>
      </c>
      <c r="AU87" s="138">
        <f t="shared" si="51"/>
        <v>0</v>
      </c>
      <c r="AV87" s="143"/>
    </row>
    <row r="88" spans="1:49" s="199" customFormat="1" ht="24">
      <c r="A88" s="176" t="s">
        <v>124</v>
      </c>
      <c r="B88" s="177"/>
      <c r="C88" s="178" t="s">
        <v>125</v>
      </c>
      <c r="D88" s="131">
        <f>SUM(D89:D105)</f>
        <v>0</v>
      </c>
      <c r="E88" s="131">
        <f t="shared" ref="E88:AM88" si="54">SUM(E89:E105)</f>
        <v>44186000</v>
      </c>
      <c r="F88" s="131">
        <f t="shared" si="54"/>
        <v>0</v>
      </c>
      <c r="G88" s="131">
        <f t="shared" si="54"/>
        <v>44186000</v>
      </c>
      <c r="H88" s="131">
        <f t="shared" si="54"/>
        <v>0</v>
      </c>
      <c r="I88" s="131">
        <f t="shared" si="54"/>
        <v>0</v>
      </c>
      <c r="J88" s="131">
        <f t="shared" si="54"/>
        <v>0</v>
      </c>
      <c r="K88" s="131">
        <f t="shared" si="54"/>
        <v>0</v>
      </c>
      <c r="L88" s="131">
        <f t="shared" si="54"/>
        <v>0</v>
      </c>
      <c r="M88" s="131">
        <f t="shared" si="54"/>
        <v>44186000</v>
      </c>
      <c r="N88" s="131">
        <f t="shared" si="54"/>
        <v>0</v>
      </c>
      <c r="O88" s="131">
        <f t="shared" si="54"/>
        <v>44186000</v>
      </c>
      <c r="P88" s="131">
        <f t="shared" si="54"/>
        <v>0</v>
      </c>
      <c r="Q88" s="131">
        <f t="shared" si="54"/>
        <v>44186000</v>
      </c>
      <c r="R88" s="131">
        <f t="shared" si="54"/>
        <v>0</v>
      </c>
      <c r="S88" s="131">
        <f t="shared" si="54"/>
        <v>44186000</v>
      </c>
      <c r="T88" s="131">
        <f t="shared" si="54"/>
        <v>0</v>
      </c>
      <c r="U88" s="131">
        <f t="shared" si="54"/>
        <v>0</v>
      </c>
      <c r="V88" s="131">
        <f t="shared" si="54"/>
        <v>0</v>
      </c>
      <c r="W88" s="131">
        <f t="shared" si="54"/>
        <v>0</v>
      </c>
      <c r="X88" s="131">
        <f t="shared" si="54"/>
        <v>0</v>
      </c>
      <c r="Y88" s="131">
        <f t="shared" si="54"/>
        <v>0</v>
      </c>
      <c r="Z88" s="131">
        <f t="shared" si="54"/>
        <v>0</v>
      </c>
      <c r="AA88" s="131">
        <f t="shared" si="54"/>
        <v>0</v>
      </c>
      <c r="AB88" s="131">
        <f t="shared" si="52"/>
        <v>0</v>
      </c>
      <c r="AC88" s="131">
        <f t="shared" si="52"/>
        <v>44186000</v>
      </c>
      <c r="AD88" s="131">
        <f t="shared" si="52"/>
        <v>0</v>
      </c>
      <c r="AE88" s="131">
        <f t="shared" si="53"/>
        <v>44186000</v>
      </c>
      <c r="AF88" s="131">
        <f t="shared" si="54"/>
        <v>0</v>
      </c>
      <c r="AG88" s="131">
        <f t="shared" si="54"/>
        <v>23764284.600000001</v>
      </c>
      <c r="AH88" s="131">
        <f t="shared" si="54"/>
        <v>0</v>
      </c>
      <c r="AI88" s="131">
        <f t="shared" si="54"/>
        <v>23764284.600000001</v>
      </c>
      <c r="AJ88" s="131">
        <f t="shared" si="54"/>
        <v>0</v>
      </c>
      <c r="AK88" s="131">
        <f t="shared" si="54"/>
        <v>20421715.399999999</v>
      </c>
      <c r="AL88" s="131">
        <f t="shared" si="54"/>
        <v>0</v>
      </c>
      <c r="AM88" s="131">
        <f t="shared" si="54"/>
        <v>20421715.399999999</v>
      </c>
      <c r="AN88" s="133" t="str">
        <f t="shared" si="27"/>
        <v xml:space="preserve"> </v>
      </c>
      <c r="AO88" s="133">
        <f t="shared" si="27"/>
        <v>0.53782384918299919</v>
      </c>
      <c r="AP88" s="133" t="str">
        <f t="shared" si="27"/>
        <v xml:space="preserve"> </v>
      </c>
      <c r="AQ88" s="133">
        <f t="shared" si="27"/>
        <v>0.53782384918299919</v>
      </c>
      <c r="AR88" s="131">
        <f>SUM(AR89:AR105)</f>
        <v>0</v>
      </c>
      <c r="AS88" s="131">
        <f>SUM(AS89:AS105)</f>
        <v>0</v>
      </c>
      <c r="AT88" s="131">
        <f>SUM(AT89:AT105)</f>
        <v>0</v>
      </c>
      <c r="AU88" s="131">
        <f>SUM(AU89:AU105)</f>
        <v>0</v>
      </c>
      <c r="AV88" s="197"/>
      <c r="AW88" s="198">
        <f>+AM88-'[1]Summary by PAP CY2015'!$BE$35</f>
        <v>0</v>
      </c>
    </row>
    <row r="89" spans="1:49">
      <c r="A89" s="135" t="s">
        <v>124</v>
      </c>
      <c r="B89" s="136"/>
      <c r="C89" s="137" t="s">
        <v>51</v>
      </c>
      <c r="D89" s="138"/>
      <c r="E89" s="138">
        <v>44186000</v>
      </c>
      <c r="F89" s="138"/>
      <c r="G89" s="138">
        <f t="shared" si="19"/>
        <v>44186000</v>
      </c>
      <c r="H89" s="138"/>
      <c r="I89" s="138"/>
      <c r="J89" s="138"/>
      <c r="K89" s="138">
        <f t="shared" si="20"/>
        <v>0</v>
      </c>
      <c r="L89" s="138">
        <f t="shared" si="21"/>
        <v>0</v>
      </c>
      <c r="M89" s="138">
        <f t="shared" si="21"/>
        <v>44186000</v>
      </c>
      <c r="N89" s="138">
        <f t="shared" si="21"/>
        <v>0</v>
      </c>
      <c r="O89" s="138">
        <f t="shared" si="22"/>
        <v>44186000</v>
      </c>
      <c r="P89" s="138"/>
      <c r="Q89" s="138">
        <v>44186000</v>
      </c>
      <c r="R89" s="138"/>
      <c r="S89" s="138">
        <f t="shared" si="23"/>
        <v>44186000</v>
      </c>
      <c r="T89" s="172"/>
      <c r="U89" s="172"/>
      <c r="V89" s="172"/>
      <c r="W89" s="138">
        <f t="shared" si="24"/>
        <v>0</v>
      </c>
      <c r="X89" s="138">
        <f>-'[3]Central CY'!E23</f>
        <v>0</v>
      </c>
      <c r="Y89" s="138">
        <f>-'[3]Central CY'!E24</f>
        <v>-40356578</v>
      </c>
      <c r="Z89" s="138">
        <f>-'[3]Central CY'!E25</f>
        <v>0</v>
      </c>
      <c r="AA89" s="138">
        <f t="shared" si="25"/>
        <v>-40356578</v>
      </c>
      <c r="AB89" s="138">
        <f t="shared" si="52"/>
        <v>0</v>
      </c>
      <c r="AC89" s="138">
        <f t="shared" si="52"/>
        <v>3829422</v>
      </c>
      <c r="AD89" s="138">
        <f t="shared" si="52"/>
        <v>0</v>
      </c>
      <c r="AE89" s="138">
        <f t="shared" si="53"/>
        <v>3829422</v>
      </c>
      <c r="AF89" s="138">
        <f>'[3]Central CY'!F23</f>
        <v>0</v>
      </c>
      <c r="AG89" s="195">
        <f>'[3]Central CY'!F24</f>
        <v>3696488</v>
      </c>
      <c r="AH89" s="138">
        <f>'[3]Central CY'!F25</f>
        <v>0</v>
      </c>
      <c r="AI89" s="138">
        <f t="shared" si="26"/>
        <v>3696488</v>
      </c>
      <c r="AJ89" s="138">
        <f t="shared" si="12"/>
        <v>0</v>
      </c>
      <c r="AK89" s="138">
        <f t="shared" si="12"/>
        <v>132934</v>
      </c>
      <c r="AL89" s="138">
        <f t="shared" si="12"/>
        <v>0</v>
      </c>
      <c r="AM89" s="138">
        <f t="shared" si="13"/>
        <v>132934</v>
      </c>
      <c r="AN89" s="142" t="str">
        <f t="shared" si="27"/>
        <v xml:space="preserve"> </v>
      </c>
      <c r="AO89" s="142">
        <f t="shared" si="27"/>
        <v>0.96528614501091814</v>
      </c>
      <c r="AP89" s="142" t="str">
        <f t="shared" si="27"/>
        <v xml:space="preserve"> </v>
      </c>
      <c r="AQ89" s="142">
        <f t="shared" si="27"/>
        <v>0.96528614501091814</v>
      </c>
      <c r="AR89" s="138">
        <f t="shared" si="28"/>
        <v>0</v>
      </c>
      <c r="AS89" s="138">
        <f t="shared" si="28"/>
        <v>0</v>
      </c>
      <c r="AT89" s="138">
        <f t="shared" si="28"/>
        <v>0</v>
      </c>
      <c r="AU89" s="138">
        <f t="shared" si="29"/>
        <v>0</v>
      </c>
      <c r="AV89" s="173"/>
    </row>
    <row r="90" spans="1:49" ht="24">
      <c r="A90" s="135"/>
      <c r="B90" s="136"/>
      <c r="C90" s="137" t="s">
        <v>52</v>
      </c>
      <c r="D90" s="138"/>
      <c r="E90" s="138"/>
      <c r="F90" s="138"/>
      <c r="G90" s="138">
        <f t="shared" si="19"/>
        <v>0</v>
      </c>
      <c r="H90" s="138"/>
      <c r="I90" s="138"/>
      <c r="J90" s="138"/>
      <c r="K90" s="138">
        <f t="shared" si="20"/>
        <v>0</v>
      </c>
      <c r="L90" s="138">
        <f t="shared" si="21"/>
        <v>0</v>
      </c>
      <c r="M90" s="138">
        <f t="shared" si="21"/>
        <v>0</v>
      </c>
      <c r="N90" s="138">
        <f t="shared" si="21"/>
        <v>0</v>
      </c>
      <c r="O90" s="138">
        <f t="shared" si="22"/>
        <v>0</v>
      </c>
      <c r="P90" s="138"/>
      <c r="Q90" s="138"/>
      <c r="R90" s="138"/>
      <c r="S90" s="138">
        <f t="shared" si="23"/>
        <v>0</v>
      </c>
      <c r="T90" s="172"/>
      <c r="U90" s="172"/>
      <c r="V90" s="172"/>
      <c r="W90" s="138">
        <f t="shared" si="24"/>
        <v>0</v>
      </c>
      <c r="X90" s="138"/>
      <c r="Y90" s="138">
        <v>1342437</v>
      </c>
      <c r="Z90" s="138"/>
      <c r="AA90" s="138">
        <f t="shared" si="25"/>
        <v>1342437</v>
      </c>
      <c r="AB90" s="138">
        <f t="shared" si="52"/>
        <v>0</v>
      </c>
      <c r="AC90" s="138">
        <f t="shared" si="52"/>
        <v>1342437</v>
      </c>
      <c r="AD90" s="138">
        <f t="shared" si="52"/>
        <v>0</v>
      </c>
      <c r="AE90" s="138">
        <f t="shared" si="53"/>
        <v>1342437</v>
      </c>
      <c r="AF90" s="138"/>
      <c r="AG90" s="200">
        <f>+[3]CHDNCR!AX35</f>
        <v>280300</v>
      </c>
      <c r="AH90" s="138"/>
      <c r="AI90" s="138">
        <f t="shared" si="26"/>
        <v>280300</v>
      </c>
      <c r="AJ90" s="138">
        <f t="shared" si="12"/>
        <v>0</v>
      </c>
      <c r="AK90" s="138">
        <f t="shared" si="12"/>
        <v>1062137</v>
      </c>
      <c r="AL90" s="138">
        <f t="shared" si="12"/>
        <v>0</v>
      </c>
      <c r="AM90" s="138">
        <f t="shared" si="13"/>
        <v>1062137</v>
      </c>
      <c r="AN90" s="142" t="str">
        <f t="shared" si="27"/>
        <v xml:space="preserve"> </v>
      </c>
      <c r="AO90" s="142">
        <f t="shared" si="27"/>
        <v>0.2087993701007943</v>
      </c>
      <c r="AP90" s="142" t="str">
        <f t="shared" si="27"/>
        <v xml:space="preserve"> </v>
      </c>
      <c r="AQ90" s="142">
        <f t="shared" si="27"/>
        <v>0.2087993701007943</v>
      </c>
      <c r="AR90" s="138">
        <f t="shared" si="28"/>
        <v>0</v>
      </c>
      <c r="AS90" s="138">
        <f t="shared" si="28"/>
        <v>0</v>
      </c>
      <c r="AT90" s="138">
        <f t="shared" si="28"/>
        <v>0</v>
      </c>
      <c r="AU90" s="138">
        <f t="shared" si="29"/>
        <v>0</v>
      </c>
      <c r="AV90" s="173"/>
    </row>
    <row r="91" spans="1:49">
      <c r="A91" s="135"/>
      <c r="B91" s="136"/>
      <c r="C91" s="137" t="s">
        <v>88</v>
      </c>
      <c r="D91" s="138"/>
      <c r="E91" s="138"/>
      <c r="F91" s="138"/>
      <c r="G91" s="138">
        <f>SUM(D91:F91)</f>
        <v>0</v>
      </c>
      <c r="H91" s="138"/>
      <c r="I91" s="138"/>
      <c r="J91" s="138"/>
      <c r="K91" s="138">
        <f>SUM(H91:J91)</f>
        <v>0</v>
      </c>
      <c r="L91" s="138">
        <f>+D91+H91</f>
        <v>0</v>
      </c>
      <c r="M91" s="138">
        <f>+E91+I91</f>
        <v>0</v>
      </c>
      <c r="N91" s="138">
        <f>+F91+J91</f>
        <v>0</v>
      </c>
      <c r="O91" s="138">
        <f>SUM(L91:N91)</f>
        <v>0</v>
      </c>
      <c r="P91" s="138"/>
      <c r="Q91" s="138"/>
      <c r="R91" s="138"/>
      <c r="S91" s="138">
        <f>SUM(P91:R91)</f>
        <v>0</v>
      </c>
      <c r="T91" s="172"/>
      <c r="U91" s="172"/>
      <c r="V91" s="172"/>
      <c r="W91" s="138">
        <f>SUM(T91:V91)</f>
        <v>0</v>
      </c>
      <c r="X91" s="138"/>
      <c r="Y91" s="138">
        <v>1225735</v>
      </c>
      <c r="Z91" s="138"/>
      <c r="AA91" s="138">
        <f>SUM(X91:Z91)</f>
        <v>1225735</v>
      </c>
      <c r="AB91" s="138">
        <f>+P91+X91+T91</f>
        <v>0</v>
      </c>
      <c r="AC91" s="138">
        <f>+Q91+Y91+U91</f>
        <v>1225735</v>
      </c>
      <c r="AD91" s="138">
        <f>+R91+Z91+V91</f>
        <v>0</v>
      </c>
      <c r="AE91" s="138">
        <f>SUM(AB91:AD91)</f>
        <v>1225735</v>
      </c>
      <c r="AF91" s="138"/>
      <c r="AG91" s="200">
        <f>+[3]CHDCAR!AX37</f>
        <v>810510.89</v>
      </c>
      <c r="AH91" s="138"/>
      <c r="AI91" s="138">
        <f>SUM(AF91:AH91)</f>
        <v>810510.89</v>
      </c>
      <c r="AJ91" s="138">
        <f>+AB91-AF91</f>
        <v>0</v>
      </c>
      <c r="AK91" s="138">
        <f>+AC91-AG91</f>
        <v>415224.11</v>
      </c>
      <c r="AL91" s="138">
        <f>+AD91-AH91</f>
        <v>0</v>
      </c>
      <c r="AM91" s="138">
        <f>SUM(AJ91:AL91)</f>
        <v>415224.11</v>
      </c>
      <c r="AN91" s="142" t="str">
        <f>IF(AB91=0," ",AF91/AB91)</f>
        <v xml:space="preserve"> </v>
      </c>
      <c r="AO91" s="142">
        <f>IF(AC91=0," ",AG91/AC91)</f>
        <v>0.6612447959795551</v>
      </c>
      <c r="AP91" s="142" t="str">
        <f>IF(AD91=0," ",AH91/AD91)</f>
        <v xml:space="preserve"> </v>
      </c>
      <c r="AQ91" s="142">
        <f>IF(AE91=0," ",AI91/AE91)</f>
        <v>0.6612447959795551</v>
      </c>
      <c r="AR91" s="138">
        <f>+L91-P91-T91</f>
        <v>0</v>
      </c>
      <c r="AS91" s="138">
        <f>+M91-Q91-U91</f>
        <v>0</v>
      </c>
      <c r="AT91" s="138">
        <f>+N91-R91-V91</f>
        <v>0</v>
      </c>
      <c r="AU91" s="138">
        <f>SUM(AR91:AT91)</f>
        <v>0</v>
      </c>
      <c r="AV91" s="173"/>
    </row>
    <row r="92" spans="1:49">
      <c r="A92" s="135"/>
      <c r="B92" s="136"/>
      <c r="C92" s="144" t="s">
        <v>80</v>
      </c>
      <c r="D92" s="138"/>
      <c r="E92" s="138"/>
      <c r="F92" s="138"/>
      <c r="G92" s="138">
        <f t="shared" si="19"/>
        <v>0</v>
      </c>
      <c r="H92" s="138"/>
      <c r="I92" s="138"/>
      <c r="J92" s="138"/>
      <c r="K92" s="138">
        <f t="shared" si="20"/>
        <v>0</v>
      </c>
      <c r="L92" s="138">
        <f t="shared" si="21"/>
        <v>0</v>
      </c>
      <c r="M92" s="138">
        <f t="shared" si="21"/>
        <v>0</v>
      </c>
      <c r="N92" s="138">
        <f t="shared" si="21"/>
        <v>0</v>
      </c>
      <c r="O92" s="138">
        <f t="shared" si="22"/>
        <v>0</v>
      </c>
      <c r="P92" s="138"/>
      <c r="Q92" s="138"/>
      <c r="R92" s="138"/>
      <c r="S92" s="138">
        <f t="shared" si="23"/>
        <v>0</v>
      </c>
      <c r="T92" s="172"/>
      <c r="U92" s="172"/>
      <c r="V92" s="172"/>
      <c r="W92" s="138">
        <f t="shared" si="24"/>
        <v>0</v>
      </c>
      <c r="X92" s="138"/>
      <c r="Y92" s="138">
        <v>3927144</v>
      </c>
      <c r="Z92" s="138"/>
      <c r="AA92" s="138">
        <f t="shared" si="25"/>
        <v>3927144</v>
      </c>
      <c r="AB92" s="138">
        <f t="shared" si="52"/>
        <v>0</v>
      </c>
      <c r="AC92" s="138">
        <f t="shared" si="52"/>
        <v>3927144</v>
      </c>
      <c r="AD92" s="138">
        <f t="shared" si="52"/>
        <v>0</v>
      </c>
      <c r="AE92" s="138">
        <f t="shared" si="53"/>
        <v>3927144</v>
      </c>
      <c r="AF92" s="138"/>
      <c r="AG92" s="200">
        <f>+[3]CHD1!AX37</f>
        <v>2721586.58</v>
      </c>
      <c r="AH92" s="138"/>
      <c r="AI92" s="138">
        <f t="shared" si="26"/>
        <v>2721586.58</v>
      </c>
      <c r="AJ92" s="138">
        <f t="shared" si="12"/>
        <v>0</v>
      </c>
      <c r="AK92" s="138">
        <f t="shared" si="12"/>
        <v>1205557.42</v>
      </c>
      <c r="AL92" s="138">
        <f t="shared" si="12"/>
        <v>0</v>
      </c>
      <c r="AM92" s="138">
        <f t="shared" si="13"/>
        <v>1205557.42</v>
      </c>
      <c r="AN92" s="142" t="str">
        <f t="shared" si="27"/>
        <v xml:space="preserve"> </v>
      </c>
      <c r="AO92" s="142">
        <f t="shared" si="27"/>
        <v>0.69301929850293242</v>
      </c>
      <c r="AP92" s="142" t="str">
        <f t="shared" si="27"/>
        <v xml:space="preserve"> </v>
      </c>
      <c r="AQ92" s="142">
        <f t="shared" si="27"/>
        <v>0.69301929850293242</v>
      </c>
      <c r="AR92" s="138">
        <f t="shared" si="28"/>
        <v>0</v>
      </c>
      <c r="AS92" s="138">
        <f t="shared" si="28"/>
        <v>0</v>
      </c>
      <c r="AT92" s="138">
        <f t="shared" si="28"/>
        <v>0</v>
      </c>
      <c r="AU92" s="138">
        <f t="shared" si="29"/>
        <v>0</v>
      </c>
      <c r="AV92" s="173"/>
    </row>
    <row r="93" spans="1:49" ht="24">
      <c r="A93" s="135"/>
      <c r="B93" s="136"/>
      <c r="C93" s="137" t="s">
        <v>91</v>
      </c>
      <c r="D93" s="138"/>
      <c r="E93" s="138"/>
      <c r="F93" s="138"/>
      <c r="G93" s="138">
        <f t="shared" si="19"/>
        <v>0</v>
      </c>
      <c r="H93" s="138"/>
      <c r="I93" s="138"/>
      <c r="J93" s="138"/>
      <c r="K93" s="138">
        <f t="shared" si="20"/>
        <v>0</v>
      </c>
      <c r="L93" s="138">
        <f t="shared" si="21"/>
        <v>0</v>
      </c>
      <c r="M93" s="138">
        <f t="shared" si="21"/>
        <v>0</v>
      </c>
      <c r="N93" s="138">
        <f t="shared" si="21"/>
        <v>0</v>
      </c>
      <c r="O93" s="138">
        <f t="shared" si="22"/>
        <v>0</v>
      </c>
      <c r="P93" s="138"/>
      <c r="Q93" s="138"/>
      <c r="R93" s="138"/>
      <c r="S93" s="138">
        <f t="shared" si="23"/>
        <v>0</v>
      </c>
      <c r="T93" s="172"/>
      <c r="U93" s="172"/>
      <c r="V93" s="172"/>
      <c r="W93" s="138">
        <f t="shared" si="24"/>
        <v>0</v>
      </c>
      <c r="X93" s="138"/>
      <c r="Y93" s="138">
        <v>2344085</v>
      </c>
      <c r="Z93" s="138"/>
      <c r="AA93" s="138">
        <f t="shared" si="25"/>
        <v>2344085</v>
      </c>
      <c r="AB93" s="138">
        <f t="shared" si="52"/>
        <v>0</v>
      </c>
      <c r="AC93" s="138">
        <f t="shared" si="52"/>
        <v>2344085</v>
      </c>
      <c r="AD93" s="138">
        <f t="shared" si="52"/>
        <v>0</v>
      </c>
      <c r="AE93" s="138">
        <f t="shared" si="53"/>
        <v>2344085</v>
      </c>
      <c r="AF93" s="138"/>
      <c r="AG93" s="200">
        <f>+[3]CHD2!AX35</f>
        <v>2207421.2599999998</v>
      </c>
      <c r="AH93" s="138"/>
      <c r="AI93" s="138">
        <f t="shared" si="26"/>
        <v>2207421.2599999998</v>
      </c>
      <c r="AJ93" s="138">
        <f t="shared" si="12"/>
        <v>0</v>
      </c>
      <c r="AK93" s="138">
        <f t="shared" si="12"/>
        <v>136663.74000000022</v>
      </c>
      <c r="AL93" s="138">
        <f t="shared" si="12"/>
        <v>0</v>
      </c>
      <c r="AM93" s="138">
        <f t="shared" si="13"/>
        <v>136663.74000000022</v>
      </c>
      <c r="AN93" s="142" t="str">
        <f t="shared" si="27"/>
        <v xml:space="preserve"> </v>
      </c>
      <c r="AO93" s="142">
        <f t="shared" si="27"/>
        <v>0.94169847083190228</v>
      </c>
      <c r="AP93" s="142" t="str">
        <f t="shared" si="27"/>
        <v xml:space="preserve"> </v>
      </c>
      <c r="AQ93" s="142">
        <f t="shared" si="27"/>
        <v>0.94169847083190228</v>
      </c>
      <c r="AR93" s="138">
        <f t="shared" si="28"/>
        <v>0</v>
      </c>
      <c r="AS93" s="138">
        <f t="shared" si="28"/>
        <v>0</v>
      </c>
      <c r="AT93" s="138">
        <f t="shared" si="28"/>
        <v>0</v>
      </c>
      <c r="AU93" s="138">
        <f t="shared" si="29"/>
        <v>0</v>
      </c>
      <c r="AV93" s="173"/>
    </row>
    <row r="94" spans="1:49">
      <c r="A94" s="135"/>
      <c r="B94" s="136"/>
      <c r="C94" s="137" t="s">
        <v>93</v>
      </c>
      <c r="D94" s="138"/>
      <c r="E94" s="138"/>
      <c r="F94" s="138"/>
      <c r="G94" s="138">
        <f t="shared" si="19"/>
        <v>0</v>
      </c>
      <c r="H94" s="138"/>
      <c r="I94" s="138"/>
      <c r="J94" s="138"/>
      <c r="K94" s="138">
        <f t="shared" si="20"/>
        <v>0</v>
      </c>
      <c r="L94" s="138">
        <f t="shared" si="21"/>
        <v>0</v>
      </c>
      <c r="M94" s="138">
        <f t="shared" si="21"/>
        <v>0</v>
      </c>
      <c r="N94" s="138">
        <f t="shared" si="21"/>
        <v>0</v>
      </c>
      <c r="O94" s="138">
        <f t="shared" si="22"/>
        <v>0</v>
      </c>
      <c r="P94" s="138"/>
      <c r="Q94" s="138"/>
      <c r="R94" s="138"/>
      <c r="S94" s="138">
        <f t="shared" si="23"/>
        <v>0</v>
      </c>
      <c r="T94" s="172"/>
      <c r="U94" s="172"/>
      <c r="V94" s="172"/>
      <c r="W94" s="138">
        <f t="shared" si="24"/>
        <v>0</v>
      </c>
      <c r="X94" s="138"/>
      <c r="Y94" s="138">
        <v>4432233</v>
      </c>
      <c r="Z94" s="138"/>
      <c r="AA94" s="138">
        <f t="shared" si="25"/>
        <v>4432233</v>
      </c>
      <c r="AB94" s="138">
        <f t="shared" si="52"/>
        <v>0</v>
      </c>
      <c r="AC94" s="138">
        <f t="shared" si="52"/>
        <v>4432233</v>
      </c>
      <c r="AD94" s="138">
        <f t="shared" si="52"/>
        <v>0</v>
      </c>
      <c r="AE94" s="138">
        <f t="shared" si="53"/>
        <v>4432233</v>
      </c>
      <c r="AF94" s="138"/>
      <c r="AG94" s="200">
        <f>+[3]CHD3!AX35</f>
        <v>4018263</v>
      </c>
      <c r="AH94" s="138"/>
      <c r="AI94" s="138">
        <f t="shared" si="26"/>
        <v>4018263</v>
      </c>
      <c r="AJ94" s="138">
        <f t="shared" si="12"/>
        <v>0</v>
      </c>
      <c r="AK94" s="138">
        <f t="shared" si="12"/>
        <v>413970</v>
      </c>
      <c r="AL94" s="138">
        <f t="shared" si="12"/>
        <v>0</v>
      </c>
      <c r="AM94" s="138">
        <f t="shared" si="13"/>
        <v>413970</v>
      </c>
      <c r="AN94" s="142" t="str">
        <f t="shared" si="27"/>
        <v xml:space="preserve"> </v>
      </c>
      <c r="AO94" s="142">
        <f t="shared" si="27"/>
        <v>0.9066001268435121</v>
      </c>
      <c r="AP94" s="142" t="str">
        <f t="shared" si="27"/>
        <v xml:space="preserve"> </v>
      </c>
      <c r="AQ94" s="142">
        <f t="shared" si="27"/>
        <v>0.9066001268435121</v>
      </c>
      <c r="AR94" s="138">
        <f t="shared" si="28"/>
        <v>0</v>
      </c>
      <c r="AS94" s="138">
        <f t="shared" si="28"/>
        <v>0</v>
      </c>
      <c r="AT94" s="138">
        <f t="shared" si="28"/>
        <v>0</v>
      </c>
      <c r="AU94" s="138">
        <f t="shared" si="29"/>
        <v>0</v>
      </c>
      <c r="AV94" s="173"/>
    </row>
    <row r="95" spans="1:49">
      <c r="A95" s="135"/>
      <c r="B95" s="136"/>
      <c r="C95" s="137" t="s">
        <v>95</v>
      </c>
      <c r="D95" s="138"/>
      <c r="E95" s="138"/>
      <c r="F95" s="138"/>
      <c r="G95" s="138">
        <f t="shared" si="19"/>
        <v>0</v>
      </c>
      <c r="H95" s="138"/>
      <c r="I95" s="138"/>
      <c r="J95" s="138"/>
      <c r="K95" s="138">
        <f t="shared" si="20"/>
        <v>0</v>
      </c>
      <c r="L95" s="138">
        <f t="shared" si="21"/>
        <v>0</v>
      </c>
      <c r="M95" s="138">
        <f t="shared" si="21"/>
        <v>0</v>
      </c>
      <c r="N95" s="138">
        <f t="shared" si="21"/>
        <v>0</v>
      </c>
      <c r="O95" s="138">
        <f t="shared" si="22"/>
        <v>0</v>
      </c>
      <c r="P95" s="138"/>
      <c r="Q95" s="138"/>
      <c r="R95" s="138"/>
      <c r="S95" s="138">
        <f t="shared" si="23"/>
        <v>0</v>
      </c>
      <c r="T95" s="172"/>
      <c r="U95" s="172"/>
      <c r="V95" s="172"/>
      <c r="W95" s="138">
        <f t="shared" si="24"/>
        <v>0</v>
      </c>
      <c r="X95" s="138"/>
      <c r="Y95" s="138">
        <v>5458273</v>
      </c>
      <c r="Z95" s="138"/>
      <c r="AA95" s="138">
        <f t="shared" si="25"/>
        <v>5458273</v>
      </c>
      <c r="AB95" s="138">
        <f t="shared" si="52"/>
        <v>0</v>
      </c>
      <c r="AC95" s="138">
        <f t="shared" si="52"/>
        <v>5458273</v>
      </c>
      <c r="AD95" s="138">
        <f t="shared" si="52"/>
        <v>0</v>
      </c>
      <c r="AE95" s="138">
        <f t="shared" si="53"/>
        <v>5458273</v>
      </c>
      <c r="AF95" s="138"/>
      <c r="AG95" s="200">
        <f>+[3]CHD4A!AX35</f>
        <v>2147788</v>
      </c>
      <c r="AH95" s="138"/>
      <c r="AI95" s="138">
        <f t="shared" si="26"/>
        <v>2147788</v>
      </c>
      <c r="AJ95" s="138">
        <f t="shared" si="12"/>
        <v>0</v>
      </c>
      <c r="AK95" s="138">
        <f t="shared" si="12"/>
        <v>3310485</v>
      </c>
      <c r="AL95" s="138">
        <f t="shared" si="12"/>
        <v>0</v>
      </c>
      <c r="AM95" s="138">
        <f t="shared" si="13"/>
        <v>3310485</v>
      </c>
      <c r="AN95" s="142" t="str">
        <f t="shared" si="27"/>
        <v xml:space="preserve"> </v>
      </c>
      <c r="AO95" s="142">
        <f t="shared" si="27"/>
        <v>0.393492227303398</v>
      </c>
      <c r="AP95" s="142" t="str">
        <f t="shared" si="27"/>
        <v xml:space="preserve"> </v>
      </c>
      <c r="AQ95" s="142">
        <f t="shared" si="27"/>
        <v>0.393492227303398</v>
      </c>
      <c r="AR95" s="138">
        <f t="shared" si="28"/>
        <v>0</v>
      </c>
      <c r="AS95" s="138">
        <f t="shared" si="28"/>
        <v>0</v>
      </c>
      <c r="AT95" s="138">
        <f t="shared" si="28"/>
        <v>0</v>
      </c>
      <c r="AU95" s="138">
        <f t="shared" si="29"/>
        <v>0</v>
      </c>
      <c r="AV95" s="173"/>
    </row>
    <row r="96" spans="1:49">
      <c r="A96" s="135"/>
      <c r="B96" s="136"/>
      <c r="C96" s="137" t="s">
        <v>97</v>
      </c>
      <c r="D96" s="138"/>
      <c r="E96" s="138"/>
      <c r="F96" s="138"/>
      <c r="G96" s="138">
        <f t="shared" si="19"/>
        <v>0</v>
      </c>
      <c r="H96" s="138"/>
      <c r="I96" s="138"/>
      <c r="J96" s="138"/>
      <c r="K96" s="138">
        <f t="shared" si="20"/>
        <v>0</v>
      </c>
      <c r="L96" s="138">
        <f t="shared" si="21"/>
        <v>0</v>
      </c>
      <c r="M96" s="138">
        <f t="shared" si="21"/>
        <v>0</v>
      </c>
      <c r="N96" s="138">
        <f t="shared" si="21"/>
        <v>0</v>
      </c>
      <c r="O96" s="138">
        <f t="shared" si="22"/>
        <v>0</v>
      </c>
      <c r="P96" s="138"/>
      <c r="Q96" s="138"/>
      <c r="R96" s="138"/>
      <c r="S96" s="138">
        <f t="shared" si="23"/>
        <v>0</v>
      </c>
      <c r="T96" s="172"/>
      <c r="U96" s="172"/>
      <c r="V96" s="172"/>
      <c r="W96" s="138">
        <f t="shared" si="24"/>
        <v>0</v>
      </c>
      <c r="X96" s="138"/>
      <c r="Y96" s="138">
        <v>1877184</v>
      </c>
      <c r="Z96" s="138"/>
      <c r="AA96" s="138">
        <f t="shared" si="25"/>
        <v>1877184</v>
      </c>
      <c r="AB96" s="138">
        <f t="shared" si="52"/>
        <v>0</v>
      </c>
      <c r="AC96" s="138">
        <f t="shared" si="52"/>
        <v>1877184</v>
      </c>
      <c r="AD96" s="138">
        <f t="shared" si="52"/>
        <v>0</v>
      </c>
      <c r="AE96" s="138">
        <f t="shared" si="53"/>
        <v>1877184</v>
      </c>
      <c r="AF96" s="138"/>
      <c r="AG96" s="200">
        <f>+[3]CHD4B!AX35</f>
        <v>1821850.02</v>
      </c>
      <c r="AH96" s="138"/>
      <c r="AI96" s="138">
        <f t="shared" si="26"/>
        <v>1821850.02</v>
      </c>
      <c r="AJ96" s="138">
        <f t="shared" si="12"/>
        <v>0</v>
      </c>
      <c r="AK96" s="138">
        <f t="shared" si="12"/>
        <v>55333.979999999981</v>
      </c>
      <c r="AL96" s="138">
        <f t="shared" si="12"/>
        <v>0</v>
      </c>
      <c r="AM96" s="138">
        <f t="shared" si="13"/>
        <v>55333.979999999981</v>
      </c>
      <c r="AN96" s="142" t="str">
        <f t="shared" si="27"/>
        <v xml:space="preserve"> </v>
      </c>
      <c r="AO96" s="142">
        <f t="shared" si="27"/>
        <v>0.9705228789505983</v>
      </c>
      <c r="AP96" s="142" t="str">
        <f t="shared" si="27"/>
        <v xml:space="preserve"> </v>
      </c>
      <c r="AQ96" s="142">
        <f t="shared" si="27"/>
        <v>0.9705228789505983</v>
      </c>
      <c r="AR96" s="138">
        <f t="shared" si="28"/>
        <v>0</v>
      </c>
      <c r="AS96" s="138">
        <f t="shared" si="28"/>
        <v>0</v>
      </c>
      <c r="AT96" s="138">
        <f t="shared" si="28"/>
        <v>0</v>
      </c>
      <c r="AU96" s="138">
        <f t="shared" si="29"/>
        <v>0</v>
      </c>
      <c r="AV96" s="173"/>
    </row>
    <row r="97" spans="1:49">
      <c r="A97" s="135"/>
      <c r="B97" s="136"/>
      <c r="C97" s="137" t="s">
        <v>53</v>
      </c>
      <c r="D97" s="138"/>
      <c r="E97" s="138"/>
      <c r="F97" s="138"/>
      <c r="G97" s="138">
        <f t="shared" si="19"/>
        <v>0</v>
      </c>
      <c r="H97" s="138"/>
      <c r="I97" s="138"/>
      <c r="J97" s="138"/>
      <c r="K97" s="138">
        <f t="shared" si="20"/>
        <v>0</v>
      </c>
      <c r="L97" s="138">
        <f t="shared" si="21"/>
        <v>0</v>
      </c>
      <c r="M97" s="138">
        <f t="shared" si="21"/>
        <v>0</v>
      </c>
      <c r="N97" s="138">
        <f t="shared" si="21"/>
        <v>0</v>
      </c>
      <c r="O97" s="138">
        <f t="shared" si="22"/>
        <v>0</v>
      </c>
      <c r="P97" s="138"/>
      <c r="Q97" s="138"/>
      <c r="R97" s="138"/>
      <c r="S97" s="138">
        <f t="shared" si="23"/>
        <v>0</v>
      </c>
      <c r="T97" s="172"/>
      <c r="U97" s="172"/>
      <c r="V97" s="172"/>
      <c r="W97" s="138">
        <f t="shared" si="24"/>
        <v>0</v>
      </c>
      <c r="X97" s="138"/>
      <c r="Y97" s="138">
        <v>3092080</v>
      </c>
      <c r="Z97" s="138"/>
      <c r="AA97" s="138">
        <f t="shared" si="25"/>
        <v>3092080</v>
      </c>
      <c r="AB97" s="138">
        <f t="shared" si="52"/>
        <v>0</v>
      </c>
      <c r="AC97" s="138">
        <f t="shared" si="52"/>
        <v>3092080</v>
      </c>
      <c r="AD97" s="138">
        <f t="shared" si="52"/>
        <v>0</v>
      </c>
      <c r="AE97" s="138">
        <f t="shared" si="53"/>
        <v>3092080</v>
      </c>
      <c r="AF97" s="138"/>
      <c r="AG97" s="200">
        <f>+[3]CHD5!AX35</f>
        <v>713312.53</v>
      </c>
      <c r="AH97" s="138"/>
      <c r="AI97" s="138">
        <f t="shared" si="26"/>
        <v>713312.53</v>
      </c>
      <c r="AJ97" s="138">
        <f t="shared" ref="AJ97:AL175" si="55">+AB97-AF97</f>
        <v>0</v>
      </c>
      <c r="AK97" s="138">
        <f t="shared" si="55"/>
        <v>2378767.4699999997</v>
      </c>
      <c r="AL97" s="138">
        <f t="shared" si="55"/>
        <v>0</v>
      </c>
      <c r="AM97" s="138">
        <f t="shared" ref="AM97:AM110" si="56">SUM(AJ97:AL97)</f>
        <v>2378767.4699999997</v>
      </c>
      <c r="AN97" s="142" t="str">
        <f t="shared" si="27"/>
        <v xml:space="preserve"> </v>
      </c>
      <c r="AO97" s="142">
        <f t="shared" si="27"/>
        <v>0.23069019236242272</v>
      </c>
      <c r="AP97" s="142" t="str">
        <f t="shared" si="27"/>
        <v xml:space="preserve"> </v>
      </c>
      <c r="AQ97" s="142">
        <f t="shared" si="27"/>
        <v>0.23069019236242272</v>
      </c>
      <c r="AR97" s="138">
        <f t="shared" si="28"/>
        <v>0</v>
      </c>
      <c r="AS97" s="138">
        <f t="shared" si="28"/>
        <v>0</v>
      </c>
      <c r="AT97" s="138">
        <f t="shared" si="28"/>
        <v>0</v>
      </c>
      <c r="AU97" s="138">
        <f t="shared" si="29"/>
        <v>0</v>
      </c>
      <c r="AV97" s="173"/>
    </row>
    <row r="98" spans="1:49">
      <c r="A98" s="135"/>
      <c r="B98" s="136"/>
      <c r="C98" s="137" t="s">
        <v>100</v>
      </c>
      <c r="D98" s="138"/>
      <c r="E98" s="138"/>
      <c r="F98" s="138"/>
      <c r="G98" s="138">
        <f t="shared" si="19"/>
        <v>0</v>
      </c>
      <c r="H98" s="138"/>
      <c r="I98" s="138"/>
      <c r="J98" s="138"/>
      <c r="K98" s="138">
        <f t="shared" si="20"/>
        <v>0</v>
      </c>
      <c r="L98" s="138">
        <f t="shared" si="21"/>
        <v>0</v>
      </c>
      <c r="M98" s="138">
        <f t="shared" si="21"/>
        <v>0</v>
      </c>
      <c r="N98" s="138">
        <f t="shared" si="21"/>
        <v>0</v>
      </c>
      <c r="O98" s="138">
        <f t="shared" si="22"/>
        <v>0</v>
      </c>
      <c r="P98" s="138"/>
      <c r="Q98" s="138"/>
      <c r="R98" s="138"/>
      <c r="S98" s="138">
        <f t="shared" si="23"/>
        <v>0</v>
      </c>
      <c r="T98" s="172"/>
      <c r="U98" s="172"/>
      <c r="V98" s="172"/>
      <c r="W98" s="138">
        <f t="shared" si="24"/>
        <v>0</v>
      </c>
      <c r="X98" s="138"/>
      <c r="Y98" s="138">
        <v>3517066</v>
      </c>
      <c r="Z98" s="138"/>
      <c r="AA98" s="138">
        <f t="shared" si="25"/>
        <v>3517066</v>
      </c>
      <c r="AB98" s="138">
        <f t="shared" si="52"/>
        <v>0</v>
      </c>
      <c r="AC98" s="138">
        <f t="shared" si="52"/>
        <v>3517066</v>
      </c>
      <c r="AD98" s="138">
        <f t="shared" si="52"/>
        <v>0</v>
      </c>
      <c r="AE98" s="138">
        <f t="shared" si="53"/>
        <v>3517066</v>
      </c>
      <c r="AF98" s="138"/>
      <c r="AG98" s="200">
        <f>+[3]CHD6!AX35</f>
        <v>739103.15999999992</v>
      </c>
      <c r="AH98" s="138"/>
      <c r="AI98" s="138">
        <f t="shared" si="26"/>
        <v>739103.15999999992</v>
      </c>
      <c r="AJ98" s="138">
        <f t="shared" si="55"/>
        <v>0</v>
      </c>
      <c r="AK98" s="138">
        <f t="shared" si="55"/>
        <v>2777962.84</v>
      </c>
      <c r="AL98" s="138">
        <f t="shared" si="55"/>
        <v>0</v>
      </c>
      <c r="AM98" s="138">
        <f t="shared" si="56"/>
        <v>2777962.84</v>
      </c>
      <c r="AN98" s="142" t="str">
        <f t="shared" si="27"/>
        <v xml:space="preserve"> </v>
      </c>
      <c r="AO98" s="142">
        <f t="shared" si="27"/>
        <v>0.21014765147995515</v>
      </c>
      <c r="AP98" s="142" t="str">
        <f t="shared" si="27"/>
        <v xml:space="preserve"> </v>
      </c>
      <c r="AQ98" s="142">
        <f t="shared" si="27"/>
        <v>0.21014765147995515</v>
      </c>
      <c r="AR98" s="138">
        <f t="shared" si="28"/>
        <v>0</v>
      </c>
      <c r="AS98" s="138">
        <f t="shared" si="28"/>
        <v>0</v>
      </c>
      <c r="AT98" s="138">
        <f t="shared" si="28"/>
        <v>0</v>
      </c>
      <c r="AU98" s="138">
        <f t="shared" si="29"/>
        <v>0</v>
      </c>
      <c r="AV98" s="173"/>
    </row>
    <row r="99" spans="1:49">
      <c r="A99" s="135"/>
      <c r="B99" s="136"/>
      <c r="C99" s="137" t="s">
        <v>54</v>
      </c>
      <c r="D99" s="138"/>
      <c r="E99" s="138"/>
      <c r="F99" s="138"/>
      <c r="G99" s="138">
        <f t="shared" si="19"/>
        <v>0</v>
      </c>
      <c r="H99" s="138"/>
      <c r="I99" s="138"/>
      <c r="J99" s="138"/>
      <c r="K99" s="138">
        <f t="shared" si="20"/>
        <v>0</v>
      </c>
      <c r="L99" s="138">
        <f t="shared" si="21"/>
        <v>0</v>
      </c>
      <c r="M99" s="138">
        <f t="shared" si="21"/>
        <v>0</v>
      </c>
      <c r="N99" s="138">
        <f t="shared" si="21"/>
        <v>0</v>
      </c>
      <c r="O99" s="138">
        <f t="shared" si="22"/>
        <v>0</v>
      </c>
      <c r="P99" s="138"/>
      <c r="Q99" s="138"/>
      <c r="R99" s="138"/>
      <c r="S99" s="138">
        <f t="shared" si="23"/>
        <v>0</v>
      </c>
      <c r="T99" s="172"/>
      <c r="U99" s="172"/>
      <c r="V99" s="172"/>
      <c r="W99" s="138">
        <f t="shared" si="24"/>
        <v>0</v>
      </c>
      <c r="X99" s="138"/>
      <c r="Y99" s="138">
        <v>3254556</v>
      </c>
      <c r="Z99" s="138"/>
      <c r="AA99" s="138">
        <f t="shared" si="25"/>
        <v>3254556</v>
      </c>
      <c r="AB99" s="138">
        <f t="shared" si="52"/>
        <v>0</v>
      </c>
      <c r="AC99" s="138">
        <f t="shared" si="52"/>
        <v>3254556</v>
      </c>
      <c r="AD99" s="138">
        <f t="shared" si="52"/>
        <v>0</v>
      </c>
      <c r="AE99" s="138">
        <f t="shared" si="53"/>
        <v>3254556</v>
      </c>
      <c r="AF99" s="138"/>
      <c r="AG99" s="200">
        <f>+[3]CHD7!AX35</f>
        <v>1756031.03</v>
      </c>
      <c r="AH99" s="138"/>
      <c r="AI99" s="138">
        <f t="shared" si="26"/>
        <v>1756031.03</v>
      </c>
      <c r="AJ99" s="138">
        <f t="shared" si="55"/>
        <v>0</v>
      </c>
      <c r="AK99" s="138">
        <f t="shared" si="55"/>
        <v>1498524.97</v>
      </c>
      <c r="AL99" s="138">
        <f t="shared" si="55"/>
        <v>0</v>
      </c>
      <c r="AM99" s="138">
        <f t="shared" si="56"/>
        <v>1498524.97</v>
      </c>
      <c r="AN99" s="142" t="str">
        <f t="shared" si="27"/>
        <v xml:space="preserve"> </v>
      </c>
      <c r="AO99" s="142">
        <f t="shared" si="27"/>
        <v>0.53956085868548587</v>
      </c>
      <c r="AP99" s="142" t="str">
        <f t="shared" si="27"/>
        <v xml:space="preserve"> </v>
      </c>
      <c r="AQ99" s="142">
        <f t="shared" si="27"/>
        <v>0.53956085868548587</v>
      </c>
      <c r="AR99" s="138">
        <f t="shared" si="28"/>
        <v>0</v>
      </c>
      <c r="AS99" s="138">
        <f t="shared" si="28"/>
        <v>0</v>
      </c>
      <c r="AT99" s="138">
        <f t="shared" si="28"/>
        <v>0</v>
      </c>
      <c r="AU99" s="138">
        <f t="shared" si="29"/>
        <v>0</v>
      </c>
      <c r="AV99" s="173"/>
    </row>
    <row r="100" spans="1:49">
      <c r="A100" s="135"/>
      <c r="B100" s="136"/>
      <c r="C100" s="137" t="s">
        <v>103</v>
      </c>
      <c r="D100" s="138"/>
      <c r="E100" s="138"/>
      <c r="F100" s="138"/>
      <c r="G100" s="138">
        <f t="shared" si="19"/>
        <v>0</v>
      </c>
      <c r="H100" s="138"/>
      <c r="I100" s="138"/>
      <c r="J100" s="138"/>
      <c r="K100" s="138">
        <f t="shared" si="20"/>
        <v>0</v>
      </c>
      <c r="L100" s="138">
        <f t="shared" si="21"/>
        <v>0</v>
      </c>
      <c r="M100" s="138">
        <f t="shared" si="21"/>
        <v>0</v>
      </c>
      <c r="N100" s="138">
        <f t="shared" si="21"/>
        <v>0</v>
      </c>
      <c r="O100" s="138">
        <f t="shared" si="22"/>
        <v>0</v>
      </c>
      <c r="P100" s="138"/>
      <c r="Q100" s="138"/>
      <c r="R100" s="138"/>
      <c r="S100" s="138">
        <f t="shared" si="23"/>
        <v>0</v>
      </c>
      <c r="T100" s="172"/>
      <c r="U100" s="172"/>
      <c r="V100" s="172"/>
      <c r="W100" s="138">
        <f t="shared" si="24"/>
        <v>0</v>
      </c>
      <c r="X100" s="138"/>
      <c r="Y100" s="138">
        <v>2336490</v>
      </c>
      <c r="Z100" s="138"/>
      <c r="AA100" s="138">
        <f t="shared" si="25"/>
        <v>2336490</v>
      </c>
      <c r="AB100" s="138">
        <f t="shared" si="52"/>
        <v>0</v>
      </c>
      <c r="AC100" s="138">
        <f t="shared" si="52"/>
        <v>2336490</v>
      </c>
      <c r="AD100" s="138">
        <f t="shared" si="52"/>
        <v>0</v>
      </c>
      <c r="AE100" s="138">
        <f t="shared" si="53"/>
        <v>2336490</v>
      </c>
      <c r="AF100" s="138"/>
      <c r="AG100" s="200">
        <f>+[3]CHD8!AX35</f>
        <v>771220.09000000008</v>
      </c>
      <c r="AH100" s="138"/>
      <c r="AI100" s="138">
        <f t="shared" si="26"/>
        <v>771220.09000000008</v>
      </c>
      <c r="AJ100" s="138">
        <f t="shared" si="55"/>
        <v>0</v>
      </c>
      <c r="AK100" s="138">
        <f t="shared" si="55"/>
        <v>1565269.91</v>
      </c>
      <c r="AL100" s="138">
        <f t="shared" si="55"/>
        <v>0</v>
      </c>
      <c r="AM100" s="138">
        <f t="shared" si="56"/>
        <v>1565269.91</v>
      </c>
      <c r="AN100" s="142" t="str">
        <f t="shared" si="27"/>
        <v xml:space="preserve"> </v>
      </c>
      <c r="AO100" s="142">
        <f t="shared" si="27"/>
        <v>0.3300763495670857</v>
      </c>
      <c r="AP100" s="142" t="str">
        <f t="shared" si="27"/>
        <v xml:space="preserve"> </v>
      </c>
      <c r="AQ100" s="142">
        <f t="shared" si="27"/>
        <v>0.3300763495670857</v>
      </c>
      <c r="AR100" s="138">
        <f t="shared" si="28"/>
        <v>0</v>
      </c>
      <c r="AS100" s="138">
        <f t="shared" si="28"/>
        <v>0</v>
      </c>
      <c r="AT100" s="138">
        <f t="shared" si="28"/>
        <v>0</v>
      </c>
      <c r="AU100" s="138">
        <f t="shared" si="29"/>
        <v>0</v>
      </c>
      <c r="AV100" s="173"/>
    </row>
    <row r="101" spans="1:49" ht="24">
      <c r="A101" s="135"/>
      <c r="B101" s="136"/>
      <c r="C101" s="137" t="s">
        <v>105</v>
      </c>
      <c r="D101" s="138"/>
      <c r="E101" s="138"/>
      <c r="F101" s="138"/>
      <c r="G101" s="138">
        <f>SUM(D101:F101)</f>
        <v>0</v>
      </c>
      <c r="H101" s="138"/>
      <c r="I101" s="138"/>
      <c r="J101" s="138"/>
      <c r="K101" s="138">
        <f>SUM(H101:J101)</f>
        <v>0</v>
      </c>
      <c r="L101" s="138">
        <f>+D101+H101</f>
        <v>0</v>
      </c>
      <c r="M101" s="138">
        <f>+E101+I101</f>
        <v>0</v>
      </c>
      <c r="N101" s="138">
        <f>+F101+J101</f>
        <v>0</v>
      </c>
      <c r="O101" s="138">
        <f>SUM(L101:N101)</f>
        <v>0</v>
      </c>
      <c r="P101" s="138"/>
      <c r="Q101" s="138"/>
      <c r="R101" s="138"/>
      <c r="S101" s="138">
        <f>SUM(P101:R101)</f>
        <v>0</v>
      </c>
      <c r="T101" s="172"/>
      <c r="U101" s="172"/>
      <c r="V101" s="172"/>
      <c r="W101" s="138">
        <f>SUM(T101:V101)</f>
        <v>0</v>
      </c>
      <c r="X101" s="138"/>
      <c r="Y101" s="138">
        <v>1525765</v>
      </c>
      <c r="Z101" s="138"/>
      <c r="AA101" s="138">
        <f>SUM(X101:Z101)</f>
        <v>1525765</v>
      </c>
      <c r="AB101" s="138">
        <f t="shared" si="52"/>
        <v>0</v>
      </c>
      <c r="AC101" s="138">
        <f t="shared" si="52"/>
        <v>1525765</v>
      </c>
      <c r="AD101" s="138">
        <f t="shared" si="52"/>
        <v>0</v>
      </c>
      <c r="AE101" s="138">
        <f t="shared" si="53"/>
        <v>1525765</v>
      </c>
      <c r="AF101" s="138"/>
      <c r="AG101" s="200">
        <f>+[3]CHD9!AX35</f>
        <v>153423.88</v>
      </c>
      <c r="AH101" s="138"/>
      <c r="AI101" s="138">
        <f>SUM(AF101:AH101)</f>
        <v>153423.88</v>
      </c>
      <c r="AJ101" s="138">
        <f>+AB101-AF101</f>
        <v>0</v>
      </c>
      <c r="AK101" s="138">
        <f>+AC101-AG101</f>
        <v>1372341.12</v>
      </c>
      <c r="AL101" s="138">
        <f>+AD101-AH101</f>
        <v>0</v>
      </c>
      <c r="AM101" s="138">
        <f t="shared" si="56"/>
        <v>1372341.12</v>
      </c>
      <c r="AN101" s="142" t="str">
        <f>IF(AB101=0," ",AF101/AB101)</f>
        <v xml:space="preserve"> </v>
      </c>
      <c r="AO101" s="142">
        <f>IF(AC101=0," ",AG101/AC101)</f>
        <v>0.10055538041572588</v>
      </c>
      <c r="AP101" s="142" t="str">
        <f>IF(AD101=0," ",AH101/AD101)</f>
        <v xml:space="preserve"> </v>
      </c>
      <c r="AQ101" s="142">
        <f>IF(AE101=0," ",AI101/AE101)</f>
        <v>0.10055538041572588</v>
      </c>
      <c r="AR101" s="138">
        <f>+L101-P101-T101</f>
        <v>0</v>
      </c>
      <c r="AS101" s="138">
        <f>+M101-Q101-U101</f>
        <v>0</v>
      </c>
      <c r="AT101" s="138">
        <f>+N101-R101-V101</f>
        <v>0</v>
      </c>
      <c r="AU101" s="138">
        <f>SUM(AR101:AT101)</f>
        <v>0</v>
      </c>
      <c r="AV101" s="173"/>
    </row>
    <row r="102" spans="1:49" ht="24">
      <c r="A102" s="135"/>
      <c r="B102" s="136"/>
      <c r="C102" s="137" t="s">
        <v>107</v>
      </c>
      <c r="D102" s="138"/>
      <c r="E102" s="138"/>
      <c r="F102" s="138"/>
      <c r="G102" s="138">
        <f t="shared" si="19"/>
        <v>0</v>
      </c>
      <c r="H102" s="138"/>
      <c r="I102" s="138"/>
      <c r="J102" s="138"/>
      <c r="K102" s="138">
        <f t="shared" si="20"/>
        <v>0</v>
      </c>
      <c r="L102" s="138">
        <f t="shared" si="21"/>
        <v>0</v>
      </c>
      <c r="M102" s="138">
        <f t="shared" si="21"/>
        <v>0</v>
      </c>
      <c r="N102" s="138">
        <f t="shared" si="21"/>
        <v>0</v>
      </c>
      <c r="O102" s="138">
        <f t="shared" si="22"/>
        <v>0</v>
      </c>
      <c r="P102" s="138"/>
      <c r="Q102" s="138"/>
      <c r="R102" s="138"/>
      <c r="S102" s="138">
        <f t="shared" si="23"/>
        <v>0</v>
      </c>
      <c r="T102" s="172"/>
      <c r="U102" s="172"/>
      <c r="V102" s="172"/>
      <c r="W102" s="138">
        <f t="shared" si="24"/>
        <v>0</v>
      </c>
      <c r="X102" s="138"/>
      <c r="Y102" s="138">
        <v>902885</v>
      </c>
      <c r="Z102" s="138"/>
      <c r="AA102" s="138">
        <f t="shared" si="25"/>
        <v>902885</v>
      </c>
      <c r="AB102" s="138">
        <f t="shared" si="52"/>
        <v>0</v>
      </c>
      <c r="AC102" s="138">
        <f t="shared" si="52"/>
        <v>902885</v>
      </c>
      <c r="AD102" s="138">
        <f t="shared" si="52"/>
        <v>0</v>
      </c>
      <c r="AE102" s="138">
        <f t="shared" si="53"/>
        <v>902885</v>
      </c>
      <c r="AF102" s="138"/>
      <c r="AG102" s="200">
        <f>+[3]CHD10!AX35</f>
        <v>443568.82</v>
      </c>
      <c r="AH102" s="138"/>
      <c r="AI102" s="138">
        <f t="shared" si="26"/>
        <v>443568.82</v>
      </c>
      <c r="AJ102" s="138">
        <f t="shared" si="55"/>
        <v>0</v>
      </c>
      <c r="AK102" s="138">
        <f t="shared" si="55"/>
        <v>459316.18</v>
      </c>
      <c r="AL102" s="138">
        <f t="shared" si="55"/>
        <v>0</v>
      </c>
      <c r="AM102" s="138">
        <f t="shared" si="56"/>
        <v>459316.18</v>
      </c>
      <c r="AN102" s="142" t="str">
        <f t="shared" si="27"/>
        <v xml:space="preserve"> </v>
      </c>
      <c r="AO102" s="142">
        <f t="shared" si="27"/>
        <v>0.49127942096723282</v>
      </c>
      <c r="AP102" s="142" t="str">
        <f t="shared" si="27"/>
        <v xml:space="preserve"> </v>
      </c>
      <c r="AQ102" s="142">
        <f t="shared" si="27"/>
        <v>0.49127942096723282</v>
      </c>
      <c r="AR102" s="138">
        <f t="shared" si="28"/>
        <v>0</v>
      </c>
      <c r="AS102" s="138">
        <f t="shared" si="28"/>
        <v>0</v>
      </c>
      <c r="AT102" s="138">
        <f t="shared" si="28"/>
        <v>0</v>
      </c>
      <c r="AU102" s="138">
        <f t="shared" si="29"/>
        <v>0</v>
      </c>
      <c r="AV102" s="173"/>
    </row>
    <row r="103" spans="1:49">
      <c r="A103" s="135"/>
      <c r="B103" s="136"/>
      <c r="C103" s="137" t="s">
        <v>55</v>
      </c>
      <c r="D103" s="138"/>
      <c r="E103" s="138"/>
      <c r="F103" s="138"/>
      <c r="G103" s="138">
        <f t="shared" ref="G103:G110" si="57">SUM(D103:F103)</f>
        <v>0</v>
      </c>
      <c r="H103" s="138"/>
      <c r="I103" s="138"/>
      <c r="J103" s="138"/>
      <c r="K103" s="138">
        <f t="shared" ref="K103:K110" si="58">SUM(H103:J103)</f>
        <v>0</v>
      </c>
      <c r="L103" s="138">
        <f t="shared" ref="L103:N180" si="59">+D103+H103</f>
        <v>0</v>
      </c>
      <c r="M103" s="138">
        <f t="shared" si="59"/>
        <v>0</v>
      </c>
      <c r="N103" s="138">
        <f t="shared" si="59"/>
        <v>0</v>
      </c>
      <c r="O103" s="138">
        <f t="shared" ref="O103:O110" si="60">SUM(L103:N103)</f>
        <v>0</v>
      </c>
      <c r="P103" s="138"/>
      <c r="Q103" s="138"/>
      <c r="R103" s="138"/>
      <c r="S103" s="138">
        <f t="shared" ref="S103:S110" si="61">SUM(P103:R103)</f>
        <v>0</v>
      </c>
      <c r="T103" s="172"/>
      <c r="U103" s="172"/>
      <c r="V103" s="172"/>
      <c r="W103" s="138">
        <f t="shared" ref="W103:W110" si="62">SUM(T103:V103)</f>
        <v>0</v>
      </c>
      <c r="X103" s="138"/>
      <c r="Y103" s="138">
        <v>1687245</v>
      </c>
      <c r="Z103" s="138"/>
      <c r="AA103" s="138">
        <f t="shared" ref="AA103:AA110" si="63">SUM(X103:Z103)</f>
        <v>1687245</v>
      </c>
      <c r="AB103" s="138">
        <f t="shared" si="52"/>
        <v>0</v>
      </c>
      <c r="AC103" s="138">
        <f t="shared" si="52"/>
        <v>1687245</v>
      </c>
      <c r="AD103" s="138">
        <f t="shared" si="52"/>
        <v>0</v>
      </c>
      <c r="AE103" s="138">
        <f t="shared" si="53"/>
        <v>1687245</v>
      </c>
      <c r="AF103" s="138"/>
      <c r="AG103" s="200">
        <f>+[3]CHD11!AX35</f>
        <v>861700.56999999983</v>
      </c>
      <c r="AH103" s="138"/>
      <c r="AI103" s="138">
        <f t="shared" ref="AI103:AI110" si="64">SUM(AF103:AH103)</f>
        <v>861700.56999999983</v>
      </c>
      <c r="AJ103" s="138">
        <f t="shared" si="55"/>
        <v>0</v>
      </c>
      <c r="AK103" s="138">
        <f t="shared" si="55"/>
        <v>825544.43000000017</v>
      </c>
      <c r="AL103" s="138">
        <f t="shared" si="55"/>
        <v>0</v>
      </c>
      <c r="AM103" s="138">
        <f t="shared" si="56"/>
        <v>825544.43000000017</v>
      </c>
      <c r="AN103" s="142" t="str">
        <f t="shared" ref="AN103:AQ180" si="65">IF(AB103=0," ",AF103/AB103)</f>
        <v xml:space="preserve"> </v>
      </c>
      <c r="AO103" s="142">
        <f t="shared" si="65"/>
        <v>0.51071454945784389</v>
      </c>
      <c r="AP103" s="142" t="str">
        <f t="shared" si="65"/>
        <v xml:space="preserve"> </v>
      </c>
      <c r="AQ103" s="142">
        <f t="shared" si="65"/>
        <v>0.51071454945784389</v>
      </c>
      <c r="AR103" s="138">
        <f t="shared" ref="AR103:AT180" si="66">+L103-P103-T103</f>
        <v>0</v>
      </c>
      <c r="AS103" s="138">
        <f t="shared" si="66"/>
        <v>0</v>
      </c>
      <c r="AT103" s="138">
        <f t="shared" si="66"/>
        <v>0</v>
      </c>
      <c r="AU103" s="138">
        <f t="shared" ref="AU103:AU180" si="67">SUM(AR103:AT103)</f>
        <v>0</v>
      </c>
      <c r="AV103" s="173"/>
    </row>
    <row r="104" spans="1:49">
      <c r="A104" s="135"/>
      <c r="B104" s="136"/>
      <c r="C104" s="137" t="s">
        <v>56</v>
      </c>
      <c r="D104" s="138"/>
      <c r="E104" s="138"/>
      <c r="F104" s="138"/>
      <c r="G104" s="138">
        <f t="shared" si="57"/>
        <v>0</v>
      </c>
      <c r="H104" s="138"/>
      <c r="I104" s="138"/>
      <c r="J104" s="138"/>
      <c r="K104" s="138">
        <f t="shared" si="58"/>
        <v>0</v>
      </c>
      <c r="L104" s="138">
        <f t="shared" si="59"/>
        <v>0</v>
      </c>
      <c r="M104" s="138">
        <f t="shared" si="59"/>
        <v>0</v>
      </c>
      <c r="N104" s="138">
        <f t="shared" si="59"/>
        <v>0</v>
      </c>
      <c r="O104" s="138">
        <f t="shared" si="60"/>
        <v>0</v>
      </c>
      <c r="P104" s="138"/>
      <c r="Q104" s="138"/>
      <c r="R104" s="138"/>
      <c r="S104" s="138">
        <f t="shared" si="61"/>
        <v>0</v>
      </c>
      <c r="T104" s="172"/>
      <c r="U104" s="172"/>
      <c r="V104" s="172"/>
      <c r="W104" s="138">
        <f t="shared" si="62"/>
        <v>0</v>
      </c>
      <c r="X104" s="138"/>
      <c r="Y104" s="138">
        <v>1927040</v>
      </c>
      <c r="Z104" s="138"/>
      <c r="AA104" s="138">
        <f t="shared" si="63"/>
        <v>1927040</v>
      </c>
      <c r="AB104" s="138">
        <f t="shared" si="52"/>
        <v>0</v>
      </c>
      <c r="AC104" s="138">
        <f t="shared" si="52"/>
        <v>1927040</v>
      </c>
      <c r="AD104" s="138">
        <f t="shared" si="52"/>
        <v>0</v>
      </c>
      <c r="AE104" s="138">
        <f t="shared" si="53"/>
        <v>1927040</v>
      </c>
      <c r="AF104" s="138"/>
      <c r="AG104" s="200">
        <f>+[3]CHD12!AX35</f>
        <v>335784.37</v>
      </c>
      <c r="AH104" s="138"/>
      <c r="AI104" s="138">
        <f t="shared" si="64"/>
        <v>335784.37</v>
      </c>
      <c r="AJ104" s="138">
        <f t="shared" si="55"/>
        <v>0</v>
      </c>
      <c r="AK104" s="138">
        <f t="shared" si="55"/>
        <v>1591255.63</v>
      </c>
      <c r="AL104" s="138">
        <f t="shared" si="55"/>
        <v>0</v>
      </c>
      <c r="AM104" s="138">
        <f t="shared" si="56"/>
        <v>1591255.63</v>
      </c>
      <c r="AN104" s="142" t="str">
        <f t="shared" si="65"/>
        <v xml:space="preserve"> </v>
      </c>
      <c r="AO104" s="142">
        <f t="shared" si="65"/>
        <v>0.17424878051311857</v>
      </c>
      <c r="AP104" s="142" t="str">
        <f t="shared" si="65"/>
        <v xml:space="preserve"> </v>
      </c>
      <c r="AQ104" s="142">
        <f t="shared" si="65"/>
        <v>0.17424878051311857</v>
      </c>
      <c r="AR104" s="138">
        <f t="shared" si="66"/>
        <v>0</v>
      </c>
      <c r="AS104" s="138">
        <f t="shared" si="66"/>
        <v>0</v>
      </c>
      <c r="AT104" s="138">
        <f t="shared" si="66"/>
        <v>0</v>
      </c>
      <c r="AU104" s="138">
        <f t="shared" si="67"/>
        <v>0</v>
      </c>
      <c r="AV104" s="173"/>
    </row>
    <row r="105" spans="1:49">
      <c r="A105" s="135"/>
      <c r="B105" s="136"/>
      <c r="C105" s="137" t="s">
        <v>111</v>
      </c>
      <c r="D105" s="138"/>
      <c r="E105" s="138"/>
      <c r="F105" s="138"/>
      <c r="G105" s="138">
        <f t="shared" si="57"/>
        <v>0</v>
      </c>
      <c r="H105" s="138"/>
      <c r="I105" s="138"/>
      <c r="J105" s="138"/>
      <c r="K105" s="138">
        <f t="shared" si="58"/>
        <v>0</v>
      </c>
      <c r="L105" s="138">
        <f t="shared" si="59"/>
        <v>0</v>
      </c>
      <c r="M105" s="138">
        <f t="shared" si="59"/>
        <v>0</v>
      </c>
      <c r="N105" s="138">
        <f t="shared" si="59"/>
        <v>0</v>
      </c>
      <c r="O105" s="138">
        <f t="shared" si="60"/>
        <v>0</v>
      </c>
      <c r="P105" s="138"/>
      <c r="Q105" s="138"/>
      <c r="R105" s="138"/>
      <c r="S105" s="138">
        <f t="shared" si="61"/>
        <v>0</v>
      </c>
      <c r="T105" s="172"/>
      <c r="U105" s="172"/>
      <c r="V105" s="172"/>
      <c r="W105" s="138">
        <f t="shared" si="62"/>
        <v>0</v>
      </c>
      <c r="X105" s="138"/>
      <c r="Y105" s="138">
        <v>1506360</v>
      </c>
      <c r="Z105" s="138"/>
      <c r="AA105" s="138">
        <f t="shared" si="63"/>
        <v>1506360</v>
      </c>
      <c r="AB105" s="138">
        <f t="shared" si="52"/>
        <v>0</v>
      </c>
      <c r="AC105" s="138">
        <f t="shared" si="52"/>
        <v>1506360</v>
      </c>
      <c r="AD105" s="138">
        <f t="shared" si="52"/>
        <v>0</v>
      </c>
      <c r="AE105" s="138">
        <f t="shared" si="53"/>
        <v>1506360</v>
      </c>
      <c r="AF105" s="138"/>
      <c r="AG105" s="200">
        <f>+[3]CHD13!AX35</f>
        <v>285932.40000000002</v>
      </c>
      <c r="AH105" s="138"/>
      <c r="AI105" s="138">
        <f t="shared" si="64"/>
        <v>285932.40000000002</v>
      </c>
      <c r="AJ105" s="138">
        <f t="shared" si="55"/>
        <v>0</v>
      </c>
      <c r="AK105" s="138">
        <f t="shared" si="55"/>
        <v>1220427.6000000001</v>
      </c>
      <c r="AL105" s="138">
        <f t="shared" si="55"/>
        <v>0</v>
      </c>
      <c r="AM105" s="138">
        <f t="shared" si="56"/>
        <v>1220427.6000000001</v>
      </c>
      <c r="AN105" s="142" t="str">
        <f t="shared" si="65"/>
        <v xml:space="preserve"> </v>
      </c>
      <c r="AO105" s="142">
        <f t="shared" si="65"/>
        <v>0.18981677686608781</v>
      </c>
      <c r="AP105" s="142" t="str">
        <f t="shared" si="65"/>
        <v xml:space="preserve"> </v>
      </c>
      <c r="AQ105" s="142">
        <f t="shared" si="65"/>
        <v>0.18981677686608781</v>
      </c>
      <c r="AR105" s="138">
        <f t="shared" si="66"/>
        <v>0</v>
      </c>
      <c r="AS105" s="138">
        <f t="shared" si="66"/>
        <v>0</v>
      </c>
      <c r="AT105" s="138">
        <f t="shared" si="66"/>
        <v>0</v>
      </c>
      <c r="AU105" s="138">
        <f t="shared" si="67"/>
        <v>0</v>
      </c>
      <c r="AV105" s="173"/>
    </row>
    <row r="106" spans="1:49" s="206" customFormat="1">
      <c r="A106" s="201"/>
      <c r="B106" s="202"/>
      <c r="C106" s="203" t="s">
        <v>126</v>
      </c>
      <c r="D106" s="156">
        <f>+D88+D47+D51</f>
        <v>596843000</v>
      </c>
      <c r="E106" s="156">
        <f>+E88+E47+E51</f>
        <v>333301000</v>
      </c>
      <c r="F106" s="156">
        <f>+F88+F47+F51</f>
        <v>0</v>
      </c>
      <c r="G106" s="156">
        <f t="shared" si="57"/>
        <v>930144000</v>
      </c>
      <c r="H106" s="156">
        <f>+H88+H47+H51</f>
        <v>24007480</v>
      </c>
      <c r="I106" s="156">
        <f>+I88+I47+I51</f>
        <v>-8878907.8399999999</v>
      </c>
      <c r="J106" s="156">
        <f>+J88+J47+J51</f>
        <v>0</v>
      </c>
      <c r="K106" s="156">
        <f t="shared" si="58"/>
        <v>15128572.16</v>
      </c>
      <c r="L106" s="156">
        <f t="shared" si="59"/>
        <v>620850480</v>
      </c>
      <c r="M106" s="156">
        <f t="shared" si="59"/>
        <v>324422092.16000003</v>
      </c>
      <c r="N106" s="156">
        <f t="shared" si="59"/>
        <v>0</v>
      </c>
      <c r="O106" s="156">
        <f t="shared" si="60"/>
        <v>945272572.16000009</v>
      </c>
      <c r="P106" s="156">
        <f>+P88+P47+P51</f>
        <v>596843000</v>
      </c>
      <c r="Q106" s="156">
        <f>+Q88+Q47+Q51</f>
        <v>333301000</v>
      </c>
      <c r="R106" s="156">
        <f>+R88+R47+R51</f>
        <v>0</v>
      </c>
      <c r="S106" s="156">
        <f t="shared" si="61"/>
        <v>930144000</v>
      </c>
      <c r="T106" s="156">
        <f>+T88+T47+T51</f>
        <v>24007480</v>
      </c>
      <c r="U106" s="156">
        <f>+U88+U47+U51</f>
        <v>-8878907.8399999999</v>
      </c>
      <c r="V106" s="156">
        <f>+V88+V47+V51</f>
        <v>0</v>
      </c>
      <c r="W106" s="156">
        <f t="shared" si="62"/>
        <v>15128572.16</v>
      </c>
      <c r="X106" s="156">
        <f>+X88+X47+X51</f>
        <v>8.440110832452774E-10</v>
      </c>
      <c r="Y106" s="156">
        <f>+Y88+Y47+Y51</f>
        <v>0</v>
      </c>
      <c r="Z106" s="156">
        <f>+Z88+Z47+Z51</f>
        <v>0</v>
      </c>
      <c r="AA106" s="156">
        <f t="shared" si="63"/>
        <v>8.440110832452774E-10</v>
      </c>
      <c r="AB106" s="156">
        <f t="shared" si="52"/>
        <v>620850480</v>
      </c>
      <c r="AC106" s="156">
        <f t="shared" si="52"/>
        <v>324422092.16000003</v>
      </c>
      <c r="AD106" s="156">
        <f t="shared" si="52"/>
        <v>0</v>
      </c>
      <c r="AE106" s="156">
        <f t="shared" si="53"/>
        <v>945272572.16000009</v>
      </c>
      <c r="AF106" s="156">
        <f>+AF88+AF47+AF51</f>
        <v>591749458.66999996</v>
      </c>
      <c r="AG106" s="156">
        <f>+AG88+AG47+AG51</f>
        <v>253066649.63999999</v>
      </c>
      <c r="AH106" s="156">
        <f>+AH88+AH47+AH51</f>
        <v>0</v>
      </c>
      <c r="AI106" s="156">
        <f t="shared" si="64"/>
        <v>844816108.30999994</v>
      </c>
      <c r="AJ106" s="156">
        <f t="shared" si="55"/>
        <v>29101021.330000043</v>
      </c>
      <c r="AK106" s="156">
        <f t="shared" si="55"/>
        <v>71355442.520000041</v>
      </c>
      <c r="AL106" s="156">
        <f t="shared" si="55"/>
        <v>0</v>
      </c>
      <c r="AM106" s="156">
        <f t="shared" si="56"/>
        <v>100456463.85000008</v>
      </c>
      <c r="AN106" s="204">
        <f t="shared" si="65"/>
        <v>0.95312716625426452</v>
      </c>
      <c r="AO106" s="204">
        <f t="shared" si="65"/>
        <v>0.78005368856073887</v>
      </c>
      <c r="AP106" s="204" t="str">
        <f t="shared" si="65"/>
        <v xml:space="preserve"> </v>
      </c>
      <c r="AQ106" s="204">
        <f t="shared" si="65"/>
        <v>0.8937275164765951</v>
      </c>
      <c r="AR106" s="156">
        <f t="shared" si="66"/>
        <v>0</v>
      </c>
      <c r="AS106" s="156">
        <f t="shared" si="66"/>
        <v>2.6077032089233398E-8</v>
      </c>
      <c r="AT106" s="156">
        <f t="shared" si="66"/>
        <v>0</v>
      </c>
      <c r="AU106" s="156">
        <f t="shared" si="67"/>
        <v>2.6077032089233398E-8</v>
      </c>
      <c r="AV106" s="158"/>
      <c r="AW106" s="205">
        <f>+AM106-'[1]Summary by PAP CY2015'!$BE$39</f>
        <v>1.7881393432617188E-7</v>
      </c>
    </row>
    <row r="107" spans="1:49">
      <c r="A107" s="169"/>
      <c r="B107" s="170"/>
      <c r="C107" s="171"/>
      <c r="D107" s="172"/>
      <c r="E107" s="172"/>
      <c r="F107" s="172"/>
      <c r="G107" s="138">
        <f t="shared" si="57"/>
        <v>0</v>
      </c>
      <c r="H107" s="172"/>
      <c r="I107" s="172"/>
      <c r="J107" s="172"/>
      <c r="K107" s="138">
        <f t="shared" si="58"/>
        <v>0</v>
      </c>
      <c r="L107" s="138">
        <f t="shared" si="59"/>
        <v>0</v>
      </c>
      <c r="M107" s="138">
        <f t="shared" si="59"/>
        <v>0</v>
      </c>
      <c r="N107" s="138">
        <f t="shared" si="59"/>
        <v>0</v>
      </c>
      <c r="O107" s="138">
        <f t="shared" si="60"/>
        <v>0</v>
      </c>
      <c r="P107" s="172"/>
      <c r="Q107" s="172"/>
      <c r="R107" s="172"/>
      <c r="S107" s="138">
        <f t="shared" si="61"/>
        <v>0</v>
      </c>
      <c r="T107" s="172"/>
      <c r="U107" s="172"/>
      <c r="V107" s="172"/>
      <c r="W107" s="138">
        <f t="shared" si="62"/>
        <v>0</v>
      </c>
      <c r="X107" s="138"/>
      <c r="Y107" s="138"/>
      <c r="Z107" s="138"/>
      <c r="AA107" s="138">
        <f t="shared" si="63"/>
        <v>0</v>
      </c>
      <c r="AB107" s="138">
        <f t="shared" si="52"/>
        <v>0</v>
      </c>
      <c r="AC107" s="138">
        <f t="shared" si="52"/>
        <v>0</v>
      </c>
      <c r="AD107" s="138">
        <f t="shared" si="52"/>
        <v>0</v>
      </c>
      <c r="AE107" s="138">
        <f t="shared" si="53"/>
        <v>0</v>
      </c>
      <c r="AF107" s="138"/>
      <c r="AG107" s="138"/>
      <c r="AH107" s="138"/>
      <c r="AI107" s="138">
        <f t="shared" si="64"/>
        <v>0</v>
      </c>
      <c r="AJ107" s="138">
        <f t="shared" si="55"/>
        <v>0</v>
      </c>
      <c r="AK107" s="138">
        <f t="shared" si="55"/>
        <v>0</v>
      </c>
      <c r="AL107" s="138">
        <f t="shared" si="55"/>
        <v>0</v>
      </c>
      <c r="AM107" s="138">
        <f t="shared" si="56"/>
        <v>0</v>
      </c>
      <c r="AN107" s="142" t="str">
        <f t="shared" si="65"/>
        <v xml:space="preserve"> </v>
      </c>
      <c r="AO107" s="142" t="str">
        <f t="shared" si="65"/>
        <v xml:space="preserve"> </v>
      </c>
      <c r="AP107" s="142" t="str">
        <f t="shared" si="65"/>
        <v xml:space="preserve"> </v>
      </c>
      <c r="AQ107" s="142" t="str">
        <f t="shared" si="65"/>
        <v xml:space="preserve"> </v>
      </c>
      <c r="AR107" s="138">
        <f t="shared" si="66"/>
        <v>0</v>
      </c>
      <c r="AS107" s="138">
        <f t="shared" si="66"/>
        <v>0</v>
      </c>
      <c r="AT107" s="138">
        <f t="shared" si="66"/>
        <v>0</v>
      </c>
      <c r="AU107" s="138">
        <f t="shared" si="67"/>
        <v>0</v>
      </c>
      <c r="AV107" s="173"/>
    </row>
    <row r="108" spans="1:49">
      <c r="A108" s="176">
        <v>300000000</v>
      </c>
      <c r="B108" s="177"/>
      <c r="C108" s="130" t="s">
        <v>127</v>
      </c>
      <c r="D108" s="172"/>
      <c r="E108" s="172"/>
      <c r="F108" s="172"/>
      <c r="G108" s="138">
        <f t="shared" si="57"/>
        <v>0</v>
      </c>
      <c r="H108" s="172"/>
      <c r="I108" s="172"/>
      <c r="J108" s="172"/>
      <c r="K108" s="138">
        <f t="shared" si="58"/>
        <v>0</v>
      </c>
      <c r="L108" s="138">
        <f t="shared" si="59"/>
        <v>0</v>
      </c>
      <c r="M108" s="138">
        <f t="shared" si="59"/>
        <v>0</v>
      </c>
      <c r="N108" s="138">
        <f t="shared" si="59"/>
        <v>0</v>
      </c>
      <c r="O108" s="138">
        <f t="shared" si="60"/>
        <v>0</v>
      </c>
      <c r="P108" s="172"/>
      <c r="Q108" s="172"/>
      <c r="R108" s="172"/>
      <c r="S108" s="138">
        <f t="shared" si="61"/>
        <v>0</v>
      </c>
      <c r="T108" s="172"/>
      <c r="U108" s="172"/>
      <c r="V108" s="172"/>
      <c r="W108" s="138">
        <f t="shared" si="62"/>
        <v>0</v>
      </c>
      <c r="X108" s="138"/>
      <c r="Y108" s="138"/>
      <c r="Z108" s="138"/>
      <c r="AA108" s="138">
        <f t="shared" si="63"/>
        <v>0</v>
      </c>
      <c r="AB108" s="138">
        <f t="shared" si="52"/>
        <v>0</v>
      </c>
      <c r="AC108" s="138">
        <f t="shared" si="52"/>
        <v>0</v>
      </c>
      <c r="AD108" s="138">
        <f t="shared" si="52"/>
        <v>0</v>
      </c>
      <c r="AE108" s="138">
        <f t="shared" si="53"/>
        <v>0</v>
      </c>
      <c r="AF108" s="138"/>
      <c r="AG108" s="138"/>
      <c r="AH108" s="138"/>
      <c r="AI108" s="138">
        <f t="shared" si="64"/>
        <v>0</v>
      </c>
      <c r="AJ108" s="138">
        <f t="shared" si="55"/>
        <v>0</v>
      </c>
      <c r="AK108" s="138">
        <f t="shared" si="55"/>
        <v>0</v>
      </c>
      <c r="AL108" s="138">
        <f t="shared" si="55"/>
        <v>0</v>
      </c>
      <c r="AM108" s="138">
        <f t="shared" si="56"/>
        <v>0</v>
      </c>
      <c r="AN108" s="142" t="str">
        <f t="shared" si="65"/>
        <v xml:space="preserve"> </v>
      </c>
      <c r="AO108" s="142" t="str">
        <f t="shared" si="65"/>
        <v xml:space="preserve"> </v>
      </c>
      <c r="AP108" s="142" t="str">
        <f t="shared" si="65"/>
        <v xml:space="preserve"> </v>
      </c>
      <c r="AQ108" s="142" t="str">
        <f t="shared" si="65"/>
        <v xml:space="preserve"> </v>
      </c>
      <c r="AR108" s="138">
        <f t="shared" si="66"/>
        <v>0</v>
      </c>
      <c r="AS108" s="138">
        <f t="shared" si="66"/>
        <v>0</v>
      </c>
      <c r="AT108" s="138">
        <f t="shared" si="66"/>
        <v>0</v>
      </c>
      <c r="AU108" s="138">
        <f t="shared" si="67"/>
        <v>0</v>
      </c>
      <c r="AV108" s="173"/>
    </row>
    <row r="109" spans="1:49">
      <c r="A109" s="176">
        <v>301000000</v>
      </c>
      <c r="B109" s="177"/>
      <c r="C109" s="207" t="s">
        <v>128</v>
      </c>
      <c r="D109" s="172"/>
      <c r="E109" s="172"/>
      <c r="F109" s="172"/>
      <c r="G109" s="138">
        <f t="shared" si="57"/>
        <v>0</v>
      </c>
      <c r="H109" s="172"/>
      <c r="I109" s="172"/>
      <c r="J109" s="172"/>
      <c r="K109" s="138">
        <f t="shared" si="58"/>
        <v>0</v>
      </c>
      <c r="L109" s="138">
        <f t="shared" si="59"/>
        <v>0</v>
      </c>
      <c r="M109" s="138">
        <f t="shared" si="59"/>
        <v>0</v>
      </c>
      <c r="N109" s="138">
        <f t="shared" si="59"/>
        <v>0</v>
      </c>
      <c r="O109" s="138">
        <f t="shared" si="60"/>
        <v>0</v>
      </c>
      <c r="P109" s="172"/>
      <c r="Q109" s="172"/>
      <c r="R109" s="172"/>
      <c r="S109" s="138">
        <f t="shared" si="61"/>
        <v>0</v>
      </c>
      <c r="T109" s="172"/>
      <c r="U109" s="172"/>
      <c r="V109" s="172"/>
      <c r="W109" s="138">
        <f t="shared" si="62"/>
        <v>0</v>
      </c>
      <c r="X109" s="138"/>
      <c r="Y109" s="138"/>
      <c r="Z109" s="138"/>
      <c r="AA109" s="138">
        <f t="shared" si="63"/>
        <v>0</v>
      </c>
      <c r="AB109" s="138">
        <f t="shared" si="52"/>
        <v>0</v>
      </c>
      <c r="AC109" s="138">
        <f t="shared" si="52"/>
        <v>0</v>
      </c>
      <c r="AD109" s="138">
        <f t="shared" si="52"/>
        <v>0</v>
      </c>
      <c r="AE109" s="138">
        <f t="shared" si="53"/>
        <v>0</v>
      </c>
      <c r="AF109" s="138"/>
      <c r="AG109" s="138"/>
      <c r="AH109" s="138"/>
      <c r="AI109" s="138">
        <f t="shared" si="64"/>
        <v>0</v>
      </c>
      <c r="AJ109" s="138">
        <f t="shared" si="55"/>
        <v>0</v>
      </c>
      <c r="AK109" s="138">
        <f t="shared" si="55"/>
        <v>0</v>
      </c>
      <c r="AL109" s="138">
        <f t="shared" si="55"/>
        <v>0</v>
      </c>
      <c r="AM109" s="138">
        <f t="shared" si="56"/>
        <v>0</v>
      </c>
      <c r="AN109" s="142" t="str">
        <f t="shared" si="65"/>
        <v xml:space="preserve"> </v>
      </c>
      <c r="AO109" s="142" t="str">
        <f t="shared" si="65"/>
        <v xml:space="preserve"> </v>
      </c>
      <c r="AP109" s="142" t="str">
        <f t="shared" si="65"/>
        <v xml:space="preserve"> </v>
      </c>
      <c r="AQ109" s="142" t="str">
        <f t="shared" si="65"/>
        <v xml:space="preserve"> </v>
      </c>
      <c r="AR109" s="138">
        <f t="shared" si="66"/>
        <v>0</v>
      </c>
      <c r="AS109" s="138">
        <f t="shared" si="66"/>
        <v>0</v>
      </c>
      <c r="AT109" s="138">
        <f t="shared" si="66"/>
        <v>0</v>
      </c>
      <c r="AU109" s="138">
        <f t="shared" si="67"/>
        <v>0</v>
      </c>
      <c r="AV109" s="173"/>
    </row>
    <row r="110" spans="1:49" s="199" customFormat="1" ht="36">
      <c r="A110" s="176">
        <v>301010000</v>
      </c>
      <c r="B110" s="177"/>
      <c r="C110" s="208" t="s">
        <v>129</v>
      </c>
      <c r="D110" s="209"/>
      <c r="E110" s="209"/>
      <c r="F110" s="209"/>
      <c r="G110" s="131">
        <f t="shared" si="57"/>
        <v>0</v>
      </c>
      <c r="H110" s="209"/>
      <c r="I110" s="209"/>
      <c r="J110" s="209"/>
      <c r="K110" s="131">
        <f t="shared" si="58"/>
        <v>0</v>
      </c>
      <c r="L110" s="131">
        <f t="shared" si="59"/>
        <v>0</v>
      </c>
      <c r="M110" s="131">
        <f t="shared" si="59"/>
        <v>0</v>
      </c>
      <c r="N110" s="131">
        <f t="shared" si="59"/>
        <v>0</v>
      </c>
      <c r="O110" s="131">
        <f t="shared" si="60"/>
        <v>0</v>
      </c>
      <c r="P110" s="209"/>
      <c r="Q110" s="209"/>
      <c r="R110" s="209"/>
      <c r="S110" s="131">
        <f t="shared" si="61"/>
        <v>0</v>
      </c>
      <c r="T110" s="209"/>
      <c r="U110" s="209"/>
      <c r="V110" s="209"/>
      <c r="W110" s="131">
        <f t="shared" si="62"/>
        <v>0</v>
      </c>
      <c r="X110" s="131"/>
      <c r="Y110" s="131"/>
      <c r="Z110" s="131"/>
      <c r="AA110" s="131">
        <f t="shared" si="63"/>
        <v>0</v>
      </c>
      <c r="AB110" s="131">
        <f t="shared" si="52"/>
        <v>0</v>
      </c>
      <c r="AC110" s="131">
        <f t="shared" si="52"/>
        <v>0</v>
      </c>
      <c r="AD110" s="131">
        <f t="shared" si="52"/>
        <v>0</v>
      </c>
      <c r="AE110" s="131">
        <f t="shared" si="53"/>
        <v>0</v>
      </c>
      <c r="AF110" s="131"/>
      <c r="AG110" s="131"/>
      <c r="AH110" s="131"/>
      <c r="AI110" s="131">
        <f t="shared" si="64"/>
        <v>0</v>
      </c>
      <c r="AJ110" s="131">
        <f t="shared" si="55"/>
        <v>0</v>
      </c>
      <c r="AK110" s="131">
        <f t="shared" si="55"/>
        <v>0</v>
      </c>
      <c r="AL110" s="131">
        <f t="shared" si="55"/>
        <v>0</v>
      </c>
      <c r="AM110" s="131">
        <f t="shared" si="56"/>
        <v>0</v>
      </c>
      <c r="AN110" s="133" t="str">
        <f t="shared" si="65"/>
        <v xml:space="preserve"> </v>
      </c>
      <c r="AO110" s="133" t="str">
        <f t="shared" si="65"/>
        <v xml:space="preserve"> </v>
      </c>
      <c r="AP110" s="133" t="str">
        <f t="shared" si="65"/>
        <v xml:space="preserve"> </v>
      </c>
      <c r="AQ110" s="133" t="str">
        <f t="shared" si="65"/>
        <v xml:space="preserve"> </v>
      </c>
      <c r="AR110" s="131">
        <f t="shared" si="66"/>
        <v>0</v>
      </c>
      <c r="AS110" s="131">
        <f t="shared" si="66"/>
        <v>0</v>
      </c>
      <c r="AT110" s="131">
        <f t="shared" si="66"/>
        <v>0</v>
      </c>
      <c r="AU110" s="131">
        <f t="shared" si="67"/>
        <v>0</v>
      </c>
      <c r="AV110" s="197"/>
      <c r="AW110" s="210"/>
    </row>
    <row r="111" spans="1:49" s="168" customFormat="1" ht="36">
      <c r="A111" s="176" t="s">
        <v>130</v>
      </c>
      <c r="B111" s="177"/>
      <c r="C111" s="211" t="s">
        <v>131</v>
      </c>
      <c r="D111" s="164">
        <f t="shared" ref="D111:AA111" si="68">SUM(D112:D115)</f>
        <v>16191000</v>
      </c>
      <c r="E111" s="164">
        <f t="shared" si="68"/>
        <v>16023000</v>
      </c>
      <c r="F111" s="164">
        <f t="shared" si="68"/>
        <v>0</v>
      </c>
      <c r="G111" s="164">
        <f t="shared" si="68"/>
        <v>32214000</v>
      </c>
      <c r="H111" s="164">
        <f t="shared" si="68"/>
        <v>0</v>
      </c>
      <c r="I111" s="164">
        <f t="shared" si="68"/>
        <v>-14240</v>
      </c>
      <c r="J111" s="164">
        <f t="shared" si="68"/>
        <v>0</v>
      </c>
      <c r="K111" s="164">
        <f t="shared" si="68"/>
        <v>-14240</v>
      </c>
      <c r="L111" s="164">
        <f t="shared" si="68"/>
        <v>16191000</v>
      </c>
      <c r="M111" s="164">
        <f t="shared" si="68"/>
        <v>16008760</v>
      </c>
      <c r="N111" s="164">
        <f t="shared" si="68"/>
        <v>0</v>
      </c>
      <c r="O111" s="164">
        <f t="shared" si="68"/>
        <v>32199760</v>
      </c>
      <c r="P111" s="164">
        <f t="shared" si="68"/>
        <v>16191000</v>
      </c>
      <c r="Q111" s="164">
        <f t="shared" si="68"/>
        <v>16023000</v>
      </c>
      <c r="R111" s="164">
        <f t="shared" si="68"/>
        <v>0</v>
      </c>
      <c r="S111" s="164">
        <f t="shared" si="68"/>
        <v>32214000</v>
      </c>
      <c r="T111" s="164">
        <f t="shared" si="68"/>
        <v>0</v>
      </c>
      <c r="U111" s="164">
        <f t="shared" si="68"/>
        <v>-14240</v>
      </c>
      <c r="V111" s="164">
        <f t="shared" si="68"/>
        <v>0</v>
      </c>
      <c r="W111" s="164">
        <f t="shared" si="68"/>
        <v>-14240</v>
      </c>
      <c r="X111" s="164">
        <f t="shared" si="68"/>
        <v>0</v>
      </c>
      <c r="Y111" s="164">
        <f t="shared" si="68"/>
        <v>0</v>
      </c>
      <c r="Z111" s="164">
        <f t="shared" si="68"/>
        <v>0</v>
      </c>
      <c r="AA111" s="164">
        <f t="shared" si="68"/>
        <v>0</v>
      </c>
      <c r="AB111" s="164">
        <f t="shared" si="52"/>
        <v>16191000</v>
      </c>
      <c r="AC111" s="164">
        <f t="shared" si="52"/>
        <v>16008760</v>
      </c>
      <c r="AD111" s="164">
        <f t="shared" si="52"/>
        <v>0</v>
      </c>
      <c r="AE111" s="164">
        <f t="shared" si="53"/>
        <v>32199760</v>
      </c>
      <c r="AF111" s="164">
        <f t="shared" ref="AF111:AM111" si="69">SUM(AF112:AF115)</f>
        <v>16188282.230000002</v>
      </c>
      <c r="AG111" s="164">
        <f t="shared" si="69"/>
        <v>14170185.34</v>
      </c>
      <c r="AH111" s="164">
        <f t="shared" si="69"/>
        <v>0</v>
      </c>
      <c r="AI111" s="164">
        <f t="shared" si="69"/>
        <v>30358467.570000004</v>
      </c>
      <c r="AJ111" s="164">
        <f t="shared" si="69"/>
        <v>2717.7699999976903</v>
      </c>
      <c r="AK111" s="164">
        <f t="shared" si="69"/>
        <v>1838574.6600000004</v>
      </c>
      <c r="AL111" s="164">
        <f t="shared" si="69"/>
        <v>0</v>
      </c>
      <c r="AM111" s="164">
        <f t="shared" si="69"/>
        <v>1841292.4299999981</v>
      </c>
      <c r="AN111" s="166">
        <f t="shared" si="65"/>
        <v>0.99983214316595659</v>
      </c>
      <c r="AO111" s="166">
        <f t="shared" si="65"/>
        <v>0.88515196305023003</v>
      </c>
      <c r="AP111" s="166" t="str">
        <f t="shared" si="65"/>
        <v xml:space="preserve"> </v>
      </c>
      <c r="AQ111" s="166">
        <f t="shared" si="65"/>
        <v>0.94281657906767025</v>
      </c>
      <c r="AR111" s="164">
        <f>SUM(AR112:AR115)</f>
        <v>0</v>
      </c>
      <c r="AS111" s="164">
        <f>SUM(AS112:AS115)</f>
        <v>0</v>
      </c>
      <c r="AT111" s="164">
        <f>SUM(AT112:AT115)</f>
        <v>0</v>
      </c>
      <c r="AU111" s="164">
        <f>SUM(AU112:AU115)</f>
        <v>0</v>
      </c>
      <c r="AV111" s="167"/>
      <c r="AW111" s="168">
        <f>+AM111-'[1]Summary by PAP CY2015'!$BE$43</f>
        <v>0</v>
      </c>
    </row>
    <row r="112" spans="1:49" s="183" customFormat="1">
      <c r="A112" s="135" t="s">
        <v>130</v>
      </c>
      <c r="B112" s="136"/>
      <c r="C112" s="212" t="s">
        <v>51</v>
      </c>
      <c r="D112" s="179">
        <v>16191000</v>
      </c>
      <c r="E112" s="179">
        <v>16023000</v>
      </c>
      <c r="F112" s="179">
        <v>0</v>
      </c>
      <c r="G112" s="179">
        <f>SUM(D112:F112)</f>
        <v>32214000</v>
      </c>
      <c r="H112" s="179"/>
      <c r="I112" s="179">
        <v>-14240</v>
      </c>
      <c r="J112" s="179"/>
      <c r="K112" s="179">
        <f>SUM(H112:J112)</f>
        <v>-14240</v>
      </c>
      <c r="L112" s="179">
        <f t="shared" si="59"/>
        <v>16191000</v>
      </c>
      <c r="M112" s="179">
        <f t="shared" si="59"/>
        <v>16008760</v>
      </c>
      <c r="N112" s="179">
        <f t="shared" si="59"/>
        <v>0</v>
      </c>
      <c r="O112" s="179">
        <f>SUM(L112:N112)</f>
        <v>32199760</v>
      </c>
      <c r="P112" s="179">
        <v>16191000</v>
      </c>
      <c r="Q112" s="179">
        <v>16023000</v>
      </c>
      <c r="R112" s="179">
        <v>0</v>
      </c>
      <c r="S112" s="179">
        <f>SUM(P112:R112)</f>
        <v>32214000</v>
      </c>
      <c r="T112" s="179"/>
      <c r="U112" s="179">
        <v>-14240</v>
      </c>
      <c r="V112" s="179"/>
      <c r="W112" s="179">
        <f>SUM(T112:V112)</f>
        <v>-14240</v>
      </c>
      <c r="X112" s="179">
        <f>-'[3]Central CY'!E35</f>
        <v>0</v>
      </c>
      <c r="Y112" s="179">
        <f>-'[3]Central CY'!E36</f>
        <v>-3100000</v>
      </c>
      <c r="Z112" s="179">
        <f>-'[3]Central CY'!E37</f>
        <v>0</v>
      </c>
      <c r="AA112" s="179">
        <f>SUM(X112:Z112)</f>
        <v>-3100000</v>
      </c>
      <c r="AB112" s="179">
        <f t="shared" si="52"/>
        <v>16191000</v>
      </c>
      <c r="AC112" s="179">
        <f t="shared" si="52"/>
        <v>12908760</v>
      </c>
      <c r="AD112" s="179">
        <f t="shared" si="52"/>
        <v>0</v>
      </c>
      <c r="AE112" s="179">
        <f t="shared" si="53"/>
        <v>29099760</v>
      </c>
      <c r="AF112" s="179">
        <f>'[3]Central CY'!F35</f>
        <v>16188282.230000002</v>
      </c>
      <c r="AG112" s="179">
        <f>'[3]Central CY'!F36</f>
        <v>11517175.18</v>
      </c>
      <c r="AH112" s="179">
        <f>'[3]Central CY'!F37</f>
        <v>0</v>
      </c>
      <c r="AI112" s="179">
        <f>SUM(AF112:AH112)</f>
        <v>27705457.410000004</v>
      </c>
      <c r="AJ112" s="179">
        <f t="shared" si="55"/>
        <v>2717.7699999976903</v>
      </c>
      <c r="AK112" s="179">
        <f t="shared" si="55"/>
        <v>1391584.8200000003</v>
      </c>
      <c r="AL112" s="179">
        <f t="shared" si="55"/>
        <v>0</v>
      </c>
      <c r="AM112" s="179">
        <f>SUM(AJ112:AL112)</f>
        <v>1394302.589999998</v>
      </c>
      <c r="AN112" s="181">
        <f t="shared" si="65"/>
        <v>0.99983214316595659</v>
      </c>
      <c r="AO112" s="181">
        <f t="shared" si="65"/>
        <v>0.89219841255085697</v>
      </c>
      <c r="AP112" s="181" t="str">
        <f t="shared" si="65"/>
        <v xml:space="preserve"> </v>
      </c>
      <c r="AQ112" s="181">
        <f t="shared" si="65"/>
        <v>0.9520854264777443</v>
      </c>
      <c r="AR112" s="179">
        <f t="shared" si="66"/>
        <v>0</v>
      </c>
      <c r="AS112" s="179">
        <f t="shared" si="66"/>
        <v>0</v>
      </c>
      <c r="AT112" s="179">
        <f t="shared" si="66"/>
        <v>0</v>
      </c>
      <c r="AU112" s="138">
        <f t="shared" si="67"/>
        <v>0</v>
      </c>
      <c r="AV112" s="182"/>
    </row>
    <row r="113" spans="1:49" s="183" customFormat="1">
      <c r="A113" s="135"/>
      <c r="B113" s="136"/>
      <c r="C113" s="212" t="s">
        <v>93</v>
      </c>
      <c r="D113" s="179"/>
      <c r="E113" s="179"/>
      <c r="F113" s="179"/>
      <c r="G113" s="179">
        <f>SUM(D113:F113)</f>
        <v>0</v>
      </c>
      <c r="H113" s="179"/>
      <c r="I113" s="179"/>
      <c r="J113" s="179"/>
      <c r="K113" s="179">
        <f>SUM(H113:J113)</f>
        <v>0</v>
      </c>
      <c r="L113" s="179">
        <f t="shared" si="59"/>
        <v>0</v>
      </c>
      <c r="M113" s="179">
        <f t="shared" si="59"/>
        <v>0</v>
      </c>
      <c r="N113" s="179">
        <f t="shared" si="59"/>
        <v>0</v>
      </c>
      <c r="O113" s="179">
        <f>SUM(L113:N113)</f>
        <v>0</v>
      </c>
      <c r="P113" s="179"/>
      <c r="Q113" s="179"/>
      <c r="R113" s="179"/>
      <c r="S113" s="179">
        <f>SUM(P113:R113)</f>
        <v>0</v>
      </c>
      <c r="T113" s="179"/>
      <c r="U113" s="179"/>
      <c r="V113" s="179"/>
      <c r="W113" s="179">
        <f>SUM(T113:V113)</f>
        <v>0</v>
      </c>
      <c r="X113" s="179"/>
      <c r="Y113" s="179">
        <v>650000</v>
      </c>
      <c r="Z113" s="179"/>
      <c r="AA113" s="179">
        <f>SUM(X113:Z113)</f>
        <v>650000</v>
      </c>
      <c r="AB113" s="179">
        <f t="shared" si="52"/>
        <v>0</v>
      </c>
      <c r="AC113" s="179">
        <f t="shared" si="52"/>
        <v>650000</v>
      </c>
      <c r="AD113" s="179">
        <f t="shared" si="52"/>
        <v>0</v>
      </c>
      <c r="AE113" s="179">
        <f t="shared" si="53"/>
        <v>650000</v>
      </c>
      <c r="AF113" s="179"/>
      <c r="AG113" s="179">
        <f>+[3]CHD3!AX45</f>
        <v>307500</v>
      </c>
      <c r="AH113" s="179"/>
      <c r="AI113" s="179">
        <f>SUM(AF113:AH113)</f>
        <v>307500</v>
      </c>
      <c r="AJ113" s="179">
        <f t="shared" si="55"/>
        <v>0</v>
      </c>
      <c r="AK113" s="179">
        <f t="shared" si="55"/>
        <v>342500</v>
      </c>
      <c r="AL113" s="179">
        <f t="shared" si="55"/>
        <v>0</v>
      </c>
      <c r="AM113" s="179">
        <f>SUM(AJ113:AL113)</f>
        <v>342500</v>
      </c>
      <c r="AN113" s="181" t="str">
        <f t="shared" si="65"/>
        <v xml:space="preserve"> </v>
      </c>
      <c r="AO113" s="181">
        <f t="shared" si="65"/>
        <v>0.47307692307692306</v>
      </c>
      <c r="AP113" s="181" t="str">
        <f t="shared" si="65"/>
        <v xml:space="preserve"> </v>
      </c>
      <c r="AQ113" s="181">
        <f t="shared" si="65"/>
        <v>0.47307692307692306</v>
      </c>
      <c r="AR113" s="179">
        <f t="shared" si="66"/>
        <v>0</v>
      </c>
      <c r="AS113" s="179">
        <f t="shared" si="66"/>
        <v>0</v>
      </c>
      <c r="AT113" s="179">
        <f t="shared" si="66"/>
        <v>0</v>
      </c>
      <c r="AU113" s="138">
        <f t="shared" si="67"/>
        <v>0</v>
      </c>
      <c r="AV113" s="182"/>
    </row>
    <row r="114" spans="1:49" s="183" customFormat="1">
      <c r="A114" s="135"/>
      <c r="B114" s="136"/>
      <c r="C114" s="212" t="s">
        <v>54</v>
      </c>
      <c r="D114" s="179"/>
      <c r="E114" s="179"/>
      <c r="F114" s="179"/>
      <c r="G114" s="179">
        <f>SUM(D114:F114)</f>
        <v>0</v>
      </c>
      <c r="H114" s="179"/>
      <c r="I114" s="179"/>
      <c r="J114" s="179"/>
      <c r="K114" s="179">
        <f>SUM(H114:J114)</f>
        <v>0</v>
      </c>
      <c r="L114" s="179">
        <f t="shared" si="59"/>
        <v>0</v>
      </c>
      <c r="M114" s="179">
        <f t="shared" si="59"/>
        <v>0</v>
      </c>
      <c r="N114" s="179">
        <f t="shared" si="59"/>
        <v>0</v>
      </c>
      <c r="O114" s="179">
        <f>SUM(L114:N114)</f>
        <v>0</v>
      </c>
      <c r="P114" s="179"/>
      <c r="Q114" s="179"/>
      <c r="R114" s="179"/>
      <c r="S114" s="179">
        <f>SUM(P114:R114)</f>
        <v>0</v>
      </c>
      <c r="T114" s="179"/>
      <c r="U114" s="179"/>
      <c r="V114" s="179"/>
      <c r="W114" s="179">
        <f>SUM(T114:V114)</f>
        <v>0</v>
      </c>
      <c r="X114" s="179"/>
      <c r="Y114" s="179">
        <v>1450000</v>
      </c>
      <c r="Z114" s="179"/>
      <c r="AA114" s="179">
        <f>SUM(X114:Z114)</f>
        <v>1450000</v>
      </c>
      <c r="AB114" s="179">
        <f t="shared" si="52"/>
        <v>0</v>
      </c>
      <c r="AC114" s="179">
        <f t="shared" si="52"/>
        <v>1450000</v>
      </c>
      <c r="AD114" s="179">
        <f t="shared" si="52"/>
        <v>0</v>
      </c>
      <c r="AE114" s="179">
        <f t="shared" si="53"/>
        <v>1450000</v>
      </c>
      <c r="AF114" s="179"/>
      <c r="AG114" s="179">
        <f>[3]CHD7!AX45</f>
        <v>1345510.16</v>
      </c>
      <c r="AH114" s="179"/>
      <c r="AI114" s="179">
        <f>SUM(AF114:AH114)</f>
        <v>1345510.16</v>
      </c>
      <c r="AJ114" s="179">
        <f t="shared" si="55"/>
        <v>0</v>
      </c>
      <c r="AK114" s="179">
        <f t="shared" si="55"/>
        <v>104489.84000000008</v>
      </c>
      <c r="AL114" s="179">
        <f t="shared" si="55"/>
        <v>0</v>
      </c>
      <c r="AM114" s="179">
        <f>SUM(AJ114:AL114)</f>
        <v>104489.84000000008</v>
      </c>
      <c r="AN114" s="181" t="str">
        <f t="shared" si="65"/>
        <v xml:space="preserve"> </v>
      </c>
      <c r="AO114" s="181">
        <f t="shared" si="65"/>
        <v>0.92793804137931024</v>
      </c>
      <c r="AP114" s="181" t="str">
        <f t="shared" si="65"/>
        <v xml:space="preserve"> </v>
      </c>
      <c r="AQ114" s="181">
        <f t="shared" si="65"/>
        <v>0.92793804137931024</v>
      </c>
      <c r="AR114" s="179">
        <f t="shared" si="66"/>
        <v>0</v>
      </c>
      <c r="AS114" s="179">
        <f t="shared" si="66"/>
        <v>0</v>
      </c>
      <c r="AT114" s="179">
        <f t="shared" si="66"/>
        <v>0</v>
      </c>
      <c r="AU114" s="138">
        <f t="shared" si="67"/>
        <v>0</v>
      </c>
      <c r="AV114" s="182"/>
    </row>
    <row r="115" spans="1:49" s="183" customFormat="1">
      <c r="A115" s="135"/>
      <c r="B115" s="136"/>
      <c r="C115" s="212" t="s">
        <v>65</v>
      </c>
      <c r="D115" s="179"/>
      <c r="E115" s="179"/>
      <c r="F115" s="179"/>
      <c r="G115" s="179">
        <f>SUM(D115:F115)</f>
        <v>0</v>
      </c>
      <c r="H115" s="179"/>
      <c r="I115" s="179"/>
      <c r="J115" s="179"/>
      <c r="K115" s="179">
        <f>SUM(H115:J115)</f>
        <v>0</v>
      </c>
      <c r="L115" s="179">
        <f>+D115+H115</f>
        <v>0</v>
      </c>
      <c r="M115" s="179">
        <f>+E115+I115</f>
        <v>0</v>
      </c>
      <c r="N115" s="179">
        <f>+F115+J115</f>
        <v>0</v>
      </c>
      <c r="O115" s="179">
        <f>SUM(L115:N115)</f>
        <v>0</v>
      </c>
      <c r="P115" s="179"/>
      <c r="Q115" s="179"/>
      <c r="R115" s="179"/>
      <c r="S115" s="179">
        <f>SUM(P115:R115)</f>
        <v>0</v>
      </c>
      <c r="T115" s="179"/>
      <c r="U115" s="179"/>
      <c r="V115" s="179"/>
      <c r="W115" s="179">
        <f>SUM(T115:V115)</f>
        <v>0</v>
      </c>
      <c r="X115" s="179"/>
      <c r="Y115" s="179">
        <v>1000000</v>
      </c>
      <c r="Z115" s="179"/>
      <c r="AA115" s="179">
        <f>SUM(X115:Z115)</f>
        <v>1000000</v>
      </c>
      <c r="AB115" s="179">
        <f t="shared" si="52"/>
        <v>0</v>
      </c>
      <c r="AC115" s="179">
        <f t="shared" si="52"/>
        <v>1000000</v>
      </c>
      <c r="AD115" s="179">
        <f t="shared" si="52"/>
        <v>0</v>
      </c>
      <c r="AE115" s="179">
        <f t="shared" si="53"/>
        <v>1000000</v>
      </c>
      <c r="AF115" s="179"/>
      <c r="AG115" s="179">
        <f>+[3]NCMH!AX45</f>
        <v>1000000</v>
      </c>
      <c r="AH115" s="179"/>
      <c r="AI115" s="179">
        <f>SUM(AF115:AH115)</f>
        <v>1000000</v>
      </c>
      <c r="AJ115" s="179">
        <f>+AB115-AF115</f>
        <v>0</v>
      </c>
      <c r="AK115" s="179">
        <f>+AC115-AG115</f>
        <v>0</v>
      </c>
      <c r="AL115" s="179">
        <f>+AD115-AH115</f>
        <v>0</v>
      </c>
      <c r="AM115" s="179">
        <f>SUM(AJ115:AL115)</f>
        <v>0</v>
      </c>
      <c r="AN115" s="181" t="str">
        <f>IF(AB115=0," ",AF115/AB115)</f>
        <v xml:space="preserve"> </v>
      </c>
      <c r="AO115" s="181">
        <f>IF(AC115=0," ",AG115/AC115)</f>
        <v>1</v>
      </c>
      <c r="AP115" s="181" t="str">
        <f>IF(AD115=0," ",AH115/AD115)</f>
        <v xml:space="preserve"> </v>
      </c>
      <c r="AQ115" s="181">
        <f>IF(AE115=0," ",AI115/AE115)</f>
        <v>1</v>
      </c>
      <c r="AR115" s="179">
        <f>+L115-P115-T115</f>
        <v>0</v>
      </c>
      <c r="AS115" s="179">
        <f>+M115-Q115-U115</f>
        <v>0</v>
      </c>
      <c r="AT115" s="179">
        <f>+N115-R115-V115</f>
        <v>0</v>
      </c>
      <c r="AU115" s="138">
        <f>SUM(AR115:AT115)</f>
        <v>0</v>
      </c>
      <c r="AV115" s="182"/>
    </row>
    <row r="116" spans="1:49" s="183" customFormat="1">
      <c r="A116" s="135"/>
      <c r="B116" s="136"/>
      <c r="C116" s="137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>
        <f t="shared" si="52"/>
        <v>0</v>
      </c>
      <c r="AC116" s="179">
        <f t="shared" si="52"/>
        <v>0</v>
      </c>
      <c r="AD116" s="179">
        <f t="shared" si="52"/>
        <v>0</v>
      </c>
      <c r="AE116" s="179">
        <f t="shared" si="53"/>
        <v>0</v>
      </c>
      <c r="AF116" s="179"/>
      <c r="AG116" s="179"/>
      <c r="AH116" s="179"/>
      <c r="AI116" s="179"/>
      <c r="AJ116" s="179"/>
      <c r="AK116" s="179"/>
      <c r="AL116" s="179"/>
      <c r="AM116" s="179"/>
      <c r="AN116" s="181"/>
      <c r="AO116" s="181"/>
      <c r="AP116" s="181"/>
      <c r="AQ116" s="181"/>
      <c r="AR116" s="179"/>
      <c r="AS116" s="179"/>
      <c r="AT116" s="179"/>
      <c r="AU116" s="138"/>
      <c r="AV116" s="182"/>
    </row>
    <row r="117" spans="1:49" s="183" customFormat="1">
      <c r="A117" s="135"/>
      <c r="B117" s="136"/>
      <c r="C117" s="137"/>
      <c r="D117" s="179"/>
      <c r="E117" s="179"/>
      <c r="F117" s="179"/>
      <c r="G117" s="179">
        <f t="shared" ref="G117:G128" si="70">SUM(D117:F117)</f>
        <v>0</v>
      </c>
      <c r="H117" s="179"/>
      <c r="I117" s="179"/>
      <c r="J117" s="179"/>
      <c r="K117" s="179">
        <f t="shared" ref="K117:K128" si="71">SUM(H117:J117)</f>
        <v>0</v>
      </c>
      <c r="L117" s="179">
        <f t="shared" si="59"/>
        <v>0</v>
      </c>
      <c r="M117" s="179">
        <f t="shared" si="59"/>
        <v>0</v>
      </c>
      <c r="N117" s="179">
        <f t="shared" si="59"/>
        <v>0</v>
      </c>
      <c r="O117" s="179">
        <f t="shared" ref="O117:O128" si="72">SUM(L117:N117)</f>
        <v>0</v>
      </c>
      <c r="P117" s="179"/>
      <c r="Q117" s="179"/>
      <c r="R117" s="179"/>
      <c r="S117" s="179">
        <f t="shared" ref="S117:S128" si="73">SUM(P117:R117)</f>
        <v>0</v>
      </c>
      <c r="T117" s="179"/>
      <c r="U117" s="179"/>
      <c r="V117" s="179"/>
      <c r="W117" s="179">
        <f t="shared" ref="W117:W128" si="74">SUM(T117:V117)</f>
        <v>0</v>
      </c>
      <c r="X117" s="179"/>
      <c r="Y117" s="179"/>
      <c r="Z117" s="179"/>
      <c r="AA117" s="179">
        <f t="shared" ref="AA117:AA128" si="75">SUM(X117:Z117)</f>
        <v>0</v>
      </c>
      <c r="AB117" s="179">
        <f t="shared" si="52"/>
        <v>0</v>
      </c>
      <c r="AC117" s="179">
        <f t="shared" si="52"/>
        <v>0</v>
      </c>
      <c r="AD117" s="179">
        <f t="shared" si="52"/>
        <v>0</v>
      </c>
      <c r="AE117" s="179">
        <f t="shared" si="53"/>
        <v>0</v>
      </c>
      <c r="AF117" s="179"/>
      <c r="AG117" s="179"/>
      <c r="AH117" s="179"/>
      <c r="AI117" s="179">
        <f t="shared" ref="AI117:AI128" si="76">SUM(AF117:AH117)</f>
        <v>0</v>
      </c>
      <c r="AJ117" s="179">
        <f t="shared" si="55"/>
        <v>0</v>
      </c>
      <c r="AK117" s="179">
        <f t="shared" si="55"/>
        <v>0</v>
      </c>
      <c r="AL117" s="179">
        <f t="shared" si="55"/>
        <v>0</v>
      </c>
      <c r="AM117" s="179">
        <f t="shared" ref="AM117:AM128" si="77">SUM(AJ117:AL117)</f>
        <v>0</v>
      </c>
      <c r="AN117" s="181" t="str">
        <f t="shared" si="65"/>
        <v xml:space="preserve"> </v>
      </c>
      <c r="AO117" s="181" t="str">
        <f t="shared" si="65"/>
        <v xml:space="preserve"> </v>
      </c>
      <c r="AP117" s="181" t="str">
        <f t="shared" si="65"/>
        <v xml:space="preserve"> </v>
      </c>
      <c r="AQ117" s="181" t="str">
        <f t="shared" si="65"/>
        <v xml:space="preserve"> </v>
      </c>
      <c r="AR117" s="179">
        <f t="shared" si="66"/>
        <v>0</v>
      </c>
      <c r="AS117" s="179">
        <f t="shared" si="66"/>
        <v>0</v>
      </c>
      <c r="AT117" s="179">
        <f t="shared" si="66"/>
        <v>0</v>
      </c>
      <c r="AU117" s="138">
        <f t="shared" si="67"/>
        <v>0</v>
      </c>
      <c r="AV117" s="182"/>
    </row>
    <row r="118" spans="1:49" s="168" customFormat="1" ht="24">
      <c r="A118" s="176" t="s">
        <v>132</v>
      </c>
      <c r="B118" s="177"/>
      <c r="C118" s="211" t="s">
        <v>133</v>
      </c>
      <c r="D118" s="164">
        <f>SUM(D119:D127)</f>
        <v>0</v>
      </c>
      <c r="E118" s="164">
        <f t="shared" ref="E118:AH118" si="78">SUM(E119:E127)</f>
        <v>43178000</v>
      </c>
      <c r="F118" s="164">
        <f t="shared" si="78"/>
        <v>0</v>
      </c>
      <c r="G118" s="164">
        <f t="shared" si="70"/>
        <v>43178000</v>
      </c>
      <c r="H118" s="164">
        <f t="shared" si="78"/>
        <v>0</v>
      </c>
      <c r="I118" s="164">
        <f t="shared" si="78"/>
        <v>0</v>
      </c>
      <c r="J118" s="164">
        <f t="shared" si="78"/>
        <v>0</v>
      </c>
      <c r="K118" s="164">
        <f t="shared" si="71"/>
        <v>0</v>
      </c>
      <c r="L118" s="164">
        <f t="shared" si="59"/>
        <v>0</v>
      </c>
      <c r="M118" s="164">
        <f t="shared" si="59"/>
        <v>43178000</v>
      </c>
      <c r="N118" s="164">
        <f t="shared" si="59"/>
        <v>0</v>
      </c>
      <c r="O118" s="164">
        <f t="shared" si="72"/>
        <v>43178000</v>
      </c>
      <c r="P118" s="164">
        <f t="shared" si="78"/>
        <v>0</v>
      </c>
      <c r="Q118" s="164">
        <f t="shared" si="78"/>
        <v>43178000</v>
      </c>
      <c r="R118" s="164">
        <f t="shared" si="78"/>
        <v>0</v>
      </c>
      <c r="S118" s="164">
        <f t="shared" si="73"/>
        <v>43178000</v>
      </c>
      <c r="T118" s="164">
        <f t="shared" si="78"/>
        <v>0</v>
      </c>
      <c r="U118" s="164">
        <f t="shared" si="78"/>
        <v>0</v>
      </c>
      <c r="V118" s="164">
        <f t="shared" si="78"/>
        <v>0</v>
      </c>
      <c r="W118" s="164">
        <f t="shared" si="74"/>
        <v>0</v>
      </c>
      <c r="X118" s="164">
        <f t="shared" si="78"/>
        <v>0</v>
      </c>
      <c r="Y118" s="164">
        <f t="shared" si="78"/>
        <v>0</v>
      </c>
      <c r="Z118" s="164">
        <f t="shared" si="78"/>
        <v>0</v>
      </c>
      <c r="AA118" s="164">
        <f t="shared" si="75"/>
        <v>0</v>
      </c>
      <c r="AB118" s="164">
        <f t="shared" si="52"/>
        <v>0</v>
      </c>
      <c r="AC118" s="164">
        <f t="shared" si="52"/>
        <v>43178000</v>
      </c>
      <c r="AD118" s="164">
        <f t="shared" si="52"/>
        <v>0</v>
      </c>
      <c r="AE118" s="164">
        <f t="shared" si="53"/>
        <v>43178000</v>
      </c>
      <c r="AF118" s="164">
        <f t="shared" si="78"/>
        <v>0</v>
      </c>
      <c r="AG118" s="164">
        <f t="shared" si="78"/>
        <v>36802031.759999998</v>
      </c>
      <c r="AH118" s="164">
        <f t="shared" si="78"/>
        <v>0</v>
      </c>
      <c r="AI118" s="164">
        <f t="shared" si="76"/>
        <v>36802031.759999998</v>
      </c>
      <c r="AJ118" s="164">
        <f t="shared" si="55"/>
        <v>0</v>
      </c>
      <c r="AK118" s="164">
        <f t="shared" si="55"/>
        <v>6375968.2400000021</v>
      </c>
      <c r="AL118" s="164">
        <f t="shared" si="55"/>
        <v>0</v>
      </c>
      <c r="AM118" s="164">
        <f t="shared" si="77"/>
        <v>6375968.2400000021</v>
      </c>
      <c r="AN118" s="166" t="str">
        <f t="shared" si="65"/>
        <v xml:space="preserve"> </v>
      </c>
      <c r="AO118" s="166">
        <f t="shared" si="65"/>
        <v>0.85233294177590435</v>
      </c>
      <c r="AP118" s="166" t="str">
        <f t="shared" si="65"/>
        <v xml:space="preserve"> </v>
      </c>
      <c r="AQ118" s="166">
        <f t="shared" si="65"/>
        <v>0.85233294177590435</v>
      </c>
      <c r="AR118" s="164">
        <f t="shared" si="66"/>
        <v>0</v>
      </c>
      <c r="AS118" s="164">
        <f t="shared" si="66"/>
        <v>0</v>
      </c>
      <c r="AT118" s="164">
        <f t="shared" si="66"/>
        <v>0</v>
      </c>
      <c r="AU118" s="164">
        <f t="shared" si="67"/>
        <v>0</v>
      </c>
      <c r="AV118" s="167"/>
      <c r="AW118" s="168">
        <f>+AM118-'[1]Summary by PAP CY2015'!$BE$48</f>
        <v>7.4505805969238281E-9</v>
      </c>
    </row>
    <row r="119" spans="1:49" s="183" customFormat="1">
      <c r="A119" s="135" t="s">
        <v>132</v>
      </c>
      <c r="B119" s="136"/>
      <c r="C119" s="212" t="s">
        <v>51</v>
      </c>
      <c r="D119" s="179"/>
      <c r="E119" s="179">
        <v>43178000</v>
      </c>
      <c r="F119" s="179"/>
      <c r="G119" s="179">
        <f t="shared" si="70"/>
        <v>43178000</v>
      </c>
      <c r="H119" s="179"/>
      <c r="I119" s="179"/>
      <c r="J119" s="179"/>
      <c r="K119" s="179">
        <f t="shared" si="71"/>
        <v>0</v>
      </c>
      <c r="L119" s="179">
        <f t="shared" si="59"/>
        <v>0</v>
      </c>
      <c r="M119" s="179">
        <f t="shared" si="59"/>
        <v>43178000</v>
      </c>
      <c r="N119" s="179">
        <f t="shared" si="59"/>
        <v>0</v>
      </c>
      <c r="O119" s="179">
        <f t="shared" si="72"/>
        <v>43178000</v>
      </c>
      <c r="P119" s="179"/>
      <c r="Q119" s="179">
        <v>43178000</v>
      </c>
      <c r="R119" s="179"/>
      <c r="S119" s="179">
        <f t="shared" si="73"/>
        <v>43178000</v>
      </c>
      <c r="T119" s="179"/>
      <c r="U119" s="179"/>
      <c r="V119" s="179"/>
      <c r="W119" s="179">
        <f t="shared" si="74"/>
        <v>0</v>
      </c>
      <c r="X119" s="179">
        <f>-'[3]Central CY'!E40</f>
        <v>0</v>
      </c>
      <c r="Y119" s="179">
        <f>-'[3]Central CY'!E41</f>
        <v>-19178000</v>
      </c>
      <c r="Z119" s="179">
        <f>-'[3]Central CY'!E42</f>
        <v>0</v>
      </c>
      <c r="AA119" s="179">
        <f t="shared" si="75"/>
        <v>-19178000</v>
      </c>
      <c r="AB119" s="179">
        <f t="shared" si="52"/>
        <v>0</v>
      </c>
      <c r="AC119" s="179">
        <f t="shared" si="52"/>
        <v>24000000</v>
      </c>
      <c r="AD119" s="179">
        <f t="shared" si="52"/>
        <v>0</v>
      </c>
      <c r="AE119" s="179">
        <f t="shared" si="53"/>
        <v>24000000</v>
      </c>
      <c r="AF119" s="179">
        <f>'[3]Central CY'!F40</f>
        <v>0</v>
      </c>
      <c r="AG119" s="179">
        <f>'[3]Central CY'!F41</f>
        <v>19975000</v>
      </c>
      <c r="AH119" s="179">
        <f>'[3]Central CY'!F42</f>
        <v>0</v>
      </c>
      <c r="AI119" s="179">
        <f t="shared" si="76"/>
        <v>19975000</v>
      </c>
      <c r="AJ119" s="179">
        <f t="shared" si="55"/>
        <v>0</v>
      </c>
      <c r="AK119" s="179">
        <f t="shared" si="55"/>
        <v>4025000</v>
      </c>
      <c r="AL119" s="179">
        <f t="shared" si="55"/>
        <v>0</v>
      </c>
      <c r="AM119" s="179">
        <f t="shared" si="77"/>
        <v>4025000</v>
      </c>
      <c r="AN119" s="181" t="str">
        <f t="shared" si="65"/>
        <v xml:space="preserve"> </v>
      </c>
      <c r="AO119" s="181">
        <f t="shared" si="65"/>
        <v>0.83229166666666665</v>
      </c>
      <c r="AP119" s="181" t="str">
        <f t="shared" si="65"/>
        <v xml:space="preserve"> </v>
      </c>
      <c r="AQ119" s="181">
        <f t="shared" si="65"/>
        <v>0.83229166666666665</v>
      </c>
      <c r="AR119" s="179">
        <f t="shared" si="66"/>
        <v>0</v>
      </c>
      <c r="AS119" s="179">
        <f t="shared" si="66"/>
        <v>0</v>
      </c>
      <c r="AT119" s="179">
        <f t="shared" si="66"/>
        <v>0</v>
      </c>
      <c r="AU119" s="138">
        <f t="shared" si="67"/>
        <v>0</v>
      </c>
      <c r="AV119" s="182"/>
    </row>
    <row r="120" spans="1:49" s="183" customFormat="1" ht="24">
      <c r="A120" s="135"/>
      <c r="B120" s="136"/>
      <c r="C120" s="212" t="s">
        <v>52</v>
      </c>
      <c r="D120" s="179"/>
      <c r="E120" s="179"/>
      <c r="F120" s="179"/>
      <c r="G120" s="179">
        <f t="shared" si="70"/>
        <v>0</v>
      </c>
      <c r="H120" s="179"/>
      <c r="I120" s="179"/>
      <c r="J120" s="179"/>
      <c r="K120" s="179">
        <f t="shared" si="71"/>
        <v>0</v>
      </c>
      <c r="L120" s="179">
        <f>+D120+H120</f>
        <v>0</v>
      </c>
      <c r="M120" s="179">
        <f>+E120+I120</f>
        <v>0</v>
      </c>
      <c r="N120" s="179">
        <f>+F120+J120</f>
        <v>0</v>
      </c>
      <c r="O120" s="179">
        <f t="shared" si="72"/>
        <v>0</v>
      </c>
      <c r="P120" s="179"/>
      <c r="Q120" s="179"/>
      <c r="R120" s="179"/>
      <c r="S120" s="179">
        <f t="shared" si="73"/>
        <v>0</v>
      </c>
      <c r="T120" s="179"/>
      <c r="U120" s="179"/>
      <c r="V120" s="179"/>
      <c r="W120" s="179">
        <f t="shared" si="74"/>
        <v>0</v>
      </c>
      <c r="X120" s="179"/>
      <c r="Y120" s="179">
        <v>16336250</v>
      </c>
      <c r="Z120" s="179"/>
      <c r="AA120" s="179">
        <f t="shared" si="75"/>
        <v>16336250</v>
      </c>
      <c r="AB120" s="179">
        <f t="shared" si="52"/>
        <v>0</v>
      </c>
      <c r="AC120" s="179">
        <f t="shared" si="52"/>
        <v>16336250</v>
      </c>
      <c r="AD120" s="179">
        <f t="shared" si="52"/>
        <v>0</v>
      </c>
      <c r="AE120" s="179">
        <f t="shared" si="53"/>
        <v>16336250</v>
      </c>
      <c r="AF120" s="179"/>
      <c r="AG120" s="179">
        <f>[3]CHDNCR!AX50</f>
        <v>16168250</v>
      </c>
      <c r="AH120" s="179"/>
      <c r="AI120" s="179">
        <f t="shared" si="76"/>
        <v>16168250</v>
      </c>
      <c r="AJ120" s="179">
        <f>+AB120-AF120</f>
        <v>0</v>
      </c>
      <c r="AK120" s="179">
        <f>+AC120-AG120</f>
        <v>168000</v>
      </c>
      <c r="AL120" s="179">
        <f>+AD120-AH120</f>
        <v>0</v>
      </c>
      <c r="AM120" s="179">
        <f t="shared" si="77"/>
        <v>168000</v>
      </c>
      <c r="AN120" s="181" t="str">
        <f>IF(AB120=0," ",AF120/AB120)</f>
        <v xml:space="preserve"> </v>
      </c>
      <c r="AO120" s="181">
        <f>IF(AC120=0," ",AG120/AC120)</f>
        <v>0.98971612212104976</v>
      </c>
      <c r="AP120" s="181" t="str">
        <f>IF(AD120=0," ",AH120/AD120)</f>
        <v xml:space="preserve"> </v>
      </c>
      <c r="AQ120" s="181">
        <f>IF(AE120=0," ",AI120/AE120)</f>
        <v>0.98971612212104976</v>
      </c>
      <c r="AR120" s="179">
        <f>+L120-P120-T120</f>
        <v>0</v>
      </c>
      <c r="AS120" s="179">
        <f>+M120-Q120-U120</f>
        <v>0</v>
      </c>
      <c r="AT120" s="179">
        <f>+N120-R120-V120</f>
        <v>0</v>
      </c>
      <c r="AU120" s="138">
        <f>SUM(AR120:AT120)</f>
        <v>0</v>
      </c>
      <c r="AV120" s="182"/>
    </row>
    <row r="121" spans="1:49" s="183" customFormat="1">
      <c r="A121" s="135"/>
      <c r="B121" s="136"/>
      <c r="C121" s="212" t="s">
        <v>88</v>
      </c>
      <c r="D121" s="179"/>
      <c r="E121" s="179"/>
      <c r="F121" s="179"/>
      <c r="G121" s="179">
        <f t="shared" si="70"/>
        <v>0</v>
      </c>
      <c r="H121" s="179"/>
      <c r="I121" s="179"/>
      <c r="J121" s="179"/>
      <c r="K121" s="179">
        <f t="shared" si="71"/>
        <v>0</v>
      </c>
      <c r="L121" s="179">
        <f t="shared" si="59"/>
        <v>0</v>
      </c>
      <c r="M121" s="179">
        <f t="shared" si="59"/>
        <v>0</v>
      </c>
      <c r="N121" s="179">
        <f t="shared" si="59"/>
        <v>0</v>
      </c>
      <c r="O121" s="179">
        <f t="shared" si="72"/>
        <v>0</v>
      </c>
      <c r="P121" s="179"/>
      <c r="Q121" s="179"/>
      <c r="R121" s="179"/>
      <c r="S121" s="179">
        <f t="shared" si="73"/>
        <v>0</v>
      </c>
      <c r="T121" s="179"/>
      <c r="U121" s="179"/>
      <c r="V121" s="179"/>
      <c r="W121" s="179">
        <f t="shared" si="74"/>
        <v>0</v>
      </c>
      <c r="X121" s="179"/>
      <c r="Y121" s="179">
        <v>500000</v>
      </c>
      <c r="Z121" s="179"/>
      <c r="AA121" s="179">
        <f t="shared" si="75"/>
        <v>500000</v>
      </c>
      <c r="AB121" s="179">
        <f t="shared" si="52"/>
        <v>0</v>
      </c>
      <c r="AC121" s="179">
        <f t="shared" si="52"/>
        <v>500000</v>
      </c>
      <c r="AD121" s="179">
        <f t="shared" si="52"/>
        <v>0</v>
      </c>
      <c r="AE121" s="179">
        <f t="shared" si="53"/>
        <v>500000</v>
      </c>
      <c r="AF121" s="179"/>
      <c r="AG121" s="179">
        <f>[3]CHDCAR!AX50</f>
        <v>256460</v>
      </c>
      <c r="AH121" s="179"/>
      <c r="AI121" s="179">
        <f t="shared" si="76"/>
        <v>256460</v>
      </c>
      <c r="AJ121" s="179">
        <f t="shared" si="55"/>
        <v>0</v>
      </c>
      <c r="AK121" s="179">
        <f t="shared" si="55"/>
        <v>243540</v>
      </c>
      <c r="AL121" s="179">
        <f t="shared" si="55"/>
        <v>0</v>
      </c>
      <c r="AM121" s="179">
        <f t="shared" si="77"/>
        <v>243540</v>
      </c>
      <c r="AN121" s="181" t="str">
        <f t="shared" si="65"/>
        <v xml:space="preserve"> </v>
      </c>
      <c r="AO121" s="181">
        <f t="shared" si="65"/>
        <v>0.51292000000000004</v>
      </c>
      <c r="AP121" s="181" t="str">
        <f t="shared" si="65"/>
        <v xml:space="preserve"> </v>
      </c>
      <c r="AQ121" s="181">
        <f t="shared" si="65"/>
        <v>0.51292000000000004</v>
      </c>
      <c r="AR121" s="179">
        <f t="shared" si="66"/>
        <v>0</v>
      </c>
      <c r="AS121" s="179">
        <f t="shared" si="66"/>
        <v>0</v>
      </c>
      <c r="AT121" s="179">
        <f t="shared" si="66"/>
        <v>0</v>
      </c>
      <c r="AU121" s="138">
        <f t="shared" si="67"/>
        <v>0</v>
      </c>
      <c r="AV121" s="182"/>
    </row>
    <row r="122" spans="1:49" s="183" customFormat="1">
      <c r="A122" s="135"/>
      <c r="B122" s="136"/>
      <c r="C122" s="213" t="s">
        <v>80</v>
      </c>
      <c r="D122" s="179"/>
      <c r="E122" s="179"/>
      <c r="F122" s="179"/>
      <c r="G122" s="179">
        <f t="shared" si="70"/>
        <v>0</v>
      </c>
      <c r="H122" s="179"/>
      <c r="I122" s="179"/>
      <c r="J122" s="179"/>
      <c r="K122" s="179">
        <f t="shared" si="71"/>
        <v>0</v>
      </c>
      <c r="L122" s="179">
        <f t="shared" si="59"/>
        <v>0</v>
      </c>
      <c r="M122" s="179">
        <f t="shared" si="59"/>
        <v>0</v>
      </c>
      <c r="N122" s="179">
        <f t="shared" si="59"/>
        <v>0</v>
      </c>
      <c r="O122" s="179">
        <f t="shared" si="72"/>
        <v>0</v>
      </c>
      <c r="P122" s="179"/>
      <c r="Q122" s="179"/>
      <c r="R122" s="179"/>
      <c r="S122" s="179">
        <f t="shared" si="73"/>
        <v>0</v>
      </c>
      <c r="T122" s="179"/>
      <c r="U122" s="179"/>
      <c r="V122" s="179"/>
      <c r="W122" s="179">
        <f t="shared" si="74"/>
        <v>0</v>
      </c>
      <c r="X122" s="179"/>
      <c r="Y122" s="179">
        <v>400000</v>
      </c>
      <c r="Z122" s="179"/>
      <c r="AA122" s="179">
        <f t="shared" si="75"/>
        <v>400000</v>
      </c>
      <c r="AB122" s="179">
        <f t="shared" si="52"/>
        <v>0</v>
      </c>
      <c r="AC122" s="179">
        <f t="shared" si="52"/>
        <v>400000</v>
      </c>
      <c r="AD122" s="179">
        <f t="shared" si="52"/>
        <v>0</v>
      </c>
      <c r="AE122" s="179">
        <f t="shared" si="53"/>
        <v>400000</v>
      </c>
      <c r="AF122" s="179"/>
      <c r="AG122" s="179">
        <f>[3]CHD1!AX50</f>
        <v>330571.76</v>
      </c>
      <c r="AH122" s="179"/>
      <c r="AI122" s="179">
        <f t="shared" si="76"/>
        <v>330571.76</v>
      </c>
      <c r="AJ122" s="179">
        <f t="shared" si="55"/>
        <v>0</v>
      </c>
      <c r="AK122" s="179">
        <f t="shared" si="55"/>
        <v>69428.239999999991</v>
      </c>
      <c r="AL122" s="179">
        <f t="shared" si="55"/>
        <v>0</v>
      </c>
      <c r="AM122" s="179">
        <f t="shared" si="77"/>
        <v>69428.239999999991</v>
      </c>
      <c r="AN122" s="181" t="str">
        <f t="shared" si="65"/>
        <v xml:space="preserve"> </v>
      </c>
      <c r="AO122" s="181">
        <f t="shared" si="65"/>
        <v>0.82642939999999998</v>
      </c>
      <c r="AP122" s="181" t="str">
        <f t="shared" si="65"/>
        <v xml:space="preserve"> </v>
      </c>
      <c r="AQ122" s="181">
        <f t="shared" si="65"/>
        <v>0.82642939999999998</v>
      </c>
      <c r="AR122" s="179">
        <f t="shared" si="66"/>
        <v>0</v>
      </c>
      <c r="AS122" s="179">
        <f t="shared" si="66"/>
        <v>0</v>
      </c>
      <c r="AT122" s="179">
        <f t="shared" si="66"/>
        <v>0</v>
      </c>
      <c r="AU122" s="138">
        <f t="shared" si="67"/>
        <v>0</v>
      </c>
      <c r="AV122" s="182"/>
    </row>
    <row r="123" spans="1:49" s="183" customFormat="1" ht="24">
      <c r="A123" s="135"/>
      <c r="B123" s="136"/>
      <c r="C123" s="212" t="s">
        <v>91</v>
      </c>
      <c r="D123" s="179"/>
      <c r="E123" s="179"/>
      <c r="F123" s="179"/>
      <c r="G123" s="179">
        <f t="shared" si="70"/>
        <v>0</v>
      </c>
      <c r="H123" s="179"/>
      <c r="I123" s="179"/>
      <c r="J123" s="179"/>
      <c r="K123" s="179">
        <f t="shared" si="71"/>
        <v>0</v>
      </c>
      <c r="L123" s="179">
        <f t="shared" si="59"/>
        <v>0</v>
      </c>
      <c r="M123" s="179">
        <f t="shared" si="59"/>
        <v>0</v>
      </c>
      <c r="N123" s="179">
        <f t="shared" si="59"/>
        <v>0</v>
      </c>
      <c r="O123" s="179">
        <f t="shared" si="72"/>
        <v>0</v>
      </c>
      <c r="P123" s="179"/>
      <c r="Q123" s="179"/>
      <c r="R123" s="179"/>
      <c r="S123" s="179">
        <f t="shared" si="73"/>
        <v>0</v>
      </c>
      <c r="T123" s="179"/>
      <c r="U123" s="179"/>
      <c r="V123" s="179"/>
      <c r="W123" s="179">
        <f t="shared" si="74"/>
        <v>0</v>
      </c>
      <c r="X123" s="179"/>
      <c r="Y123" s="179">
        <v>500000</v>
      </c>
      <c r="Z123" s="179"/>
      <c r="AA123" s="179">
        <f t="shared" si="75"/>
        <v>500000</v>
      </c>
      <c r="AB123" s="179">
        <f t="shared" si="52"/>
        <v>0</v>
      </c>
      <c r="AC123" s="179">
        <f t="shared" si="52"/>
        <v>500000</v>
      </c>
      <c r="AD123" s="179">
        <f t="shared" si="52"/>
        <v>0</v>
      </c>
      <c r="AE123" s="179">
        <f t="shared" si="53"/>
        <v>500000</v>
      </c>
      <c r="AF123" s="179"/>
      <c r="AG123" s="179">
        <f>[3]CHD2!AX50</f>
        <v>0</v>
      </c>
      <c r="AH123" s="179"/>
      <c r="AI123" s="179">
        <f t="shared" si="76"/>
        <v>0</v>
      </c>
      <c r="AJ123" s="179">
        <f t="shared" si="55"/>
        <v>0</v>
      </c>
      <c r="AK123" s="179">
        <f t="shared" si="55"/>
        <v>500000</v>
      </c>
      <c r="AL123" s="179">
        <f t="shared" si="55"/>
        <v>0</v>
      </c>
      <c r="AM123" s="179">
        <f t="shared" si="77"/>
        <v>500000</v>
      </c>
      <c r="AN123" s="181" t="str">
        <f t="shared" si="65"/>
        <v xml:space="preserve"> </v>
      </c>
      <c r="AO123" s="181">
        <f t="shared" si="65"/>
        <v>0</v>
      </c>
      <c r="AP123" s="181" t="str">
        <f t="shared" si="65"/>
        <v xml:space="preserve"> </v>
      </c>
      <c r="AQ123" s="181">
        <f t="shared" si="65"/>
        <v>0</v>
      </c>
      <c r="AR123" s="179">
        <f t="shared" si="66"/>
        <v>0</v>
      </c>
      <c r="AS123" s="179">
        <f t="shared" si="66"/>
        <v>0</v>
      </c>
      <c r="AT123" s="179">
        <f t="shared" si="66"/>
        <v>0</v>
      </c>
      <c r="AU123" s="138">
        <f t="shared" si="67"/>
        <v>0</v>
      </c>
      <c r="AV123" s="182"/>
    </row>
    <row r="124" spans="1:49" s="183" customFormat="1">
      <c r="A124" s="135"/>
      <c r="B124" s="136"/>
      <c r="C124" s="212" t="s">
        <v>93</v>
      </c>
      <c r="D124" s="179"/>
      <c r="E124" s="179"/>
      <c r="F124" s="179"/>
      <c r="G124" s="179">
        <f t="shared" si="70"/>
        <v>0</v>
      </c>
      <c r="H124" s="179"/>
      <c r="I124" s="179"/>
      <c r="J124" s="179"/>
      <c r="K124" s="179">
        <f t="shared" si="71"/>
        <v>0</v>
      </c>
      <c r="L124" s="179">
        <f t="shared" si="59"/>
        <v>0</v>
      </c>
      <c r="M124" s="179">
        <f t="shared" si="59"/>
        <v>0</v>
      </c>
      <c r="N124" s="179">
        <f t="shared" si="59"/>
        <v>0</v>
      </c>
      <c r="O124" s="179">
        <f t="shared" si="72"/>
        <v>0</v>
      </c>
      <c r="P124" s="179"/>
      <c r="Q124" s="179"/>
      <c r="R124" s="179"/>
      <c r="S124" s="179">
        <f t="shared" si="73"/>
        <v>0</v>
      </c>
      <c r="T124" s="179"/>
      <c r="U124" s="179"/>
      <c r="V124" s="179"/>
      <c r="W124" s="179">
        <f t="shared" si="74"/>
        <v>0</v>
      </c>
      <c r="X124" s="179"/>
      <c r="Y124" s="179">
        <v>500000</v>
      </c>
      <c r="Z124" s="179"/>
      <c r="AA124" s="179">
        <f t="shared" si="75"/>
        <v>500000</v>
      </c>
      <c r="AB124" s="179">
        <f t="shared" si="52"/>
        <v>0</v>
      </c>
      <c r="AC124" s="179">
        <f t="shared" si="52"/>
        <v>500000</v>
      </c>
      <c r="AD124" s="179">
        <f t="shared" si="52"/>
        <v>0</v>
      </c>
      <c r="AE124" s="179">
        <f t="shared" si="53"/>
        <v>500000</v>
      </c>
      <c r="AF124" s="179"/>
      <c r="AG124" s="179">
        <f>[3]CHD3!AX50</f>
        <v>0</v>
      </c>
      <c r="AH124" s="179"/>
      <c r="AI124" s="179">
        <f t="shared" si="76"/>
        <v>0</v>
      </c>
      <c r="AJ124" s="179">
        <f t="shared" si="55"/>
        <v>0</v>
      </c>
      <c r="AK124" s="179">
        <f t="shared" si="55"/>
        <v>500000</v>
      </c>
      <c r="AL124" s="179">
        <f t="shared" si="55"/>
        <v>0</v>
      </c>
      <c r="AM124" s="179">
        <f t="shared" si="77"/>
        <v>500000</v>
      </c>
      <c r="AN124" s="181" t="str">
        <f t="shared" si="65"/>
        <v xml:space="preserve"> </v>
      </c>
      <c r="AO124" s="181">
        <f t="shared" si="65"/>
        <v>0</v>
      </c>
      <c r="AP124" s="181" t="str">
        <f t="shared" si="65"/>
        <v xml:space="preserve"> </v>
      </c>
      <c r="AQ124" s="181">
        <f t="shared" si="65"/>
        <v>0</v>
      </c>
      <c r="AR124" s="179">
        <f t="shared" si="66"/>
        <v>0</v>
      </c>
      <c r="AS124" s="179">
        <f t="shared" si="66"/>
        <v>0</v>
      </c>
      <c r="AT124" s="179">
        <f t="shared" si="66"/>
        <v>0</v>
      </c>
      <c r="AU124" s="138">
        <f t="shared" si="67"/>
        <v>0</v>
      </c>
      <c r="AV124" s="182"/>
    </row>
    <row r="125" spans="1:49" s="183" customFormat="1">
      <c r="A125" s="135"/>
      <c r="B125" s="136"/>
      <c r="C125" s="212" t="s">
        <v>95</v>
      </c>
      <c r="D125" s="179"/>
      <c r="E125" s="179"/>
      <c r="F125" s="179"/>
      <c r="G125" s="179">
        <f t="shared" si="70"/>
        <v>0</v>
      </c>
      <c r="H125" s="179"/>
      <c r="I125" s="179"/>
      <c r="J125" s="179"/>
      <c r="K125" s="179">
        <f t="shared" si="71"/>
        <v>0</v>
      </c>
      <c r="L125" s="179">
        <f t="shared" si="59"/>
        <v>0</v>
      </c>
      <c r="M125" s="179">
        <f t="shared" si="59"/>
        <v>0</v>
      </c>
      <c r="N125" s="179">
        <f t="shared" si="59"/>
        <v>0</v>
      </c>
      <c r="O125" s="179">
        <f t="shared" si="72"/>
        <v>0</v>
      </c>
      <c r="P125" s="179"/>
      <c r="Q125" s="179"/>
      <c r="R125" s="179"/>
      <c r="S125" s="179">
        <f t="shared" si="73"/>
        <v>0</v>
      </c>
      <c r="T125" s="179"/>
      <c r="U125" s="179"/>
      <c r="V125" s="179"/>
      <c r="W125" s="179">
        <f t="shared" si="74"/>
        <v>0</v>
      </c>
      <c r="X125" s="179"/>
      <c r="Y125" s="179">
        <v>500000</v>
      </c>
      <c r="Z125" s="179"/>
      <c r="AA125" s="179">
        <f t="shared" si="75"/>
        <v>500000</v>
      </c>
      <c r="AB125" s="179">
        <f t="shared" si="52"/>
        <v>0</v>
      </c>
      <c r="AC125" s="179">
        <f t="shared" si="52"/>
        <v>500000</v>
      </c>
      <c r="AD125" s="179">
        <f t="shared" si="52"/>
        <v>0</v>
      </c>
      <c r="AE125" s="179">
        <f t="shared" si="53"/>
        <v>500000</v>
      </c>
      <c r="AF125" s="179"/>
      <c r="AG125" s="179">
        <f>[3]CHD4A!AX50</f>
        <v>0</v>
      </c>
      <c r="AH125" s="179"/>
      <c r="AI125" s="179">
        <f t="shared" si="76"/>
        <v>0</v>
      </c>
      <c r="AJ125" s="179">
        <f t="shared" si="55"/>
        <v>0</v>
      </c>
      <c r="AK125" s="179">
        <f t="shared" si="55"/>
        <v>500000</v>
      </c>
      <c r="AL125" s="179">
        <f t="shared" si="55"/>
        <v>0</v>
      </c>
      <c r="AM125" s="179">
        <f t="shared" si="77"/>
        <v>500000</v>
      </c>
      <c r="AN125" s="181" t="str">
        <f t="shared" si="65"/>
        <v xml:space="preserve"> </v>
      </c>
      <c r="AO125" s="181">
        <f t="shared" si="65"/>
        <v>0</v>
      </c>
      <c r="AP125" s="181" t="str">
        <f t="shared" si="65"/>
        <v xml:space="preserve"> </v>
      </c>
      <c r="AQ125" s="181">
        <f t="shared" si="65"/>
        <v>0</v>
      </c>
      <c r="AR125" s="179">
        <f t="shared" si="66"/>
        <v>0</v>
      </c>
      <c r="AS125" s="179">
        <f t="shared" si="66"/>
        <v>0</v>
      </c>
      <c r="AT125" s="179">
        <f t="shared" si="66"/>
        <v>0</v>
      </c>
      <c r="AU125" s="138">
        <f t="shared" si="67"/>
        <v>0</v>
      </c>
      <c r="AV125" s="182"/>
    </row>
    <row r="126" spans="1:49" s="183" customFormat="1">
      <c r="A126" s="135"/>
      <c r="B126" s="136"/>
      <c r="C126" s="212" t="s">
        <v>97</v>
      </c>
      <c r="D126" s="179"/>
      <c r="E126" s="179"/>
      <c r="F126" s="179"/>
      <c r="G126" s="179">
        <f t="shared" si="70"/>
        <v>0</v>
      </c>
      <c r="H126" s="179"/>
      <c r="I126" s="179"/>
      <c r="J126" s="179"/>
      <c r="K126" s="179">
        <f t="shared" si="71"/>
        <v>0</v>
      </c>
      <c r="L126" s="179">
        <f t="shared" si="59"/>
        <v>0</v>
      </c>
      <c r="M126" s="179">
        <f t="shared" si="59"/>
        <v>0</v>
      </c>
      <c r="N126" s="179">
        <f t="shared" si="59"/>
        <v>0</v>
      </c>
      <c r="O126" s="179">
        <f t="shared" si="72"/>
        <v>0</v>
      </c>
      <c r="P126" s="179"/>
      <c r="Q126" s="179"/>
      <c r="R126" s="179"/>
      <c r="S126" s="179">
        <f t="shared" si="73"/>
        <v>0</v>
      </c>
      <c r="T126" s="179"/>
      <c r="U126" s="179"/>
      <c r="V126" s="179"/>
      <c r="W126" s="179">
        <f t="shared" si="74"/>
        <v>0</v>
      </c>
      <c r="X126" s="179"/>
      <c r="Y126" s="179">
        <v>341750</v>
      </c>
      <c r="Z126" s="179"/>
      <c r="AA126" s="179">
        <f t="shared" si="75"/>
        <v>341750</v>
      </c>
      <c r="AB126" s="179">
        <f t="shared" si="52"/>
        <v>0</v>
      </c>
      <c r="AC126" s="179">
        <f t="shared" si="52"/>
        <v>341750</v>
      </c>
      <c r="AD126" s="179">
        <f t="shared" si="52"/>
        <v>0</v>
      </c>
      <c r="AE126" s="179">
        <f t="shared" si="53"/>
        <v>341750</v>
      </c>
      <c r="AF126" s="179"/>
      <c r="AG126" s="179">
        <f>[3]CHD4B!AX50</f>
        <v>71750</v>
      </c>
      <c r="AH126" s="179"/>
      <c r="AI126" s="179">
        <f t="shared" si="76"/>
        <v>71750</v>
      </c>
      <c r="AJ126" s="179">
        <f t="shared" si="55"/>
        <v>0</v>
      </c>
      <c r="AK126" s="179">
        <f t="shared" si="55"/>
        <v>270000</v>
      </c>
      <c r="AL126" s="179">
        <f t="shared" si="55"/>
        <v>0</v>
      </c>
      <c r="AM126" s="179">
        <f t="shared" si="77"/>
        <v>270000</v>
      </c>
      <c r="AN126" s="181" t="str">
        <f t="shared" si="65"/>
        <v xml:space="preserve"> </v>
      </c>
      <c r="AO126" s="181">
        <f t="shared" si="65"/>
        <v>0.20994879297732261</v>
      </c>
      <c r="AP126" s="181" t="str">
        <f t="shared" si="65"/>
        <v xml:space="preserve"> </v>
      </c>
      <c r="AQ126" s="181">
        <f t="shared" si="65"/>
        <v>0.20994879297732261</v>
      </c>
      <c r="AR126" s="179">
        <f t="shared" si="66"/>
        <v>0</v>
      </c>
      <c r="AS126" s="179">
        <f t="shared" si="66"/>
        <v>0</v>
      </c>
      <c r="AT126" s="179">
        <f t="shared" si="66"/>
        <v>0</v>
      </c>
      <c r="AU126" s="138">
        <f t="shared" si="67"/>
        <v>0</v>
      </c>
      <c r="AV126" s="182"/>
    </row>
    <row r="127" spans="1:49" s="183" customFormat="1">
      <c r="A127" s="135"/>
      <c r="B127" s="136"/>
      <c r="C127" s="212" t="s">
        <v>54</v>
      </c>
      <c r="D127" s="179"/>
      <c r="E127" s="179"/>
      <c r="F127" s="179"/>
      <c r="G127" s="179">
        <f t="shared" si="70"/>
        <v>0</v>
      </c>
      <c r="H127" s="179"/>
      <c r="I127" s="179"/>
      <c r="J127" s="179"/>
      <c r="K127" s="179">
        <f t="shared" si="71"/>
        <v>0</v>
      </c>
      <c r="L127" s="179">
        <f t="shared" si="59"/>
        <v>0</v>
      </c>
      <c r="M127" s="179">
        <f t="shared" si="59"/>
        <v>0</v>
      </c>
      <c r="N127" s="179">
        <f t="shared" si="59"/>
        <v>0</v>
      </c>
      <c r="O127" s="179">
        <f t="shared" si="72"/>
        <v>0</v>
      </c>
      <c r="P127" s="179"/>
      <c r="Q127" s="179"/>
      <c r="R127" s="179"/>
      <c r="S127" s="179">
        <f t="shared" si="73"/>
        <v>0</v>
      </c>
      <c r="T127" s="179"/>
      <c r="U127" s="179"/>
      <c r="V127" s="179"/>
      <c r="W127" s="179">
        <f t="shared" si="74"/>
        <v>0</v>
      </c>
      <c r="X127" s="179"/>
      <c r="Y127" s="179">
        <v>100000</v>
      </c>
      <c r="Z127" s="179"/>
      <c r="AA127" s="179">
        <f t="shared" si="75"/>
        <v>100000</v>
      </c>
      <c r="AB127" s="179">
        <f t="shared" si="52"/>
        <v>0</v>
      </c>
      <c r="AC127" s="179">
        <f t="shared" si="52"/>
        <v>100000</v>
      </c>
      <c r="AD127" s="179">
        <f t="shared" si="52"/>
        <v>0</v>
      </c>
      <c r="AE127" s="179">
        <f t="shared" si="53"/>
        <v>100000</v>
      </c>
      <c r="AF127" s="179"/>
      <c r="AG127" s="179">
        <f>[3]CHD7!AX50</f>
        <v>0</v>
      </c>
      <c r="AH127" s="179"/>
      <c r="AI127" s="179">
        <f t="shared" si="76"/>
        <v>0</v>
      </c>
      <c r="AJ127" s="179">
        <f t="shared" si="55"/>
        <v>0</v>
      </c>
      <c r="AK127" s="179">
        <f t="shared" si="55"/>
        <v>100000</v>
      </c>
      <c r="AL127" s="179">
        <f t="shared" si="55"/>
        <v>0</v>
      </c>
      <c r="AM127" s="179">
        <f t="shared" si="77"/>
        <v>100000</v>
      </c>
      <c r="AN127" s="181" t="str">
        <f t="shared" si="65"/>
        <v xml:space="preserve"> </v>
      </c>
      <c r="AO127" s="181">
        <f t="shared" si="65"/>
        <v>0</v>
      </c>
      <c r="AP127" s="181" t="str">
        <f t="shared" si="65"/>
        <v xml:space="preserve"> </v>
      </c>
      <c r="AQ127" s="181">
        <f t="shared" si="65"/>
        <v>0</v>
      </c>
      <c r="AR127" s="179">
        <f t="shared" si="66"/>
        <v>0</v>
      </c>
      <c r="AS127" s="179">
        <f t="shared" si="66"/>
        <v>0</v>
      </c>
      <c r="AT127" s="179">
        <f t="shared" si="66"/>
        <v>0</v>
      </c>
      <c r="AU127" s="138">
        <f t="shared" si="67"/>
        <v>0</v>
      </c>
      <c r="AV127" s="182"/>
    </row>
    <row r="128" spans="1:49" s="183" customFormat="1">
      <c r="A128" s="135"/>
      <c r="B128" s="136"/>
      <c r="C128" s="137"/>
      <c r="D128" s="179"/>
      <c r="E128" s="179"/>
      <c r="F128" s="179"/>
      <c r="G128" s="179">
        <f t="shared" si="70"/>
        <v>0</v>
      </c>
      <c r="H128" s="179"/>
      <c r="I128" s="179"/>
      <c r="J128" s="179"/>
      <c r="K128" s="179">
        <f t="shared" si="71"/>
        <v>0</v>
      </c>
      <c r="L128" s="179">
        <f t="shared" si="59"/>
        <v>0</v>
      </c>
      <c r="M128" s="179">
        <f t="shared" si="59"/>
        <v>0</v>
      </c>
      <c r="N128" s="179">
        <f t="shared" si="59"/>
        <v>0</v>
      </c>
      <c r="O128" s="179">
        <f t="shared" si="72"/>
        <v>0</v>
      </c>
      <c r="P128" s="179"/>
      <c r="Q128" s="179"/>
      <c r="R128" s="179"/>
      <c r="S128" s="179">
        <f t="shared" si="73"/>
        <v>0</v>
      </c>
      <c r="T128" s="179"/>
      <c r="U128" s="179"/>
      <c r="V128" s="179"/>
      <c r="W128" s="179">
        <f t="shared" si="74"/>
        <v>0</v>
      </c>
      <c r="X128" s="179"/>
      <c r="Y128" s="179"/>
      <c r="Z128" s="179"/>
      <c r="AA128" s="179">
        <f t="shared" si="75"/>
        <v>0</v>
      </c>
      <c r="AB128" s="179">
        <f t="shared" si="52"/>
        <v>0</v>
      </c>
      <c r="AC128" s="179">
        <f t="shared" si="52"/>
        <v>0</v>
      </c>
      <c r="AD128" s="179">
        <f t="shared" si="52"/>
        <v>0</v>
      </c>
      <c r="AE128" s="179">
        <f t="shared" si="53"/>
        <v>0</v>
      </c>
      <c r="AF128" s="179"/>
      <c r="AG128" s="179"/>
      <c r="AH128" s="179"/>
      <c r="AI128" s="179">
        <f t="shared" si="76"/>
        <v>0</v>
      </c>
      <c r="AJ128" s="179">
        <f t="shared" si="55"/>
        <v>0</v>
      </c>
      <c r="AK128" s="179">
        <f t="shared" si="55"/>
        <v>0</v>
      </c>
      <c r="AL128" s="179">
        <f t="shared" si="55"/>
        <v>0</v>
      </c>
      <c r="AM128" s="179">
        <f t="shared" si="77"/>
        <v>0</v>
      </c>
      <c r="AN128" s="181" t="str">
        <f t="shared" si="65"/>
        <v xml:space="preserve"> </v>
      </c>
      <c r="AO128" s="181" t="str">
        <f t="shared" si="65"/>
        <v xml:space="preserve"> </v>
      </c>
      <c r="AP128" s="181" t="str">
        <f t="shared" si="65"/>
        <v xml:space="preserve"> </v>
      </c>
      <c r="AQ128" s="181" t="str">
        <f t="shared" si="65"/>
        <v xml:space="preserve"> </v>
      </c>
      <c r="AR128" s="179">
        <f t="shared" si="66"/>
        <v>0</v>
      </c>
      <c r="AS128" s="179">
        <f t="shared" si="66"/>
        <v>0</v>
      </c>
      <c r="AT128" s="179">
        <f t="shared" si="66"/>
        <v>0</v>
      </c>
      <c r="AU128" s="138">
        <f t="shared" si="67"/>
        <v>0</v>
      </c>
      <c r="AV128" s="182"/>
    </row>
    <row r="129" spans="1:49" s="168" customFormat="1" ht="24">
      <c r="A129" s="176" t="s">
        <v>134</v>
      </c>
      <c r="B129" s="177"/>
      <c r="C129" s="211" t="s">
        <v>135</v>
      </c>
      <c r="D129" s="164">
        <f>SUM(D130:D171)</f>
        <v>20243000</v>
      </c>
      <c r="E129" s="164">
        <f t="shared" ref="E129:AM129" si="79">SUM(E130:E171)</f>
        <v>132566000</v>
      </c>
      <c r="F129" s="164">
        <f t="shared" si="79"/>
        <v>0</v>
      </c>
      <c r="G129" s="164">
        <f t="shared" si="79"/>
        <v>152809000</v>
      </c>
      <c r="H129" s="164">
        <f t="shared" si="79"/>
        <v>0</v>
      </c>
      <c r="I129" s="164">
        <f t="shared" si="79"/>
        <v>-11040</v>
      </c>
      <c r="J129" s="164">
        <f t="shared" si="79"/>
        <v>0</v>
      </c>
      <c r="K129" s="164">
        <f t="shared" si="79"/>
        <v>-11040</v>
      </c>
      <c r="L129" s="164">
        <f t="shared" si="79"/>
        <v>20243000</v>
      </c>
      <c r="M129" s="164">
        <f t="shared" si="79"/>
        <v>132554960</v>
      </c>
      <c r="N129" s="164">
        <f t="shared" si="79"/>
        <v>0</v>
      </c>
      <c r="O129" s="164">
        <f t="shared" si="79"/>
        <v>152797960</v>
      </c>
      <c r="P129" s="164">
        <f t="shared" si="79"/>
        <v>20243000</v>
      </c>
      <c r="Q129" s="164">
        <f t="shared" si="79"/>
        <v>132566000</v>
      </c>
      <c r="R129" s="164">
        <f t="shared" si="79"/>
        <v>0</v>
      </c>
      <c r="S129" s="164">
        <f t="shared" si="79"/>
        <v>152809000</v>
      </c>
      <c r="T129" s="164">
        <f t="shared" si="79"/>
        <v>0</v>
      </c>
      <c r="U129" s="164">
        <f t="shared" si="79"/>
        <v>-11040</v>
      </c>
      <c r="V129" s="164">
        <f t="shared" si="79"/>
        <v>0</v>
      </c>
      <c r="W129" s="164">
        <f t="shared" si="79"/>
        <v>-11040</v>
      </c>
      <c r="X129" s="164">
        <f t="shared" si="79"/>
        <v>0</v>
      </c>
      <c r="Y129" s="164">
        <f t="shared" si="79"/>
        <v>0</v>
      </c>
      <c r="Z129" s="164">
        <f t="shared" si="79"/>
        <v>0</v>
      </c>
      <c r="AA129" s="164">
        <f t="shared" si="79"/>
        <v>0</v>
      </c>
      <c r="AB129" s="164">
        <f t="shared" si="79"/>
        <v>20243000</v>
      </c>
      <c r="AC129" s="164">
        <f t="shared" si="79"/>
        <v>132554960</v>
      </c>
      <c r="AD129" s="164">
        <f t="shared" si="79"/>
        <v>0</v>
      </c>
      <c r="AE129" s="164">
        <f t="shared" si="79"/>
        <v>152797960</v>
      </c>
      <c r="AF129" s="164">
        <f t="shared" si="79"/>
        <v>20124961.459999997</v>
      </c>
      <c r="AG129" s="164">
        <f t="shared" si="79"/>
        <v>105296619.35000001</v>
      </c>
      <c r="AH129" s="164">
        <f t="shared" si="79"/>
        <v>0</v>
      </c>
      <c r="AI129" s="164">
        <f t="shared" si="79"/>
        <v>125421580.81</v>
      </c>
      <c r="AJ129" s="164">
        <f t="shared" si="79"/>
        <v>118038.53999999998</v>
      </c>
      <c r="AK129" s="164">
        <f t="shared" si="79"/>
        <v>27258340.650000025</v>
      </c>
      <c r="AL129" s="164">
        <f t="shared" si="79"/>
        <v>0</v>
      </c>
      <c r="AM129" s="164">
        <f t="shared" si="79"/>
        <v>27376379.190000024</v>
      </c>
      <c r="AN129" s="166">
        <f t="shared" si="65"/>
        <v>0.99416892061453332</v>
      </c>
      <c r="AO129" s="166">
        <f t="shared" si="65"/>
        <v>0.79436197144188347</v>
      </c>
      <c r="AP129" s="166" t="str">
        <f t="shared" si="65"/>
        <v xml:space="preserve"> </v>
      </c>
      <c r="AQ129" s="166">
        <f t="shared" si="65"/>
        <v>0.82083282270260682</v>
      </c>
      <c r="AR129" s="164">
        <f t="shared" si="66"/>
        <v>0</v>
      </c>
      <c r="AS129" s="164">
        <f t="shared" si="66"/>
        <v>0</v>
      </c>
      <c r="AT129" s="164">
        <f t="shared" si="66"/>
        <v>0</v>
      </c>
      <c r="AU129" s="164">
        <f t="shared" si="67"/>
        <v>0</v>
      </c>
      <c r="AV129" s="167"/>
      <c r="AW129" s="214">
        <f>+AM129-'[1]Summary by PAP CY2015'!$BE$53</f>
        <v>0</v>
      </c>
    </row>
    <row r="130" spans="1:49" s="183" customFormat="1">
      <c r="A130" s="135" t="s">
        <v>134</v>
      </c>
      <c r="B130" s="136"/>
      <c r="C130" s="212" t="s">
        <v>51</v>
      </c>
      <c r="D130" s="179">
        <v>20243000</v>
      </c>
      <c r="E130" s="179">
        <v>132566000</v>
      </c>
      <c r="F130" s="179"/>
      <c r="G130" s="179">
        <f>SUM(D130:F130)</f>
        <v>152809000</v>
      </c>
      <c r="H130" s="179"/>
      <c r="I130" s="179">
        <v>-11040</v>
      </c>
      <c r="J130" s="179"/>
      <c r="K130" s="179">
        <f>SUM(H130:J130)</f>
        <v>-11040</v>
      </c>
      <c r="L130" s="179">
        <f t="shared" si="59"/>
        <v>20243000</v>
      </c>
      <c r="M130" s="179">
        <f t="shared" si="59"/>
        <v>132554960</v>
      </c>
      <c r="N130" s="179">
        <f t="shared" si="59"/>
        <v>0</v>
      </c>
      <c r="O130" s="179">
        <f>SUM(L130:N130)</f>
        <v>152797960</v>
      </c>
      <c r="P130" s="179">
        <v>20243000</v>
      </c>
      <c r="Q130" s="179">
        <v>132566000</v>
      </c>
      <c r="R130" s="179"/>
      <c r="S130" s="179">
        <f>SUM(P130:R130)</f>
        <v>152809000</v>
      </c>
      <c r="T130" s="179"/>
      <c r="U130" s="179">
        <v>-11040</v>
      </c>
      <c r="V130" s="179"/>
      <c r="W130" s="179">
        <f>SUM(T130:V130)</f>
        <v>-11040</v>
      </c>
      <c r="X130" s="179">
        <f>-'[3]Central CY'!E45</f>
        <v>-714593.5</v>
      </c>
      <c r="Y130" s="179">
        <f>-'[3]Central CY'!E46</f>
        <v>-80208390</v>
      </c>
      <c r="Z130" s="179">
        <f>-'[3]Central CY'!E47</f>
        <v>0</v>
      </c>
      <c r="AA130" s="179">
        <f>SUM(X130:Z130)</f>
        <v>-80922983.5</v>
      </c>
      <c r="AB130" s="179">
        <f t="shared" si="52"/>
        <v>19528406.5</v>
      </c>
      <c r="AC130" s="179">
        <f t="shared" si="52"/>
        <v>52346570</v>
      </c>
      <c r="AD130" s="179">
        <f t="shared" si="52"/>
        <v>0</v>
      </c>
      <c r="AE130" s="179">
        <f t="shared" si="53"/>
        <v>71874976.5</v>
      </c>
      <c r="AF130" s="179">
        <f>'[3]Central CY'!F45</f>
        <v>19528406.499999996</v>
      </c>
      <c r="AG130" s="179">
        <f>'[3]Central CY'!F46</f>
        <v>50221475.009999976</v>
      </c>
      <c r="AH130" s="179">
        <f>'[3]Central CY'!F47</f>
        <v>0</v>
      </c>
      <c r="AI130" s="179">
        <f>SUM(AF130:AH130)</f>
        <v>69749881.509999976</v>
      </c>
      <c r="AJ130" s="179">
        <f t="shared" si="55"/>
        <v>0</v>
      </c>
      <c r="AK130" s="179">
        <f t="shared" si="55"/>
        <v>2125094.9900000244</v>
      </c>
      <c r="AL130" s="179">
        <f t="shared" si="55"/>
        <v>0</v>
      </c>
      <c r="AM130" s="179">
        <f>SUM(AJ130:AL130)</f>
        <v>2125094.9900000244</v>
      </c>
      <c r="AN130" s="181">
        <f t="shared" si="65"/>
        <v>0.99999999999999978</v>
      </c>
      <c r="AO130" s="181">
        <f t="shared" si="65"/>
        <v>0.95940335746926642</v>
      </c>
      <c r="AP130" s="181" t="str">
        <f t="shared" si="65"/>
        <v xml:space="preserve"> </v>
      </c>
      <c r="AQ130" s="181">
        <f t="shared" si="65"/>
        <v>0.97043345134171943</v>
      </c>
      <c r="AR130" s="179">
        <f t="shared" si="66"/>
        <v>0</v>
      </c>
      <c r="AS130" s="179">
        <f t="shared" si="66"/>
        <v>0</v>
      </c>
      <c r="AT130" s="179">
        <f t="shared" si="66"/>
        <v>0</v>
      </c>
      <c r="AU130" s="138">
        <f t="shared" si="67"/>
        <v>0</v>
      </c>
      <c r="AV130" s="182"/>
    </row>
    <row r="131" spans="1:49" s="183" customFormat="1" ht="24">
      <c r="A131" s="135"/>
      <c r="B131" s="136"/>
      <c r="C131" s="212" t="s">
        <v>52</v>
      </c>
      <c r="D131" s="179"/>
      <c r="E131" s="179"/>
      <c r="F131" s="179"/>
      <c r="G131" s="179">
        <f t="shared" ref="G131:G146" si="80">SUM(D131:F131)</f>
        <v>0</v>
      </c>
      <c r="H131" s="179"/>
      <c r="I131" s="179"/>
      <c r="J131" s="179"/>
      <c r="K131" s="179">
        <f t="shared" ref="K131:K146" si="81">SUM(H131:J131)</f>
        <v>0</v>
      </c>
      <c r="L131" s="179">
        <f t="shared" si="59"/>
        <v>0</v>
      </c>
      <c r="M131" s="179">
        <f t="shared" si="59"/>
        <v>0</v>
      </c>
      <c r="N131" s="179">
        <f t="shared" si="59"/>
        <v>0</v>
      </c>
      <c r="O131" s="179">
        <f t="shared" ref="O131:O146" si="82">SUM(L131:N131)</f>
        <v>0</v>
      </c>
      <c r="P131" s="179"/>
      <c r="Q131" s="179"/>
      <c r="R131" s="179"/>
      <c r="S131" s="179">
        <f t="shared" ref="S131:S146" si="83">SUM(P131:R131)</f>
        <v>0</v>
      </c>
      <c r="T131" s="179"/>
      <c r="U131" s="179"/>
      <c r="V131" s="179"/>
      <c r="W131" s="179">
        <f t="shared" ref="W131:W146" si="84">SUM(T131:V131)</f>
        <v>0</v>
      </c>
      <c r="X131" s="179">
        <f>+[3]CHDNCR!J54</f>
        <v>0</v>
      </c>
      <c r="Y131" s="179">
        <f>+[3]CHDNCR!J55+[3]CHDNCR!I55</f>
        <v>2477204</v>
      </c>
      <c r="Z131" s="179"/>
      <c r="AA131" s="179">
        <f t="shared" ref="AA131:AA146" si="85">SUM(X131:Z131)</f>
        <v>2477204</v>
      </c>
      <c r="AB131" s="179">
        <f t="shared" si="52"/>
        <v>0</v>
      </c>
      <c r="AC131" s="179">
        <f t="shared" si="52"/>
        <v>2477204</v>
      </c>
      <c r="AD131" s="179">
        <f t="shared" si="52"/>
        <v>0</v>
      </c>
      <c r="AE131" s="179">
        <f t="shared" si="53"/>
        <v>2477204</v>
      </c>
      <c r="AF131" s="179">
        <f>+[3]CHDNCR!AX54</f>
        <v>0</v>
      </c>
      <c r="AG131" s="179">
        <f>+[3]CHDNCR!AX55</f>
        <v>1860757.38</v>
      </c>
      <c r="AH131" s="179"/>
      <c r="AI131" s="179">
        <f t="shared" ref="AI131:AI146" si="86">SUM(AF131:AH131)</f>
        <v>1860757.38</v>
      </c>
      <c r="AJ131" s="179">
        <f t="shared" si="55"/>
        <v>0</v>
      </c>
      <c r="AK131" s="179">
        <f t="shared" si="55"/>
        <v>616446.62000000011</v>
      </c>
      <c r="AL131" s="179">
        <f t="shared" si="55"/>
        <v>0</v>
      </c>
      <c r="AM131" s="215">
        <f t="shared" ref="AM131:AM146" si="87">SUM(AJ131:AL131)</f>
        <v>616446.62000000011</v>
      </c>
      <c r="AN131" s="181" t="str">
        <f t="shared" si="65"/>
        <v xml:space="preserve"> </v>
      </c>
      <c r="AO131" s="181">
        <f t="shared" si="65"/>
        <v>0.75115225875624292</v>
      </c>
      <c r="AP131" s="181" t="str">
        <f t="shared" si="65"/>
        <v xml:space="preserve"> </v>
      </c>
      <c r="AQ131" s="181">
        <f t="shared" si="65"/>
        <v>0.75115225875624292</v>
      </c>
      <c r="AR131" s="179">
        <f t="shared" si="66"/>
        <v>0</v>
      </c>
      <c r="AS131" s="179">
        <f t="shared" si="66"/>
        <v>0</v>
      </c>
      <c r="AT131" s="179">
        <f t="shared" si="66"/>
        <v>0</v>
      </c>
      <c r="AU131" s="138">
        <f t="shared" si="67"/>
        <v>0</v>
      </c>
      <c r="AV131" s="182"/>
    </row>
    <row r="132" spans="1:49" s="183" customFormat="1">
      <c r="A132" s="135"/>
      <c r="B132" s="136"/>
      <c r="C132" s="212" t="s">
        <v>88</v>
      </c>
      <c r="D132" s="179"/>
      <c r="E132" s="179"/>
      <c r="F132" s="179"/>
      <c r="G132" s="179">
        <f t="shared" si="80"/>
        <v>0</v>
      </c>
      <c r="H132" s="179"/>
      <c r="I132" s="179"/>
      <c r="J132" s="179"/>
      <c r="K132" s="179">
        <f t="shared" si="81"/>
        <v>0</v>
      </c>
      <c r="L132" s="179">
        <f t="shared" si="59"/>
        <v>0</v>
      </c>
      <c r="M132" s="179">
        <f t="shared" si="59"/>
        <v>0</v>
      </c>
      <c r="N132" s="179">
        <f t="shared" si="59"/>
        <v>0</v>
      </c>
      <c r="O132" s="179">
        <f t="shared" si="82"/>
        <v>0</v>
      </c>
      <c r="P132" s="179"/>
      <c r="Q132" s="179"/>
      <c r="R132" s="179"/>
      <c r="S132" s="179">
        <f t="shared" si="83"/>
        <v>0</v>
      </c>
      <c r="T132" s="179"/>
      <c r="U132" s="179"/>
      <c r="V132" s="179"/>
      <c r="W132" s="179">
        <f t="shared" si="84"/>
        <v>0</v>
      </c>
      <c r="X132" s="179">
        <f>+[3]CHDCAR!J54</f>
        <v>0</v>
      </c>
      <c r="Y132" s="179">
        <f>+[3]CHDCAR!J55+[3]CHDCAR!I55</f>
        <v>3299740</v>
      </c>
      <c r="Z132" s="179"/>
      <c r="AA132" s="179">
        <f t="shared" si="85"/>
        <v>3299740</v>
      </c>
      <c r="AB132" s="179">
        <f t="shared" si="52"/>
        <v>0</v>
      </c>
      <c r="AC132" s="179">
        <f t="shared" si="52"/>
        <v>3299740</v>
      </c>
      <c r="AD132" s="179">
        <f t="shared" si="52"/>
        <v>0</v>
      </c>
      <c r="AE132" s="179">
        <f t="shared" si="53"/>
        <v>3299740</v>
      </c>
      <c r="AF132" s="179">
        <f>+[3]CHDCAR!AX54</f>
        <v>0</v>
      </c>
      <c r="AG132" s="179">
        <f>+[3]CHDCAR!AX55</f>
        <v>2450705.87</v>
      </c>
      <c r="AH132" s="179"/>
      <c r="AI132" s="179">
        <f t="shared" si="86"/>
        <v>2450705.87</v>
      </c>
      <c r="AJ132" s="179">
        <f t="shared" si="55"/>
        <v>0</v>
      </c>
      <c r="AK132" s="179">
        <f t="shared" si="55"/>
        <v>849034.12999999989</v>
      </c>
      <c r="AL132" s="179">
        <f t="shared" si="55"/>
        <v>0</v>
      </c>
      <c r="AM132" s="215">
        <f t="shared" si="87"/>
        <v>849034.12999999989</v>
      </c>
      <c r="AN132" s="181" t="str">
        <f t="shared" si="65"/>
        <v xml:space="preserve"> </v>
      </c>
      <c r="AO132" s="181">
        <f t="shared" si="65"/>
        <v>0.7426966579185027</v>
      </c>
      <c r="AP132" s="181" t="str">
        <f t="shared" si="65"/>
        <v xml:space="preserve"> </v>
      </c>
      <c r="AQ132" s="181">
        <f t="shared" si="65"/>
        <v>0.7426966579185027</v>
      </c>
      <c r="AR132" s="179">
        <f t="shared" si="66"/>
        <v>0</v>
      </c>
      <c r="AS132" s="179">
        <f t="shared" si="66"/>
        <v>0</v>
      </c>
      <c r="AT132" s="179">
        <f t="shared" si="66"/>
        <v>0</v>
      </c>
      <c r="AU132" s="138">
        <f t="shared" si="67"/>
        <v>0</v>
      </c>
      <c r="AV132" s="182"/>
    </row>
    <row r="133" spans="1:49" s="183" customFormat="1">
      <c r="A133" s="135"/>
      <c r="B133" s="136"/>
      <c r="C133" s="213" t="s">
        <v>80</v>
      </c>
      <c r="D133" s="179"/>
      <c r="E133" s="179"/>
      <c r="F133" s="179"/>
      <c r="G133" s="179">
        <f t="shared" si="80"/>
        <v>0</v>
      </c>
      <c r="H133" s="179"/>
      <c r="I133" s="179"/>
      <c r="J133" s="179"/>
      <c r="K133" s="179">
        <f t="shared" si="81"/>
        <v>0</v>
      </c>
      <c r="L133" s="179">
        <f t="shared" si="59"/>
        <v>0</v>
      </c>
      <c r="M133" s="179">
        <f t="shared" si="59"/>
        <v>0</v>
      </c>
      <c r="N133" s="179">
        <f t="shared" si="59"/>
        <v>0</v>
      </c>
      <c r="O133" s="179">
        <f t="shared" si="82"/>
        <v>0</v>
      </c>
      <c r="P133" s="179"/>
      <c r="Q133" s="179"/>
      <c r="R133" s="179"/>
      <c r="S133" s="179">
        <f t="shared" si="83"/>
        <v>0</v>
      </c>
      <c r="T133" s="179"/>
      <c r="U133" s="179"/>
      <c r="V133" s="179"/>
      <c r="W133" s="179">
        <f t="shared" si="84"/>
        <v>0</v>
      </c>
      <c r="X133" s="179">
        <f>+[3]CHD1!J54</f>
        <v>0</v>
      </c>
      <c r="Y133" s="179">
        <f>+[3]CHD1!J55+[3]CHD1!I55</f>
        <v>3239500</v>
      </c>
      <c r="Z133" s="179"/>
      <c r="AA133" s="179">
        <f t="shared" si="85"/>
        <v>3239500</v>
      </c>
      <c r="AB133" s="179">
        <f t="shared" si="52"/>
        <v>0</v>
      </c>
      <c r="AC133" s="179">
        <f t="shared" si="52"/>
        <v>3239500</v>
      </c>
      <c r="AD133" s="179">
        <f t="shared" si="52"/>
        <v>0</v>
      </c>
      <c r="AE133" s="179">
        <f t="shared" si="53"/>
        <v>3239500</v>
      </c>
      <c r="AF133" s="179">
        <f>+[3]CHD1!AX54</f>
        <v>0</v>
      </c>
      <c r="AG133" s="179">
        <f>+[3]CHD1!AX55</f>
        <v>2083096.7000000004</v>
      </c>
      <c r="AH133" s="179"/>
      <c r="AI133" s="179">
        <f t="shared" si="86"/>
        <v>2083096.7000000004</v>
      </c>
      <c r="AJ133" s="179">
        <f t="shared" si="55"/>
        <v>0</v>
      </c>
      <c r="AK133" s="179">
        <f t="shared" si="55"/>
        <v>1156403.2999999996</v>
      </c>
      <c r="AL133" s="179">
        <f t="shared" si="55"/>
        <v>0</v>
      </c>
      <c r="AM133" s="215">
        <f t="shared" si="87"/>
        <v>1156403.2999999996</v>
      </c>
      <c r="AN133" s="181" t="str">
        <f t="shared" si="65"/>
        <v xml:space="preserve"> </v>
      </c>
      <c r="AO133" s="181">
        <f t="shared" si="65"/>
        <v>0.64303031331995686</v>
      </c>
      <c r="AP133" s="181" t="str">
        <f t="shared" si="65"/>
        <v xml:space="preserve"> </v>
      </c>
      <c r="AQ133" s="181">
        <f t="shared" si="65"/>
        <v>0.64303031331995686</v>
      </c>
      <c r="AR133" s="179">
        <f t="shared" si="66"/>
        <v>0</v>
      </c>
      <c r="AS133" s="179">
        <f t="shared" si="66"/>
        <v>0</v>
      </c>
      <c r="AT133" s="179">
        <f t="shared" si="66"/>
        <v>0</v>
      </c>
      <c r="AU133" s="138">
        <f t="shared" si="67"/>
        <v>0</v>
      </c>
      <c r="AV133" s="182"/>
    </row>
    <row r="134" spans="1:49" s="183" customFormat="1" ht="24">
      <c r="A134" s="135"/>
      <c r="B134" s="136"/>
      <c r="C134" s="212" t="s">
        <v>91</v>
      </c>
      <c r="D134" s="179"/>
      <c r="E134" s="179"/>
      <c r="F134" s="179"/>
      <c r="G134" s="179">
        <f t="shared" si="80"/>
        <v>0</v>
      </c>
      <c r="H134" s="179"/>
      <c r="I134" s="179"/>
      <c r="J134" s="179"/>
      <c r="K134" s="179">
        <f t="shared" si="81"/>
        <v>0</v>
      </c>
      <c r="L134" s="179">
        <f t="shared" si="59"/>
        <v>0</v>
      </c>
      <c r="M134" s="179">
        <f t="shared" si="59"/>
        <v>0</v>
      </c>
      <c r="N134" s="179">
        <f t="shared" si="59"/>
        <v>0</v>
      </c>
      <c r="O134" s="179">
        <f t="shared" si="82"/>
        <v>0</v>
      </c>
      <c r="P134" s="179"/>
      <c r="Q134" s="179"/>
      <c r="R134" s="179"/>
      <c r="S134" s="179">
        <f t="shared" si="83"/>
        <v>0</v>
      </c>
      <c r="T134" s="179"/>
      <c r="U134" s="179"/>
      <c r="V134" s="179"/>
      <c r="W134" s="179">
        <f t="shared" si="84"/>
        <v>0</v>
      </c>
      <c r="X134" s="179">
        <f>+[3]CHD2!J54</f>
        <v>0</v>
      </c>
      <c r="Y134" s="179">
        <f>+[3]CHD2!J55+[3]CHD2!I55</f>
        <v>2866450</v>
      </c>
      <c r="Z134" s="179"/>
      <c r="AA134" s="179">
        <f t="shared" si="85"/>
        <v>2866450</v>
      </c>
      <c r="AB134" s="179">
        <f t="shared" si="52"/>
        <v>0</v>
      </c>
      <c r="AC134" s="179">
        <f t="shared" si="52"/>
        <v>2866450</v>
      </c>
      <c r="AD134" s="179">
        <f t="shared" si="52"/>
        <v>0</v>
      </c>
      <c r="AE134" s="179">
        <f t="shared" si="53"/>
        <v>2866450</v>
      </c>
      <c r="AF134" s="179">
        <f>+[3]CHD2!AX54</f>
        <v>0</v>
      </c>
      <c r="AG134" s="179">
        <f>+[3]CHD2!AX55</f>
        <v>2588039.2000000002</v>
      </c>
      <c r="AH134" s="179"/>
      <c r="AI134" s="179">
        <f t="shared" si="86"/>
        <v>2588039.2000000002</v>
      </c>
      <c r="AJ134" s="179">
        <f t="shared" si="55"/>
        <v>0</v>
      </c>
      <c r="AK134" s="179">
        <f t="shared" si="55"/>
        <v>278410.79999999981</v>
      </c>
      <c r="AL134" s="179">
        <f t="shared" si="55"/>
        <v>0</v>
      </c>
      <c r="AM134" s="215">
        <f t="shared" si="87"/>
        <v>278410.79999999981</v>
      </c>
      <c r="AN134" s="181" t="str">
        <f t="shared" si="65"/>
        <v xml:space="preserve"> </v>
      </c>
      <c r="AO134" s="181">
        <f t="shared" si="65"/>
        <v>0.9028726124648957</v>
      </c>
      <c r="AP134" s="181" t="str">
        <f t="shared" si="65"/>
        <v xml:space="preserve"> </v>
      </c>
      <c r="AQ134" s="181">
        <f t="shared" si="65"/>
        <v>0.9028726124648957</v>
      </c>
      <c r="AR134" s="179">
        <f t="shared" si="66"/>
        <v>0</v>
      </c>
      <c r="AS134" s="179">
        <f t="shared" si="66"/>
        <v>0</v>
      </c>
      <c r="AT134" s="179">
        <f t="shared" si="66"/>
        <v>0</v>
      </c>
      <c r="AU134" s="138">
        <f t="shared" si="67"/>
        <v>0</v>
      </c>
      <c r="AV134" s="182"/>
    </row>
    <row r="135" spans="1:49" s="183" customFormat="1">
      <c r="A135" s="135"/>
      <c r="B135" s="136"/>
      <c r="C135" s="212" t="s">
        <v>93</v>
      </c>
      <c r="D135" s="179"/>
      <c r="E135" s="179"/>
      <c r="F135" s="179"/>
      <c r="G135" s="179">
        <f t="shared" si="80"/>
        <v>0</v>
      </c>
      <c r="H135" s="179"/>
      <c r="I135" s="179"/>
      <c r="J135" s="179"/>
      <c r="K135" s="179">
        <f t="shared" si="81"/>
        <v>0</v>
      </c>
      <c r="L135" s="179">
        <f t="shared" si="59"/>
        <v>0</v>
      </c>
      <c r="M135" s="179">
        <f t="shared" si="59"/>
        <v>0</v>
      </c>
      <c r="N135" s="179">
        <f t="shared" si="59"/>
        <v>0</v>
      </c>
      <c r="O135" s="179">
        <f t="shared" si="82"/>
        <v>0</v>
      </c>
      <c r="P135" s="179"/>
      <c r="Q135" s="179"/>
      <c r="R135" s="179"/>
      <c r="S135" s="179">
        <f t="shared" si="83"/>
        <v>0</v>
      </c>
      <c r="T135" s="179"/>
      <c r="U135" s="179"/>
      <c r="V135" s="179"/>
      <c r="W135" s="179">
        <f t="shared" si="84"/>
        <v>0</v>
      </c>
      <c r="X135" s="179">
        <f>+[3]CHD3!J54</f>
        <v>0</v>
      </c>
      <c r="Y135" s="179">
        <f>+[3]CHD3!J55+[3]CHD3!I55</f>
        <v>4700638</v>
      </c>
      <c r="Z135" s="179"/>
      <c r="AA135" s="179">
        <f t="shared" si="85"/>
        <v>4700638</v>
      </c>
      <c r="AB135" s="179">
        <f t="shared" si="52"/>
        <v>0</v>
      </c>
      <c r="AC135" s="179">
        <f t="shared" si="52"/>
        <v>4700638</v>
      </c>
      <c r="AD135" s="179">
        <f t="shared" si="52"/>
        <v>0</v>
      </c>
      <c r="AE135" s="179">
        <f t="shared" si="53"/>
        <v>4700638</v>
      </c>
      <c r="AF135" s="179">
        <f>+[3]CHD3!AX54</f>
        <v>0</v>
      </c>
      <c r="AG135" s="179">
        <f>+[3]CHD3!AX55</f>
        <v>4700638</v>
      </c>
      <c r="AH135" s="179"/>
      <c r="AI135" s="179">
        <f t="shared" si="86"/>
        <v>4700638</v>
      </c>
      <c r="AJ135" s="179">
        <f t="shared" si="55"/>
        <v>0</v>
      </c>
      <c r="AK135" s="179">
        <f t="shared" si="55"/>
        <v>0</v>
      </c>
      <c r="AL135" s="179">
        <f t="shared" si="55"/>
        <v>0</v>
      </c>
      <c r="AM135" s="215">
        <f t="shared" si="87"/>
        <v>0</v>
      </c>
      <c r="AN135" s="181" t="str">
        <f t="shared" si="65"/>
        <v xml:space="preserve"> </v>
      </c>
      <c r="AO135" s="181">
        <f t="shared" si="65"/>
        <v>1</v>
      </c>
      <c r="AP135" s="181" t="str">
        <f t="shared" si="65"/>
        <v xml:space="preserve"> </v>
      </c>
      <c r="AQ135" s="181">
        <f t="shared" si="65"/>
        <v>1</v>
      </c>
      <c r="AR135" s="179">
        <f t="shared" si="66"/>
        <v>0</v>
      </c>
      <c r="AS135" s="179">
        <f t="shared" si="66"/>
        <v>0</v>
      </c>
      <c r="AT135" s="179">
        <f t="shared" si="66"/>
        <v>0</v>
      </c>
      <c r="AU135" s="138">
        <f t="shared" si="67"/>
        <v>0</v>
      </c>
      <c r="AV135" s="182"/>
    </row>
    <row r="136" spans="1:49" s="183" customFormat="1">
      <c r="A136" s="135"/>
      <c r="B136" s="136"/>
      <c r="C136" s="212" t="s">
        <v>95</v>
      </c>
      <c r="D136" s="179"/>
      <c r="E136" s="179"/>
      <c r="F136" s="179"/>
      <c r="G136" s="179">
        <f t="shared" si="80"/>
        <v>0</v>
      </c>
      <c r="H136" s="179"/>
      <c r="I136" s="179"/>
      <c r="J136" s="179"/>
      <c r="K136" s="179">
        <f t="shared" si="81"/>
        <v>0</v>
      </c>
      <c r="L136" s="179">
        <f t="shared" si="59"/>
        <v>0</v>
      </c>
      <c r="M136" s="179">
        <f t="shared" si="59"/>
        <v>0</v>
      </c>
      <c r="N136" s="179">
        <f t="shared" si="59"/>
        <v>0</v>
      </c>
      <c r="O136" s="179">
        <f t="shared" si="82"/>
        <v>0</v>
      </c>
      <c r="P136" s="179"/>
      <c r="Q136" s="179"/>
      <c r="R136" s="179"/>
      <c r="S136" s="179">
        <f t="shared" si="83"/>
        <v>0</v>
      </c>
      <c r="T136" s="179"/>
      <c r="U136" s="179"/>
      <c r="V136" s="179"/>
      <c r="W136" s="179">
        <f t="shared" si="84"/>
        <v>0</v>
      </c>
      <c r="X136" s="179">
        <f>+[3]CHD4A!J54</f>
        <v>0</v>
      </c>
      <c r="Y136" s="179">
        <f>+[3]CHD4A!J55+[3]CHD4A!I55</f>
        <v>4479130</v>
      </c>
      <c r="Z136" s="179"/>
      <c r="AA136" s="179">
        <f t="shared" si="85"/>
        <v>4479130</v>
      </c>
      <c r="AB136" s="179">
        <f t="shared" si="52"/>
        <v>0</v>
      </c>
      <c r="AC136" s="179">
        <f t="shared" si="52"/>
        <v>4479130</v>
      </c>
      <c r="AD136" s="179">
        <f t="shared" si="52"/>
        <v>0</v>
      </c>
      <c r="AE136" s="179">
        <f t="shared" si="53"/>
        <v>4479130</v>
      </c>
      <c r="AF136" s="179">
        <f>+[3]CHD4A!AX54</f>
        <v>0</v>
      </c>
      <c r="AG136" s="179">
        <f>+[3]CHD4A!AX55</f>
        <v>2654084.56</v>
      </c>
      <c r="AH136" s="179"/>
      <c r="AI136" s="179">
        <f t="shared" si="86"/>
        <v>2654084.56</v>
      </c>
      <c r="AJ136" s="179">
        <f t="shared" si="55"/>
        <v>0</v>
      </c>
      <c r="AK136" s="179">
        <f t="shared" si="55"/>
        <v>1825045.44</v>
      </c>
      <c r="AL136" s="179">
        <f t="shared" si="55"/>
        <v>0</v>
      </c>
      <c r="AM136" s="215">
        <f t="shared" si="87"/>
        <v>1825045.44</v>
      </c>
      <c r="AN136" s="181" t="str">
        <f t="shared" si="65"/>
        <v xml:space="preserve"> </v>
      </c>
      <c r="AO136" s="181">
        <f t="shared" si="65"/>
        <v>0.5925446593423277</v>
      </c>
      <c r="AP136" s="181" t="str">
        <f t="shared" si="65"/>
        <v xml:space="preserve"> </v>
      </c>
      <c r="AQ136" s="181">
        <f t="shared" si="65"/>
        <v>0.5925446593423277</v>
      </c>
      <c r="AR136" s="179">
        <f t="shared" si="66"/>
        <v>0</v>
      </c>
      <c r="AS136" s="179">
        <f t="shared" si="66"/>
        <v>0</v>
      </c>
      <c r="AT136" s="179">
        <f t="shared" si="66"/>
        <v>0</v>
      </c>
      <c r="AU136" s="138">
        <f t="shared" si="67"/>
        <v>0</v>
      </c>
      <c r="AV136" s="182"/>
    </row>
    <row r="137" spans="1:49" s="183" customFormat="1">
      <c r="A137" s="135"/>
      <c r="B137" s="136"/>
      <c r="C137" s="212" t="s">
        <v>97</v>
      </c>
      <c r="D137" s="179"/>
      <c r="E137" s="179"/>
      <c r="F137" s="179"/>
      <c r="G137" s="179">
        <f t="shared" si="80"/>
        <v>0</v>
      </c>
      <c r="H137" s="179"/>
      <c r="I137" s="179"/>
      <c r="J137" s="179"/>
      <c r="K137" s="179">
        <f t="shared" si="81"/>
        <v>0</v>
      </c>
      <c r="L137" s="179">
        <f t="shared" si="59"/>
        <v>0</v>
      </c>
      <c r="M137" s="179">
        <f t="shared" si="59"/>
        <v>0</v>
      </c>
      <c r="N137" s="179">
        <f t="shared" si="59"/>
        <v>0</v>
      </c>
      <c r="O137" s="179">
        <f t="shared" si="82"/>
        <v>0</v>
      </c>
      <c r="P137" s="179"/>
      <c r="Q137" s="179"/>
      <c r="R137" s="179"/>
      <c r="S137" s="179">
        <f t="shared" si="83"/>
        <v>0</v>
      </c>
      <c r="T137" s="179"/>
      <c r="U137" s="179"/>
      <c r="V137" s="179"/>
      <c r="W137" s="179">
        <f t="shared" si="84"/>
        <v>0</v>
      </c>
      <c r="X137" s="179">
        <f>+[3]CHD4B!J54</f>
        <v>0</v>
      </c>
      <c r="Y137" s="179">
        <f>+[3]CHD4B!J55+[3]CHD4B!I55</f>
        <v>4226560</v>
      </c>
      <c r="Z137" s="179"/>
      <c r="AA137" s="179">
        <f t="shared" si="85"/>
        <v>4226560</v>
      </c>
      <c r="AB137" s="179">
        <f t="shared" si="52"/>
        <v>0</v>
      </c>
      <c r="AC137" s="179">
        <f t="shared" si="52"/>
        <v>4226560</v>
      </c>
      <c r="AD137" s="179">
        <f t="shared" si="52"/>
        <v>0</v>
      </c>
      <c r="AE137" s="179">
        <f t="shared" si="53"/>
        <v>4226560</v>
      </c>
      <c r="AF137" s="179">
        <f>+[3]CHD4B!AX54</f>
        <v>0</v>
      </c>
      <c r="AG137" s="179">
        <f>+[3]CHD4B!AX55</f>
        <v>4226560</v>
      </c>
      <c r="AH137" s="179"/>
      <c r="AI137" s="179">
        <f t="shared" si="86"/>
        <v>4226560</v>
      </c>
      <c r="AJ137" s="179">
        <f t="shared" si="55"/>
        <v>0</v>
      </c>
      <c r="AK137" s="179">
        <f t="shared" si="55"/>
        <v>0</v>
      </c>
      <c r="AL137" s="179">
        <f t="shared" si="55"/>
        <v>0</v>
      </c>
      <c r="AM137" s="179">
        <f t="shared" si="87"/>
        <v>0</v>
      </c>
      <c r="AN137" s="181" t="str">
        <f t="shared" si="65"/>
        <v xml:space="preserve"> </v>
      </c>
      <c r="AO137" s="181">
        <f t="shared" si="65"/>
        <v>1</v>
      </c>
      <c r="AP137" s="181" t="str">
        <f t="shared" si="65"/>
        <v xml:space="preserve"> </v>
      </c>
      <c r="AQ137" s="181">
        <f t="shared" si="65"/>
        <v>1</v>
      </c>
      <c r="AR137" s="179">
        <f t="shared" si="66"/>
        <v>0</v>
      </c>
      <c r="AS137" s="179">
        <f t="shared" si="66"/>
        <v>0</v>
      </c>
      <c r="AT137" s="179">
        <f t="shared" si="66"/>
        <v>0</v>
      </c>
      <c r="AU137" s="138">
        <f t="shared" si="67"/>
        <v>0</v>
      </c>
      <c r="AV137" s="182"/>
    </row>
    <row r="138" spans="1:49" s="183" customFormat="1">
      <c r="A138" s="135"/>
      <c r="B138" s="136"/>
      <c r="C138" s="212" t="s">
        <v>53</v>
      </c>
      <c r="D138" s="179"/>
      <c r="E138" s="179"/>
      <c r="F138" s="179"/>
      <c r="G138" s="179">
        <f t="shared" si="80"/>
        <v>0</v>
      </c>
      <c r="H138" s="179"/>
      <c r="I138" s="179"/>
      <c r="J138" s="179"/>
      <c r="K138" s="179">
        <f t="shared" si="81"/>
        <v>0</v>
      </c>
      <c r="L138" s="179">
        <f t="shared" si="59"/>
        <v>0</v>
      </c>
      <c r="M138" s="179">
        <f t="shared" si="59"/>
        <v>0</v>
      </c>
      <c r="N138" s="179">
        <f t="shared" si="59"/>
        <v>0</v>
      </c>
      <c r="O138" s="179">
        <f t="shared" si="82"/>
        <v>0</v>
      </c>
      <c r="P138" s="179"/>
      <c r="Q138" s="179"/>
      <c r="R138" s="179"/>
      <c r="S138" s="179">
        <f t="shared" si="83"/>
        <v>0</v>
      </c>
      <c r="T138" s="179"/>
      <c r="U138" s="179"/>
      <c r="V138" s="179"/>
      <c r="W138" s="179">
        <f t="shared" si="84"/>
        <v>0</v>
      </c>
      <c r="X138" s="179">
        <f>+[3]CHD5!J54</f>
        <v>0</v>
      </c>
      <c r="Y138" s="179">
        <f>+[3]CHD5!J55+[3]CHD5!I55</f>
        <v>4609336</v>
      </c>
      <c r="Z138" s="179"/>
      <c r="AA138" s="179">
        <f t="shared" si="85"/>
        <v>4609336</v>
      </c>
      <c r="AB138" s="179">
        <f t="shared" si="52"/>
        <v>0</v>
      </c>
      <c r="AC138" s="179">
        <f t="shared" si="52"/>
        <v>4609336</v>
      </c>
      <c r="AD138" s="179">
        <f t="shared" si="52"/>
        <v>0</v>
      </c>
      <c r="AE138" s="179">
        <f t="shared" si="53"/>
        <v>4609336</v>
      </c>
      <c r="AF138" s="179">
        <f>+[3]CHD5!AX54</f>
        <v>0</v>
      </c>
      <c r="AG138" s="179">
        <f>+[3]CHD5!AX55</f>
        <v>2717185.87</v>
      </c>
      <c r="AH138" s="179"/>
      <c r="AI138" s="179">
        <f t="shared" si="86"/>
        <v>2717185.87</v>
      </c>
      <c r="AJ138" s="179">
        <f t="shared" si="55"/>
        <v>0</v>
      </c>
      <c r="AK138" s="179">
        <f t="shared" si="55"/>
        <v>1892150.13</v>
      </c>
      <c r="AL138" s="179">
        <f t="shared" si="55"/>
        <v>0</v>
      </c>
      <c r="AM138" s="215">
        <f t="shared" si="87"/>
        <v>1892150.13</v>
      </c>
      <c r="AN138" s="181" t="str">
        <f t="shared" si="65"/>
        <v xml:space="preserve"> </v>
      </c>
      <c r="AO138" s="181">
        <f t="shared" si="65"/>
        <v>0.58949615953360746</v>
      </c>
      <c r="AP138" s="181" t="str">
        <f t="shared" si="65"/>
        <v xml:space="preserve"> </v>
      </c>
      <c r="AQ138" s="181">
        <f t="shared" si="65"/>
        <v>0.58949615953360746</v>
      </c>
      <c r="AR138" s="179">
        <f t="shared" si="66"/>
        <v>0</v>
      </c>
      <c r="AS138" s="179">
        <f t="shared" si="66"/>
        <v>0</v>
      </c>
      <c r="AT138" s="179">
        <f t="shared" si="66"/>
        <v>0</v>
      </c>
      <c r="AU138" s="138">
        <f t="shared" si="67"/>
        <v>0</v>
      </c>
      <c r="AV138" s="182"/>
    </row>
    <row r="139" spans="1:49" s="183" customFormat="1" ht="24">
      <c r="A139" s="135"/>
      <c r="B139" s="136"/>
      <c r="C139" s="212" t="s">
        <v>100</v>
      </c>
      <c r="D139" s="179"/>
      <c r="E139" s="179"/>
      <c r="F139" s="179"/>
      <c r="G139" s="179">
        <f t="shared" si="80"/>
        <v>0</v>
      </c>
      <c r="H139" s="179"/>
      <c r="I139" s="179"/>
      <c r="J139" s="179"/>
      <c r="K139" s="179">
        <f t="shared" si="81"/>
        <v>0</v>
      </c>
      <c r="L139" s="179">
        <f t="shared" si="59"/>
        <v>0</v>
      </c>
      <c r="M139" s="179">
        <f t="shared" si="59"/>
        <v>0</v>
      </c>
      <c r="N139" s="179">
        <f t="shared" si="59"/>
        <v>0</v>
      </c>
      <c r="O139" s="179">
        <f t="shared" si="82"/>
        <v>0</v>
      </c>
      <c r="P139" s="179"/>
      <c r="Q139" s="179"/>
      <c r="R139" s="179"/>
      <c r="S139" s="179">
        <f t="shared" si="83"/>
        <v>0</v>
      </c>
      <c r="T139" s="179"/>
      <c r="U139" s="179"/>
      <c r="V139" s="179"/>
      <c r="W139" s="179">
        <f t="shared" si="84"/>
        <v>0</v>
      </c>
      <c r="X139" s="179">
        <f>+[3]CHD6!J54</f>
        <v>0</v>
      </c>
      <c r="Y139" s="179">
        <f>+[3]CHD6!J55+[3]CHD6!I55</f>
        <v>2977204</v>
      </c>
      <c r="Z139" s="179"/>
      <c r="AA139" s="179">
        <f t="shared" si="85"/>
        <v>2977204</v>
      </c>
      <c r="AB139" s="179">
        <f t="shared" si="52"/>
        <v>0</v>
      </c>
      <c r="AC139" s="179">
        <f t="shared" si="52"/>
        <v>2977204</v>
      </c>
      <c r="AD139" s="179">
        <f t="shared" si="52"/>
        <v>0</v>
      </c>
      <c r="AE139" s="179">
        <f t="shared" si="53"/>
        <v>2977204</v>
      </c>
      <c r="AF139" s="179">
        <f>+[3]CHD6!AX54</f>
        <v>0</v>
      </c>
      <c r="AG139" s="179">
        <f>+[3]CHD6!AX55</f>
        <v>2632738.5700000003</v>
      </c>
      <c r="AH139" s="179"/>
      <c r="AI139" s="179">
        <f t="shared" si="86"/>
        <v>2632738.5700000003</v>
      </c>
      <c r="AJ139" s="179">
        <f t="shared" si="55"/>
        <v>0</v>
      </c>
      <c r="AK139" s="179">
        <f t="shared" si="55"/>
        <v>344465.4299999997</v>
      </c>
      <c r="AL139" s="179">
        <f t="shared" si="55"/>
        <v>0</v>
      </c>
      <c r="AM139" s="215">
        <f t="shared" si="87"/>
        <v>344465.4299999997</v>
      </c>
      <c r="AN139" s="181" t="str">
        <f t="shared" si="65"/>
        <v xml:space="preserve"> </v>
      </c>
      <c r="AO139" s="181">
        <f t="shared" si="65"/>
        <v>0.8842990167956245</v>
      </c>
      <c r="AP139" s="181" t="str">
        <f t="shared" si="65"/>
        <v xml:space="preserve"> </v>
      </c>
      <c r="AQ139" s="181">
        <f t="shared" si="65"/>
        <v>0.8842990167956245</v>
      </c>
      <c r="AR139" s="179">
        <f t="shared" si="66"/>
        <v>0</v>
      </c>
      <c r="AS139" s="179">
        <f t="shared" si="66"/>
        <v>0</v>
      </c>
      <c r="AT139" s="179">
        <f t="shared" si="66"/>
        <v>0</v>
      </c>
      <c r="AU139" s="138">
        <f t="shared" si="67"/>
        <v>0</v>
      </c>
      <c r="AV139" s="182"/>
    </row>
    <row r="140" spans="1:49" s="183" customFormat="1">
      <c r="A140" s="135"/>
      <c r="B140" s="136"/>
      <c r="C140" s="212" t="s">
        <v>54</v>
      </c>
      <c r="D140" s="179"/>
      <c r="E140" s="179"/>
      <c r="F140" s="179"/>
      <c r="G140" s="179">
        <f t="shared" si="80"/>
        <v>0</v>
      </c>
      <c r="H140" s="179"/>
      <c r="I140" s="179"/>
      <c r="J140" s="179"/>
      <c r="K140" s="179">
        <f t="shared" si="81"/>
        <v>0</v>
      </c>
      <c r="L140" s="179">
        <f t="shared" si="59"/>
        <v>0</v>
      </c>
      <c r="M140" s="179">
        <f t="shared" si="59"/>
        <v>0</v>
      </c>
      <c r="N140" s="179">
        <f t="shared" si="59"/>
        <v>0</v>
      </c>
      <c r="O140" s="179">
        <f t="shared" si="82"/>
        <v>0</v>
      </c>
      <c r="P140" s="179"/>
      <c r="Q140" s="179"/>
      <c r="R140" s="179"/>
      <c r="S140" s="179">
        <f t="shared" si="83"/>
        <v>0</v>
      </c>
      <c r="T140" s="179"/>
      <c r="U140" s="179"/>
      <c r="V140" s="179"/>
      <c r="W140" s="179">
        <f t="shared" si="84"/>
        <v>0</v>
      </c>
      <c r="X140" s="179">
        <f>+[3]CHD7!J54</f>
        <v>0</v>
      </c>
      <c r="Y140" s="179">
        <f>+[3]CHD7!J55+[3]CHD7!I55</f>
        <v>3198712</v>
      </c>
      <c r="Z140" s="179"/>
      <c r="AA140" s="179">
        <f t="shared" si="85"/>
        <v>3198712</v>
      </c>
      <c r="AB140" s="179">
        <f t="shared" si="52"/>
        <v>0</v>
      </c>
      <c r="AC140" s="179">
        <f t="shared" si="52"/>
        <v>3198712</v>
      </c>
      <c r="AD140" s="179">
        <f t="shared" si="52"/>
        <v>0</v>
      </c>
      <c r="AE140" s="179">
        <f t="shared" si="53"/>
        <v>3198712</v>
      </c>
      <c r="AF140" s="179">
        <f>+[3]CHD7!AX54</f>
        <v>0</v>
      </c>
      <c r="AG140" s="179">
        <f>+[3]CHD7!AX55</f>
        <v>2689613.51</v>
      </c>
      <c r="AH140" s="179"/>
      <c r="AI140" s="179">
        <f t="shared" si="86"/>
        <v>2689613.51</v>
      </c>
      <c r="AJ140" s="179">
        <f t="shared" si="55"/>
        <v>0</v>
      </c>
      <c r="AK140" s="179">
        <f t="shared" si="55"/>
        <v>509098.49000000022</v>
      </c>
      <c r="AL140" s="179">
        <f t="shared" si="55"/>
        <v>0</v>
      </c>
      <c r="AM140" s="215">
        <f t="shared" si="87"/>
        <v>509098.49000000022</v>
      </c>
      <c r="AN140" s="181" t="str">
        <f t="shared" si="65"/>
        <v xml:space="preserve"> </v>
      </c>
      <c r="AO140" s="181">
        <f t="shared" si="65"/>
        <v>0.84084266104607097</v>
      </c>
      <c r="AP140" s="181" t="str">
        <f t="shared" si="65"/>
        <v xml:space="preserve"> </v>
      </c>
      <c r="AQ140" s="181">
        <f t="shared" si="65"/>
        <v>0.84084266104607097</v>
      </c>
      <c r="AR140" s="179">
        <f t="shared" si="66"/>
        <v>0</v>
      </c>
      <c r="AS140" s="179">
        <f t="shared" si="66"/>
        <v>0</v>
      </c>
      <c r="AT140" s="179">
        <f t="shared" si="66"/>
        <v>0</v>
      </c>
      <c r="AU140" s="138">
        <f t="shared" si="67"/>
        <v>0</v>
      </c>
      <c r="AV140" s="182"/>
    </row>
    <row r="141" spans="1:49" s="183" customFormat="1">
      <c r="A141" s="135"/>
      <c r="B141" s="136"/>
      <c r="C141" s="212" t="s">
        <v>103</v>
      </c>
      <c r="D141" s="179"/>
      <c r="E141" s="179"/>
      <c r="F141" s="179"/>
      <c r="G141" s="179">
        <f t="shared" si="80"/>
        <v>0</v>
      </c>
      <c r="H141" s="179"/>
      <c r="I141" s="179"/>
      <c r="J141" s="179"/>
      <c r="K141" s="179">
        <f t="shared" si="81"/>
        <v>0</v>
      </c>
      <c r="L141" s="179">
        <f t="shared" si="59"/>
        <v>0</v>
      </c>
      <c r="M141" s="179">
        <f t="shared" si="59"/>
        <v>0</v>
      </c>
      <c r="N141" s="179">
        <f t="shared" si="59"/>
        <v>0</v>
      </c>
      <c r="O141" s="179">
        <f t="shared" si="82"/>
        <v>0</v>
      </c>
      <c r="P141" s="179"/>
      <c r="Q141" s="179"/>
      <c r="R141" s="179"/>
      <c r="S141" s="179">
        <f t="shared" si="83"/>
        <v>0</v>
      </c>
      <c r="T141" s="179"/>
      <c r="U141" s="179"/>
      <c r="V141" s="179"/>
      <c r="W141" s="179">
        <f t="shared" si="84"/>
        <v>0</v>
      </c>
      <c r="X141" s="179">
        <f>+[3]CHD8!J54</f>
        <v>0</v>
      </c>
      <c r="Y141" s="179">
        <f>+[3]CHD8!J55+[3]CHD8!I55</f>
        <v>2977204</v>
      </c>
      <c r="Z141" s="179"/>
      <c r="AA141" s="179">
        <f t="shared" si="85"/>
        <v>2977204</v>
      </c>
      <c r="AB141" s="179">
        <f t="shared" si="52"/>
        <v>0</v>
      </c>
      <c r="AC141" s="179">
        <f t="shared" si="52"/>
        <v>2977204</v>
      </c>
      <c r="AD141" s="179">
        <f t="shared" si="52"/>
        <v>0</v>
      </c>
      <c r="AE141" s="179">
        <f t="shared" si="53"/>
        <v>2977204</v>
      </c>
      <c r="AF141" s="179">
        <f>+[3]CHD8!AX54</f>
        <v>0</v>
      </c>
      <c r="AG141" s="179">
        <f>+[3]CHD8!AX55</f>
        <v>2573856.37</v>
      </c>
      <c r="AH141" s="179"/>
      <c r="AI141" s="179">
        <f t="shared" si="86"/>
        <v>2573856.37</v>
      </c>
      <c r="AJ141" s="179">
        <f t="shared" si="55"/>
        <v>0</v>
      </c>
      <c r="AK141" s="179">
        <f t="shared" si="55"/>
        <v>403347.62999999989</v>
      </c>
      <c r="AL141" s="179">
        <f t="shared" si="55"/>
        <v>0</v>
      </c>
      <c r="AM141" s="215">
        <f t="shared" si="87"/>
        <v>403347.62999999989</v>
      </c>
      <c r="AN141" s="181" t="str">
        <f t="shared" si="65"/>
        <v xml:space="preserve"> </v>
      </c>
      <c r="AO141" s="181">
        <f t="shared" si="65"/>
        <v>0.86452133276725418</v>
      </c>
      <c r="AP141" s="181" t="str">
        <f t="shared" si="65"/>
        <v xml:space="preserve"> </v>
      </c>
      <c r="AQ141" s="181">
        <f t="shared" si="65"/>
        <v>0.86452133276725418</v>
      </c>
      <c r="AR141" s="179">
        <f t="shared" si="66"/>
        <v>0</v>
      </c>
      <c r="AS141" s="179">
        <f t="shared" si="66"/>
        <v>0</v>
      </c>
      <c r="AT141" s="179">
        <f t="shared" si="66"/>
        <v>0</v>
      </c>
      <c r="AU141" s="138">
        <f t="shared" si="67"/>
        <v>0</v>
      </c>
      <c r="AV141" s="182"/>
    </row>
    <row r="142" spans="1:49" s="183" customFormat="1" ht="24">
      <c r="A142" s="135"/>
      <c r="B142" s="136"/>
      <c r="C142" s="212" t="s">
        <v>105</v>
      </c>
      <c r="D142" s="179"/>
      <c r="E142" s="179"/>
      <c r="F142" s="179"/>
      <c r="G142" s="179">
        <f t="shared" si="80"/>
        <v>0</v>
      </c>
      <c r="H142" s="179"/>
      <c r="I142" s="179"/>
      <c r="J142" s="179"/>
      <c r="K142" s="179">
        <f t="shared" si="81"/>
        <v>0</v>
      </c>
      <c r="L142" s="179">
        <f t="shared" si="59"/>
        <v>0</v>
      </c>
      <c r="M142" s="179">
        <f t="shared" si="59"/>
        <v>0</v>
      </c>
      <c r="N142" s="179">
        <f t="shared" si="59"/>
        <v>0</v>
      </c>
      <c r="O142" s="179">
        <f t="shared" si="82"/>
        <v>0</v>
      </c>
      <c r="P142" s="179"/>
      <c r="Q142" s="179"/>
      <c r="R142" s="179"/>
      <c r="S142" s="179">
        <f t="shared" si="83"/>
        <v>0</v>
      </c>
      <c r="T142" s="179"/>
      <c r="U142" s="179"/>
      <c r="V142" s="179"/>
      <c r="W142" s="179">
        <f t="shared" si="84"/>
        <v>0</v>
      </c>
      <c r="X142" s="179">
        <f>+[3]CHD9!J54</f>
        <v>0</v>
      </c>
      <c r="Y142" s="179">
        <f>+[3]CHD9!J55+[3]CHD9!I55</f>
        <v>4106080</v>
      </c>
      <c r="Z142" s="179"/>
      <c r="AA142" s="179">
        <f t="shared" si="85"/>
        <v>4106080</v>
      </c>
      <c r="AB142" s="179">
        <f t="shared" si="52"/>
        <v>0</v>
      </c>
      <c r="AC142" s="179">
        <f t="shared" si="52"/>
        <v>4106080</v>
      </c>
      <c r="AD142" s="179">
        <f t="shared" si="52"/>
        <v>0</v>
      </c>
      <c r="AE142" s="179">
        <f t="shared" si="53"/>
        <v>4106080</v>
      </c>
      <c r="AF142" s="179">
        <f>+[3]CHD9!AX54</f>
        <v>0</v>
      </c>
      <c r="AG142" s="179">
        <f>+[3]CHD9!AX55</f>
        <v>1580347.1</v>
      </c>
      <c r="AH142" s="179"/>
      <c r="AI142" s="179">
        <f t="shared" si="86"/>
        <v>1580347.1</v>
      </c>
      <c r="AJ142" s="179">
        <f t="shared" si="55"/>
        <v>0</v>
      </c>
      <c r="AK142" s="179">
        <f t="shared" si="55"/>
        <v>2525732.9</v>
      </c>
      <c r="AL142" s="179">
        <f t="shared" si="55"/>
        <v>0</v>
      </c>
      <c r="AM142" s="215">
        <f t="shared" si="87"/>
        <v>2525732.9</v>
      </c>
      <c r="AN142" s="181" t="str">
        <f t="shared" si="65"/>
        <v xml:space="preserve"> </v>
      </c>
      <c r="AO142" s="181">
        <f t="shared" si="65"/>
        <v>0.38487976366753696</v>
      </c>
      <c r="AP142" s="181" t="str">
        <f t="shared" si="65"/>
        <v xml:space="preserve"> </v>
      </c>
      <c r="AQ142" s="181">
        <f t="shared" si="65"/>
        <v>0.38487976366753696</v>
      </c>
      <c r="AR142" s="179">
        <f t="shared" si="66"/>
        <v>0</v>
      </c>
      <c r="AS142" s="179">
        <f t="shared" si="66"/>
        <v>0</v>
      </c>
      <c r="AT142" s="179">
        <f t="shared" si="66"/>
        <v>0</v>
      </c>
      <c r="AU142" s="138">
        <f t="shared" si="67"/>
        <v>0</v>
      </c>
      <c r="AV142" s="182"/>
    </row>
    <row r="143" spans="1:49" s="183" customFormat="1" ht="24">
      <c r="A143" s="135"/>
      <c r="B143" s="136"/>
      <c r="C143" s="212" t="s">
        <v>107</v>
      </c>
      <c r="D143" s="179"/>
      <c r="E143" s="179"/>
      <c r="F143" s="179"/>
      <c r="G143" s="179">
        <f t="shared" si="80"/>
        <v>0</v>
      </c>
      <c r="H143" s="179"/>
      <c r="I143" s="179"/>
      <c r="J143" s="179"/>
      <c r="K143" s="179">
        <f t="shared" si="81"/>
        <v>0</v>
      </c>
      <c r="L143" s="179">
        <f t="shared" si="59"/>
        <v>0</v>
      </c>
      <c r="M143" s="179">
        <f t="shared" si="59"/>
        <v>0</v>
      </c>
      <c r="N143" s="179">
        <f t="shared" si="59"/>
        <v>0</v>
      </c>
      <c r="O143" s="179">
        <f t="shared" si="82"/>
        <v>0</v>
      </c>
      <c r="P143" s="179"/>
      <c r="Q143" s="179"/>
      <c r="R143" s="179"/>
      <c r="S143" s="179">
        <f t="shared" si="83"/>
        <v>0</v>
      </c>
      <c r="T143" s="179"/>
      <c r="U143" s="179"/>
      <c r="V143" s="179"/>
      <c r="W143" s="179">
        <f t="shared" si="84"/>
        <v>0</v>
      </c>
      <c r="X143" s="179">
        <f>+[3]CHD10!J54</f>
        <v>0</v>
      </c>
      <c r="Y143" s="179">
        <f>+[3]CHD10!J55+[3]CHD10!I55</f>
        <v>2866450</v>
      </c>
      <c r="Z143" s="179"/>
      <c r="AA143" s="179">
        <f t="shared" si="85"/>
        <v>2866450</v>
      </c>
      <c r="AB143" s="179">
        <f t="shared" si="52"/>
        <v>0</v>
      </c>
      <c r="AC143" s="179">
        <f t="shared" si="52"/>
        <v>2866450</v>
      </c>
      <c r="AD143" s="179">
        <f t="shared" si="52"/>
        <v>0</v>
      </c>
      <c r="AE143" s="179">
        <f t="shared" si="53"/>
        <v>2866450</v>
      </c>
      <c r="AF143" s="179">
        <f>+[3]CHD10!AX54</f>
        <v>0</v>
      </c>
      <c r="AG143" s="179">
        <f>+[3]CHD10!AX55</f>
        <v>2564037</v>
      </c>
      <c r="AH143" s="179"/>
      <c r="AI143" s="179">
        <f t="shared" si="86"/>
        <v>2564037</v>
      </c>
      <c r="AJ143" s="179">
        <f t="shared" si="55"/>
        <v>0</v>
      </c>
      <c r="AK143" s="179">
        <f t="shared" si="55"/>
        <v>302413</v>
      </c>
      <c r="AL143" s="179">
        <f t="shared" si="55"/>
        <v>0</v>
      </c>
      <c r="AM143" s="215">
        <f t="shared" si="87"/>
        <v>302413</v>
      </c>
      <c r="AN143" s="181" t="str">
        <f t="shared" si="65"/>
        <v xml:space="preserve"> </v>
      </c>
      <c r="AO143" s="181">
        <f t="shared" si="65"/>
        <v>0.89449911911946833</v>
      </c>
      <c r="AP143" s="181" t="str">
        <f t="shared" si="65"/>
        <v xml:space="preserve"> </v>
      </c>
      <c r="AQ143" s="181">
        <f t="shared" si="65"/>
        <v>0.89449911911946833</v>
      </c>
      <c r="AR143" s="179">
        <f t="shared" si="66"/>
        <v>0</v>
      </c>
      <c r="AS143" s="179">
        <f t="shared" si="66"/>
        <v>0</v>
      </c>
      <c r="AT143" s="179">
        <f t="shared" si="66"/>
        <v>0</v>
      </c>
      <c r="AU143" s="138">
        <f t="shared" si="67"/>
        <v>0</v>
      </c>
      <c r="AV143" s="182"/>
    </row>
    <row r="144" spans="1:49" s="183" customFormat="1">
      <c r="A144" s="135"/>
      <c r="B144" s="136"/>
      <c r="C144" s="212" t="s">
        <v>55</v>
      </c>
      <c r="D144" s="179"/>
      <c r="E144" s="179"/>
      <c r="F144" s="179"/>
      <c r="G144" s="179">
        <f t="shared" si="80"/>
        <v>0</v>
      </c>
      <c r="H144" s="179"/>
      <c r="I144" s="179"/>
      <c r="J144" s="179"/>
      <c r="K144" s="179">
        <f t="shared" si="81"/>
        <v>0</v>
      </c>
      <c r="L144" s="179">
        <f t="shared" si="59"/>
        <v>0</v>
      </c>
      <c r="M144" s="179">
        <f t="shared" si="59"/>
        <v>0</v>
      </c>
      <c r="N144" s="179">
        <f t="shared" si="59"/>
        <v>0</v>
      </c>
      <c r="O144" s="179">
        <f t="shared" si="82"/>
        <v>0</v>
      </c>
      <c r="P144" s="179"/>
      <c r="Q144" s="179"/>
      <c r="R144" s="179"/>
      <c r="S144" s="179">
        <f t="shared" si="83"/>
        <v>0</v>
      </c>
      <c r="T144" s="179"/>
      <c r="U144" s="179"/>
      <c r="V144" s="179"/>
      <c r="W144" s="179">
        <f t="shared" si="84"/>
        <v>0</v>
      </c>
      <c r="X144" s="179">
        <f>+[3]CHD11!J54</f>
        <v>0</v>
      </c>
      <c r="Y144" s="179">
        <f>+[3]CHD11!J55+[3]CHD11!I55</f>
        <v>2755696</v>
      </c>
      <c r="Z144" s="179"/>
      <c r="AA144" s="179">
        <f t="shared" si="85"/>
        <v>2755696</v>
      </c>
      <c r="AB144" s="179">
        <f t="shared" si="52"/>
        <v>0</v>
      </c>
      <c r="AC144" s="179">
        <f t="shared" si="52"/>
        <v>2755696</v>
      </c>
      <c r="AD144" s="179">
        <f t="shared" si="52"/>
        <v>0</v>
      </c>
      <c r="AE144" s="179">
        <f t="shared" si="53"/>
        <v>2755696</v>
      </c>
      <c r="AF144" s="179">
        <f>+[3]CHD11!AX54</f>
        <v>0</v>
      </c>
      <c r="AG144" s="179">
        <f>+[3]CHD11!AX55</f>
        <v>2059068.52</v>
      </c>
      <c r="AH144" s="179"/>
      <c r="AI144" s="179">
        <f t="shared" si="86"/>
        <v>2059068.52</v>
      </c>
      <c r="AJ144" s="179">
        <f t="shared" si="55"/>
        <v>0</v>
      </c>
      <c r="AK144" s="179">
        <f t="shared" si="55"/>
        <v>696627.48</v>
      </c>
      <c r="AL144" s="179">
        <f t="shared" si="55"/>
        <v>0</v>
      </c>
      <c r="AM144" s="215">
        <f t="shared" si="87"/>
        <v>696627.48</v>
      </c>
      <c r="AN144" s="181" t="str">
        <f t="shared" si="65"/>
        <v xml:space="preserve"> </v>
      </c>
      <c r="AO144" s="181">
        <f t="shared" si="65"/>
        <v>0.74720452473712629</v>
      </c>
      <c r="AP144" s="181" t="str">
        <f t="shared" si="65"/>
        <v xml:space="preserve"> </v>
      </c>
      <c r="AQ144" s="181">
        <f t="shared" si="65"/>
        <v>0.74720452473712629</v>
      </c>
      <c r="AR144" s="179">
        <f t="shared" si="66"/>
        <v>0</v>
      </c>
      <c r="AS144" s="179">
        <f t="shared" si="66"/>
        <v>0</v>
      </c>
      <c r="AT144" s="179">
        <f t="shared" si="66"/>
        <v>0</v>
      </c>
      <c r="AU144" s="138">
        <f t="shared" si="67"/>
        <v>0</v>
      </c>
      <c r="AV144" s="182"/>
    </row>
    <row r="145" spans="1:48" s="183" customFormat="1">
      <c r="A145" s="135"/>
      <c r="B145" s="136"/>
      <c r="C145" s="212" t="s">
        <v>56</v>
      </c>
      <c r="D145" s="179"/>
      <c r="E145" s="179"/>
      <c r="F145" s="179"/>
      <c r="G145" s="179">
        <f t="shared" si="80"/>
        <v>0</v>
      </c>
      <c r="H145" s="179"/>
      <c r="I145" s="179"/>
      <c r="J145" s="179"/>
      <c r="K145" s="179">
        <f t="shared" si="81"/>
        <v>0</v>
      </c>
      <c r="L145" s="179">
        <f t="shared" si="59"/>
        <v>0</v>
      </c>
      <c r="M145" s="179">
        <f t="shared" si="59"/>
        <v>0</v>
      </c>
      <c r="N145" s="179">
        <f t="shared" si="59"/>
        <v>0</v>
      </c>
      <c r="O145" s="179">
        <f t="shared" si="82"/>
        <v>0</v>
      </c>
      <c r="P145" s="179"/>
      <c r="Q145" s="179"/>
      <c r="R145" s="179"/>
      <c r="S145" s="179">
        <f t="shared" si="83"/>
        <v>0</v>
      </c>
      <c r="T145" s="179"/>
      <c r="U145" s="179"/>
      <c r="V145" s="179"/>
      <c r="W145" s="179">
        <f t="shared" si="84"/>
        <v>0</v>
      </c>
      <c r="X145" s="179">
        <f>+[3]CHD12!J54</f>
        <v>0</v>
      </c>
      <c r="Y145" s="179">
        <f>+[3]CHD12!J55+[3]CHD12!I55</f>
        <v>2755696</v>
      </c>
      <c r="Z145" s="179"/>
      <c r="AA145" s="179">
        <f t="shared" si="85"/>
        <v>2755696</v>
      </c>
      <c r="AB145" s="179">
        <f t="shared" si="52"/>
        <v>0</v>
      </c>
      <c r="AC145" s="179">
        <f t="shared" si="52"/>
        <v>2755696</v>
      </c>
      <c r="AD145" s="179">
        <f t="shared" si="52"/>
        <v>0</v>
      </c>
      <c r="AE145" s="179">
        <f t="shared" si="53"/>
        <v>2755696</v>
      </c>
      <c r="AF145" s="179">
        <f>+[3]CHD12!AX54</f>
        <v>0</v>
      </c>
      <c r="AG145" s="179">
        <f>+[3]CHD12!AX55</f>
        <v>2251810</v>
      </c>
      <c r="AH145" s="179"/>
      <c r="AI145" s="179">
        <f t="shared" si="86"/>
        <v>2251810</v>
      </c>
      <c r="AJ145" s="179">
        <f t="shared" si="55"/>
        <v>0</v>
      </c>
      <c r="AK145" s="179">
        <f t="shared" si="55"/>
        <v>503886</v>
      </c>
      <c r="AL145" s="179">
        <f t="shared" si="55"/>
        <v>0</v>
      </c>
      <c r="AM145" s="215">
        <f t="shared" si="87"/>
        <v>503886</v>
      </c>
      <c r="AN145" s="181" t="str">
        <f t="shared" si="65"/>
        <v xml:space="preserve"> </v>
      </c>
      <c r="AO145" s="181">
        <f t="shared" si="65"/>
        <v>0.81714746474211963</v>
      </c>
      <c r="AP145" s="181" t="str">
        <f t="shared" si="65"/>
        <v xml:space="preserve"> </v>
      </c>
      <c r="AQ145" s="181">
        <f t="shared" si="65"/>
        <v>0.81714746474211963</v>
      </c>
      <c r="AR145" s="179">
        <f t="shared" si="66"/>
        <v>0</v>
      </c>
      <c r="AS145" s="179">
        <f t="shared" si="66"/>
        <v>0</v>
      </c>
      <c r="AT145" s="179">
        <f t="shared" si="66"/>
        <v>0</v>
      </c>
      <c r="AU145" s="138">
        <f t="shared" si="67"/>
        <v>0</v>
      </c>
      <c r="AV145" s="182"/>
    </row>
    <row r="146" spans="1:48" s="183" customFormat="1">
      <c r="A146" s="135"/>
      <c r="B146" s="136"/>
      <c r="C146" s="212" t="s">
        <v>111</v>
      </c>
      <c r="D146" s="179"/>
      <c r="E146" s="179"/>
      <c r="F146" s="179"/>
      <c r="G146" s="179">
        <f t="shared" si="80"/>
        <v>0</v>
      </c>
      <c r="H146" s="179"/>
      <c r="I146" s="179"/>
      <c r="J146" s="179"/>
      <c r="K146" s="179">
        <f t="shared" si="81"/>
        <v>0</v>
      </c>
      <c r="L146" s="179">
        <f t="shared" si="59"/>
        <v>0</v>
      </c>
      <c r="M146" s="179">
        <f t="shared" si="59"/>
        <v>0</v>
      </c>
      <c r="N146" s="179">
        <f t="shared" si="59"/>
        <v>0</v>
      </c>
      <c r="O146" s="179">
        <f t="shared" si="82"/>
        <v>0</v>
      </c>
      <c r="P146" s="179"/>
      <c r="Q146" s="179"/>
      <c r="R146" s="179"/>
      <c r="S146" s="179">
        <f t="shared" si="83"/>
        <v>0</v>
      </c>
      <c r="T146" s="179"/>
      <c r="U146" s="179"/>
      <c r="V146" s="179"/>
      <c r="W146" s="179">
        <f t="shared" si="84"/>
        <v>0</v>
      </c>
      <c r="X146" s="179">
        <f>+[3]CHD13!J54</f>
        <v>0</v>
      </c>
      <c r="Y146" s="179">
        <f>+[3]CHD13!J55+[3]CHD13!I55</f>
        <v>3972790</v>
      </c>
      <c r="Z146" s="179"/>
      <c r="AA146" s="179">
        <f t="shared" si="85"/>
        <v>3972790</v>
      </c>
      <c r="AB146" s="179">
        <f t="shared" si="52"/>
        <v>0</v>
      </c>
      <c r="AC146" s="179">
        <f t="shared" si="52"/>
        <v>3972790</v>
      </c>
      <c r="AD146" s="179">
        <f t="shared" si="52"/>
        <v>0</v>
      </c>
      <c r="AE146" s="179">
        <f t="shared" si="53"/>
        <v>3972790</v>
      </c>
      <c r="AF146" s="179">
        <f>+[3]CHD13!AX54</f>
        <v>0</v>
      </c>
      <c r="AG146" s="179">
        <f>+[3]CHD13!AX55</f>
        <v>2181282.37</v>
      </c>
      <c r="AH146" s="179"/>
      <c r="AI146" s="179">
        <f t="shared" si="86"/>
        <v>2181282.37</v>
      </c>
      <c r="AJ146" s="179">
        <f t="shared" si="55"/>
        <v>0</v>
      </c>
      <c r="AK146" s="179">
        <f t="shared" si="55"/>
        <v>1791507.63</v>
      </c>
      <c r="AL146" s="179">
        <f t="shared" si="55"/>
        <v>0</v>
      </c>
      <c r="AM146" s="215">
        <f t="shared" si="87"/>
        <v>1791507.63</v>
      </c>
      <c r="AN146" s="181" t="str">
        <f t="shared" si="65"/>
        <v xml:space="preserve"> </v>
      </c>
      <c r="AO146" s="181">
        <f t="shared" si="65"/>
        <v>0.54905554283010183</v>
      </c>
      <c r="AP146" s="181" t="str">
        <f t="shared" si="65"/>
        <v xml:space="preserve"> </v>
      </c>
      <c r="AQ146" s="181">
        <f t="shared" si="65"/>
        <v>0.54905554283010183</v>
      </c>
      <c r="AR146" s="179">
        <f t="shared" si="66"/>
        <v>0</v>
      </c>
      <c r="AS146" s="179">
        <f t="shared" si="66"/>
        <v>0</v>
      </c>
      <c r="AT146" s="179">
        <f t="shared" si="66"/>
        <v>0</v>
      </c>
      <c r="AU146" s="138">
        <f t="shared" si="67"/>
        <v>0</v>
      </c>
      <c r="AV146" s="182"/>
    </row>
    <row r="147" spans="1:48" s="183" customFormat="1">
      <c r="A147" s="135"/>
      <c r="B147" s="136"/>
      <c r="C147" s="212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>
        <f t="shared" si="52"/>
        <v>0</v>
      </c>
      <c r="AC147" s="179">
        <f t="shared" si="52"/>
        <v>0</v>
      </c>
      <c r="AD147" s="179">
        <f t="shared" si="52"/>
        <v>0</v>
      </c>
      <c r="AE147" s="179">
        <f t="shared" si="53"/>
        <v>0</v>
      </c>
      <c r="AF147" s="179"/>
      <c r="AG147" s="179"/>
      <c r="AH147" s="179"/>
      <c r="AI147" s="179"/>
      <c r="AJ147" s="179"/>
      <c r="AK147" s="179"/>
      <c r="AL147" s="179"/>
      <c r="AM147" s="179"/>
      <c r="AN147" s="181"/>
      <c r="AO147" s="181"/>
      <c r="AP147" s="181"/>
      <c r="AQ147" s="181"/>
      <c r="AR147" s="179"/>
      <c r="AS147" s="179"/>
      <c r="AT147" s="179"/>
      <c r="AU147" s="138"/>
      <c r="AV147" s="182"/>
    </row>
    <row r="148" spans="1:48" s="183" customFormat="1" ht="24">
      <c r="A148" s="135"/>
      <c r="B148" s="136"/>
      <c r="C148" s="216" t="s">
        <v>58</v>
      </c>
      <c r="D148" s="179"/>
      <c r="E148" s="179"/>
      <c r="F148" s="179"/>
      <c r="G148" s="179">
        <f t="shared" ref="G148:G159" si="88">SUM(D148:F148)</f>
        <v>0</v>
      </c>
      <c r="H148" s="179"/>
      <c r="I148" s="179"/>
      <c r="J148" s="179"/>
      <c r="K148" s="179">
        <f t="shared" ref="K148:K159" si="89">SUM(H148:J148)</f>
        <v>0</v>
      </c>
      <c r="L148" s="179">
        <f t="shared" ref="L148:N162" si="90">+D148+H148</f>
        <v>0</v>
      </c>
      <c r="M148" s="179">
        <f t="shared" si="90"/>
        <v>0</v>
      </c>
      <c r="N148" s="179">
        <f t="shared" si="90"/>
        <v>0</v>
      </c>
      <c r="O148" s="179">
        <f t="shared" ref="O148:O159" si="91">SUM(L148:N148)</f>
        <v>0</v>
      </c>
      <c r="P148" s="179"/>
      <c r="Q148" s="179"/>
      <c r="R148" s="179"/>
      <c r="S148" s="179">
        <f t="shared" ref="S148:S159" si="92">SUM(P148:R148)</f>
        <v>0</v>
      </c>
      <c r="T148" s="179"/>
      <c r="U148" s="179"/>
      <c r="V148" s="179"/>
      <c r="W148" s="179">
        <f t="shared" ref="W148:W159" si="93">SUM(T148:V148)</f>
        <v>0</v>
      </c>
      <c r="X148" s="179">
        <f>+[3]LPGH!J54</f>
        <v>183196.5</v>
      </c>
      <c r="Y148" s="179">
        <f>+[3]LPGH!J55</f>
        <v>0</v>
      </c>
      <c r="Z148" s="179"/>
      <c r="AA148" s="179">
        <f t="shared" ref="AA148:AA159" si="94">SUM(X148:Z148)</f>
        <v>183196.5</v>
      </c>
      <c r="AB148" s="179">
        <f t="shared" ref="AB148:AD234" si="95">+P148+X148+T148</f>
        <v>183196.5</v>
      </c>
      <c r="AC148" s="179">
        <f t="shared" si="95"/>
        <v>0</v>
      </c>
      <c r="AD148" s="179">
        <f t="shared" si="95"/>
        <v>0</v>
      </c>
      <c r="AE148" s="179">
        <f t="shared" ref="AE148:AE281" si="96">SUM(AB148:AD148)</f>
        <v>183196.5</v>
      </c>
      <c r="AF148" s="179">
        <f>+[3]LPGH!AX54</f>
        <v>190101.96000000002</v>
      </c>
      <c r="AG148" s="179">
        <f>+[3]LPGH!AX55</f>
        <v>0</v>
      </c>
      <c r="AH148" s="179"/>
      <c r="AI148" s="179">
        <f t="shared" ref="AI148:AI162" si="97">SUM(AF148:AH148)</f>
        <v>190101.96000000002</v>
      </c>
      <c r="AJ148" s="179">
        <f t="shared" ref="AJ148:AL162" si="98">+AB148-AF148</f>
        <v>-6905.460000000021</v>
      </c>
      <c r="AK148" s="179">
        <f t="shared" si="98"/>
        <v>0</v>
      </c>
      <c r="AL148" s="179">
        <f t="shared" si="98"/>
        <v>0</v>
      </c>
      <c r="AM148" s="215">
        <f t="shared" ref="AM148:AM162" si="99">SUM(AJ148:AL148)</f>
        <v>-6905.460000000021</v>
      </c>
      <c r="AN148" s="181">
        <f t="shared" ref="AN148:AQ162" si="100">IF(AB148=0," ",AF148/AB148)</f>
        <v>1.03769427909376</v>
      </c>
      <c r="AO148" s="181" t="str">
        <f t="shared" si="100"/>
        <v xml:space="preserve"> </v>
      </c>
      <c r="AP148" s="181" t="str">
        <f t="shared" si="100"/>
        <v xml:space="preserve"> </v>
      </c>
      <c r="AQ148" s="181">
        <f t="shared" si="100"/>
        <v>1.03769427909376</v>
      </c>
      <c r="AR148" s="179">
        <f t="shared" ref="AR148:AT162" si="101">+L148-P148-T148</f>
        <v>0</v>
      </c>
      <c r="AS148" s="179">
        <f t="shared" si="101"/>
        <v>0</v>
      </c>
      <c r="AT148" s="179">
        <f t="shared" si="101"/>
        <v>0</v>
      </c>
      <c r="AU148" s="138">
        <f t="shared" ref="AU148:AU162" si="102">SUM(AR148:AT148)</f>
        <v>0</v>
      </c>
      <c r="AV148" s="182"/>
    </row>
    <row r="149" spans="1:48" s="183" customFormat="1" ht="24">
      <c r="A149" s="135"/>
      <c r="B149" s="136"/>
      <c r="C149" s="216" t="s">
        <v>136</v>
      </c>
      <c r="D149" s="179"/>
      <c r="E149" s="179"/>
      <c r="F149" s="179"/>
      <c r="G149" s="179">
        <f t="shared" si="88"/>
        <v>0</v>
      </c>
      <c r="H149" s="179"/>
      <c r="I149" s="179"/>
      <c r="J149" s="179"/>
      <c r="K149" s="179">
        <f t="shared" si="89"/>
        <v>0</v>
      </c>
      <c r="L149" s="179">
        <f t="shared" si="90"/>
        <v>0</v>
      </c>
      <c r="M149" s="179">
        <f t="shared" si="90"/>
        <v>0</v>
      </c>
      <c r="N149" s="179">
        <f t="shared" si="90"/>
        <v>0</v>
      </c>
      <c r="O149" s="179">
        <f t="shared" si="91"/>
        <v>0</v>
      </c>
      <c r="P149" s="179"/>
      <c r="Q149" s="179"/>
      <c r="R149" s="179"/>
      <c r="S149" s="179">
        <f t="shared" si="92"/>
        <v>0</v>
      </c>
      <c r="T149" s="179"/>
      <c r="U149" s="179"/>
      <c r="V149" s="179"/>
      <c r="W149" s="179">
        <f t="shared" si="93"/>
        <v>0</v>
      </c>
      <c r="X149" s="179">
        <f>+[3]BGHM!J54</f>
        <v>0</v>
      </c>
      <c r="Y149" s="179">
        <f>+[3]BGHM!J55</f>
        <v>0</v>
      </c>
      <c r="Z149" s="179"/>
      <c r="AA149" s="179">
        <f t="shared" si="94"/>
        <v>0</v>
      </c>
      <c r="AB149" s="179">
        <f t="shared" si="95"/>
        <v>0</v>
      </c>
      <c r="AC149" s="179">
        <f t="shared" si="95"/>
        <v>0</v>
      </c>
      <c r="AD149" s="179">
        <f t="shared" si="95"/>
        <v>0</v>
      </c>
      <c r="AE149" s="179">
        <f t="shared" si="96"/>
        <v>0</v>
      </c>
      <c r="AF149" s="179">
        <f>+[3]BGHM!AX54</f>
        <v>0</v>
      </c>
      <c r="AG149" s="179">
        <f>+[3]BGHM!AX55</f>
        <v>0</v>
      </c>
      <c r="AH149" s="179"/>
      <c r="AI149" s="179">
        <f t="shared" si="97"/>
        <v>0</v>
      </c>
      <c r="AJ149" s="179">
        <f t="shared" si="98"/>
        <v>0</v>
      </c>
      <c r="AK149" s="179">
        <f t="shared" si="98"/>
        <v>0</v>
      </c>
      <c r="AL149" s="179">
        <f t="shared" si="98"/>
        <v>0</v>
      </c>
      <c r="AM149" s="179">
        <f t="shared" si="99"/>
        <v>0</v>
      </c>
      <c r="AN149" s="181" t="str">
        <f t="shared" si="100"/>
        <v xml:space="preserve"> </v>
      </c>
      <c r="AO149" s="181" t="str">
        <f t="shared" si="100"/>
        <v xml:space="preserve"> </v>
      </c>
      <c r="AP149" s="181" t="str">
        <f t="shared" si="100"/>
        <v xml:space="preserve"> </v>
      </c>
      <c r="AQ149" s="181" t="str">
        <f t="shared" si="100"/>
        <v xml:space="preserve"> </v>
      </c>
      <c r="AR149" s="179">
        <f t="shared" si="101"/>
        <v>0</v>
      </c>
      <c r="AS149" s="179">
        <f t="shared" si="101"/>
        <v>0</v>
      </c>
      <c r="AT149" s="179">
        <f t="shared" si="101"/>
        <v>0</v>
      </c>
      <c r="AU149" s="138">
        <f t="shared" si="102"/>
        <v>0</v>
      </c>
      <c r="AV149" s="182"/>
    </row>
    <row r="150" spans="1:48" s="183" customFormat="1" ht="24">
      <c r="A150" s="135"/>
      <c r="B150" s="136"/>
      <c r="C150" s="216" t="s">
        <v>113</v>
      </c>
      <c r="D150" s="179"/>
      <c r="E150" s="179"/>
      <c r="F150" s="179"/>
      <c r="G150" s="179">
        <f t="shared" si="88"/>
        <v>0</v>
      </c>
      <c r="H150" s="179"/>
      <c r="I150" s="179"/>
      <c r="J150" s="179"/>
      <c r="K150" s="179">
        <f t="shared" si="89"/>
        <v>0</v>
      </c>
      <c r="L150" s="179">
        <f t="shared" si="90"/>
        <v>0</v>
      </c>
      <c r="M150" s="179">
        <f t="shared" si="90"/>
        <v>0</v>
      </c>
      <c r="N150" s="179">
        <f t="shared" si="90"/>
        <v>0</v>
      </c>
      <c r="O150" s="179">
        <f t="shared" si="91"/>
        <v>0</v>
      </c>
      <c r="P150" s="179"/>
      <c r="Q150" s="179"/>
      <c r="R150" s="179"/>
      <c r="S150" s="179">
        <f t="shared" si="92"/>
        <v>0</v>
      </c>
      <c r="T150" s="179"/>
      <c r="U150" s="179"/>
      <c r="V150" s="179"/>
      <c r="W150" s="179">
        <f t="shared" si="93"/>
        <v>0</v>
      </c>
      <c r="X150" s="179">
        <f>+[3]ITRMC!J54</f>
        <v>0</v>
      </c>
      <c r="Y150" s="179">
        <f>+[3]ITRMC!J55</f>
        <v>0</v>
      </c>
      <c r="Z150" s="179"/>
      <c r="AA150" s="179">
        <f t="shared" si="94"/>
        <v>0</v>
      </c>
      <c r="AB150" s="179">
        <f t="shared" si="95"/>
        <v>0</v>
      </c>
      <c r="AC150" s="179">
        <f t="shared" si="95"/>
        <v>0</v>
      </c>
      <c r="AD150" s="179">
        <f t="shared" si="95"/>
        <v>0</v>
      </c>
      <c r="AE150" s="179">
        <f t="shared" si="96"/>
        <v>0</v>
      </c>
      <c r="AF150" s="179">
        <f>+[3]ITRMC!AX54</f>
        <v>0</v>
      </c>
      <c r="AG150" s="179">
        <f>+[3]ITRMC!AX55</f>
        <v>0</v>
      </c>
      <c r="AH150" s="179">
        <v>0</v>
      </c>
      <c r="AI150" s="179">
        <f t="shared" si="97"/>
        <v>0</v>
      </c>
      <c r="AJ150" s="179">
        <f t="shared" si="98"/>
        <v>0</v>
      </c>
      <c r="AK150" s="179">
        <f t="shared" si="98"/>
        <v>0</v>
      </c>
      <c r="AL150" s="179">
        <f t="shared" si="98"/>
        <v>0</v>
      </c>
      <c r="AM150" s="179">
        <f t="shared" si="99"/>
        <v>0</v>
      </c>
      <c r="AN150" s="181" t="str">
        <f t="shared" si="100"/>
        <v xml:space="preserve"> </v>
      </c>
      <c r="AO150" s="181" t="str">
        <f t="shared" si="100"/>
        <v xml:space="preserve"> </v>
      </c>
      <c r="AP150" s="181" t="str">
        <f t="shared" si="100"/>
        <v xml:space="preserve"> </v>
      </c>
      <c r="AQ150" s="181" t="str">
        <f t="shared" si="100"/>
        <v xml:space="preserve"> </v>
      </c>
      <c r="AR150" s="179">
        <f t="shared" si="101"/>
        <v>0</v>
      </c>
      <c r="AS150" s="179">
        <f t="shared" si="101"/>
        <v>0</v>
      </c>
      <c r="AT150" s="179">
        <f t="shared" si="101"/>
        <v>0</v>
      </c>
      <c r="AU150" s="138">
        <f t="shared" si="102"/>
        <v>0</v>
      </c>
      <c r="AV150" s="182"/>
    </row>
    <row r="151" spans="1:48" s="183" customFormat="1">
      <c r="A151" s="135"/>
      <c r="B151" s="136"/>
      <c r="C151" s="212" t="s">
        <v>137</v>
      </c>
      <c r="D151" s="179"/>
      <c r="E151" s="179"/>
      <c r="F151" s="179"/>
      <c r="G151" s="179">
        <f t="shared" si="88"/>
        <v>0</v>
      </c>
      <c r="H151" s="179"/>
      <c r="I151" s="179"/>
      <c r="J151" s="179"/>
      <c r="K151" s="179">
        <f t="shared" si="89"/>
        <v>0</v>
      </c>
      <c r="L151" s="179">
        <f t="shared" si="90"/>
        <v>0</v>
      </c>
      <c r="M151" s="179">
        <f t="shared" si="90"/>
        <v>0</v>
      </c>
      <c r="N151" s="179">
        <f t="shared" si="90"/>
        <v>0</v>
      </c>
      <c r="O151" s="179">
        <f t="shared" si="91"/>
        <v>0</v>
      </c>
      <c r="P151" s="179"/>
      <c r="Q151" s="179"/>
      <c r="R151" s="179"/>
      <c r="S151" s="179">
        <f t="shared" si="92"/>
        <v>0</v>
      </c>
      <c r="T151" s="179"/>
      <c r="U151" s="179"/>
      <c r="V151" s="179"/>
      <c r="W151" s="179">
        <f t="shared" si="93"/>
        <v>0</v>
      </c>
      <c r="X151" s="179">
        <f>+[3]R1!J54</f>
        <v>0</v>
      </c>
      <c r="Y151" s="179">
        <f>+[3]R1!J55</f>
        <v>0</v>
      </c>
      <c r="Z151" s="179"/>
      <c r="AA151" s="179">
        <f t="shared" si="94"/>
        <v>0</v>
      </c>
      <c r="AB151" s="179">
        <f t="shared" si="95"/>
        <v>0</v>
      </c>
      <c r="AC151" s="179">
        <f t="shared" si="95"/>
        <v>0</v>
      </c>
      <c r="AD151" s="179">
        <f t="shared" si="95"/>
        <v>0</v>
      </c>
      <c r="AE151" s="179">
        <f t="shared" si="96"/>
        <v>0</v>
      </c>
      <c r="AF151" s="179">
        <f>+[3]R1!AX54</f>
        <v>0</v>
      </c>
      <c r="AG151" s="179">
        <f>+[3]R1!AX55</f>
        <v>0</v>
      </c>
      <c r="AH151" s="179"/>
      <c r="AI151" s="179">
        <f t="shared" si="97"/>
        <v>0</v>
      </c>
      <c r="AJ151" s="179">
        <f t="shared" si="98"/>
        <v>0</v>
      </c>
      <c r="AK151" s="179">
        <f t="shared" si="98"/>
        <v>0</v>
      </c>
      <c r="AL151" s="179">
        <f t="shared" si="98"/>
        <v>0</v>
      </c>
      <c r="AM151" s="179">
        <f t="shared" si="99"/>
        <v>0</v>
      </c>
      <c r="AN151" s="181" t="str">
        <f t="shared" si="100"/>
        <v xml:space="preserve"> </v>
      </c>
      <c r="AO151" s="181" t="str">
        <f t="shared" si="100"/>
        <v xml:space="preserve"> </v>
      </c>
      <c r="AP151" s="181" t="str">
        <f t="shared" si="100"/>
        <v xml:space="preserve"> </v>
      </c>
      <c r="AQ151" s="181" t="str">
        <f t="shared" si="100"/>
        <v xml:space="preserve"> </v>
      </c>
      <c r="AR151" s="179">
        <f t="shared" si="101"/>
        <v>0</v>
      </c>
      <c r="AS151" s="179">
        <f t="shared" si="101"/>
        <v>0</v>
      </c>
      <c r="AT151" s="179">
        <f t="shared" si="101"/>
        <v>0</v>
      </c>
      <c r="AU151" s="138">
        <f t="shared" si="102"/>
        <v>0</v>
      </c>
      <c r="AV151" s="182"/>
    </row>
    <row r="152" spans="1:48" s="183" customFormat="1" ht="24">
      <c r="A152" s="135"/>
      <c r="B152" s="136"/>
      <c r="C152" s="216" t="s">
        <v>138</v>
      </c>
      <c r="D152" s="179"/>
      <c r="E152" s="179"/>
      <c r="F152" s="179"/>
      <c r="G152" s="179">
        <f t="shared" si="88"/>
        <v>0</v>
      </c>
      <c r="H152" s="179"/>
      <c r="I152" s="179"/>
      <c r="J152" s="179"/>
      <c r="K152" s="179">
        <f t="shared" si="89"/>
        <v>0</v>
      </c>
      <c r="L152" s="179">
        <f t="shared" si="90"/>
        <v>0</v>
      </c>
      <c r="M152" s="179">
        <f t="shared" si="90"/>
        <v>0</v>
      </c>
      <c r="N152" s="179">
        <f t="shared" si="90"/>
        <v>0</v>
      </c>
      <c r="O152" s="179">
        <f t="shared" si="91"/>
        <v>0</v>
      </c>
      <c r="P152" s="179"/>
      <c r="Q152" s="179"/>
      <c r="R152" s="179"/>
      <c r="S152" s="179">
        <f t="shared" si="92"/>
        <v>0</v>
      </c>
      <c r="T152" s="179"/>
      <c r="U152" s="179"/>
      <c r="V152" s="179"/>
      <c r="W152" s="179">
        <f t="shared" si="93"/>
        <v>0</v>
      </c>
      <c r="X152" s="179">
        <f>+[3]MMMHMC!J54</f>
        <v>0</v>
      </c>
      <c r="Y152" s="179">
        <f>+[3]MMMHMC!J55</f>
        <v>0</v>
      </c>
      <c r="Z152" s="179"/>
      <c r="AA152" s="179">
        <f t="shared" si="94"/>
        <v>0</v>
      </c>
      <c r="AB152" s="179">
        <f t="shared" si="95"/>
        <v>0</v>
      </c>
      <c r="AC152" s="179">
        <f t="shared" si="95"/>
        <v>0</v>
      </c>
      <c r="AD152" s="179">
        <f t="shared" si="95"/>
        <v>0</v>
      </c>
      <c r="AE152" s="179">
        <f t="shared" si="96"/>
        <v>0</v>
      </c>
      <c r="AF152" s="179">
        <f>+[3]MMMHMC!AX54</f>
        <v>0</v>
      </c>
      <c r="AG152" s="179">
        <f>+[3]MMMHMC!AX55</f>
        <v>0</v>
      </c>
      <c r="AH152" s="179"/>
      <c r="AI152" s="179">
        <f t="shared" si="97"/>
        <v>0</v>
      </c>
      <c r="AJ152" s="179">
        <f t="shared" si="98"/>
        <v>0</v>
      </c>
      <c r="AK152" s="179">
        <f t="shared" si="98"/>
        <v>0</v>
      </c>
      <c r="AL152" s="179">
        <f t="shared" si="98"/>
        <v>0</v>
      </c>
      <c r="AM152" s="179">
        <f t="shared" si="99"/>
        <v>0</v>
      </c>
      <c r="AN152" s="181" t="str">
        <f t="shared" si="100"/>
        <v xml:space="preserve"> </v>
      </c>
      <c r="AO152" s="181" t="str">
        <f t="shared" si="100"/>
        <v xml:space="preserve"> </v>
      </c>
      <c r="AP152" s="181" t="str">
        <f t="shared" si="100"/>
        <v xml:space="preserve"> </v>
      </c>
      <c r="AQ152" s="181" t="str">
        <f t="shared" si="100"/>
        <v xml:space="preserve"> </v>
      </c>
      <c r="AR152" s="179">
        <f t="shared" si="101"/>
        <v>0</v>
      </c>
      <c r="AS152" s="179">
        <f t="shared" si="101"/>
        <v>0</v>
      </c>
      <c r="AT152" s="179">
        <f t="shared" si="101"/>
        <v>0</v>
      </c>
      <c r="AU152" s="138">
        <f t="shared" si="102"/>
        <v>0</v>
      </c>
      <c r="AV152" s="182"/>
    </row>
    <row r="153" spans="1:48" s="183" customFormat="1">
      <c r="A153" s="135"/>
      <c r="B153" s="136"/>
      <c r="C153" s="212" t="s">
        <v>139</v>
      </c>
      <c r="D153" s="179"/>
      <c r="E153" s="179"/>
      <c r="F153" s="179"/>
      <c r="G153" s="179">
        <f t="shared" si="88"/>
        <v>0</v>
      </c>
      <c r="H153" s="179"/>
      <c r="I153" s="179"/>
      <c r="J153" s="179"/>
      <c r="K153" s="179">
        <f t="shared" si="89"/>
        <v>0</v>
      </c>
      <c r="L153" s="179">
        <f t="shared" si="90"/>
        <v>0</v>
      </c>
      <c r="M153" s="179">
        <f t="shared" si="90"/>
        <v>0</v>
      </c>
      <c r="N153" s="179">
        <f t="shared" si="90"/>
        <v>0</v>
      </c>
      <c r="O153" s="179">
        <f t="shared" si="91"/>
        <v>0</v>
      </c>
      <c r="P153" s="179"/>
      <c r="Q153" s="179"/>
      <c r="R153" s="179"/>
      <c r="S153" s="179">
        <f t="shared" si="92"/>
        <v>0</v>
      </c>
      <c r="T153" s="179"/>
      <c r="U153" s="179"/>
      <c r="V153" s="179"/>
      <c r="W153" s="179">
        <f t="shared" si="93"/>
        <v>0</v>
      </c>
      <c r="X153" s="179">
        <f>+[3]CVMC!J54</f>
        <v>0</v>
      </c>
      <c r="Y153" s="179">
        <f>+[3]CVMC!J55</f>
        <v>0</v>
      </c>
      <c r="Z153" s="179"/>
      <c r="AA153" s="179">
        <f t="shared" si="94"/>
        <v>0</v>
      </c>
      <c r="AB153" s="179">
        <f t="shared" si="95"/>
        <v>0</v>
      </c>
      <c r="AC153" s="179">
        <f t="shared" si="95"/>
        <v>0</v>
      </c>
      <c r="AD153" s="179">
        <f t="shared" si="95"/>
        <v>0</v>
      </c>
      <c r="AE153" s="179">
        <f t="shared" si="96"/>
        <v>0</v>
      </c>
      <c r="AF153" s="179">
        <f>+[3]CVMC!AX54</f>
        <v>0</v>
      </c>
      <c r="AG153" s="179">
        <f>+[3]CVMC!AX55</f>
        <v>0</v>
      </c>
      <c r="AH153" s="179"/>
      <c r="AI153" s="179">
        <f t="shared" si="97"/>
        <v>0</v>
      </c>
      <c r="AJ153" s="179">
        <f t="shared" si="98"/>
        <v>0</v>
      </c>
      <c r="AK153" s="179">
        <f t="shared" si="98"/>
        <v>0</v>
      </c>
      <c r="AL153" s="179">
        <f t="shared" si="98"/>
        <v>0</v>
      </c>
      <c r="AM153" s="179">
        <f t="shared" si="99"/>
        <v>0</v>
      </c>
      <c r="AN153" s="181" t="str">
        <f t="shared" si="100"/>
        <v xml:space="preserve"> </v>
      </c>
      <c r="AO153" s="181" t="str">
        <f t="shared" si="100"/>
        <v xml:space="preserve"> </v>
      </c>
      <c r="AP153" s="181" t="str">
        <f t="shared" si="100"/>
        <v xml:space="preserve"> </v>
      </c>
      <c r="AQ153" s="181" t="str">
        <f t="shared" si="100"/>
        <v xml:space="preserve"> </v>
      </c>
      <c r="AR153" s="179">
        <f t="shared" si="101"/>
        <v>0</v>
      </c>
      <c r="AS153" s="179">
        <f t="shared" si="101"/>
        <v>0</v>
      </c>
      <c r="AT153" s="179">
        <f t="shared" si="101"/>
        <v>0</v>
      </c>
      <c r="AU153" s="138">
        <f t="shared" si="102"/>
        <v>0</v>
      </c>
      <c r="AV153" s="182"/>
    </row>
    <row r="154" spans="1:48" s="183" customFormat="1" ht="24">
      <c r="A154" s="135"/>
      <c r="B154" s="136"/>
      <c r="C154" s="216" t="s">
        <v>140</v>
      </c>
      <c r="D154" s="179"/>
      <c r="E154" s="179"/>
      <c r="F154" s="179"/>
      <c r="G154" s="179">
        <f t="shared" si="88"/>
        <v>0</v>
      </c>
      <c r="H154" s="179"/>
      <c r="I154" s="179"/>
      <c r="J154" s="179"/>
      <c r="K154" s="179">
        <f t="shared" si="89"/>
        <v>0</v>
      </c>
      <c r="L154" s="179">
        <f t="shared" si="90"/>
        <v>0</v>
      </c>
      <c r="M154" s="179">
        <f t="shared" si="90"/>
        <v>0</v>
      </c>
      <c r="N154" s="179">
        <f t="shared" si="90"/>
        <v>0</v>
      </c>
      <c r="O154" s="179">
        <f t="shared" si="91"/>
        <v>0</v>
      </c>
      <c r="P154" s="179"/>
      <c r="Q154" s="179"/>
      <c r="R154" s="179"/>
      <c r="S154" s="179">
        <f t="shared" si="92"/>
        <v>0</v>
      </c>
      <c r="T154" s="179"/>
      <c r="U154" s="179"/>
      <c r="V154" s="179"/>
      <c r="W154" s="179">
        <f t="shared" si="93"/>
        <v>0</v>
      </c>
      <c r="X154" s="179">
        <f>+[3]DPJGMRMC!J54</f>
        <v>0</v>
      </c>
      <c r="Y154" s="179">
        <f>+[3]DPJGMRMC!J55</f>
        <v>0</v>
      </c>
      <c r="Z154" s="179"/>
      <c r="AA154" s="179">
        <f t="shared" si="94"/>
        <v>0</v>
      </c>
      <c r="AB154" s="179">
        <f t="shared" si="95"/>
        <v>0</v>
      </c>
      <c r="AC154" s="179">
        <f t="shared" si="95"/>
        <v>0</v>
      </c>
      <c r="AD154" s="179">
        <f t="shared" si="95"/>
        <v>0</v>
      </c>
      <c r="AE154" s="179">
        <f t="shared" si="96"/>
        <v>0</v>
      </c>
      <c r="AF154" s="179">
        <f>+[3]DPJGMRMC!AX54</f>
        <v>0</v>
      </c>
      <c r="AG154" s="179">
        <f>+[3]DPJGMRMC!AX55</f>
        <v>0</v>
      </c>
      <c r="AH154" s="179"/>
      <c r="AI154" s="179">
        <f t="shared" si="97"/>
        <v>0</v>
      </c>
      <c r="AJ154" s="179">
        <f t="shared" si="98"/>
        <v>0</v>
      </c>
      <c r="AK154" s="179">
        <f t="shared" si="98"/>
        <v>0</v>
      </c>
      <c r="AL154" s="179">
        <f t="shared" si="98"/>
        <v>0</v>
      </c>
      <c r="AM154" s="179">
        <f t="shared" si="99"/>
        <v>0</v>
      </c>
      <c r="AN154" s="181" t="str">
        <f t="shared" si="100"/>
        <v xml:space="preserve"> </v>
      </c>
      <c r="AO154" s="181" t="str">
        <f t="shared" si="100"/>
        <v xml:space="preserve"> </v>
      </c>
      <c r="AP154" s="181" t="str">
        <f t="shared" si="100"/>
        <v xml:space="preserve"> </v>
      </c>
      <c r="AQ154" s="181" t="str">
        <f t="shared" si="100"/>
        <v xml:space="preserve"> </v>
      </c>
      <c r="AR154" s="179">
        <f t="shared" si="101"/>
        <v>0</v>
      </c>
      <c r="AS154" s="179">
        <f t="shared" si="101"/>
        <v>0</v>
      </c>
      <c r="AT154" s="179">
        <f t="shared" si="101"/>
        <v>0</v>
      </c>
      <c r="AU154" s="138">
        <f t="shared" si="102"/>
        <v>0</v>
      </c>
      <c r="AV154" s="182"/>
    </row>
    <row r="155" spans="1:48" s="183" customFormat="1" ht="24">
      <c r="A155" s="135"/>
      <c r="B155" s="136"/>
      <c r="C155" s="216" t="s">
        <v>141</v>
      </c>
      <c r="D155" s="179"/>
      <c r="E155" s="179"/>
      <c r="F155" s="179"/>
      <c r="G155" s="179">
        <f t="shared" si="88"/>
        <v>0</v>
      </c>
      <c r="H155" s="179"/>
      <c r="I155" s="179"/>
      <c r="J155" s="179"/>
      <c r="K155" s="179">
        <f t="shared" si="89"/>
        <v>0</v>
      </c>
      <c r="L155" s="179">
        <f t="shared" si="90"/>
        <v>0</v>
      </c>
      <c r="M155" s="179">
        <f t="shared" si="90"/>
        <v>0</v>
      </c>
      <c r="N155" s="179">
        <f t="shared" si="90"/>
        <v>0</v>
      </c>
      <c r="O155" s="179">
        <f t="shared" si="91"/>
        <v>0</v>
      </c>
      <c r="P155" s="179"/>
      <c r="Q155" s="179"/>
      <c r="R155" s="179"/>
      <c r="S155" s="179">
        <f t="shared" si="92"/>
        <v>0</v>
      </c>
      <c r="T155" s="179"/>
      <c r="U155" s="179"/>
      <c r="V155" s="179"/>
      <c r="W155" s="179">
        <f t="shared" si="93"/>
        <v>0</v>
      </c>
      <c r="X155" s="179">
        <f>+[3]JBLMGH!J54</f>
        <v>0</v>
      </c>
      <c r="Y155" s="179">
        <f>+[3]JBLMGH!J55</f>
        <v>0</v>
      </c>
      <c r="Z155" s="179"/>
      <c r="AA155" s="179">
        <f t="shared" si="94"/>
        <v>0</v>
      </c>
      <c r="AB155" s="179">
        <f t="shared" si="95"/>
        <v>0</v>
      </c>
      <c r="AC155" s="179">
        <f t="shared" si="95"/>
        <v>0</v>
      </c>
      <c r="AD155" s="179">
        <f t="shared" si="95"/>
        <v>0</v>
      </c>
      <c r="AE155" s="179">
        <f t="shared" si="96"/>
        <v>0</v>
      </c>
      <c r="AF155" s="179">
        <f>+[3]JBLMGH!AX54</f>
        <v>0</v>
      </c>
      <c r="AG155" s="179">
        <f>+[3]JBLMGH!AX55</f>
        <v>0</v>
      </c>
      <c r="AH155" s="179"/>
      <c r="AI155" s="179">
        <f t="shared" si="97"/>
        <v>0</v>
      </c>
      <c r="AJ155" s="179">
        <f t="shared" si="98"/>
        <v>0</v>
      </c>
      <c r="AK155" s="179">
        <f t="shared" si="98"/>
        <v>0</v>
      </c>
      <c r="AL155" s="179">
        <f t="shared" si="98"/>
        <v>0</v>
      </c>
      <c r="AM155" s="179">
        <f t="shared" si="99"/>
        <v>0</v>
      </c>
      <c r="AN155" s="181" t="str">
        <f t="shared" si="100"/>
        <v xml:space="preserve"> </v>
      </c>
      <c r="AO155" s="181" t="str">
        <f t="shared" si="100"/>
        <v xml:space="preserve"> </v>
      </c>
      <c r="AP155" s="181" t="str">
        <f t="shared" si="100"/>
        <v xml:space="preserve"> </v>
      </c>
      <c r="AQ155" s="181" t="str">
        <f t="shared" si="100"/>
        <v xml:space="preserve"> </v>
      </c>
      <c r="AR155" s="179">
        <f t="shared" si="101"/>
        <v>0</v>
      </c>
      <c r="AS155" s="179">
        <f t="shared" si="101"/>
        <v>0</v>
      </c>
      <c r="AT155" s="179">
        <f t="shared" si="101"/>
        <v>0</v>
      </c>
      <c r="AU155" s="138">
        <f t="shared" si="102"/>
        <v>0</v>
      </c>
      <c r="AV155" s="182"/>
    </row>
    <row r="156" spans="1:48" s="183" customFormat="1">
      <c r="A156" s="135"/>
      <c r="B156" s="136"/>
      <c r="C156" s="216" t="s">
        <v>115</v>
      </c>
      <c r="D156" s="179"/>
      <c r="E156" s="179"/>
      <c r="F156" s="179"/>
      <c r="G156" s="179">
        <f t="shared" si="88"/>
        <v>0</v>
      </c>
      <c r="H156" s="179"/>
      <c r="I156" s="179"/>
      <c r="J156" s="179"/>
      <c r="K156" s="179">
        <f t="shared" si="89"/>
        <v>0</v>
      </c>
      <c r="L156" s="179">
        <f t="shared" si="90"/>
        <v>0</v>
      </c>
      <c r="M156" s="179">
        <f t="shared" si="90"/>
        <v>0</v>
      </c>
      <c r="N156" s="179">
        <f t="shared" si="90"/>
        <v>0</v>
      </c>
      <c r="O156" s="179">
        <f t="shared" si="91"/>
        <v>0</v>
      </c>
      <c r="P156" s="179"/>
      <c r="Q156" s="179"/>
      <c r="R156" s="179"/>
      <c r="S156" s="179">
        <f t="shared" si="92"/>
        <v>0</v>
      </c>
      <c r="T156" s="179"/>
      <c r="U156" s="179"/>
      <c r="V156" s="179"/>
      <c r="W156" s="179">
        <f t="shared" si="93"/>
        <v>0</v>
      </c>
      <c r="X156" s="179">
        <f>+[3]BRH!J54</f>
        <v>0</v>
      </c>
      <c r="Y156" s="179">
        <f>+[3]BRH!J55</f>
        <v>0</v>
      </c>
      <c r="Z156" s="179"/>
      <c r="AA156" s="179">
        <f t="shared" si="94"/>
        <v>0</v>
      </c>
      <c r="AB156" s="179">
        <f t="shared" si="95"/>
        <v>0</v>
      </c>
      <c r="AC156" s="179">
        <f t="shared" si="95"/>
        <v>0</v>
      </c>
      <c r="AD156" s="179">
        <f t="shared" si="95"/>
        <v>0</v>
      </c>
      <c r="AE156" s="179">
        <f t="shared" si="96"/>
        <v>0</v>
      </c>
      <c r="AF156" s="179">
        <f>+[3]BRH!AX54</f>
        <v>0</v>
      </c>
      <c r="AG156" s="179">
        <f>+[3]BRH!AX55</f>
        <v>0</v>
      </c>
      <c r="AH156" s="179"/>
      <c r="AI156" s="179">
        <f t="shared" si="97"/>
        <v>0</v>
      </c>
      <c r="AJ156" s="179">
        <f t="shared" si="98"/>
        <v>0</v>
      </c>
      <c r="AK156" s="179">
        <f t="shared" si="98"/>
        <v>0</v>
      </c>
      <c r="AL156" s="179">
        <f t="shared" si="98"/>
        <v>0</v>
      </c>
      <c r="AM156" s="179">
        <f t="shared" si="99"/>
        <v>0</v>
      </c>
      <c r="AN156" s="181" t="str">
        <f t="shared" si="100"/>
        <v xml:space="preserve"> </v>
      </c>
      <c r="AO156" s="181" t="str">
        <f t="shared" si="100"/>
        <v xml:space="preserve"> </v>
      </c>
      <c r="AP156" s="181" t="str">
        <f t="shared" si="100"/>
        <v xml:space="preserve"> </v>
      </c>
      <c r="AQ156" s="181" t="str">
        <f t="shared" si="100"/>
        <v xml:space="preserve"> </v>
      </c>
      <c r="AR156" s="179">
        <f t="shared" si="101"/>
        <v>0</v>
      </c>
      <c r="AS156" s="179">
        <f t="shared" si="101"/>
        <v>0</v>
      </c>
      <c r="AT156" s="179">
        <f t="shared" si="101"/>
        <v>0</v>
      </c>
      <c r="AU156" s="138">
        <f t="shared" si="102"/>
        <v>0</v>
      </c>
      <c r="AV156" s="182"/>
    </row>
    <row r="157" spans="1:48" s="183" customFormat="1" ht="24">
      <c r="A157" s="135"/>
      <c r="B157" s="136"/>
      <c r="C157" s="212" t="s">
        <v>117</v>
      </c>
      <c r="D157" s="179"/>
      <c r="E157" s="179"/>
      <c r="F157" s="179"/>
      <c r="G157" s="179">
        <f t="shared" si="88"/>
        <v>0</v>
      </c>
      <c r="H157" s="179"/>
      <c r="I157" s="179"/>
      <c r="J157" s="179"/>
      <c r="K157" s="179">
        <f t="shared" si="89"/>
        <v>0</v>
      </c>
      <c r="L157" s="179">
        <f t="shared" si="90"/>
        <v>0</v>
      </c>
      <c r="M157" s="179">
        <f t="shared" si="90"/>
        <v>0</v>
      </c>
      <c r="N157" s="179">
        <f t="shared" si="90"/>
        <v>0</v>
      </c>
      <c r="O157" s="179">
        <f t="shared" si="91"/>
        <v>0</v>
      </c>
      <c r="P157" s="179"/>
      <c r="Q157" s="179"/>
      <c r="R157" s="179"/>
      <c r="S157" s="179">
        <f t="shared" si="92"/>
        <v>0</v>
      </c>
      <c r="T157" s="179"/>
      <c r="U157" s="179"/>
      <c r="V157" s="179"/>
      <c r="W157" s="179">
        <f t="shared" si="93"/>
        <v>0</v>
      </c>
      <c r="X157" s="179">
        <f>+[3]BRTTH!J54</f>
        <v>0</v>
      </c>
      <c r="Y157" s="179">
        <f>+[3]BRTTH!J55</f>
        <v>0</v>
      </c>
      <c r="Z157" s="179"/>
      <c r="AA157" s="179">
        <f t="shared" si="94"/>
        <v>0</v>
      </c>
      <c r="AB157" s="179">
        <f t="shared" si="95"/>
        <v>0</v>
      </c>
      <c r="AC157" s="179">
        <f t="shared" si="95"/>
        <v>0</v>
      </c>
      <c r="AD157" s="179">
        <f t="shared" si="95"/>
        <v>0</v>
      </c>
      <c r="AE157" s="179">
        <f t="shared" si="96"/>
        <v>0</v>
      </c>
      <c r="AF157" s="179">
        <f>+[3]BRTTH!AX54</f>
        <v>0</v>
      </c>
      <c r="AG157" s="179">
        <f>+[3]BRTTH!AX55</f>
        <v>0</v>
      </c>
      <c r="AH157" s="179"/>
      <c r="AI157" s="179">
        <f t="shared" si="97"/>
        <v>0</v>
      </c>
      <c r="AJ157" s="179">
        <f t="shared" si="98"/>
        <v>0</v>
      </c>
      <c r="AK157" s="179">
        <f t="shared" si="98"/>
        <v>0</v>
      </c>
      <c r="AL157" s="179">
        <f t="shared" si="98"/>
        <v>0</v>
      </c>
      <c r="AM157" s="179">
        <f t="shared" si="99"/>
        <v>0</v>
      </c>
      <c r="AN157" s="181" t="str">
        <f t="shared" si="100"/>
        <v xml:space="preserve"> </v>
      </c>
      <c r="AO157" s="181" t="str">
        <f t="shared" si="100"/>
        <v xml:space="preserve"> </v>
      </c>
      <c r="AP157" s="181" t="str">
        <f t="shared" si="100"/>
        <v xml:space="preserve"> </v>
      </c>
      <c r="AQ157" s="181" t="str">
        <f t="shared" si="100"/>
        <v xml:space="preserve"> </v>
      </c>
      <c r="AR157" s="179">
        <f t="shared" si="101"/>
        <v>0</v>
      </c>
      <c r="AS157" s="179">
        <f t="shared" si="101"/>
        <v>0</v>
      </c>
      <c r="AT157" s="179">
        <f t="shared" si="101"/>
        <v>0</v>
      </c>
      <c r="AU157" s="138">
        <f t="shared" si="102"/>
        <v>0</v>
      </c>
      <c r="AV157" s="182"/>
    </row>
    <row r="158" spans="1:48" s="183" customFormat="1" ht="24">
      <c r="A158" s="135"/>
      <c r="B158" s="136"/>
      <c r="C158" s="216" t="s">
        <v>142</v>
      </c>
      <c r="D158" s="179"/>
      <c r="E158" s="179"/>
      <c r="F158" s="179"/>
      <c r="G158" s="179">
        <f t="shared" si="88"/>
        <v>0</v>
      </c>
      <c r="H158" s="179"/>
      <c r="I158" s="179"/>
      <c r="J158" s="179"/>
      <c r="K158" s="179">
        <f t="shared" si="89"/>
        <v>0</v>
      </c>
      <c r="L158" s="179">
        <f t="shared" si="90"/>
        <v>0</v>
      </c>
      <c r="M158" s="179">
        <f t="shared" si="90"/>
        <v>0</v>
      </c>
      <c r="N158" s="179">
        <f t="shared" si="90"/>
        <v>0</v>
      </c>
      <c r="O158" s="179">
        <f t="shared" si="91"/>
        <v>0</v>
      </c>
      <c r="P158" s="179"/>
      <c r="Q158" s="179"/>
      <c r="R158" s="179"/>
      <c r="S158" s="179">
        <f t="shared" si="92"/>
        <v>0</v>
      </c>
      <c r="T158" s="179"/>
      <c r="U158" s="179"/>
      <c r="V158" s="179"/>
      <c r="W158" s="179">
        <f t="shared" si="93"/>
        <v>0</v>
      </c>
      <c r="X158" s="179">
        <f>+[3]CLMMRH!J54</f>
        <v>0</v>
      </c>
      <c r="Y158" s="179">
        <f>+[3]CLMMRH!J55</f>
        <v>0</v>
      </c>
      <c r="Z158" s="179"/>
      <c r="AA158" s="179">
        <f t="shared" si="94"/>
        <v>0</v>
      </c>
      <c r="AB158" s="179">
        <f t="shared" si="95"/>
        <v>0</v>
      </c>
      <c r="AC158" s="179">
        <f t="shared" si="95"/>
        <v>0</v>
      </c>
      <c r="AD158" s="179">
        <f t="shared" si="95"/>
        <v>0</v>
      </c>
      <c r="AE158" s="179">
        <f t="shared" si="96"/>
        <v>0</v>
      </c>
      <c r="AF158" s="179">
        <f>+[3]CLMMRH!AX54</f>
        <v>0</v>
      </c>
      <c r="AG158" s="179">
        <f>+[3]CLMMRH!AX55</f>
        <v>0</v>
      </c>
      <c r="AH158" s="179"/>
      <c r="AI158" s="179">
        <f t="shared" si="97"/>
        <v>0</v>
      </c>
      <c r="AJ158" s="179">
        <f t="shared" si="98"/>
        <v>0</v>
      </c>
      <c r="AK158" s="179">
        <f t="shared" si="98"/>
        <v>0</v>
      </c>
      <c r="AL158" s="179">
        <f t="shared" si="98"/>
        <v>0</v>
      </c>
      <c r="AM158" s="179">
        <f t="shared" si="99"/>
        <v>0</v>
      </c>
      <c r="AN158" s="181" t="str">
        <f t="shared" si="100"/>
        <v xml:space="preserve"> </v>
      </c>
      <c r="AO158" s="181" t="str">
        <f t="shared" si="100"/>
        <v xml:space="preserve"> </v>
      </c>
      <c r="AP158" s="181" t="str">
        <f t="shared" si="100"/>
        <v xml:space="preserve"> </v>
      </c>
      <c r="AQ158" s="181" t="str">
        <f t="shared" si="100"/>
        <v xml:space="preserve"> </v>
      </c>
      <c r="AR158" s="179">
        <f t="shared" si="101"/>
        <v>0</v>
      </c>
      <c r="AS158" s="179">
        <f t="shared" si="101"/>
        <v>0</v>
      </c>
      <c r="AT158" s="179">
        <f t="shared" si="101"/>
        <v>0</v>
      </c>
      <c r="AU158" s="138">
        <f t="shared" si="102"/>
        <v>0</v>
      </c>
      <c r="AV158" s="182"/>
    </row>
    <row r="159" spans="1:48" s="183" customFormat="1">
      <c r="A159" s="135"/>
      <c r="B159" s="136"/>
      <c r="C159" s="216" t="s">
        <v>60</v>
      </c>
      <c r="D159" s="179"/>
      <c r="E159" s="179"/>
      <c r="F159" s="179"/>
      <c r="G159" s="179">
        <f t="shared" si="88"/>
        <v>0</v>
      </c>
      <c r="H159" s="179"/>
      <c r="I159" s="179"/>
      <c r="J159" s="179"/>
      <c r="K159" s="179">
        <f t="shared" si="89"/>
        <v>0</v>
      </c>
      <c r="L159" s="179">
        <f t="shared" si="90"/>
        <v>0</v>
      </c>
      <c r="M159" s="179">
        <f t="shared" si="90"/>
        <v>0</v>
      </c>
      <c r="N159" s="179">
        <f t="shared" si="90"/>
        <v>0</v>
      </c>
      <c r="O159" s="179">
        <f t="shared" si="91"/>
        <v>0</v>
      </c>
      <c r="P159" s="179"/>
      <c r="Q159" s="179"/>
      <c r="R159" s="179"/>
      <c r="S159" s="179">
        <f t="shared" si="92"/>
        <v>0</v>
      </c>
      <c r="T159" s="179"/>
      <c r="U159" s="179"/>
      <c r="V159" s="179"/>
      <c r="W159" s="179">
        <f t="shared" si="93"/>
        <v>0</v>
      </c>
      <c r="X159" s="179">
        <f>+[3]WVMC!J54</f>
        <v>260630</v>
      </c>
      <c r="Y159" s="179">
        <f>+[3]WVMC!J55</f>
        <v>0</v>
      </c>
      <c r="Z159" s="179"/>
      <c r="AA159" s="179">
        <f t="shared" si="94"/>
        <v>260630</v>
      </c>
      <c r="AB159" s="179">
        <f t="shared" si="95"/>
        <v>260630</v>
      </c>
      <c r="AC159" s="179">
        <f t="shared" si="95"/>
        <v>0</v>
      </c>
      <c r="AD159" s="179">
        <f t="shared" si="95"/>
        <v>0</v>
      </c>
      <c r="AE159" s="179">
        <f t="shared" si="96"/>
        <v>260630</v>
      </c>
      <c r="AF159" s="179">
        <f>+[3]WVMC!AX54</f>
        <v>260630</v>
      </c>
      <c r="AG159" s="179">
        <f>+[3]WVMC!AX55</f>
        <v>0</v>
      </c>
      <c r="AH159" s="179"/>
      <c r="AI159" s="179">
        <f t="shared" si="97"/>
        <v>260630</v>
      </c>
      <c r="AJ159" s="179">
        <f t="shared" si="98"/>
        <v>0</v>
      </c>
      <c r="AK159" s="179">
        <f t="shared" si="98"/>
        <v>0</v>
      </c>
      <c r="AL159" s="179">
        <f t="shared" si="98"/>
        <v>0</v>
      </c>
      <c r="AM159" s="215">
        <f t="shared" si="99"/>
        <v>0</v>
      </c>
      <c r="AN159" s="181">
        <f t="shared" si="100"/>
        <v>1</v>
      </c>
      <c r="AO159" s="181" t="str">
        <f t="shared" si="100"/>
        <v xml:space="preserve"> </v>
      </c>
      <c r="AP159" s="181" t="str">
        <f t="shared" si="100"/>
        <v xml:space="preserve"> </v>
      </c>
      <c r="AQ159" s="181">
        <f t="shared" si="100"/>
        <v>1</v>
      </c>
      <c r="AR159" s="179">
        <f t="shared" si="101"/>
        <v>0</v>
      </c>
      <c r="AS159" s="179">
        <f t="shared" si="101"/>
        <v>0</v>
      </c>
      <c r="AT159" s="179">
        <f t="shared" si="101"/>
        <v>0</v>
      </c>
      <c r="AU159" s="138">
        <f t="shared" si="102"/>
        <v>0</v>
      </c>
      <c r="AV159" s="182"/>
    </row>
    <row r="160" spans="1:48" s="183" customFormat="1">
      <c r="A160" s="135"/>
      <c r="B160" s="136"/>
      <c r="C160" s="217" t="s">
        <v>143</v>
      </c>
      <c r="D160" s="179"/>
      <c r="E160" s="179"/>
      <c r="F160" s="179"/>
      <c r="G160" s="179">
        <f>SUM(D160:F160)</f>
        <v>0</v>
      </c>
      <c r="H160" s="179"/>
      <c r="I160" s="179"/>
      <c r="J160" s="179"/>
      <c r="K160" s="179">
        <f>SUM(H160:J160)</f>
        <v>0</v>
      </c>
      <c r="L160" s="179">
        <f t="shared" si="90"/>
        <v>0</v>
      </c>
      <c r="M160" s="179">
        <f t="shared" si="90"/>
        <v>0</v>
      </c>
      <c r="N160" s="179">
        <f t="shared" si="90"/>
        <v>0</v>
      </c>
      <c r="O160" s="179">
        <f>SUM(L160:N160)</f>
        <v>0</v>
      </c>
      <c r="P160" s="179"/>
      <c r="Q160" s="179"/>
      <c r="R160" s="179"/>
      <c r="S160" s="179">
        <f>SUM(P160:R160)</f>
        <v>0</v>
      </c>
      <c r="T160" s="179"/>
      <c r="U160" s="179"/>
      <c r="V160" s="179"/>
      <c r="W160" s="179">
        <f>SUM(T160:V160)</f>
        <v>0</v>
      </c>
      <c r="X160" s="179">
        <f>+[3]ECS!J54</f>
        <v>0</v>
      </c>
      <c r="Y160" s="179">
        <f>+[3]ECS!J55</f>
        <v>1000000</v>
      </c>
      <c r="Z160" s="179"/>
      <c r="AA160" s="179">
        <f>SUM(X160:Z160)</f>
        <v>1000000</v>
      </c>
      <c r="AB160" s="179">
        <f t="shared" si="95"/>
        <v>0</v>
      </c>
      <c r="AC160" s="179">
        <f t="shared" si="95"/>
        <v>1000000</v>
      </c>
      <c r="AD160" s="179">
        <f t="shared" si="95"/>
        <v>0</v>
      </c>
      <c r="AE160" s="179">
        <f t="shared" si="96"/>
        <v>1000000</v>
      </c>
      <c r="AF160" s="179">
        <f>+[3]ECS!AX54</f>
        <v>0</v>
      </c>
      <c r="AG160" s="179">
        <f>+[3]ECS!AX55</f>
        <v>1000000</v>
      </c>
      <c r="AH160" s="179"/>
      <c r="AI160" s="179">
        <f t="shared" si="97"/>
        <v>1000000</v>
      </c>
      <c r="AJ160" s="179">
        <f t="shared" si="98"/>
        <v>0</v>
      </c>
      <c r="AK160" s="179">
        <f t="shared" si="98"/>
        <v>0</v>
      </c>
      <c r="AL160" s="179">
        <f t="shared" si="98"/>
        <v>0</v>
      </c>
      <c r="AM160" s="215">
        <f t="shared" si="99"/>
        <v>0</v>
      </c>
      <c r="AN160" s="181" t="str">
        <f t="shared" si="100"/>
        <v xml:space="preserve"> </v>
      </c>
      <c r="AO160" s="181">
        <f t="shared" si="100"/>
        <v>1</v>
      </c>
      <c r="AP160" s="181" t="str">
        <f t="shared" si="100"/>
        <v xml:space="preserve"> </v>
      </c>
      <c r="AQ160" s="181">
        <f t="shared" si="100"/>
        <v>1</v>
      </c>
      <c r="AR160" s="179">
        <f t="shared" si="101"/>
        <v>0</v>
      </c>
      <c r="AS160" s="179">
        <f t="shared" si="101"/>
        <v>0</v>
      </c>
      <c r="AT160" s="179">
        <f t="shared" si="101"/>
        <v>0</v>
      </c>
      <c r="AU160" s="138">
        <f t="shared" si="102"/>
        <v>0</v>
      </c>
      <c r="AV160" s="182"/>
    </row>
    <row r="161" spans="1:49" s="183" customFormat="1" ht="24">
      <c r="A161" s="135"/>
      <c r="B161" s="136"/>
      <c r="C161" s="216" t="s">
        <v>144</v>
      </c>
      <c r="D161" s="179"/>
      <c r="E161" s="179"/>
      <c r="F161" s="179"/>
      <c r="G161" s="179">
        <f>SUM(D161:F161)</f>
        <v>0</v>
      </c>
      <c r="H161" s="179"/>
      <c r="I161" s="179"/>
      <c r="J161" s="179"/>
      <c r="K161" s="179">
        <f>SUM(H161:J161)</f>
        <v>0</v>
      </c>
      <c r="L161" s="179">
        <f t="shared" si="90"/>
        <v>0</v>
      </c>
      <c r="M161" s="179">
        <f t="shared" si="90"/>
        <v>0</v>
      </c>
      <c r="N161" s="179">
        <f t="shared" si="90"/>
        <v>0</v>
      </c>
      <c r="O161" s="179">
        <f>SUM(L161:N161)</f>
        <v>0</v>
      </c>
      <c r="P161" s="179"/>
      <c r="Q161" s="179"/>
      <c r="R161" s="179"/>
      <c r="S161" s="179">
        <f>SUM(P161:R161)</f>
        <v>0</v>
      </c>
      <c r="T161" s="179"/>
      <c r="U161" s="179"/>
      <c r="V161" s="179"/>
      <c r="W161" s="179">
        <f>SUM(T161:V161)</f>
        <v>0</v>
      </c>
      <c r="X161" s="179">
        <f>+[3]HILARION!J54</f>
        <v>0</v>
      </c>
      <c r="Y161" s="179">
        <f>+[3]HILARION!J55</f>
        <v>0</v>
      </c>
      <c r="Z161" s="179"/>
      <c r="AA161" s="179">
        <f>SUM(X161:Z161)</f>
        <v>0</v>
      </c>
      <c r="AB161" s="179">
        <f t="shared" si="95"/>
        <v>0</v>
      </c>
      <c r="AC161" s="179">
        <f t="shared" si="95"/>
        <v>0</v>
      </c>
      <c r="AD161" s="179">
        <f t="shared" si="95"/>
        <v>0</v>
      </c>
      <c r="AE161" s="179">
        <f t="shared" si="96"/>
        <v>0</v>
      </c>
      <c r="AF161" s="179">
        <f>+[3]HILARION!AX54</f>
        <v>0</v>
      </c>
      <c r="AG161" s="179">
        <f>+[3]HILARION!AX55</f>
        <v>0</v>
      </c>
      <c r="AH161" s="179"/>
      <c r="AI161" s="179">
        <f t="shared" si="97"/>
        <v>0</v>
      </c>
      <c r="AJ161" s="179">
        <f t="shared" si="98"/>
        <v>0</v>
      </c>
      <c r="AK161" s="179">
        <f t="shared" si="98"/>
        <v>0</v>
      </c>
      <c r="AL161" s="179">
        <f t="shared" si="98"/>
        <v>0</v>
      </c>
      <c r="AM161" s="179">
        <f t="shared" si="99"/>
        <v>0</v>
      </c>
      <c r="AN161" s="181" t="str">
        <f t="shared" si="100"/>
        <v xml:space="preserve"> </v>
      </c>
      <c r="AO161" s="181" t="str">
        <f t="shared" si="100"/>
        <v xml:space="preserve"> </v>
      </c>
      <c r="AP161" s="181" t="str">
        <f t="shared" si="100"/>
        <v xml:space="preserve"> </v>
      </c>
      <c r="AQ161" s="181" t="str">
        <f t="shared" si="100"/>
        <v xml:space="preserve"> </v>
      </c>
      <c r="AR161" s="179">
        <f t="shared" si="101"/>
        <v>0</v>
      </c>
      <c r="AS161" s="179">
        <f t="shared" si="101"/>
        <v>0</v>
      </c>
      <c r="AT161" s="179">
        <f t="shared" si="101"/>
        <v>0</v>
      </c>
      <c r="AU161" s="138">
        <f t="shared" si="102"/>
        <v>0</v>
      </c>
      <c r="AV161" s="182"/>
    </row>
    <row r="162" spans="1:49" s="183" customFormat="1">
      <c r="A162" s="135"/>
      <c r="B162" s="136"/>
      <c r="C162" s="216" t="s">
        <v>145</v>
      </c>
      <c r="D162" s="179"/>
      <c r="E162" s="179"/>
      <c r="F162" s="179"/>
      <c r="G162" s="179">
        <f>SUM(D162:F162)</f>
        <v>0</v>
      </c>
      <c r="H162" s="179"/>
      <c r="I162" s="179"/>
      <c r="J162" s="179"/>
      <c r="K162" s="179">
        <f>SUM(H162:J162)</f>
        <v>0</v>
      </c>
      <c r="L162" s="179">
        <f t="shared" si="90"/>
        <v>0</v>
      </c>
      <c r="M162" s="179">
        <f t="shared" si="90"/>
        <v>0</v>
      </c>
      <c r="N162" s="179">
        <f t="shared" si="90"/>
        <v>0</v>
      </c>
      <c r="O162" s="179">
        <f>SUM(L162:N162)</f>
        <v>0</v>
      </c>
      <c r="P162" s="179"/>
      <c r="Q162" s="179"/>
      <c r="R162" s="179"/>
      <c r="S162" s="179">
        <f>SUM(P162:R162)</f>
        <v>0</v>
      </c>
      <c r="T162" s="179"/>
      <c r="U162" s="179"/>
      <c r="V162" s="179"/>
      <c r="W162" s="179">
        <f>SUM(T162:V162)</f>
        <v>0</v>
      </c>
      <c r="X162" s="179">
        <f>+[3]NMMC!J54</f>
        <v>0</v>
      </c>
      <c r="Y162" s="179">
        <f>+[3]NMMC!J55</f>
        <v>0</v>
      </c>
      <c r="Z162" s="179"/>
      <c r="AA162" s="179">
        <f>SUM(X162:Z162)</f>
        <v>0</v>
      </c>
      <c r="AB162" s="179">
        <f t="shared" si="95"/>
        <v>0</v>
      </c>
      <c r="AC162" s="179">
        <f t="shared" si="95"/>
        <v>0</v>
      </c>
      <c r="AD162" s="179">
        <f t="shared" si="95"/>
        <v>0</v>
      </c>
      <c r="AE162" s="179">
        <f t="shared" si="96"/>
        <v>0</v>
      </c>
      <c r="AF162" s="179">
        <f>+[3]NMMC!AX54</f>
        <v>0</v>
      </c>
      <c r="AG162" s="179">
        <f>+[3]NMMC!AX55</f>
        <v>0</v>
      </c>
      <c r="AH162" s="179"/>
      <c r="AI162" s="179">
        <f t="shared" si="97"/>
        <v>0</v>
      </c>
      <c r="AJ162" s="179">
        <f t="shared" si="98"/>
        <v>0</v>
      </c>
      <c r="AK162" s="179">
        <f t="shared" si="98"/>
        <v>0</v>
      </c>
      <c r="AL162" s="179">
        <f t="shared" si="98"/>
        <v>0</v>
      </c>
      <c r="AM162" s="179">
        <f t="shared" si="99"/>
        <v>0</v>
      </c>
      <c r="AN162" s="181" t="str">
        <f t="shared" si="100"/>
        <v xml:space="preserve"> </v>
      </c>
      <c r="AO162" s="181" t="str">
        <f t="shared" si="100"/>
        <v xml:space="preserve"> </v>
      </c>
      <c r="AP162" s="181" t="str">
        <f t="shared" si="100"/>
        <v xml:space="preserve"> </v>
      </c>
      <c r="AQ162" s="181" t="str">
        <f t="shared" si="100"/>
        <v xml:space="preserve"> </v>
      </c>
      <c r="AR162" s="179">
        <f t="shared" si="101"/>
        <v>0</v>
      </c>
      <c r="AS162" s="179">
        <f t="shared" si="101"/>
        <v>0</v>
      </c>
      <c r="AT162" s="179">
        <f t="shared" si="101"/>
        <v>0</v>
      </c>
      <c r="AU162" s="138">
        <f t="shared" si="102"/>
        <v>0</v>
      </c>
      <c r="AV162" s="182"/>
    </row>
    <row r="163" spans="1:49" s="183" customFormat="1">
      <c r="A163" s="135"/>
      <c r="B163" s="136"/>
      <c r="C163" s="212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>
        <f t="shared" si="95"/>
        <v>0</v>
      </c>
      <c r="AC163" s="179">
        <f t="shared" si="95"/>
        <v>0</v>
      </c>
      <c r="AD163" s="179">
        <f t="shared" si="95"/>
        <v>0</v>
      </c>
      <c r="AE163" s="179">
        <f t="shared" si="96"/>
        <v>0</v>
      </c>
      <c r="AF163" s="179"/>
      <c r="AG163" s="179"/>
      <c r="AH163" s="179"/>
      <c r="AI163" s="179"/>
      <c r="AJ163" s="179"/>
      <c r="AK163" s="179"/>
      <c r="AL163" s="179"/>
      <c r="AM163" s="179"/>
      <c r="AN163" s="181"/>
      <c r="AO163" s="181"/>
      <c r="AP163" s="181"/>
      <c r="AQ163" s="181"/>
      <c r="AR163" s="179"/>
      <c r="AS163" s="179"/>
      <c r="AT163" s="179"/>
      <c r="AU163" s="138"/>
      <c r="AV163" s="182"/>
    </row>
    <row r="164" spans="1:49" s="183" customFormat="1">
      <c r="A164" s="135"/>
      <c r="B164" s="136"/>
      <c r="C164" s="216" t="s">
        <v>67</v>
      </c>
      <c r="D164" s="179"/>
      <c r="E164" s="179"/>
      <c r="F164" s="179"/>
      <c r="G164" s="179">
        <f t="shared" ref="G164:G190" si="103">SUM(D164:F164)</f>
        <v>0</v>
      </c>
      <c r="H164" s="179"/>
      <c r="I164" s="179"/>
      <c r="J164" s="179"/>
      <c r="K164" s="179">
        <f t="shared" ref="K164:K190" si="104">SUM(H164:J164)</f>
        <v>0</v>
      </c>
      <c r="L164" s="179">
        <f>+D164+H164</f>
        <v>0</v>
      </c>
      <c r="M164" s="179">
        <f>+E164+I164</f>
        <v>0</v>
      </c>
      <c r="N164" s="179">
        <f>+F164+J164</f>
        <v>0</v>
      </c>
      <c r="O164" s="179">
        <f t="shared" ref="O164:O190" si="105">SUM(L164:N164)</f>
        <v>0</v>
      </c>
      <c r="P164" s="179"/>
      <c r="Q164" s="179"/>
      <c r="R164" s="179"/>
      <c r="S164" s="179">
        <f t="shared" ref="S164:S190" si="106">SUM(P164:R164)</f>
        <v>0</v>
      </c>
      <c r="T164" s="179"/>
      <c r="U164" s="179"/>
      <c r="V164" s="179"/>
      <c r="W164" s="179">
        <f t="shared" ref="W164:W190" si="107">SUM(T164:V164)</f>
        <v>0</v>
      </c>
      <c r="X164" s="179">
        <f>+[3]QMMC!J54</f>
        <v>0</v>
      </c>
      <c r="Y164" s="179">
        <f>+[3]QMMC!J55</f>
        <v>0</v>
      </c>
      <c r="Z164" s="179"/>
      <c r="AA164" s="179">
        <f t="shared" ref="AA164:AA190" si="108">SUM(X164:Z164)</f>
        <v>0</v>
      </c>
      <c r="AB164" s="179">
        <f>+P164+X164+T164</f>
        <v>0</v>
      </c>
      <c r="AC164" s="179">
        <f>+Q164+Y164+U164</f>
        <v>0</v>
      </c>
      <c r="AD164" s="179">
        <f>+R164+Z164+V164</f>
        <v>0</v>
      </c>
      <c r="AE164" s="179">
        <f>SUM(AB164:AD164)</f>
        <v>0</v>
      </c>
      <c r="AF164" s="179">
        <f>+[3]QMMC!AX54</f>
        <v>0</v>
      </c>
      <c r="AG164" s="179">
        <f>+[3]QMMC!AX55</f>
        <v>0</v>
      </c>
      <c r="AH164" s="179"/>
      <c r="AI164" s="179">
        <f t="shared" ref="AI164:AI190" si="109">SUM(AF164:AH164)</f>
        <v>0</v>
      </c>
      <c r="AJ164" s="179">
        <f>+AB164-AF164</f>
        <v>0</v>
      </c>
      <c r="AK164" s="179">
        <f>+AC164-AG164</f>
        <v>0</v>
      </c>
      <c r="AL164" s="179">
        <f>+AD164-AH164</f>
        <v>0</v>
      </c>
      <c r="AM164" s="179">
        <f t="shared" ref="AM164:AM190" si="110">SUM(AJ164:AL164)</f>
        <v>0</v>
      </c>
      <c r="AN164" s="181" t="str">
        <f>IF(AB164=0," ",AF164/AB164)</f>
        <v xml:space="preserve"> </v>
      </c>
      <c r="AO164" s="181" t="str">
        <f>IF(AC164=0," ",AG164/AC164)</f>
        <v xml:space="preserve"> </v>
      </c>
      <c r="AP164" s="181" t="str">
        <f>IF(AD164=0," ",AH164/AD164)</f>
        <v xml:space="preserve"> </v>
      </c>
      <c r="AQ164" s="181" t="str">
        <f>IF(AE164=0," ",AI164/AE164)</f>
        <v xml:space="preserve"> </v>
      </c>
      <c r="AR164" s="179">
        <f>+L164-P164-T164</f>
        <v>0</v>
      </c>
      <c r="AS164" s="179">
        <f>+M164-Q164-U164</f>
        <v>0</v>
      </c>
      <c r="AT164" s="179">
        <f>+N164-R164-V164</f>
        <v>0</v>
      </c>
      <c r="AU164" s="138">
        <f t="shared" ref="AU164:AU171" si="111">SUM(AR164:AT164)</f>
        <v>0</v>
      </c>
      <c r="AV164" s="182"/>
    </row>
    <row r="165" spans="1:49" s="183" customFormat="1">
      <c r="A165" s="135"/>
      <c r="B165" s="136"/>
      <c r="C165" s="216" t="s">
        <v>62</v>
      </c>
      <c r="D165" s="179"/>
      <c r="E165" s="179"/>
      <c r="F165" s="179"/>
      <c r="G165" s="179">
        <f t="shared" si="103"/>
        <v>0</v>
      </c>
      <c r="H165" s="179"/>
      <c r="I165" s="179"/>
      <c r="J165" s="179"/>
      <c r="K165" s="179">
        <f t="shared" si="104"/>
        <v>0</v>
      </c>
      <c r="L165" s="179">
        <f t="shared" ref="L165:N171" si="112">+D165+H165</f>
        <v>0</v>
      </c>
      <c r="M165" s="179">
        <f t="shared" si="112"/>
        <v>0</v>
      </c>
      <c r="N165" s="179">
        <f t="shared" si="112"/>
        <v>0</v>
      </c>
      <c r="O165" s="179">
        <f t="shared" si="105"/>
        <v>0</v>
      </c>
      <c r="P165" s="179"/>
      <c r="Q165" s="179"/>
      <c r="R165" s="179"/>
      <c r="S165" s="179">
        <f t="shared" si="106"/>
        <v>0</v>
      </c>
      <c r="T165" s="179"/>
      <c r="U165" s="179"/>
      <c r="V165" s="179"/>
      <c r="W165" s="179">
        <f t="shared" si="107"/>
        <v>0</v>
      </c>
      <c r="X165" s="179">
        <f>+[3]EAMC!J54</f>
        <v>181265.5</v>
      </c>
      <c r="Y165" s="179">
        <f>+[3]EAMC!J55</f>
        <v>0</v>
      </c>
      <c r="Z165" s="179"/>
      <c r="AA165" s="179">
        <f t="shared" si="108"/>
        <v>181265.5</v>
      </c>
      <c r="AB165" s="179">
        <f t="shared" si="95"/>
        <v>181265.5</v>
      </c>
      <c r="AC165" s="179">
        <f t="shared" si="95"/>
        <v>0</v>
      </c>
      <c r="AD165" s="179">
        <f t="shared" si="95"/>
        <v>0</v>
      </c>
      <c r="AE165" s="179">
        <f t="shared" si="96"/>
        <v>181265.5</v>
      </c>
      <c r="AF165" s="179">
        <f>+[3]EAMC!AX54</f>
        <v>145823</v>
      </c>
      <c r="AG165" s="179">
        <f>+[3]EAMC!AX55</f>
        <v>0</v>
      </c>
      <c r="AH165" s="179"/>
      <c r="AI165" s="179">
        <f t="shared" si="109"/>
        <v>145823</v>
      </c>
      <c r="AJ165" s="179">
        <f t="shared" ref="AJ165:AL171" si="113">+AB165-AF165</f>
        <v>35442.5</v>
      </c>
      <c r="AK165" s="179">
        <f t="shared" si="113"/>
        <v>0</v>
      </c>
      <c r="AL165" s="179">
        <f t="shared" si="113"/>
        <v>0</v>
      </c>
      <c r="AM165" s="215">
        <f t="shared" si="110"/>
        <v>35442.5</v>
      </c>
      <c r="AN165" s="181">
        <f t="shared" ref="AN165:AQ171" si="114">IF(AB165=0," ",AF165/AB165)</f>
        <v>0.80447189343807834</v>
      </c>
      <c r="AO165" s="181" t="str">
        <f t="shared" si="114"/>
        <v xml:space="preserve"> </v>
      </c>
      <c r="AP165" s="181" t="str">
        <f t="shared" si="114"/>
        <v xml:space="preserve"> </v>
      </c>
      <c r="AQ165" s="181">
        <f t="shared" si="114"/>
        <v>0.80447189343807834</v>
      </c>
      <c r="AR165" s="179">
        <f t="shared" ref="AR165:AT171" si="115">+L165-P165-T165</f>
        <v>0</v>
      </c>
      <c r="AS165" s="179">
        <f t="shared" si="115"/>
        <v>0</v>
      </c>
      <c r="AT165" s="179">
        <f t="shared" si="115"/>
        <v>0</v>
      </c>
      <c r="AU165" s="138">
        <f t="shared" si="111"/>
        <v>0</v>
      </c>
      <c r="AV165" s="182"/>
    </row>
    <row r="166" spans="1:49" s="183" customFormat="1">
      <c r="A166" s="135"/>
      <c r="B166" s="136"/>
      <c r="C166" s="218" t="s">
        <v>64</v>
      </c>
      <c r="D166" s="179"/>
      <c r="E166" s="179"/>
      <c r="F166" s="179"/>
      <c r="G166" s="179">
        <f t="shared" si="103"/>
        <v>0</v>
      </c>
      <c r="H166" s="179"/>
      <c r="I166" s="179"/>
      <c r="J166" s="179"/>
      <c r="K166" s="179">
        <f t="shared" si="104"/>
        <v>0</v>
      </c>
      <c r="L166" s="179">
        <f t="shared" si="112"/>
        <v>0</v>
      </c>
      <c r="M166" s="179">
        <f t="shared" si="112"/>
        <v>0</v>
      </c>
      <c r="N166" s="179">
        <f t="shared" si="112"/>
        <v>0</v>
      </c>
      <c r="O166" s="179">
        <f t="shared" si="105"/>
        <v>0</v>
      </c>
      <c r="P166" s="179"/>
      <c r="Q166" s="179"/>
      <c r="R166" s="179"/>
      <c r="S166" s="179">
        <f t="shared" si="106"/>
        <v>0</v>
      </c>
      <c r="T166" s="179"/>
      <c r="U166" s="179"/>
      <c r="V166" s="179"/>
      <c r="W166" s="179">
        <f t="shared" si="107"/>
        <v>0</v>
      </c>
      <c r="X166" s="179">
        <f>+[3]JRMMC!J54</f>
        <v>0</v>
      </c>
      <c r="Y166" s="179">
        <f>+[3]JRMMC!J55</f>
        <v>15000000</v>
      </c>
      <c r="Z166" s="179"/>
      <c r="AA166" s="179">
        <f t="shared" si="108"/>
        <v>15000000</v>
      </c>
      <c r="AB166" s="179">
        <f t="shared" si="95"/>
        <v>0</v>
      </c>
      <c r="AC166" s="179">
        <f t="shared" si="95"/>
        <v>15000000</v>
      </c>
      <c r="AD166" s="179">
        <f t="shared" si="95"/>
        <v>0</v>
      </c>
      <c r="AE166" s="179">
        <f t="shared" si="96"/>
        <v>15000000</v>
      </c>
      <c r="AF166" s="179">
        <f>+[3]JRMMC!AX54</f>
        <v>0</v>
      </c>
      <c r="AG166" s="179">
        <f>+[3]JRMMC!AX55</f>
        <v>3737815.7199999997</v>
      </c>
      <c r="AH166" s="179"/>
      <c r="AI166" s="179">
        <f t="shared" si="109"/>
        <v>3737815.7199999997</v>
      </c>
      <c r="AJ166" s="179">
        <f t="shared" si="113"/>
        <v>0</v>
      </c>
      <c r="AK166" s="179">
        <f t="shared" si="113"/>
        <v>11262184.280000001</v>
      </c>
      <c r="AL166" s="179">
        <f t="shared" si="113"/>
        <v>0</v>
      </c>
      <c r="AM166" s="215">
        <f t="shared" si="110"/>
        <v>11262184.280000001</v>
      </c>
      <c r="AN166" s="181" t="str">
        <f t="shared" si="114"/>
        <v xml:space="preserve"> </v>
      </c>
      <c r="AO166" s="181">
        <f t="shared" si="114"/>
        <v>0.24918771466666664</v>
      </c>
      <c r="AP166" s="181" t="str">
        <f t="shared" si="114"/>
        <v xml:space="preserve"> </v>
      </c>
      <c r="AQ166" s="181">
        <f t="shared" si="114"/>
        <v>0.24918771466666664</v>
      </c>
      <c r="AR166" s="179">
        <f t="shared" si="115"/>
        <v>0</v>
      </c>
      <c r="AS166" s="179">
        <f t="shared" si="115"/>
        <v>0</v>
      </c>
      <c r="AT166" s="179">
        <f t="shared" si="115"/>
        <v>0</v>
      </c>
      <c r="AU166" s="138">
        <f t="shared" si="111"/>
        <v>0</v>
      </c>
      <c r="AV166" s="182"/>
    </row>
    <row r="167" spans="1:49" s="183" customFormat="1">
      <c r="A167" s="135"/>
      <c r="B167" s="136"/>
      <c r="C167" s="216" t="s">
        <v>66</v>
      </c>
      <c r="D167" s="179"/>
      <c r="E167" s="179"/>
      <c r="F167" s="179"/>
      <c r="G167" s="179">
        <f t="shared" si="103"/>
        <v>0</v>
      </c>
      <c r="H167" s="179"/>
      <c r="I167" s="179"/>
      <c r="J167" s="179"/>
      <c r="K167" s="179">
        <f t="shared" si="104"/>
        <v>0</v>
      </c>
      <c r="L167" s="179">
        <f t="shared" si="112"/>
        <v>0</v>
      </c>
      <c r="M167" s="179">
        <f t="shared" si="112"/>
        <v>0</v>
      </c>
      <c r="N167" s="179">
        <f t="shared" si="112"/>
        <v>0</v>
      </c>
      <c r="O167" s="179">
        <f t="shared" si="105"/>
        <v>0</v>
      </c>
      <c r="P167" s="179"/>
      <c r="Q167" s="179"/>
      <c r="R167" s="179"/>
      <c r="S167" s="179">
        <f t="shared" si="106"/>
        <v>0</v>
      </c>
      <c r="T167" s="179"/>
      <c r="U167" s="179"/>
      <c r="V167" s="179"/>
      <c r="W167" s="179">
        <f t="shared" si="107"/>
        <v>0</v>
      </c>
      <c r="X167" s="179">
        <f>+[3]NCH!J54</f>
        <v>89501.5</v>
      </c>
      <c r="Y167" s="179">
        <f>+[3]NCH!J55</f>
        <v>0</v>
      </c>
      <c r="Z167" s="179"/>
      <c r="AA167" s="179">
        <f t="shared" si="108"/>
        <v>89501.5</v>
      </c>
      <c r="AB167" s="179">
        <f t="shared" si="95"/>
        <v>89501.5</v>
      </c>
      <c r="AC167" s="179">
        <f t="shared" si="95"/>
        <v>0</v>
      </c>
      <c r="AD167" s="179">
        <f t="shared" si="95"/>
        <v>0</v>
      </c>
      <c r="AE167" s="179">
        <f t="shared" si="96"/>
        <v>89501.5</v>
      </c>
      <c r="AF167" s="179">
        <f>+[3]NCH!AX54</f>
        <v>0</v>
      </c>
      <c r="AG167" s="179">
        <f>+[3]NCH!AX55</f>
        <v>0</v>
      </c>
      <c r="AH167" s="179"/>
      <c r="AI167" s="179">
        <f t="shared" si="109"/>
        <v>0</v>
      </c>
      <c r="AJ167" s="179">
        <f t="shared" si="113"/>
        <v>89501.5</v>
      </c>
      <c r="AK167" s="179">
        <f t="shared" si="113"/>
        <v>0</v>
      </c>
      <c r="AL167" s="179">
        <f t="shared" si="113"/>
        <v>0</v>
      </c>
      <c r="AM167" s="215">
        <f t="shared" si="110"/>
        <v>89501.5</v>
      </c>
      <c r="AN167" s="181">
        <f t="shared" si="114"/>
        <v>0</v>
      </c>
      <c r="AO167" s="181" t="str">
        <f t="shared" si="114"/>
        <v xml:space="preserve"> </v>
      </c>
      <c r="AP167" s="181" t="str">
        <f t="shared" si="114"/>
        <v xml:space="preserve"> </v>
      </c>
      <c r="AQ167" s="181">
        <f t="shared" si="114"/>
        <v>0</v>
      </c>
      <c r="AR167" s="179">
        <f t="shared" si="115"/>
        <v>0</v>
      </c>
      <c r="AS167" s="179">
        <f t="shared" si="115"/>
        <v>0</v>
      </c>
      <c r="AT167" s="179">
        <f t="shared" si="115"/>
        <v>0</v>
      </c>
      <c r="AU167" s="138">
        <f t="shared" si="111"/>
        <v>0</v>
      </c>
      <c r="AV167" s="182"/>
    </row>
    <row r="168" spans="1:49" s="183" customFormat="1">
      <c r="A168" s="219" t="s">
        <v>146</v>
      </c>
      <c r="B168" s="220"/>
      <c r="C168" s="221" t="s">
        <v>72</v>
      </c>
      <c r="D168" s="179"/>
      <c r="E168" s="179"/>
      <c r="F168" s="179"/>
      <c r="G168" s="179">
        <f t="shared" si="103"/>
        <v>0</v>
      </c>
      <c r="H168" s="179"/>
      <c r="I168" s="179"/>
      <c r="J168" s="179"/>
      <c r="K168" s="179">
        <f t="shared" si="104"/>
        <v>0</v>
      </c>
      <c r="L168" s="179">
        <f t="shared" si="112"/>
        <v>0</v>
      </c>
      <c r="M168" s="179">
        <f t="shared" si="112"/>
        <v>0</v>
      </c>
      <c r="N168" s="179">
        <f t="shared" si="112"/>
        <v>0</v>
      </c>
      <c r="O168" s="179">
        <f t="shared" si="105"/>
        <v>0</v>
      </c>
      <c r="P168" s="179"/>
      <c r="Q168" s="179"/>
      <c r="R168" s="179"/>
      <c r="S168" s="179">
        <f t="shared" si="106"/>
        <v>0</v>
      </c>
      <c r="T168" s="179"/>
      <c r="U168" s="179"/>
      <c r="V168" s="179"/>
      <c r="W168" s="179">
        <f t="shared" si="107"/>
        <v>0</v>
      </c>
      <c r="X168" s="179"/>
      <c r="Y168" s="179">
        <f>[3]ARGAO!J55</f>
        <v>3000000</v>
      </c>
      <c r="Z168" s="179"/>
      <c r="AA168" s="179">
        <f t="shared" si="108"/>
        <v>3000000</v>
      </c>
      <c r="AB168" s="179">
        <f t="shared" si="95"/>
        <v>0</v>
      </c>
      <c r="AC168" s="179">
        <f t="shared" si="95"/>
        <v>3000000</v>
      </c>
      <c r="AD168" s="179">
        <f t="shared" si="95"/>
        <v>0</v>
      </c>
      <c r="AE168" s="179">
        <f t="shared" si="96"/>
        <v>3000000</v>
      </c>
      <c r="AF168" s="138"/>
      <c r="AG168" s="179">
        <f>[3]ARGAO!AX55</f>
        <v>3000000</v>
      </c>
      <c r="AH168" s="138"/>
      <c r="AI168" s="179">
        <f t="shared" si="109"/>
        <v>3000000</v>
      </c>
      <c r="AJ168" s="179">
        <f t="shared" si="113"/>
        <v>0</v>
      </c>
      <c r="AK168" s="179">
        <f t="shared" si="113"/>
        <v>0</v>
      </c>
      <c r="AL168" s="179">
        <f t="shared" si="113"/>
        <v>0</v>
      </c>
      <c r="AM168" s="179">
        <f t="shared" si="110"/>
        <v>0</v>
      </c>
      <c r="AN168" s="181" t="str">
        <f t="shared" si="114"/>
        <v xml:space="preserve"> </v>
      </c>
      <c r="AO168" s="181">
        <f t="shared" si="114"/>
        <v>1</v>
      </c>
      <c r="AP168" s="181" t="str">
        <f t="shared" si="114"/>
        <v xml:space="preserve"> </v>
      </c>
      <c r="AQ168" s="181">
        <f t="shared" si="114"/>
        <v>1</v>
      </c>
      <c r="AR168" s="179">
        <f t="shared" si="115"/>
        <v>0</v>
      </c>
      <c r="AS168" s="179">
        <f t="shared" si="115"/>
        <v>0</v>
      </c>
      <c r="AT168" s="179">
        <f t="shared" si="115"/>
        <v>0</v>
      </c>
      <c r="AU168" s="138">
        <f t="shared" si="111"/>
        <v>0</v>
      </c>
      <c r="AV168" s="182"/>
    </row>
    <row r="169" spans="1:49" s="183" customFormat="1">
      <c r="A169" s="219" t="s">
        <v>147</v>
      </c>
      <c r="B169" s="220"/>
      <c r="C169" s="221" t="s">
        <v>73</v>
      </c>
      <c r="D169" s="179"/>
      <c r="E169" s="179"/>
      <c r="F169" s="179"/>
      <c r="G169" s="179">
        <f t="shared" si="103"/>
        <v>0</v>
      </c>
      <c r="H169" s="179"/>
      <c r="I169" s="179"/>
      <c r="J169" s="179"/>
      <c r="K169" s="179">
        <f t="shared" si="104"/>
        <v>0</v>
      </c>
      <c r="L169" s="179">
        <f t="shared" si="112"/>
        <v>0</v>
      </c>
      <c r="M169" s="179">
        <f t="shared" si="112"/>
        <v>0</v>
      </c>
      <c r="N169" s="179">
        <f t="shared" si="112"/>
        <v>0</v>
      </c>
      <c r="O169" s="179">
        <f t="shared" si="105"/>
        <v>0</v>
      </c>
      <c r="P169" s="179"/>
      <c r="Q169" s="179"/>
      <c r="R169" s="179"/>
      <c r="S169" s="179">
        <f t="shared" si="106"/>
        <v>0</v>
      </c>
      <c r="T169" s="179"/>
      <c r="U169" s="179"/>
      <c r="V169" s="179"/>
      <c r="W169" s="179">
        <f t="shared" si="107"/>
        <v>0</v>
      </c>
      <c r="X169" s="179"/>
      <c r="Y169" s="179">
        <f>[3]TRCBATAAN!J55</f>
        <v>2500000</v>
      </c>
      <c r="Z169" s="179"/>
      <c r="AA169" s="179">
        <f t="shared" si="108"/>
        <v>2500000</v>
      </c>
      <c r="AB169" s="179">
        <f t="shared" si="95"/>
        <v>0</v>
      </c>
      <c r="AC169" s="179">
        <f t="shared" si="95"/>
        <v>2500000</v>
      </c>
      <c r="AD169" s="179">
        <f t="shared" si="95"/>
        <v>0</v>
      </c>
      <c r="AE169" s="179">
        <f t="shared" si="96"/>
        <v>2500000</v>
      </c>
      <c r="AF169" s="138"/>
      <c r="AG169" s="179">
        <f>[3]TRCBATAAN!AX55</f>
        <v>2323514.48</v>
      </c>
      <c r="AH169" s="138"/>
      <c r="AI169" s="179">
        <f t="shared" si="109"/>
        <v>2323514.48</v>
      </c>
      <c r="AJ169" s="179">
        <f t="shared" si="113"/>
        <v>0</v>
      </c>
      <c r="AK169" s="179">
        <f t="shared" si="113"/>
        <v>176485.52000000002</v>
      </c>
      <c r="AL169" s="179">
        <f t="shared" si="113"/>
        <v>0</v>
      </c>
      <c r="AM169" s="179">
        <f t="shared" si="110"/>
        <v>176485.52000000002</v>
      </c>
      <c r="AN169" s="181" t="str">
        <f t="shared" si="114"/>
        <v xml:space="preserve"> </v>
      </c>
      <c r="AO169" s="181">
        <f t="shared" si="114"/>
        <v>0.92940579199999995</v>
      </c>
      <c r="AP169" s="181" t="str">
        <f t="shared" si="114"/>
        <v xml:space="preserve"> </v>
      </c>
      <c r="AQ169" s="181">
        <f t="shared" si="114"/>
        <v>0.92940579199999995</v>
      </c>
      <c r="AR169" s="179">
        <f t="shared" si="115"/>
        <v>0</v>
      </c>
      <c r="AS169" s="179">
        <f t="shared" si="115"/>
        <v>0</v>
      </c>
      <c r="AT169" s="179">
        <f t="shared" si="115"/>
        <v>0</v>
      </c>
      <c r="AU169" s="138">
        <f t="shared" si="111"/>
        <v>0</v>
      </c>
      <c r="AV169" s="182"/>
    </row>
    <row r="170" spans="1:49" s="183" customFormat="1">
      <c r="A170" s="219" t="s">
        <v>147</v>
      </c>
      <c r="B170" s="220"/>
      <c r="C170" s="221" t="s">
        <v>75</v>
      </c>
      <c r="D170" s="179"/>
      <c r="E170" s="179"/>
      <c r="F170" s="179"/>
      <c r="G170" s="179">
        <f t="shared" si="103"/>
        <v>0</v>
      </c>
      <c r="H170" s="179"/>
      <c r="I170" s="179"/>
      <c r="J170" s="179"/>
      <c r="K170" s="179">
        <f t="shared" si="104"/>
        <v>0</v>
      </c>
      <c r="L170" s="179">
        <f t="shared" si="112"/>
        <v>0</v>
      </c>
      <c r="M170" s="179">
        <f t="shared" si="112"/>
        <v>0</v>
      </c>
      <c r="N170" s="179">
        <f t="shared" si="112"/>
        <v>0</v>
      </c>
      <c r="O170" s="179">
        <f t="shared" si="105"/>
        <v>0</v>
      </c>
      <c r="P170" s="179"/>
      <c r="Q170" s="179"/>
      <c r="R170" s="179"/>
      <c r="S170" s="179">
        <f t="shared" si="106"/>
        <v>0</v>
      </c>
      <c r="T170" s="179"/>
      <c r="U170" s="179"/>
      <c r="V170" s="179"/>
      <c r="W170" s="179">
        <f t="shared" si="107"/>
        <v>0</v>
      </c>
      <c r="X170" s="179"/>
      <c r="Y170" s="179">
        <f>[3]TRCCDO!J55</f>
        <v>2700000</v>
      </c>
      <c r="Z170" s="179"/>
      <c r="AA170" s="179">
        <f t="shared" si="108"/>
        <v>2700000</v>
      </c>
      <c r="AB170" s="179">
        <f t="shared" si="95"/>
        <v>0</v>
      </c>
      <c r="AC170" s="179">
        <f t="shared" si="95"/>
        <v>2700000</v>
      </c>
      <c r="AD170" s="179">
        <f t="shared" si="95"/>
        <v>0</v>
      </c>
      <c r="AE170" s="179">
        <f t="shared" si="96"/>
        <v>2700000</v>
      </c>
      <c r="AF170" s="138"/>
      <c r="AG170" s="179">
        <f>[3]TRCCDO!AX55</f>
        <v>2699993.12</v>
      </c>
      <c r="AH170" s="138"/>
      <c r="AI170" s="179">
        <f t="shared" si="109"/>
        <v>2699993.12</v>
      </c>
      <c r="AJ170" s="179">
        <f t="shared" si="113"/>
        <v>0</v>
      </c>
      <c r="AK170" s="179">
        <f t="shared" si="113"/>
        <v>6.8799999998882413</v>
      </c>
      <c r="AL170" s="179">
        <f t="shared" si="113"/>
        <v>0</v>
      </c>
      <c r="AM170" s="179">
        <f t="shared" si="110"/>
        <v>6.8799999998882413</v>
      </c>
      <c r="AN170" s="181" t="str">
        <f t="shared" si="114"/>
        <v xml:space="preserve"> </v>
      </c>
      <c r="AO170" s="181">
        <f t="shared" si="114"/>
        <v>0.99999745185185185</v>
      </c>
      <c r="AP170" s="181" t="str">
        <f t="shared" si="114"/>
        <v xml:space="preserve"> </v>
      </c>
      <c r="AQ170" s="181">
        <f t="shared" si="114"/>
        <v>0.99999745185185185</v>
      </c>
      <c r="AR170" s="179">
        <f t="shared" si="115"/>
        <v>0</v>
      </c>
      <c r="AS170" s="179">
        <f t="shared" si="115"/>
        <v>0</v>
      </c>
      <c r="AT170" s="179">
        <f t="shared" si="115"/>
        <v>0</v>
      </c>
      <c r="AU170" s="138">
        <f t="shared" si="111"/>
        <v>0</v>
      </c>
      <c r="AV170" s="182"/>
    </row>
    <row r="171" spans="1:49" s="183" customFormat="1">
      <c r="A171" s="219" t="s">
        <v>147</v>
      </c>
      <c r="B171" s="220"/>
      <c r="C171" s="221" t="s">
        <v>148</v>
      </c>
      <c r="D171" s="179"/>
      <c r="E171" s="179"/>
      <c r="F171" s="179"/>
      <c r="G171" s="179">
        <f t="shared" si="103"/>
        <v>0</v>
      </c>
      <c r="H171" s="179"/>
      <c r="I171" s="179"/>
      <c r="J171" s="179"/>
      <c r="K171" s="179">
        <f t="shared" si="104"/>
        <v>0</v>
      </c>
      <c r="L171" s="179">
        <f t="shared" si="112"/>
        <v>0</v>
      </c>
      <c r="M171" s="179">
        <f t="shared" si="112"/>
        <v>0</v>
      </c>
      <c r="N171" s="179">
        <f t="shared" si="112"/>
        <v>0</v>
      </c>
      <c r="O171" s="179">
        <f t="shared" si="105"/>
        <v>0</v>
      </c>
      <c r="P171" s="179"/>
      <c r="Q171" s="179"/>
      <c r="R171" s="179"/>
      <c r="S171" s="179">
        <f t="shared" si="106"/>
        <v>0</v>
      </c>
      <c r="T171" s="179"/>
      <c r="U171" s="179"/>
      <c r="V171" s="179"/>
      <c r="W171" s="179">
        <f t="shared" si="107"/>
        <v>0</v>
      </c>
      <c r="X171" s="179"/>
      <c r="Y171" s="179">
        <f>[3]TRCCEBU!J55</f>
        <v>500000</v>
      </c>
      <c r="Z171" s="179"/>
      <c r="AA171" s="179">
        <f t="shared" si="108"/>
        <v>500000</v>
      </c>
      <c r="AB171" s="179">
        <f t="shared" si="95"/>
        <v>0</v>
      </c>
      <c r="AC171" s="179">
        <f t="shared" si="95"/>
        <v>500000</v>
      </c>
      <c r="AD171" s="179">
        <f t="shared" si="95"/>
        <v>0</v>
      </c>
      <c r="AE171" s="179">
        <f t="shared" si="96"/>
        <v>500000</v>
      </c>
      <c r="AF171" s="138"/>
      <c r="AG171" s="179">
        <f>[3]TRCCEBU!AX55</f>
        <v>500000</v>
      </c>
      <c r="AH171" s="138"/>
      <c r="AI171" s="179">
        <f t="shared" si="109"/>
        <v>500000</v>
      </c>
      <c r="AJ171" s="179">
        <f t="shared" si="113"/>
        <v>0</v>
      </c>
      <c r="AK171" s="179">
        <f t="shared" si="113"/>
        <v>0</v>
      </c>
      <c r="AL171" s="179">
        <f t="shared" si="113"/>
        <v>0</v>
      </c>
      <c r="AM171" s="179">
        <f t="shared" si="110"/>
        <v>0</v>
      </c>
      <c r="AN171" s="181" t="str">
        <f t="shared" si="114"/>
        <v xml:space="preserve"> </v>
      </c>
      <c r="AO171" s="181">
        <f t="shared" si="114"/>
        <v>1</v>
      </c>
      <c r="AP171" s="181" t="str">
        <f t="shared" si="114"/>
        <v xml:space="preserve"> </v>
      </c>
      <c r="AQ171" s="181">
        <f t="shared" si="114"/>
        <v>1</v>
      </c>
      <c r="AR171" s="179">
        <f t="shared" si="115"/>
        <v>0</v>
      </c>
      <c r="AS171" s="179">
        <f t="shared" si="115"/>
        <v>0</v>
      </c>
      <c r="AT171" s="179">
        <f t="shared" si="115"/>
        <v>0</v>
      </c>
      <c r="AU171" s="138">
        <f t="shared" si="111"/>
        <v>0</v>
      </c>
      <c r="AV171" s="182"/>
    </row>
    <row r="172" spans="1:49" s="183" customFormat="1">
      <c r="A172" s="135"/>
      <c r="B172" s="136"/>
      <c r="C172" s="212"/>
      <c r="D172" s="179"/>
      <c r="E172" s="179"/>
      <c r="F172" s="179"/>
      <c r="G172" s="179">
        <f t="shared" si="103"/>
        <v>0</v>
      </c>
      <c r="H172" s="179"/>
      <c r="I172" s="179"/>
      <c r="J172" s="179"/>
      <c r="K172" s="179">
        <f t="shared" si="104"/>
        <v>0</v>
      </c>
      <c r="L172" s="179">
        <f t="shared" si="59"/>
        <v>0</v>
      </c>
      <c r="M172" s="179">
        <f t="shared" si="59"/>
        <v>0</v>
      </c>
      <c r="N172" s="179">
        <f t="shared" si="59"/>
        <v>0</v>
      </c>
      <c r="O172" s="179">
        <f t="shared" si="105"/>
        <v>0</v>
      </c>
      <c r="P172" s="179"/>
      <c r="Q172" s="179"/>
      <c r="R172" s="179"/>
      <c r="S172" s="179">
        <f t="shared" si="106"/>
        <v>0</v>
      </c>
      <c r="T172" s="179"/>
      <c r="U172" s="179"/>
      <c r="V172" s="179"/>
      <c r="W172" s="179">
        <f t="shared" si="107"/>
        <v>0</v>
      </c>
      <c r="X172" s="179"/>
      <c r="Y172" s="179"/>
      <c r="Z172" s="179"/>
      <c r="AA172" s="179">
        <f t="shared" si="108"/>
        <v>0</v>
      </c>
      <c r="AB172" s="179">
        <f t="shared" si="95"/>
        <v>0</v>
      </c>
      <c r="AC172" s="179">
        <f t="shared" si="95"/>
        <v>0</v>
      </c>
      <c r="AD172" s="179">
        <f t="shared" si="95"/>
        <v>0</v>
      </c>
      <c r="AE172" s="179">
        <f t="shared" si="96"/>
        <v>0</v>
      </c>
      <c r="AF172" s="179"/>
      <c r="AG172" s="179"/>
      <c r="AH172" s="179"/>
      <c r="AI172" s="179">
        <f t="shared" si="109"/>
        <v>0</v>
      </c>
      <c r="AJ172" s="179">
        <f t="shared" si="55"/>
        <v>0</v>
      </c>
      <c r="AK172" s="179">
        <f t="shared" si="55"/>
        <v>0</v>
      </c>
      <c r="AL172" s="179">
        <f t="shared" si="55"/>
        <v>0</v>
      </c>
      <c r="AM172" s="179">
        <f t="shared" si="110"/>
        <v>0</v>
      </c>
      <c r="AN172" s="181" t="str">
        <f t="shared" si="65"/>
        <v xml:space="preserve"> </v>
      </c>
      <c r="AO172" s="181" t="str">
        <f t="shared" si="65"/>
        <v xml:space="preserve"> </v>
      </c>
      <c r="AP172" s="181" t="str">
        <f t="shared" si="65"/>
        <v xml:space="preserve"> </v>
      </c>
      <c r="AQ172" s="181" t="str">
        <f t="shared" si="65"/>
        <v xml:space="preserve"> </v>
      </c>
      <c r="AR172" s="179">
        <f t="shared" si="66"/>
        <v>0</v>
      </c>
      <c r="AS172" s="179">
        <f t="shared" si="66"/>
        <v>0</v>
      </c>
      <c r="AT172" s="179">
        <f t="shared" si="66"/>
        <v>0</v>
      </c>
      <c r="AU172" s="138">
        <f t="shared" si="67"/>
        <v>0</v>
      </c>
      <c r="AV172" s="182"/>
    </row>
    <row r="173" spans="1:49" s="168" customFormat="1" ht="48">
      <c r="A173" s="176" t="s">
        <v>149</v>
      </c>
      <c r="B173" s="177"/>
      <c r="C173" s="211" t="s">
        <v>150</v>
      </c>
      <c r="D173" s="164">
        <f>SUM(D174:D193)</f>
        <v>0</v>
      </c>
      <c r="E173" s="164">
        <f t="shared" ref="E173:AH173" si="116">SUM(E174:E193)</f>
        <v>997054000</v>
      </c>
      <c r="F173" s="164">
        <f t="shared" si="116"/>
        <v>0</v>
      </c>
      <c r="G173" s="164">
        <f t="shared" si="103"/>
        <v>997054000</v>
      </c>
      <c r="H173" s="164">
        <f t="shared" si="116"/>
        <v>0</v>
      </c>
      <c r="I173" s="164">
        <f t="shared" si="116"/>
        <v>0</v>
      </c>
      <c r="J173" s="164">
        <f t="shared" si="116"/>
        <v>0</v>
      </c>
      <c r="K173" s="164">
        <f t="shared" si="104"/>
        <v>0</v>
      </c>
      <c r="L173" s="164">
        <f t="shared" si="59"/>
        <v>0</v>
      </c>
      <c r="M173" s="164">
        <f t="shared" si="59"/>
        <v>997054000</v>
      </c>
      <c r="N173" s="164">
        <f t="shared" si="59"/>
        <v>0</v>
      </c>
      <c r="O173" s="164">
        <f t="shared" si="105"/>
        <v>997054000</v>
      </c>
      <c r="P173" s="164">
        <f t="shared" si="116"/>
        <v>0</v>
      </c>
      <c r="Q173" s="164">
        <f t="shared" si="116"/>
        <v>996554000</v>
      </c>
      <c r="R173" s="164">
        <f t="shared" si="116"/>
        <v>0</v>
      </c>
      <c r="S173" s="164">
        <f t="shared" si="106"/>
        <v>996554000</v>
      </c>
      <c r="T173" s="164">
        <f t="shared" si="116"/>
        <v>0</v>
      </c>
      <c r="U173" s="164">
        <f t="shared" si="116"/>
        <v>0</v>
      </c>
      <c r="V173" s="164">
        <f t="shared" si="116"/>
        <v>0</v>
      </c>
      <c r="W173" s="164">
        <f t="shared" si="107"/>
        <v>0</v>
      </c>
      <c r="X173" s="164">
        <f t="shared" si="116"/>
        <v>0</v>
      </c>
      <c r="Y173" s="164">
        <f t="shared" si="116"/>
        <v>0</v>
      </c>
      <c r="Z173" s="164">
        <f t="shared" si="116"/>
        <v>0</v>
      </c>
      <c r="AA173" s="164">
        <f t="shared" si="108"/>
        <v>0</v>
      </c>
      <c r="AB173" s="164">
        <f t="shared" si="95"/>
        <v>0</v>
      </c>
      <c r="AC173" s="164">
        <f t="shared" si="95"/>
        <v>996554000</v>
      </c>
      <c r="AD173" s="164">
        <f t="shared" si="95"/>
        <v>0</v>
      </c>
      <c r="AE173" s="164">
        <f t="shared" si="96"/>
        <v>996554000</v>
      </c>
      <c r="AF173" s="164">
        <f t="shared" si="116"/>
        <v>0</v>
      </c>
      <c r="AG173" s="164">
        <f t="shared" si="116"/>
        <v>563959432.38999987</v>
      </c>
      <c r="AH173" s="164">
        <f t="shared" si="116"/>
        <v>0</v>
      </c>
      <c r="AI173" s="164">
        <f t="shared" si="109"/>
        <v>563959432.38999987</v>
      </c>
      <c r="AJ173" s="164">
        <f t="shared" si="55"/>
        <v>0</v>
      </c>
      <c r="AK173" s="164">
        <f t="shared" si="55"/>
        <v>432594567.61000013</v>
      </c>
      <c r="AL173" s="164">
        <f t="shared" si="55"/>
        <v>0</v>
      </c>
      <c r="AM173" s="164">
        <f t="shared" si="110"/>
        <v>432594567.61000013</v>
      </c>
      <c r="AN173" s="166" t="str">
        <f t="shared" si="65"/>
        <v xml:space="preserve"> </v>
      </c>
      <c r="AO173" s="166">
        <f t="shared" si="65"/>
        <v>0.56590955672246546</v>
      </c>
      <c r="AP173" s="166" t="str">
        <f t="shared" si="65"/>
        <v xml:space="preserve"> </v>
      </c>
      <c r="AQ173" s="166">
        <f t="shared" si="65"/>
        <v>0.56590955672246546</v>
      </c>
      <c r="AR173" s="164">
        <f t="shared" si="66"/>
        <v>0</v>
      </c>
      <c r="AS173" s="164">
        <f t="shared" si="66"/>
        <v>500000</v>
      </c>
      <c r="AT173" s="164">
        <f t="shared" si="66"/>
        <v>0</v>
      </c>
      <c r="AU173" s="164">
        <f t="shared" si="67"/>
        <v>500000</v>
      </c>
      <c r="AV173" s="167"/>
      <c r="AW173" s="214">
        <f>+AM173-'[1]Summary by PAP CY2015'!$BE$58</f>
        <v>0</v>
      </c>
    </row>
    <row r="174" spans="1:49" s="96" customFormat="1">
      <c r="A174" s="135"/>
      <c r="B174" s="136"/>
      <c r="C174" s="212" t="s">
        <v>51</v>
      </c>
      <c r="D174" s="138">
        <v>0</v>
      </c>
      <c r="E174" s="138">
        <v>972614000</v>
      </c>
      <c r="F174" s="138">
        <v>0</v>
      </c>
      <c r="G174" s="138">
        <f t="shared" si="103"/>
        <v>972614000</v>
      </c>
      <c r="H174" s="138"/>
      <c r="I174" s="138"/>
      <c r="J174" s="138"/>
      <c r="K174" s="138">
        <f t="shared" si="104"/>
        <v>0</v>
      </c>
      <c r="L174" s="138">
        <f t="shared" si="59"/>
        <v>0</v>
      </c>
      <c r="M174" s="138">
        <f t="shared" si="59"/>
        <v>972614000</v>
      </c>
      <c r="N174" s="138">
        <f t="shared" si="59"/>
        <v>0</v>
      </c>
      <c r="O174" s="138">
        <f t="shared" si="105"/>
        <v>972614000</v>
      </c>
      <c r="P174" s="138"/>
      <c r="Q174" s="138">
        <f>971614000+1000000</f>
        <v>972614000</v>
      </c>
      <c r="R174" s="138"/>
      <c r="S174" s="138">
        <f t="shared" si="106"/>
        <v>972614000</v>
      </c>
      <c r="T174" s="138"/>
      <c r="U174" s="138"/>
      <c r="V174" s="138"/>
      <c r="W174" s="138">
        <f t="shared" si="107"/>
        <v>0</v>
      </c>
      <c r="X174" s="138">
        <f>-'[3]Central CY'!E50</f>
        <v>0</v>
      </c>
      <c r="Y174" s="138">
        <f>-'[3]Central CY'!E51</f>
        <v>-32481044</v>
      </c>
      <c r="Z174" s="138">
        <f>-'[3]Central CY'!E52</f>
        <v>0</v>
      </c>
      <c r="AA174" s="138">
        <f t="shared" si="108"/>
        <v>-32481044</v>
      </c>
      <c r="AB174" s="138">
        <f t="shared" si="95"/>
        <v>0</v>
      </c>
      <c r="AC174" s="138">
        <f t="shared" si="95"/>
        <v>940132956</v>
      </c>
      <c r="AD174" s="138">
        <f t="shared" si="95"/>
        <v>0</v>
      </c>
      <c r="AE174" s="138">
        <f t="shared" si="96"/>
        <v>940132956</v>
      </c>
      <c r="AF174" s="138">
        <f>'[3]Central CY'!F50</f>
        <v>0</v>
      </c>
      <c r="AG174" s="138">
        <f>'[3]Central CY'!F51</f>
        <v>534714166.42999995</v>
      </c>
      <c r="AH174" s="138">
        <f>'[3]Central CY'!F52</f>
        <v>0</v>
      </c>
      <c r="AI174" s="138">
        <f t="shared" si="109"/>
        <v>534714166.42999995</v>
      </c>
      <c r="AJ174" s="138">
        <f t="shared" si="55"/>
        <v>0</v>
      </c>
      <c r="AK174" s="138">
        <f t="shared" si="55"/>
        <v>405418789.57000005</v>
      </c>
      <c r="AL174" s="138">
        <f t="shared" si="55"/>
        <v>0</v>
      </c>
      <c r="AM174" s="138">
        <f t="shared" si="110"/>
        <v>405418789.57000005</v>
      </c>
      <c r="AN174" s="181" t="str">
        <f t="shared" si="65"/>
        <v xml:space="preserve"> </v>
      </c>
      <c r="AO174" s="181">
        <f t="shared" si="65"/>
        <v>0.56876441041388193</v>
      </c>
      <c r="AP174" s="181" t="str">
        <f t="shared" si="65"/>
        <v xml:space="preserve"> </v>
      </c>
      <c r="AQ174" s="181">
        <f t="shared" si="65"/>
        <v>0.56876441041388193</v>
      </c>
      <c r="AR174" s="138">
        <f t="shared" si="66"/>
        <v>0</v>
      </c>
      <c r="AS174" s="138">
        <f t="shared" si="66"/>
        <v>0</v>
      </c>
      <c r="AT174" s="138">
        <f t="shared" si="66"/>
        <v>0</v>
      </c>
      <c r="AU174" s="138">
        <f t="shared" si="67"/>
        <v>0</v>
      </c>
      <c r="AV174" s="143"/>
    </row>
    <row r="175" spans="1:49" s="96" customFormat="1" ht="24">
      <c r="A175" s="135"/>
      <c r="B175" s="136"/>
      <c r="C175" s="212" t="s">
        <v>52</v>
      </c>
      <c r="D175" s="138">
        <v>0</v>
      </c>
      <c r="E175" s="138">
        <v>4816000</v>
      </c>
      <c r="F175" s="138">
        <v>0</v>
      </c>
      <c r="G175" s="138">
        <f t="shared" si="103"/>
        <v>4816000</v>
      </c>
      <c r="H175" s="138"/>
      <c r="I175" s="138"/>
      <c r="J175" s="138"/>
      <c r="K175" s="138">
        <f t="shared" si="104"/>
        <v>0</v>
      </c>
      <c r="L175" s="138">
        <f t="shared" si="59"/>
        <v>0</v>
      </c>
      <c r="M175" s="138">
        <f t="shared" si="59"/>
        <v>4816000</v>
      </c>
      <c r="N175" s="138">
        <f t="shared" si="59"/>
        <v>0</v>
      </c>
      <c r="O175" s="138">
        <f t="shared" si="105"/>
        <v>4816000</v>
      </c>
      <c r="P175" s="138">
        <v>0</v>
      </c>
      <c r="Q175" s="138">
        <v>4816000</v>
      </c>
      <c r="R175" s="138">
        <v>0</v>
      </c>
      <c r="S175" s="138">
        <f t="shared" si="106"/>
        <v>4816000</v>
      </c>
      <c r="T175" s="138"/>
      <c r="U175" s="138"/>
      <c r="V175" s="138"/>
      <c r="W175" s="138">
        <f t="shared" si="107"/>
        <v>0</v>
      </c>
      <c r="X175" s="138"/>
      <c r="Y175" s="138">
        <f>+[3]CHDNCR!J60</f>
        <v>0</v>
      </c>
      <c r="Z175" s="138"/>
      <c r="AA175" s="138">
        <f t="shared" si="108"/>
        <v>0</v>
      </c>
      <c r="AB175" s="138">
        <f t="shared" si="95"/>
        <v>0</v>
      </c>
      <c r="AC175" s="138">
        <f t="shared" si="95"/>
        <v>4816000</v>
      </c>
      <c r="AD175" s="138">
        <f t="shared" si="95"/>
        <v>0</v>
      </c>
      <c r="AE175" s="138">
        <f t="shared" si="96"/>
        <v>4816000</v>
      </c>
      <c r="AF175" s="138"/>
      <c r="AG175" s="138">
        <f>+[3]CHDNCR!AX60</f>
        <v>877803.5</v>
      </c>
      <c r="AH175" s="138"/>
      <c r="AI175" s="138">
        <f t="shared" si="109"/>
        <v>877803.5</v>
      </c>
      <c r="AJ175" s="138">
        <f t="shared" si="55"/>
        <v>0</v>
      </c>
      <c r="AK175" s="138">
        <f t="shared" si="55"/>
        <v>3938196.5</v>
      </c>
      <c r="AL175" s="138">
        <f t="shared" si="55"/>
        <v>0</v>
      </c>
      <c r="AM175" s="138">
        <f t="shared" si="110"/>
        <v>3938196.5</v>
      </c>
      <c r="AN175" s="181" t="str">
        <f t="shared" si="65"/>
        <v xml:space="preserve"> </v>
      </c>
      <c r="AO175" s="181">
        <f t="shared" si="65"/>
        <v>0.18226816860465117</v>
      </c>
      <c r="AP175" s="181" t="str">
        <f t="shared" si="65"/>
        <v xml:space="preserve"> </v>
      </c>
      <c r="AQ175" s="181">
        <f t="shared" si="65"/>
        <v>0.18226816860465117</v>
      </c>
      <c r="AR175" s="138">
        <f t="shared" si="66"/>
        <v>0</v>
      </c>
      <c r="AS175" s="138">
        <f t="shared" si="66"/>
        <v>0</v>
      </c>
      <c r="AT175" s="138">
        <f t="shared" si="66"/>
        <v>0</v>
      </c>
      <c r="AU175" s="138">
        <f t="shared" si="67"/>
        <v>0</v>
      </c>
      <c r="AV175" s="143"/>
    </row>
    <row r="176" spans="1:49" s="96" customFormat="1">
      <c r="A176" s="135"/>
      <c r="B176" s="136"/>
      <c r="C176" s="212" t="s">
        <v>88</v>
      </c>
      <c r="D176" s="138">
        <v>0</v>
      </c>
      <c r="E176" s="138">
        <v>1220000</v>
      </c>
      <c r="F176" s="138">
        <v>0</v>
      </c>
      <c r="G176" s="138">
        <f t="shared" si="103"/>
        <v>1220000</v>
      </c>
      <c r="H176" s="138"/>
      <c r="I176" s="138"/>
      <c r="J176" s="138"/>
      <c r="K176" s="138">
        <f t="shared" si="104"/>
        <v>0</v>
      </c>
      <c r="L176" s="138">
        <f>+D176+H176</f>
        <v>0</v>
      </c>
      <c r="M176" s="138">
        <f>+E176+I176</f>
        <v>1220000</v>
      </c>
      <c r="N176" s="138">
        <f>+F176+J176</f>
        <v>0</v>
      </c>
      <c r="O176" s="138">
        <f t="shared" si="105"/>
        <v>1220000</v>
      </c>
      <c r="P176" s="138">
        <v>0</v>
      </c>
      <c r="Q176" s="138">
        <v>1220000</v>
      </c>
      <c r="R176" s="138">
        <v>0</v>
      </c>
      <c r="S176" s="138">
        <f t="shared" si="106"/>
        <v>1220000</v>
      </c>
      <c r="T176" s="138"/>
      <c r="U176" s="138"/>
      <c r="V176" s="138"/>
      <c r="W176" s="138">
        <f t="shared" si="107"/>
        <v>0</v>
      </c>
      <c r="X176" s="138"/>
      <c r="Y176" s="138">
        <f>+[3]CHDCAR!J60</f>
        <v>1315684</v>
      </c>
      <c r="Z176" s="138"/>
      <c r="AA176" s="138">
        <f t="shared" si="108"/>
        <v>1315684</v>
      </c>
      <c r="AB176" s="138">
        <f t="shared" si="95"/>
        <v>0</v>
      </c>
      <c r="AC176" s="138">
        <f t="shared" si="95"/>
        <v>2535684</v>
      </c>
      <c r="AD176" s="138">
        <f t="shared" si="95"/>
        <v>0</v>
      </c>
      <c r="AE176" s="138">
        <f t="shared" si="96"/>
        <v>2535684</v>
      </c>
      <c r="AF176" s="138"/>
      <c r="AG176" s="138">
        <f>+[3]CHDCAR!AX60</f>
        <v>1716585.1</v>
      </c>
      <c r="AH176" s="138"/>
      <c r="AI176" s="138">
        <f t="shared" si="109"/>
        <v>1716585.1</v>
      </c>
      <c r="AJ176" s="138">
        <f>+AB176-AF176</f>
        <v>0</v>
      </c>
      <c r="AK176" s="138">
        <f>+AC176-AG176</f>
        <v>819098.89999999991</v>
      </c>
      <c r="AL176" s="138">
        <f>+AD176-AH176</f>
        <v>0</v>
      </c>
      <c r="AM176" s="138">
        <f t="shared" si="110"/>
        <v>819098.89999999991</v>
      </c>
      <c r="AN176" s="181" t="str">
        <f>IF(AB176=0," ",AF176/AB176)</f>
        <v xml:space="preserve"> </v>
      </c>
      <c r="AO176" s="181">
        <f>IF(AC176=0," ",AG176/AC176)</f>
        <v>0.67697122354362771</v>
      </c>
      <c r="AP176" s="181" t="str">
        <f>IF(AD176=0," ",AH176/AD176)</f>
        <v xml:space="preserve"> </v>
      </c>
      <c r="AQ176" s="181">
        <f>IF(AE176=0," ",AI176/AE176)</f>
        <v>0.67697122354362771</v>
      </c>
      <c r="AR176" s="138">
        <f>+L176-P176-T176</f>
        <v>0</v>
      </c>
      <c r="AS176" s="138">
        <f>+M176-Q176-U176</f>
        <v>0</v>
      </c>
      <c r="AT176" s="138">
        <f>+N176-R176-V176</f>
        <v>0</v>
      </c>
      <c r="AU176" s="138">
        <f>SUM(AR176:AT176)</f>
        <v>0</v>
      </c>
      <c r="AV176" s="143"/>
    </row>
    <row r="177" spans="1:48" s="96" customFormat="1">
      <c r="A177" s="135"/>
      <c r="B177" s="136"/>
      <c r="C177" s="213" t="s">
        <v>80</v>
      </c>
      <c r="D177" s="138">
        <v>0</v>
      </c>
      <c r="E177" s="138">
        <v>1431000</v>
      </c>
      <c r="F177" s="138">
        <v>0</v>
      </c>
      <c r="G177" s="138">
        <f t="shared" si="103"/>
        <v>1431000</v>
      </c>
      <c r="H177" s="138"/>
      <c r="I177" s="138"/>
      <c r="J177" s="138"/>
      <c r="K177" s="138">
        <f t="shared" si="104"/>
        <v>0</v>
      </c>
      <c r="L177" s="138">
        <f t="shared" si="59"/>
        <v>0</v>
      </c>
      <c r="M177" s="138">
        <f t="shared" si="59"/>
        <v>1431000</v>
      </c>
      <c r="N177" s="138">
        <f t="shared" si="59"/>
        <v>0</v>
      </c>
      <c r="O177" s="138">
        <f t="shared" si="105"/>
        <v>1431000</v>
      </c>
      <c r="P177" s="138">
        <v>0</v>
      </c>
      <c r="Q177" s="138">
        <v>1431000</v>
      </c>
      <c r="R177" s="138">
        <v>0</v>
      </c>
      <c r="S177" s="138">
        <f t="shared" si="106"/>
        <v>1431000</v>
      </c>
      <c r="T177" s="138"/>
      <c r="U177" s="138"/>
      <c r="V177" s="138"/>
      <c r="W177" s="138">
        <f t="shared" si="107"/>
        <v>0</v>
      </c>
      <c r="X177" s="138"/>
      <c r="Y177" s="138">
        <f>+[3]CHD1!J60</f>
        <v>487116</v>
      </c>
      <c r="Z177" s="138"/>
      <c r="AA177" s="138">
        <f t="shared" si="108"/>
        <v>487116</v>
      </c>
      <c r="AB177" s="138">
        <f t="shared" si="95"/>
        <v>0</v>
      </c>
      <c r="AC177" s="138">
        <f t="shared" si="95"/>
        <v>1918116</v>
      </c>
      <c r="AD177" s="138">
        <f t="shared" si="95"/>
        <v>0</v>
      </c>
      <c r="AE177" s="138">
        <f t="shared" si="96"/>
        <v>1918116</v>
      </c>
      <c r="AF177" s="138"/>
      <c r="AG177" s="138">
        <f>+[3]CHD1!AX60</f>
        <v>1490422.4</v>
      </c>
      <c r="AH177" s="138"/>
      <c r="AI177" s="138">
        <f t="shared" si="109"/>
        <v>1490422.4</v>
      </c>
      <c r="AJ177" s="138">
        <f t="shared" ref="AJ177:AL295" si="117">+AB177-AF177</f>
        <v>0</v>
      </c>
      <c r="AK177" s="138">
        <f t="shared" si="117"/>
        <v>427693.60000000009</v>
      </c>
      <c r="AL177" s="138">
        <f t="shared" si="117"/>
        <v>0</v>
      </c>
      <c r="AM177" s="138">
        <f t="shared" si="110"/>
        <v>427693.60000000009</v>
      </c>
      <c r="AN177" s="181" t="str">
        <f t="shared" si="65"/>
        <v xml:space="preserve"> </v>
      </c>
      <c r="AO177" s="181">
        <f t="shared" si="65"/>
        <v>0.77702412158597289</v>
      </c>
      <c r="AP177" s="181" t="str">
        <f t="shared" si="65"/>
        <v xml:space="preserve"> </v>
      </c>
      <c r="AQ177" s="181">
        <f t="shared" si="65"/>
        <v>0.77702412158597289</v>
      </c>
      <c r="AR177" s="138">
        <f t="shared" si="66"/>
        <v>0</v>
      </c>
      <c r="AS177" s="138">
        <f t="shared" si="66"/>
        <v>0</v>
      </c>
      <c r="AT177" s="138">
        <f t="shared" si="66"/>
        <v>0</v>
      </c>
      <c r="AU177" s="138">
        <f t="shared" si="67"/>
        <v>0</v>
      </c>
      <c r="AV177" s="143"/>
    </row>
    <row r="178" spans="1:48" s="96" customFormat="1" ht="24">
      <c r="A178" s="135"/>
      <c r="B178" s="136"/>
      <c r="C178" s="212" t="s">
        <v>91</v>
      </c>
      <c r="D178" s="138">
        <v>0</v>
      </c>
      <c r="E178" s="138">
        <v>967000</v>
      </c>
      <c r="F178" s="138">
        <v>0</v>
      </c>
      <c r="G178" s="138">
        <f t="shared" si="103"/>
        <v>967000</v>
      </c>
      <c r="H178" s="138"/>
      <c r="I178" s="138"/>
      <c r="J178" s="138"/>
      <c r="K178" s="138">
        <f t="shared" si="104"/>
        <v>0</v>
      </c>
      <c r="L178" s="138">
        <f t="shared" si="59"/>
        <v>0</v>
      </c>
      <c r="M178" s="138">
        <f t="shared" si="59"/>
        <v>967000</v>
      </c>
      <c r="N178" s="138">
        <f t="shared" si="59"/>
        <v>0</v>
      </c>
      <c r="O178" s="138">
        <f t="shared" si="105"/>
        <v>967000</v>
      </c>
      <c r="P178" s="138">
        <v>0</v>
      </c>
      <c r="Q178" s="138">
        <v>967000</v>
      </c>
      <c r="R178" s="138">
        <v>0</v>
      </c>
      <c r="S178" s="138">
        <f t="shared" si="106"/>
        <v>967000</v>
      </c>
      <c r="T178" s="138"/>
      <c r="U178" s="138"/>
      <c r="V178" s="138"/>
      <c r="W178" s="138">
        <f t="shared" si="107"/>
        <v>0</v>
      </c>
      <c r="X178" s="138"/>
      <c r="Y178" s="138">
        <f>+[3]CHD2!J60</f>
        <v>888920</v>
      </c>
      <c r="Z178" s="138"/>
      <c r="AA178" s="138">
        <f t="shared" si="108"/>
        <v>888920</v>
      </c>
      <c r="AB178" s="138">
        <f t="shared" si="95"/>
        <v>0</v>
      </c>
      <c r="AC178" s="138">
        <f t="shared" si="95"/>
        <v>1855920</v>
      </c>
      <c r="AD178" s="138">
        <f t="shared" si="95"/>
        <v>0</v>
      </c>
      <c r="AE178" s="138">
        <f t="shared" si="96"/>
        <v>1855920</v>
      </c>
      <c r="AF178" s="138"/>
      <c r="AG178" s="138">
        <f>+[3]CHD2!AX60</f>
        <v>1189804.1000000001</v>
      </c>
      <c r="AH178" s="138"/>
      <c r="AI178" s="138">
        <f t="shared" si="109"/>
        <v>1189804.1000000001</v>
      </c>
      <c r="AJ178" s="138">
        <f t="shared" si="117"/>
        <v>0</v>
      </c>
      <c r="AK178" s="138">
        <f t="shared" si="117"/>
        <v>666115.89999999991</v>
      </c>
      <c r="AL178" s="138">
        <f t="shared" si="117"/>
        <v>0</v>
      </c>
      <c r="AM178" s="138">
        <f t="shared" si="110"/>
        <v>666115.89999999991</v>
      </c>
      <c r="AN178" s="181" t="str">
        <f t="shared" si="65"/>
        <v xml:space="preserve"> </v>
      </c>
      <c r="AO178" s="181">
        <f t="shared" si="65"/>
        <v>0.64108587654640292</v>
      </c>
      <c r="AP178" s="181" t="str">
        <f t="shared" si="65"/>
        <v xml:space="preserve"> </v>
      </c>
      <c r="AQ178" s="181">
        <f t="shared" si="65"/>
        <v>0.64108587654640292</v>
      </c>
      <c r="AR178" s="138">
        <f t="shared" si="66"/>
        <v>0</v>
      </c>
      <c r="AS178" s="138">
        <f t="shared" si="66"/>
        <v>0</v>
      </c>
      <c r="AT178" s="138">
        <f t="shared" si="66"/>
        <v>0</v>
      </c>
      <c r="AU178" s="138">
        <f t="shared" si="67"/>
        <v>0</v>
      </c>
      <c r="AV178" s="143"/>
    </row>
    <row r="179" spans="1:48" s="96" customFormat="1">
      <c r="A179" s="135"/>
      <c r="B179" s="136"/>
      <c r="C179" s="212" t="s">
        <v>93</v>
      </c>
      <c r="D179" s="138">
        <v>0</v>
      </c>
      <c r="E179" s="138">
        <v>2074000</v>
      </c>
      <c r="F179" s="138">
        <v>0</v>
      </c>
      <c r="G179" s="138">
        <f t="shared" si="103"/>
        <v>2074000</v>
      </c>
      <c r="H179" s="138"/>
      <c r="I179" s="138"/>
      <c r="J179" s="138"/>
      <c r="K179" s="138">
        <f t="shared" si="104"/>
        <v>0</v>
      </c>
      <c r="L179" s="138">
        <f t="shared" si="59"/>
        <v>0</v>
      </c>
      <c r="M179" s="138">
        <f t="shared" si="59"/>
        <v>2074000</v>
      </c>
      <c r="N179" s="138">
        <f t="shared" si="59"/>
        <v>0</v>
      </c>
      <c r="O179" s="138">
        <f t="shared" si="105"/>
        <v>2074000</v>
      </c>
      <c r="P179" s="138">
        <v>0</v>
      </c>
      <c r="Q179" s="138">
        <v>2074000</v>
      </c>
      <c r="R179" s="138">
        <v>0</v>
      </c>
      <c r="S179" s="138">
        <f t="shared" si="106"/>
        <v>2074000</v>
      </c>
      <c r="T179" s="138"/>
      <c r="U179" s="138"/>
      <c r="V179" s="138"/>
      <c r="W179" s="138">
        <f t="shared" si="107"/>
        <v>0</v>
      </c>
      <c r="X179" s="138"/>
      <c r="Y179" s="138">
        <f>+[3]CHD3!J60</f>
        <v>696272</v>
      </c>
      <c r="Z179" s="138"/>
      <c r="AA179" s="138">
        <f t="shared" si="108"/>
        <v>696272</v>
      </c>
      <c r="AB179" s="138">
        <f t="shared" si="95"/>
        <v>0</v>
      </c>
      <c r="AC179" s="138">
        <f t="shared" si="95"/>
        <v>2770272</v>
      </c>
      <c r="AD179" s="138">
        <f t="shared" si="95"/>
        <v>0</v>
      </c>
      <c r="AE179" s="138">
        <f t="shared" si="96"/>
        <v>2770272</v>
      </c>
      <c r="AF179" s="138"/>
      <c r="AG179" s="138">
        <f>+[3]CHD3!AX60</f>
        <v>2664215.14</v>
      </c>
      <c r="AH179" s="138"/>
      <c r="AI179" s="138">
        <f t="shared" si="109"/>
        <v>2664215.14</v>
      </c>
      <c r="AJ179" s="138">
        <f t="shared" si="117"/>
        <v>0</v>
      </c>
      <c r="AK179" s="138">
        <f t="shared" si="117"/>
        <v>106056.85999999987</v>
      </c>
      <c r="AL179" s="138">
        <f t="shared" si="117"/>
        <v>0</v>
      </c>
      <c r="AM179" s="138">
        <f t="shared" si="110"/>
        <v>106056.85999999987</v>
      </c>
      <c r="AN179" s="181" t="str">
        <f t="shared" si="65"/>
        <v xml:space="preserve"> </v>
      </c>
      <c r="AO179" s="181">
        <f t="shared" si="65"/>
        <v>0.96171608419678645</v>
      </c>
      <c r="AP179" s="181" t="str">
        <f t="shared" si="65"/>
        <v xml:space="preserve"> </v>
      </c>
      <c r="AQ179" s="181">
        <f t="shared" si="65"/>
        <v>0.96171608419678645</v>
      </c>
      <c r="AR179" s="138">
        <f t="shared" si="66"/>
        <v>0</v>
      </c>
      <c r="AS179" s="138">
        <f t="shared" si="66"/>
        <v>0</v>
      </c>
      <c r="AT179" s="138">
        <f t="shared" si="66"/>
        <v>0</v>
      </c>
      <c r="AU179" s="138">
        <f t="shared" si="67"/>
        <v>0</v>
      </c>
      <c r="AV179" s="143"/>
    </row>
    <row r="180" spans="1:48" s="96" customFormat="1">
      <c r="A180" s="135"/>
      <c r="B180" s="136"/>
      <c r="C180" s="212" t="s">
        <v>95</v>
      </c>
      <c r="D180" s="138">
        <v>0</v>
      </c>
      <c r="E180" s="138">
        <v>2309000</v>
      </c>
      <c r="F180" s="138">
        <v>0</v>
      </c>
      <c r="G180" s="138">
        <f t="shared" si="103"/>
        <v>2309000</v>
      </c>
      <c r="H180" s="138"/>
      <c r="I180" s="138"/>
      <c r="J180" s="138"/>
      <c r="K180" s="138">
        <f t="shared" si="104"/>
        <v>0</v>
      </c>
      <c r="L180" s="138">
        <f t="shared" si="59"/>
        <v>0</v>
      </c>
      <c r="M180" s="138">
        <f t="shared" si="59"/>
        <v>2309000</v>
      </c>
      <c r="N180" s="138">
        <f t="shared" si="59"/>
        <v>0</v>
      </c>
      <c r="O180" s="138">
        <f t="shared" si="105"/>
        <v>2309000</v>
      </c>
      <c r="P180" s="138">
        <v>0</v>
      </c>
      <c r="Q180" s="138">
        <v>2309000</v>
      </c>
      <c r="R180" s="138">
        <v>0</v>
      </c>
      <c r="S180" s="138">
        <f t="shared" si="106"/>
        <v>2309000</v>
      </c>
      <c r="T180" s="138"/>
      <c r="U180" s="138"/>
      <c r="V180" s="138"/>
      <c r="W180" s="138">
        <f t="shared" si="107"/>
        <v>0</v>
      </c>
      <c r="X180" s="138"/>
      <c r="Y180" s="138">
        <f>+[3]CHD4A!J60</f>
        <v>0</v>
      </c>
      <c r="Z180" s="138"/>
      <c r="AA180" s="138">
        <f t="shared" si="108"/>
        <v>0</v>
      </c>
      <c r="AB180" s="138">
        <f t="shared" si="95"/>
        <v>0</v>
      </c>
      <c r="AC180" s="138">
        <f t="shared" si="95"/>
        <v>2309000</v>
      </c>
      <c r="AD180" s="138">
        <f t="shared" si="95"/>
        <v>0</v>
      </c>
      <c r="AE180" s="138">
        <f t="shared" si="96"/>
        <v>2309000</v>
      </c>
      <c r="AF180" s="138"/>
      <c r="AG180" s="138">
        <f>+[3]CHD4A!AX60</f>
        <v>2309000</v>
      </c>
      <c r="AH180" s="138"/>
      <c r="AI180" s="138">
        <f t="shared" si="109"/>
        <v>2309000</v>
      </c>
      <c r="AJ180" s="138">
        <f t="shared" si="117"/>
        <v>0</v>
      </c>
      <c r="AK180" s="138">
        <f t="shared" si="117"/>
        <v>0</v>
      </c>
      <c r="AL180" s="138">
        <f t="shared" si="117"/>
        <v>0</v>
      </c>
      <c r="AM180" s="138">
        <f t="shared" si="110"/>
        <v>0</v>
      </c>
      <c r="AN180" s="181" t="str">
        <f t="shared" si="65"/>
        <v xml:space="preserve"> </v>
      </c>
      <c r="AO180" s="181">
        <f t="shared" si="65"/>
        <v>1</v>
      </c>
      <c r="AP180" s="181" t="str">
        <f t="shared" si="65"/>
        <v xml:space="preserve"> </v>
      </c>
      <c r="AQ180" s="181">
        <f t="shared" si="65"/>
        <v>1</v>
      </c>
      <c r="AR180" s="138">
        <f t="shared" si="66"/>
        <v>0</v>
      </c>
      <c r="AS180" s="138">
        <f t="shared" si="66"/>
        <v>0</v>
      </c>
      <c r="AT180" s="138">
        <f t="shared" si="66"/>
        <v>0</v>
      </c>
      <c r="AU180" s="138">
        <f t="shared" si="67"/>
        <v>0</v>
      </c>
      <c r="AV180" s="143"/>
    </row>
    <row r="181" spans="1:48" s="96" customFormat="1">
      <c r="A181" s="135"/>
      <c r="B181" s="136"/>
      <c r="C181" s="212" t="s">
        <v>97</v>
      </c>
      <c r="D181" s="138">
        <v>0</v>
      </c>
      <c r="E181" s="138">
        <v>1048000</v>
      </c>
      <c r="F181" s="138">
        <v>0</v>
      </c>
      <c r="G181" s="138">
        <f t="shared" si="103"/>
        <v>1048000</v>
      </c>
      <c r="H181" s="138"/>
      <c r="I181" s="138"/>
      <c r="J181" s="138"/>
      <c r="K181" s="138">
        <f t="shared" si="104"/>
        <v>0</v>
      </c>
      <c r="L181" s="138">
        <f t="shared" ref="L181:N304" si="118">+D181+H181</f>
        <v>0</v>
      </c>
      <c r="M181" s="138">
        <f t="shared" si="118"/>
        <v>1048000</v>
      </c>
      <c r="N181" s="138">
        <f t="shared" si="118"/>
        <v>0</v>
      </c>
      <c r="O181" s="138">
        <f t="shared" si="105"/>
        <v>1048000</v>
      </c>
      <c r="P181" s="138">
        <v>0</v>
      </c>
      <c r="Q181" s="138">
        <v>1048000</v>
      </c>
      <c r="R181" s="138">
        <v>0</v>
      </c>
      <c r="S181" s="138">
        <f t="shared" si="106"/>
        <v>1048000</v>
      </c>
      <c r="T181" s="138"/>
      <c r="U181" s="138"/>
      <c r="V181" s="138"/>
      <c r="W181" s="138">
        <f t="shared" si="107"/>
        <v>0</v>
      </c>
      <c r="X181" s="138"/>
      <c r="Y181" s="138">
        <f>+[3]CHD4B!J60</f>
        <v>1030508</v>
      </c>
      <c r="Z181" s="138"/>
      <c r="AA181" s="138">
        <f t="shared" si="108"/>
        <v>1030508</v>
      </c>
      <c r="AB181" s="138">
        <f t="shared" si="95"/>
        <v>0</v>
      </c>
      <c r="AC181" s="138">
        <f t="shared" si="95"/>
        <v>2078508</v>
      </c>
      <c r="AD181" s="138">
        <f t="shared" si="95"/>
        <v>0</v>
      </c>
      <c r="AE181" s="138">
        <f t="shared" si="96"/>
        <v>2078508</v>
      </c>
      <c r="AF181" s="138"/>
      <c r="AG181" s="138">
        <f>+[3]CHD4B!AX60</f>
        <v>2022430.74</v>
      </c>
      <c r="AH181" s="138"/>
      <c r="AI181" s="138">
        <f t="shared" si="109"/>
        <v>2022430.74</v>
      </c>
      <c r="AJ181" s="138">
        <f t="shared" si="117"/>
        <v>0</v>
      </c>
      <c r="AK181" s="138">
        <f t="shared" si="117"/>
        <v>56077.260000000009</v>
      </c>
      <c r="AL181" s="138">
        <f t="shared" si="117"/>
        <v>0</v>
      </c>
      <c r="AM181" s="138">
        <f t="shared" si="110"/>
        <v>56077.260000000009</v>
      </c>
      <c r="AN181" s="181" t="str">
        <f t="shared" ref="AN181:AQ298" si="119">IF(AB181=0," ",AF181/AB181)</f>
        <v xml:space="preserve"> </v>
      </c>
      <c r="AO181" s="181">
        <f t="shared" si="119"/>
        <v>0.97302042619032503</v>
      </c>
      <c r="AP181" s="181" t="str">
        <f t="shared" si="119"/>
        <v xml:space="preserve"> </v>
      </c>
      <c r="AQ181" s="181">
        <f t="shared" si="119"/>
        <v>0.97302042619032503</v>
      </c>
      <c r="AR181" s="138">
        <f t="shared" ref="AR181:AT304" si="120">+L181-P181-T181</f>
        <v>0</v>
      </c>
      <c r="AS181" s="138">
        <f t="shared" si="120"/>
        <v>0</v>
      </c>
      <c r="AT181" s="138">
        <f t="shared" si="120"/>
        <v>0</v>
      </c>
      <c r="AU181" s="138">
        <f t="shared" ref="AU181:AU304" si="121">SUM(AR181:AT181)</f>
        <v>0</v>
      </c>
      <c r="AV181" s="143"/>
    </row>
    <row r="182" spans="1:48" s="96" customFormat="1">
      <c r="A182" s="135"/>
      <c r="B182" s="136"/>
      <c r="C182" s="212" t="s">
        <v>53</v>
      </c>
      <c r="D182" s="138">
        <v>0</v>
      </c>
      <c r="E182" s="138">
        <v>1140000</v>
      </c>
      <c r="F182" s="138">
        <v>0</v>
      </c>
      <c r="G182" s="138">
        <f t="shared" si="103"/>
        <v>1140000</v>
      </c>
      <c r="H182" s="138"/>
      <c r="I182" s="138"/>
      <c r="J182" s="138"/>
      <c r="K182" s="138">
        <f t="shared" si="104"/>
        <v>0</v>
      </c>
      <c r="L182" s="138">
        <f t="shared" si="118"/>
        <v>0</v>
      </c>
      <c r="M182" s="138">
        <f t="shared" si="118"/>
        <v>1140000</v>
      </c>
      <c r="N182" s="138">
        <f t="shared" si="118"/>
        <v>0</v>
      </c>
      <c r="O182" s="138">
        <f t="shared" si="105"/>
        <v>1140000</v>
      </c>
      <c r="P182" s="138">
        <v>0</v>
      </c>
      <c r="Q182" s="138">
        <v>1140000</v>
      </c>
      <c r="R182" s="138">
        <v>0</v>
      </c>
      <c r="S182" s="138">
        <f t="shared" si="106"/>
        <v>1140000</v>
      </c>
      <c r="T182" s="138"/>
      <c r="U182" s="138"/>
      <c r="V182" s="138"/>
      <c r="W182" s="138">
        <f t="shared" si="107"/>
        <v>0</v>
      </c>
      <c r="X182" s="138"/>
      <c r="Y182" s="138">
        <f>+[3]CHD5!J60</f>
        <v>1098900</v>
      </c>
      <c r="Z182" s="138"/>
      <c r="AA182" s="138">
        <f t="shared" si="108"/>
        <v>1098900</v>
      </c>
      <c r="AB182" s="138">
        <f t="shared" si="95"/>
        <v>0</v>
      </c>
      <c r="AC182" s="138">
        <f t="shared" si="95"/>
        <v>2238900</v>
      </c>
      <c r="AD182" s="138">
        <f t="shared" si="95"/>
        <v>0</v>
      </c>
      <c r="AE182" s="138">
        <f t="shared" si="96"/>
        <v>2238900</v>
      </c>
      <c r="AF182" s="138"/>
      <c r="AG182" s="138">
        <f>+[3]CHD5!AX60</f>
        <v>111294</v>
      </c>
      <c r="AH182" s="138"/>
      <c r="AI182" s="138">
        <f t="shared" si="109"/>
        <v>111294</v>
      </c>
      <c r="AJ182" s="138">
        <f t="shared" si="117"/>
        <v>0</v>
      </c>
      <c r="AK182" s="138">
        <f t="shared" si="117"/>
        <v>2127606</v>
      </c>
      <c r="AL182" s="138">
        <f t="shared" si="117"/>
        <v>0</v>
      </c>
      <c r="AM182" s="138">
        <f t="shared" si="110"/>
        <v>2127606</v>
      </c>
      <c r="AN182" s="181" t="str">
        <f t="shared" si="119"/>
        <v xml:space="preserve"> </v>
      </c>
      <c r="AO182" s="181">
        <f t="shared" si="119"/>
        <v>4.9709232212247087E-2</v>
      </c>
      <c r="AP182" s="181" t="str">
        <f t="shared" si="119"/>
        <v xml:space="preserve"> </v>
      </c>
      <c r="AQ182" s="181">
        <f t="shared" si="119"/>
        <v>4.9709232212247087E-2</v>
      </c>
      <c r="AR182" s="138">
        <f t="shared" si="120"/>
        <v>0</v>
      </c>
      <c r="AS182" s="138">
        <f t="shared" si="120"/>
        <v>0</v>
      </c>
      <c r="AT182" s="138">
        <f t="shared" si="120"/>
        <v>0</v>
      </c>
      <c r="AU182" s="138">
        <f t="shared" si="121"/>
        <v>0</v>
      </c>
      <c r="AV182" s="143"/>
    </row>
    <row r="183" spans="1:48" s="96" customFormat="1" ht="24">
      <c r="A183" s="135"/>
      <c r="B183" s="136"/>
      <c r="C183" s="212" t="s">
        <v>100</v>
      </c>
      <c r="D183" s="138">
        <v>0</v>
      </c>
      <c r="E183" s="138">
        <v>1451000</v>
      </c>
      <c r="F183" s="138">
        <v>0</v>
      </c>
      <c r="G183" s="138">
        <f t="shared" si="103"/>
        <v>1451000</v>
      </c>
      <c r="H183" s="138"/>
      <c r="I183" s="138"/>
      <c r="J183" s="138"/>
      <c r="K183" s="138">
        <f t="shared" si="104"/>
        <v>0</v>
      </c>
      <c r="L183" s="138">
        <f t="shared" si="118"/>
        <v>0</v>
      </c>
      <c r="M183" s="138">
        <f t="shared" si="118"/>
        <v>1451000</v>
      </c>
      <c r="N183" s="138">
        <f t="shared" si="118"/>
        <v>0</v>
      </c>
      <c r="O183" s="138">
        <f t="shared" si="105"/>
        <v>1451000</v>
      </c>
      <c r="P183" s="138">
        <v>0</v>
      </c>
      <c r="Q183" s="138">
        <v>1451000</v>
      </c>
      <c r="R183" s="138">
        <v>0</v>
      </c>
      <c r="S183" s="138">
        <f t="shared" si="106"/>
        <v>1451000</v>
      </c>
      <c r="T183" s="138"/>
      <c r="U183" s="138"/>
      <c r="V183" s="138"/>
      <c r="W183" s="138">
        <f t="shared" si="107"/>
        <v>0</v>
      </c>
      <c r="X183" s="138"/>
      <c r="Y183" s="138">
        <f>+[3]CHD6!J60</f>
        <v>639508</v>
      </c>
      <c r="Z183" s="138"/>
      <c r="AA183" s="138">
        <f t="shared" si="108"/>
        <v>639508</v>
      </c>
      <c r="AB183" s="138">
        <f t="shared" si="95"/>
        <v>0</v>
      </c>
      <c r="AC183" s="138">
        <f t="shared" si="95"/>
        <v>2090508</v>
      </c>
      <c r="AD183" s="138">
        <f t="shared" si="95"/>
        <v>0</v>
      </c>
      <c r="AE183" s="138">
        <f t="shared" si="96"/>
        <v>2090508</v>
      </c>
      <c r="AF183" s="138"/>
      <c r="AG183" s="138">
        <f>+[3]CHD6!AX60</f>
        <v>1588291.17</v>
      </c>
      <c r="AH183" s="138"/>
      <c r="AI183" s="138">
        <f t="shared" si="109"/>
        <v>1588291.17</v>
      </c>
      <c r="AJ183" s="138">
        <f t="shared" si="117"/>
        <v>0</v>
      </c>
      <c r="AK183" s="138">
        <f t="shared" si="117"/>
        <v>502216.83000000007</v>
      </c>
      <c r="AL183" s="138">
        <f t="shared" si="117"/>
        <v>0</v>
      </c>
      <c r="AM183" s="138">
        <f t="shared" si="110"/>
        <v>502216.83000000007</v>
      </c>
      <c r="AN183" s="181" t="str">
        <f t="shared" si="119"/>
        <v xml:space="preserve"> </v>
      </c>
      <c r="AO183" s="181">
        <f t="shared" si="119"/>
        <v>0.75976325849984783</v>
      </c>
      <c r="AP183" s="181" t="str">
        <f t="shared" si="119"/>
        <v xml:space="preserve"> </v>
      </c>
      <c r="AQ183" s="181">
        <f t="shared" si="119"/>
        <v>0.75976325849984783</v>
      </c>
      <c r="AR183" s="138">
        <f t="shared" si="120"/>
        <v>0</v>
      </c>
      <c r="AS183" s="138">
        <f t="shared" si="120"/>
        <v>0</v>
      </c>
      <c r="AT183" s="138">
        <f t="shared" si="120"/>
        <v>0</v>
      </c>
      <c r="AU183" s="138">
        <f t="shared" si="121"/>
        <v>0</v>
      </c>
      <c r="AV183" s="143"/>
    </row>
    <row r="184" spans="1:48" s="96" customFormat="1">
      <c r="A184" s="135"/>
      <c r="B184" s="136"/>
      <c r="C184" s="212" t="s">
        <v>54</v>
      </c>
      <c r="D184" s="138">
        <v>0</v>
      </c>
      <c r="E184" s="138">
        <v>1365000</v>
      </c>
      <c r="F184" s="138">
        <v>0</v>
      </c>
      <c r="G184" s="138">
        <f t="shared" si="103"/>
        <v>1365000</v>
      </c>
      <c r="H184" s="138"/>
      <c r="I184" s="138"/>
      <c r="J184" s="138"/>
      <c r="K184" s="138">
        <f t="shared" si="104"/>
        <v>0</v>
      </c>
      <c r="L184" s="138">
        <f t="shared" si="118"/>
        <v>0</v>
      </c>
      <c r="M184" s="138">
        <f t="shared" si="118"/>
        <v>1365000</v>
      </c>
      <c r="N184" s="138">
        <f t="shared" si="118"/>
        <v>0</v>
      </c>
      <c r="O184" s="138">
        <f t="shared" si="105"/>
        <v>1365000</v>
      </c>
      <c r="P184" s="138">
        <v>0</v>
      </c>
      <c r="Q184" s="138">
        <v>1365000</v>
      </c>
      <c r="R184" s="138">
        <v>0</v>
      </c>
      <c r="S184" s="138">
        <f t="shared" si="106"/>
        <v>1365000</v>
      </c>
      <c r="T184" s="138"/>
      <c r="U184" s="138"/>
      <c r="V184" s="138"/>
      <c r="W184" s="138">
        <f t="shared" si="107"/>
        <v>0</v>
      </c>
      <c r="X184" s="138"/>
      <c r="Y184" s="138">
        <f>+[3]CHD7!J60</f>
        <v>478920</v>
      </c>
      <c r="Z184" s="138"/>
      <c r="AA184" s="138">
        <f t="shared" si="108"/>
        <v>478920</v>
      </c>
      <c r="AB184" s="138">
        <f t="shared" si="95"/>
        <v>0</v>
      </c>
      <c r="AC184" s="138">
        <f t="shared" si="95"/>
        <v>1843920</v>
      </c>
      <c r="AD184" s="138">
        <f t="shared" si="95"/>
        <v>0</v>
      </c>
      <c r="AE184" s="138">
        <f t="shared" si="96"/>
        <v>1843920</v>
      </c>
      <c r="AF184" s="138"/>
      <c r="AG184" s="138">
        <f>+[3]CHD7!AX60</f>
        <v>170872</v>
      </c>
      <c r="AH184" s="138"/>
      <c r="AI184" s="138">
        <f t="shared" si="109"/>
        <v>170872</v>
      </c>
      <c r="AJ184" s="138">
        <f t="shared" si="117"/>
        <v>0</v>
      </c>
      <c r="AK184" s="138">
        <f t="shared" si="117"/>
        <v>1673048</v>
      </c>
      <c r="AL184" s="138">
        <f t="shared" si="117"/>
        <v>0</v>
      </c>
      <c r="AM184" s="138">
        <f t="shared" si="110"/>
        <v>1673048</v>
      </c>
      <c r="AN184" s="181" t="str">
        <f t="shared" si="119"/>
        <v xml:space="preserve"> </v>
      </c>
      <c r="AO184" s="181">
        <f t="shared" si="119"/>
        <v>9.2667794698251552E-2</v>
      </c>
      <c r="AP184" s="181" t="str">
        <f t="shared" si="119"/>
        <v xml:space="preserve"> </v>
      </c>
      <c r="AQ184" s="181">
        <f t="shared" si="119"/>
        <v>9.2667794698251552E-2</v>
      </c>
      <c r="AR184" s="138">
        <f t="shared" si="120"/>
        <v>0</v>
      </c>
      <c r="AS184" s="138">
        <f t="shared" si="120"/>
        <v>0</v>
      </c>
      <c r="AT184" s="138">
        <f t="shared" si="120"/>
        <v>0</v>
      </c>
      <c r="AU184" s="138">
        <f t="shared" si="121"/>
        <v>0</v>
      </c>
      <c r="AV184" s="143"/>
    </row>
    <row r="185" spans="1:48" s="96" customFormat="1">
      <c r="A185" s="135"/>
      <c r="B185" s="136"/>
      <c r="C185" s="212" t="s">
        <v>103</v>
      </c>
      <c r="D185" s="138">
        <v>0</v>
      </c>
      <c r="E185" s="138">
        <v>1401000</v>
      </c>
      <c r="F185" s="138">
        <v>0</v>
      </c>
      <c r="G185" s="138">
        <f t="shared" si="103"/>
        <v>1401000</v>
      </c>
      <c r="H185" s="138"/>
      <c r="I185" s="138"/>
      <c r="J185" s="138"/>
      <c r="K185" s="138">
        <f t="shared" si="104"/>
        <v>0</v>
      </c>
      <c r="L185" s="138">
        <f t="shared" si="118"/>
        <v>0</v>
      </c>
      <c r="M185" s="138">
        <f t="shared" si="118"/>
        <v>1401000</v>
      </c>
      <c r="N185" s="138">
        <f t="shared" si="118"/>
        <v>0</v>
      </c>
      <c r="O185" s="138">
        <f t="shared" si="105"/>
        <v>1401000</v>
      </c>
      <c r="P185" s="138">
        <v>0</v>
      </c>
      <c r="Q185" s="138">
        <v>1401000</v>
      </c>
      <c r="R185" s="138">
        <v>0</v>
      </c>
      <c r="S185" s="138">
        <f t="shared" si="106"/>
        <v>1401000</v>
      </c>
      <c r="T185" s="138"/>
      <c r="U185" s="138"/>
      <c r="V185" s="138"/>
      <c r="W185" s="138">
        <f t="shared" si="107"/>
        <v>0</v>
      </c>
      <c r="X185" s="138"/>
      <c r="Y185" s="138">
        <f>+[3]CHD8!J60</f>
        <v>912096</v>
      </c>
      <c r="Z185" s="138"/>
      <c r="AA185" s="138">
        <f t="shared" si="108"/>
        <v>912096</v>
      </c>
      <c r="AB185" s="138">
        <f t="shared" si="95"/>
        <v>0</v>
      </c>
      <c r="AC185" s="138">
        <f t="shared" si="95"/>
        <v>2313096</v>
      </c>
      <c r="AD185" s="138">
        <f t="shared" si="95"/>
        <v>0</v>
      </c>
      <c r="AE185" s="138">
        <f t="shared" si="96"/>
        <v>2313096</v>
      </c>
      <c r="AF185" s="138"/>
      <c r="AG185" s="138">
        <f>+[3]CHD8!AX60</f>
        <v>1380802.68</v>
      </c>
      <c r="AH185" s="138"/>
      <c r="AI185" s="138">
        <f t="shared" si="109"/>
        <v>1380802.68</v>
      </c>
      <c r="AJ185" s="138">
        <f t="shared" si="117"/>
        <v>0</v>
      </c>
      <c r="AK185" s="138">
        <f t="shared" si="117"/>
        <v>932293.32000000007</v>
      </c>
      <c r="AL185" s="138">
        <f t="shared" si="117"/>
        <v>0</v>
      </c>
      <c r="AM185" s="138">
        <f t="shared" si="110"/>
        <v>932293.32000000007</v>
      </c>
      <c r="AN185" s="181" t="str">
        <f t="shared" si="119"/>
        <v xml:space="preserve"> </v>
      </c>
      <c r="AO185" s="181">
        <f t="shared" si="119"/>
        <v>0.59695000985691904</v>
      </c>
      <c r="AP185" s="181" t="str">
        <f t="shared" si="119"/>
        <v xml:space="preserve"> </v>
      </c>
      <c r="AQ185" s="181">
        <f t="shared" si="119"/>
        <v>0.59695000985691904</v>
      </c>
      <c r="AR185" s="138">
        <f t="shared" si="120"/>
        <v>0</v>
      </c>
      <c r="AS185" s="138">
        <f t="shared" si="120"/>
        <v>0</v>
      </c>
      <c r="AT185" s="138">
        <f t="shared" si="120"/>
        <v>0</v>
      </c>
      <c r="AU185" s="138">
        <f t="shared" si="121"/>
        <v>0</v>
      </c>
      <c r="AV185" s="143"/>
    </row>
    <row r="186" spans="1:48" s="96" customFormat="1" ht="24">
      <c r="A186" s="135"/>
      <c r="B186" s="136"/>
      <c r="C186" s="212" t="s">
        <v>105</v>
      </c>
      <c r="D186" s="138">
        <v>0</v>
      </c>
      <c r="E186" s="138">
        <v>999000</v>
      </c>
      <c r="F186" s="138">
        <v>0</v>
      </c>
      <c r="G186" s="138">
        <f t="shared" si="103"/>
        <v>999000</v>
      </c>
      <c r="H186" s="138"/>
      <c r="I186" s="138"/>
      <c r="J186" s="138"/>
      <c r="K186" s="138">
        <f t="shared" si="104"/>
        <v>0</v>
      </c>
      <c r="L186" s="138">
        <f t="shared" si="118"/>
        <v>0</v>
      </c>
      <c r="M186" s="138">
        <f t="shared" si="118"/>
        <v>999000</v>
      </c>
      <c r="N186" s="138">
        <f t="shared" si="118"/>
        <v>0</v>
      </c>
      <c r="O186" s="138">
        <f t="shared" si="105"/>
        <v>999000</v>
      </c>
      <c r="P186" s="138">
        <v>0</v>
      </c>
      <c r="Q186" s="138">
        <v>999000</v>
      </c>
      <c r="R186" s="138">
        <v>0</v>
      </c>
      <c r="S186" s="138">
        <f t="shared" si="106"/>
        <v>999000</v>
      </c>
      <c r="T186" s="138"/>
      <c r="U186" s="138"/>
      <c r="V186" s="138"/>
      <c r="W186" s="138">
        <f t="shared" si="107"/>
        <v>0</v>
      </c>
      <c r="X186" s="138"/>
      <c r="Y186" s="138">
        <f>+[3]CHD9!J60</f>
        <v>696528</v>
      </c>
      <c r="Z186" s="138"/>
      <c r="AA186" s="138">
        <f t="shared" si="108"/>
        <v>696528</v>
      </c>
      <c r="AB186" s="138">
        <f t="shared" si="95"/>
        <v>0</v>
      </c>
      <c r="AC186" s="138">
        <f t="shared" si="95"/>
        <v>1695528</v>
      </c>
      <c r="AD186" s="138">
        <f t="shared" si="95"/>
        <v>0</v>
      </c>
      <c r="AE186" s="138">
        <f t="shared" si="96"/>
        <v>1695528</v>
      </c>
      <c r="AF186" s="138"/>
      <c r="AG186" s="138">
        <f>+[3]CHD9!AX60</f>
        <v>500250</v>
      </c>
      <c r="AH186" s="138"/>
      <c r="AI186" s="138">
        <f t="shared" si="109"/>
        <v>500250</v>
      </c>
      <c r="AJ186" s="138">
        <f t="shared" si="117"/>
        <v>0</v>
      </c>
      <c r="AK186" s="138">
        <f t="shared" si="117"/>
        <v>1195278</v>
      </c>
      <c r="AL186" s="138">
        <f t="shared" si="117"/>
        <v>0</v>
      </c>
      <c r="AM186" s="138">
        <f t="shared" si="110"/>
        <v>1195278</v>
      </c>
      <c r="AN186" s="181" t="str">
        <f t="shared" si="119"/>
        <v xml:space="preserve"> </v>
      </c>
      <c r="AO186" s="181">
        <f t="shared" si="119"/>
        <v>0.29504083683666682</v>
      </c>
      <c r="AP186" s="181" t="str">
        <f t="shared" si="119"/>
        <v xml:space="preserve"> </v>
      </c>
      <c r="AQ186" s="181">
        <f t="shared" si="119"/>
        <v>0.29504083683666682</v>
      </c>
      <c r="AR186" s="138">
        <f t="shared" si="120"/>
        <v>0</v>
      </c>
      <c r="AS186" s="138">
        <f t="shared" si="120"/>
        <v>0</v>
      </c>
      <c r="AT186" s="138">
        <f t="shared" si="120"/>
        <v>0</v>
      </c>
      <c r="AU186" s="138">
        <f t="shared" si="121"/>
        <v>0</v>
      </c>
      <c r="AV186" s="143"/>
    </row>
    <row r="187" spans="1:48" s="96" customFormat="1" ht="24">
      <c r="A187" s="135"/>
      <c r="B187" s="136"/>
      <c r="C187" s="212" t="s">
        <v>107</v>
      </c>
      <c r="D187" s="138">
        <v>0</v>
      </c>
      <c r="E187" s="138">
        <v>1250000</v>
      </c>
      <c r="F187" s="138">
        <v>0</v>
      </c>
      <c r="G187" s="138">
        <f t="shared" si="103"/>
        <v>1250000</v>
      </c>
      <c r="H187" s="138"/>
      <c r="I187" s="138"/>
      <c r="J187" s="138"/>
      <c r="K187" s="138">
        <f t="shared" si="104"/>
        <v>0</v>
      </c>
      <c r="L187" s="138">
        <f t="shared" si="118"/>
        <v>0</v>
      </c>
      <c r="M187" s="138">
        <f t="shared" si="118"/>
        <v>1250000</v>
      </c>
      <c r="N187" s="138">
        <f t="shared" si="118"/>
        <v>0</v>
      </c>
      <c r="O187" s="138">
        <f t="shared" si="105"/>
        <v>1250000</v>
      </c>
      <c r="P187" s="138">
        <v>0</v>
      </c>
      <c r="Q187" s="138">
        <v>1250000</v>
      </c>
      <c r="R187" s="138">
        <v>0</v>
      </c>
      <c r="S187" s="138">
        <f t="shared" si="106"/>
        <v>1250000</v>
      </c>
      <c r="T187" s="138"/>
      <c r="U187" s="138"/>
      <c r="V187" s="138"/>
      <c r="W187" s="138">
        <f t="shared" si="107"/>
        <v>0</v>
      </c>
      <c r="X187" s="138"/>
      <c r="Y187" s="138">
        <f>+[3]CHD10!J60</f>
        <v>605920</v>
      </c>
      <c r="Z187" s="138"/>
      <c r="AA187" s="138">
        <f t="shared" si="108"/>
        <v>605920</v>
      </c>
      <c r="AB187" s="138">
        <f t="shared" si="95"/>
        <v>0</v>
      </c>
      <c r="AC187" s="138">
        <f t="shared" si="95"/>
        <v>1855920</v>
      </c>
      <c r="AD187" s="138">
        <f t="shared" si="95"/>
        <v>0</v>
      </c>
      <c r="AE187" s="138">
        <f t="shared" si="96"/>
        <v>1855920</v>
      </c>
      <c r="AF187" s="138"/>
      <c r="AG187" s="138">
        <f>+[3]CHD10!AX60</f>
        <v>1543232.03</v>
      </c>
      <c r="AH187" s="138"/>
      <c r="AI187" s="138">
        <f t="shared" si="109"/>
        <v>1543232.03</v>
      </c>
      <c r="AJ187" s="138">
        <f t="shared" si="117"/>
        <v>0</v>
      </c>
      <c r="AK187" s="138">
        <f t="shared" si="117"/>
        <v>312687.96999999997</v>
      </c>
      <c r="AL187" s="138">
        <f t="shared" si="117"/>
        <v>0</v>
      </c>
      <c r="AM187" s="138">
        <f t="shared" si="110"/>
        <v>312687.96999999997</v>
      </c>
      <c r="AN187" s="181" t="str">
        <f t="shared" si="119"/>
        <v xml:space="preserve"> </v>
      </c>
      <c r="AO187" s="181">
        <f t="shared" si="119"/>
        <v>0.83151861610414246</v>
      </c>
      <c r="AP187" s="181" t="str">
        <f t="shared" si="119"/>
        <v xml:space="preserve"> </v>
      </c>
      <c r="AQ187" s="181">
        <f t="shared" si="119"/>
        <v>0.83151861610414246</v>
      </c>
      <c r="AR187" s="138">
        <f t="shared" si="120"/>
        <v>0</v>
      </c>
      <c r="AS187" s="138">
        <f t="shared" si="120"/>
        <v>0</v>
      </c>
      <c r="AT187" s="138">
        <f t="shared" si="120"/>
        <v>0</v>
      </c>
      <c r="AU187" s="138">
        <f t="shared" si="121"/>
        <v>0</v>
      </c>
      <c r="AV187" s="143"/>
    </row>
    <row r="188" spans="1:48" s="96" customFormat="1">
      <c r="A188" s="135"/>
      <c r="B188" s="136"/>
      <c r="C188" s="212" t="s">
        <v>55</v>
      </c>
      <c r="D188" s="138">
        <v>0</v>
      </c>
      <c r="E188" s="138">
        <v>981000</v>
      </c>
      <c r="F188" s="138">
        <v>0</v>
      </c>
      <c r="G188" s="138">
        <f t="shared" si="103"/>
        <v>981000</v>
      </c>
      <c r="H188" s="138"/>
      <c r="I188" s="138"/>
      <c r="J188" s="138"/>
      <c r="K188" s="138">
        <f t="shared" si="104"/>
        <v>0</v>
      </c>
      <c r="L188" s="138">
        <f t="shared" si="118"/>
        <v>0</v>
      </c>
      <c r="M188" s="138">
        <f t="shared" si="118"/>
        <v>981000</v>
      </c>
      <c r="N188" s="138">
        <f t="shared" si="118"/>
        <v>0</v>
      </c>
      <c r="O188" s="138">
        <f t="shared" si="105"/>
        <v>981000</v>
      </c>
      <c r="P188" s="138">
        <v>0</v>
      </c>
      <c r="Q188" s="138">
        <v>981000</v>
      </c>
      <c r="R188" s="138">
        <v>0</v>
      </c>
      <c r="S188" s="138">
        <f t="shared" si="106"/>
        <v>981000</v>
      </c>
      <c r="T188" s="138"/>
      <c r="U188" s="138"/>
      <c r="V188" s="138"/>
      <c r="W188" s="138">
        <f t="shared" si="107"/>
        <v>0</v>
      </c>
      <c r="X188" s="138"/>
      <c r="Y188" s="138">
        <f>+[3]CHD11!J60</f>
        <v>874920</v>
      </c>
      <c r="Z188" s="138"/>
      <c r="AA188" s="138">
        <f t="shared" si="108"/>
        <v>874920</v>
      </c>
      <c r="AB188" s="138">
        <f t="shared" si="95"/>
        <v>0</v>
      </c>
      <c r="AC188" s="138">
        <f t="shared" si="95"/>
        <v>1855920</v>
      </c>
      <c r="AD188" s="138">
        <f t="shared" si="95"/>
        <v>0</v>
      </c>
      <c r="AE188" s="138">
        <f t="shared" si="96"/>
        <v>1855920</v>
      </c>
      <c r="AF188" s="138"/>
      <c r="AG188" s="138">
        <f>+[3]CHD11!AX60</f>
        <v>649500</v>
      </c>
      <c r="AH188" s="138"/>
      <c r="AI188" s="138">
        <f t="shared" si="109"/>
        <v>649500</v>
      </c>
      <c r="AJ188" s="138">
        <f t="shared" si="117"/>
        <v>0</v>
      </c>
      <c r="AK188" s="138">
        <f t="shared" si="117"/>
        <v>1206420</v>
      </c>
      <c r="AL188" s="138">
        <f t="shared" si="117"/>
        <v>0</v>
      </c>
      <c r="AM188" s="138">
        <f t="shared" si="110"/>
        <v>1206420</v>
      </c>
      <c r="AN188" s="181" t="str">
        <f t="shared" si="119"/>
        <v xml:space="preserve"> </v>
      </c>
      <c r="AO188" s="181">
        <f t="shared" si="119"/>
        <v>0.34996120522436314</v>
      </c>
      <c r="AP188" s="181" t="str">
        <f t="shared" si="119"/>
        <v xml:space="preserve"> </v>
      </c>
      <c r="AQ188" s="181">
        <f t="shared" si="119"/>
        <v>0.34996120522436314</v>
      </c>
      <c r="AR188" s="138">
        <f t="shared" si="120"/>
        <v>0</v>
      </c>
      <c r="AS188" s="138">
        <f t="shared" si="120"/>
        <v>0</v>
      </c>
      <c r="AT188" s="138">
        <f t="shared" si="120"/>
        <v>0</v>
      </c>
      <c r="AU188" s="138">
        <f t="shared" si="121"/>
        <v>0</v>
      </c>
      <c r="AV188" s="143"/>
    </row>
    <row r="189" spans="1:48" s="96" customFormat="1">
      <c r="A189" s="135"/>
      <c r="B189" s="136"/>
      <c r="C189" s="212" t="s">
        <v>56</v>
      </c>
      <c r="D189" s="138">
        <v>0</v>
      </c>
      <c r="E189" s="138">
        <v>972000</v>
      </c>
      <c r="F189" s="138">
        <v>0</v>
      </c>
      <c r="G189" s="138">
        <f t="shared" si="103"/>
        <v>972000</v>
      </c>
      <c r="H189" s="138"/>
      <c r="I189" s="138"/>
      <c r="J189" s="138"/>
      <c r="K189" s="138">
        <f t="shared" si="104"/>
        <v>0</v>
      </c>
      <c r="L189" s="138">
        <f t="shared" si="118"/>
        <v>0</v>
      </c>
      <c r="M189" s="138">
        <f t="shared" si="118"/>
        <v>972000</v>
      </c>
      <c r="N189" s="138">
        <f t="shared" si="118"/>
        <v>0</v>
      </c>
      <c r="O189" s="138">
        <f t="shared" si="105"/>
        <v>972000</v>
      </c>
      <c r="P189" s="138">
        <v>0</v>
      </c>
      <c r="Q189" s="138">
        <v>972000</v>
      </c>
      <c r="R189" s="138">
        <v>0</v>
      </c>
      <c r="S189" s="138">
        <f t="shared" si="106"/>
        <v>972000</v>
      </c>
      <c r="T189" s="138"/>
      <c r="U189" s="138"/>
      <c r="V189" s="138"/>
      <c r="W189" s="138">
        <f t="shared" si="107"/>
        <v>0</v>
      </c>
      <c r="X189" s="138"/>
      <c r="Y189" s="138">
        <f>+[3]CHD12!J60</f>
        <v>1180704</v>
      </c>
      <c r="Z189" s="138"/>
      <c r="AA189" s="138">
        <f t="shared" si="108"/>
        <v>1180704</v>
      </c>
      <c r="AB189" s="138">
        <f t="shared" si="95"/>
        <v>0</v>
      </c>
      <c r="AC189" s="138">
        <f t="shared" si="95"/>
        <v>2152704</v>
      </c>
      <c r="AD189" s="138">
        <f t="shared" si="95"/>
        <v>0</v>
      </c>
      <c r="AE189" s="138">
        <f t="shared" si="96"/>
        <v>2152704</v>
      </c>
      <c r="AF189" s="138"/>
      <c r="AG189" s="138">
        <f>+[3]CHD12!AX60</f>
        <v>1446500.9100000001</v>
      </c>
      <c r="AH189" s="138"/>
      <c r="AI189" s="138">
        <f t="shared" si="109"/>
        <v>1446500.9100000001</v>
      </c>
      <c r="AJ189" s="138">
        <f t="shared" si="117"/>
        <v>0</v>
      </c>
      <c r="AK189" s="138">
        <f t="shared" si="117"/>
        <v>706203.08999999985</v>
      </c>
      <c r="AL189" s="138">
        <f t="shared" si="117"/>
        <v>0</v>
      </c>
      <c r="AM189" s="138">
        <f t="shared" si="110"/>
        <v>706203.08999999985</v>
      </c>
      <c r="AN189" s="181" t="str">
        <f t="shared" si="119"/>
        <v xml:space="preserve"> </v>
      </c>
      <c r="AO189" s="181">
        <f t="shared" si="119"/>
        <v>0.67194603159561195</v>
      </c>
      <c r="AP189" s="181" t="str">
        <f t="shared" si="119"/>
        <v xml:space="preserve"> </v>
      </c>
      <c r="AQ189" s="181">
        <f t="shared" si="119"/>
        <v>0.67194603159561195</v>
      </c>
      <c r="AR189" s="138">
        <f t="shared" si="120"/>
        <v>0</v>
      </c>
      <c r="AS189" s="138">
        <f t="shared" si="120"/>
        <v>0</v>
      </c>
      <c r="AT189" s="138">
        <f t="shared" si="120"/>
        <v>0</v>
      </c>
      <c r="AU189" s="138">
        <f t="shared" si="121"/>
        <v>0</v>
      </c>
      <c r="AV189" s="143"/>
    </row>
    <row r="190" spans="1:48" s="96" customFormat="1">
      <c r="A190" s="135"/>
      <c r="B190" s="136"/>
      <c r="C190" s="212" t="s">
        <v>111</v>
      </c>
      <c r="D190" s="138">
        <v>0</v>
      </c>
      <c r="E190" s="138">
        <v>1016000</v>
      </c>
      <c r="F190" s="138">
        <v>0</v>
      </c>
      <c r="G190" s="138">
        <f t="shared" si="103"/>
        <v>1016000</v>
      </c>
      <c r="H190" s="138"/>
      <c r="I190" s="138"/>
      <c r="J190" s="138"/>
      <c r="K190" s="138">
        <f t="shared" si="104"/>
        <v>0</v>
      </c>
      <c r="L190" s="138">
        <f t="shared" si="118"/>
        <v>0</v>
      </c>
      <c r="M190" s="138">
        <f t="shared" si="118"/>
        <v>1016000</v>
      </c>
      <c r="N190" s="138">
        <f t="shared" si="118"/>
        <v>0</v>
      </c>
      <c r="O190" s="138">
        <f t="shared" si="105"/>
        <v>1016000</v>
      </c>
      <c r="P190" s="138">
        <v>0</v>
      </c>
      <c r="Q190" s="138">
        <v>516000</v>
      </c>
      <c r="R190" s="138">
        <v>0</v>
      </c>
      <c r="S190" s="138">
        <f t="shared" si="106"/>
        <v>516000</v>
      </c>
      <c r="T190" s="138"/>
      <c r="U190" s="138"/>
      <c r="V190" s="138"/>
      <c r="W190" s="138">
        <f t="shared" si="107"/>
        <v>0</v>
      </c>
      <c r="X190" s="138"/>
      <c r="Y190" s="138">
        <f>+[3]CHD13!J60</f>
        <v>1075048</v>
      </c>
      <c r="Z190" s="138"/>
      <c r="AA190" s="138">
        <f t="shared" si="108"/>
        <v>1075048</v>
      </c>
      <c r="AB190" s="138">
        <f t="shared" si="95"/>
        <v>0</v>
      </c>
      <c r="AC190" s="138">
        <f t="shared" si="95"/>
        <v>1591048</v>
      </c>
      <c r="AD190" s="138">
        <f t="shared" si="95"/>
        <v>0</v>
      </c>
      <c r="AE190" s="138">
        <f t="shared" si="96"/>
        <v>1591048</v>
      </c>
      <c r="AF190" s="138"/>
      <c r="AG190" s="138">
        <f>+[3]CHD13!AX60</f>
        <v>58341.32</v>
      </c>
      <c r="AH190" s="138"/>
      <c r="AI190" s="138">
        <f t="shared" si="109"/>
        <v>58341.32</v>
      </c>
      <c r="AJ190" s="138">
        <f t="shared" si="117"/>
        <v>0</v>
      </c>
      <c r="AK190" s="138">
        <f t="shared" si="117"/>
        <v>1532706.68</v>
      </c>
      <c r="AL190" s="138">
        <f t="shared" si="117"/>
        <v>0</v>
      </c>
      <c r="AM190" s="138">
        <f t="shared" si="110"/>
        <v>1532706.68</v>
      </c>
      <c r="AN190" s="181" t="str">
        <f t="shared" si="119"/>
        <v xml:space="preserve"> </v>
      </c>
      <c r="AO190" s="181">
        <f t="shared" si="119"/>
        <v>3.6668485174551617E-2</v>
      </c>
      <c r="AP190" s="181" t="str">
        <f t="shared" si="119"/>
        <v xml:space="preserve"> </v>
      </c>
      <c r="AQ190" s="181">
        <f t="shared" si="119"/>
        <v>3.6668485174551617E-2</v>
      </c>
      <c r="AR190" s="138">
        <f t="shared" si="120"/>
        <v>0</v>
      </c>
      <c r="AS190" s="138">
        <f t="shared" si="120"/>
        <v>500000</v>
      </c>
      <c r="AT190" s="138">
        <f t="shared" si="120"/>
        <v>0</v>
      </c>
      <c r="AU190" s="138">
        <f t="shared" si="121"/>
        <v>500000</v>
      </c>
      <c r="AV190" s="143"/>
    </row>
    <row r="191" spans="1:48" s="96" customFormat="1">
      <c r="A191" s="135"/>
      <c r="B191" s="136"/>
      <c r="C191" s="212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>
        <f t="shared" si="95"/>
        <v>0</v>
      </c>
      <c r="AC191" s="138">
        <f t="shared" si="95"/>
        <v>0</v>
      </c>
      <c r="AD191" s="138">
        <f t="shared" si="95"/>
        <v>0</v>
      </c>
      <c r="AE191" s="138">
        <f t="shared" si="96"/>
        <v>0</v>
      </c>
      <c r="AF191" s="138"/>
      <c r="AG191" s="138"/>
      <c r="AH191" s="138"/>
      <c r="AI191" s="138"/>
      <c r="AJ191" s="138"/>
      <c r="AK191" s="138"/>
      <c r="AL191" s="138"/>
      <c r="AM191" s="138"/>
      <c r="AN191" s="181"/>
      <c r="AO191" s="181"/>
      <c r="AP191" s="181"/>
      <c r="AQ191" s="181"/>
      <c r="AR191" s="138"/>
      <c r="AS191" s="138"/>
      <c r="AT191" s="138"/>
      <c r="AU191" s="138"/>
      <c r="AV191" s="143"/>
    </row>
    <row r="192" spans="1:48" s="96" customFormat="1">
      <c r="A192" s="135"/>
      <c r="B192" s="136"/>
      <c r="C192" s="218" t="s">
        <v>64</v>
      </c>
      <c r="D192" s="138"/>
      <c r="E192" s="138"/>
      <c r="F192" s="138"/>
      <c r="G192" s="138">
        <f t="shared" ref="G192:G198" si="122">SUM(D192:F192)</f>
        <v>0</v>
      </c>
      <c r="H192" s="138"/>
      <c r="I192" s="138"/>
      <c r="J192" s="138"/>
      <c r="K192" s="138">
        <f t="shared" ref="K192:K198" si="123">SUM(H192:J192)</f>
        <v>0</v>
      </c>
      <c r="L192" s="138">
        <f>+D192+H192</f>
        <v>0</v>
      </c>
      <c r="M192" s="138">
        <f>+E192+I192</f>
        <v>0</v>
      </c>
      <c r="N192" s="138">
        <f>+F192+J192</f>
        <v>0</v>
      </c>
      <c r="O192" s="138">
        <f t="shared" ref="O192:O198" si="124">SUM(L192:N192)</f>
        <v>0</v>
      </c>
      <c r="P192" s="138"/>
      <c r="Q192" s="138"/>
      <c r="R192" s="138"/>
      <c r="S192" s="138">
        <f t="shared" ref="S192:S198" si="125">SUM(P192:R192)</f>
        <v>0</v>
      </c>
      <c r="T192" s="138"/>
      <c r="U192" s="138"/>
      <c r="V192" s="138"/>
      <c r="W192" s="138">
        <f t="shared" ref="W192:W198" si="126">SUM(T192:V192)</f>
        <v>0</v>
      </c>
      <c r="X192" s="138"/>
      <c r="Y192" s="138">
        <f>+[3]JRMMC!J60</f>
        <v>500000</v>
      </c>
      <c r="Z192" s="138"/>
      <c r="AA192" s="138">
        <f t="shared" ref="AA192:AA198" si="127">SUM(X192:Z192)</f>
        <v>500000</v>
      </c>
      <c r="AB192" s="138">
        <f t="shared" si="95"/>
        <v>0</v>
      </c>
      <c r="AC192" s="138">
        <f t="shared" si="95"/>
        <v>500000</v>
      </c>
      <c r="AD192" s="138">
        <f t="shared" si="95"/>
        <v>0</v>
      </c>
      <c r="AE192" s="138">
        <f t="shared" si="96"/>
        <v>500000</v>
      </c>
      <c r="AF192" s="138"/>
      <c r="AG192" s="138">
        <f>+[3]JRMMC!AX60</f>
        <v>0</v>
      </c>
      <c r="AH192" s="138"/>
      <c r="AI192" s="138">
        <f t="shared" ref="AI192:AI198" si="128">SUM(AF192:AH192)</f>
        <v>0</v>
      </c>
      <c r="AJ192" s="138">
        <f>+AB192-AF192</f>
        <v>0</v>
      </c>
      <c r="AK192" s="138">
        <f>+AC192-AG192</f>
        <v>500000</v>
      </c>
      <c r="AL192" s="138">
        <f>+AD192-AH192</f>
        <v>0</v>
      </c>
      <c r="AM192" s="138">
        <f t="shared" ref="AM192:AM198" si="129">SUM(AJ192:AL192)</f>
        <v>500000</v>
      </c>
      <c r="AN192" s="142" t="str">
        <f>IF(AB192=0," ",AF192/AB192)</f>
        <v xml:space="preserve"> </v>
      </c>
      <c r="AO192" s="142">
        <f>IF(AC192=0," ",AG192/AC192)</f>
        <v>0</v>
      </c>
      <c r="AP192" s="142" t="str">
        <f>IF(AD192=0," ",AH192/AD192)</f>
        <v xml:space="preserve"> </v>
      </c>
      <c r="AQ192" s="142">
        <f>IF(AE192=0," ",AI192/AE192)</f>
        <v>0</v>
      </c>
      <c r="AR192" s="138">
        <f>+L192-P192-T192</f>
        <v>0</v>
      </c>
      <c r="AS192" s="138">
        <f>+M192-Q192-U192</f>
        <v>0</v>
      </c>
      <c r="AT192" s="138">
        <f>+N192-R192-V192</f>
        <v>0</v>
      </c>
      <c r="AU192" s="138">
        <f>SUM(AR192:AT192)</f>
        <v>0</v>
      </c>
      <c r="AV192" s="143"/>
    </row>
    <row r="193" spans="1:49" s="96" customFormat="1">
      <c r="A193" s="135"/>
      <c r="B193" s="136"/>
      <c r="C193" s="216" t="s">
        <v>68</v>
      </c>
      <c r="D193" s="138"/>
      <c r="E193" s="138"/>
      <c r="F193" s="138"/>
      <c r="G193" s="138">
        <f t="shared" si="122"/>
        <v>0</v>
      </c>
      <c r="H193" s="138"/>
      <c r="I193" s="138"/>
      <c r="J193" s="138"/>
      <c r="K193" s="138">
        <f t="shared" si="123"/>
        <v>0</v>
      </c>
      <c r="L193" s="138">
        <f t="shared" si="118"/>
        <v>0</v>
      </c>
      <c r="M193" s="138">
        <f t="shared" si="118"/>
        <v>0</v>
      </c>
      <c r="N193" s="138">
        <f t="shared" si="118"/>
        <v>0</v>
      </c>
      <c r="O193" s="138">
        <f t="shared" si="124"/>
        <v>0</v>
      </c>
      <c r="P193" s="138"/>
      <c r="Q193" s="138"/>
      <c r="R193" s="138"/>
      <c r="S193" s="138">
        <f t="shared" si="125"/>
        <v>0</v>
      </c>
      <c r="T193" s="138"/>
      <c r="U193" s="138"/>
      <c r="V193" s="138"/>
      <c r="W193" s="138">
        <f t="shared" si="126"/>
        <v>0</v>
      </c>
      <c r="X193" s="138"/>
      <c r="Y193" s="138">
        <f>+[3]RITM!J60</f>
        <v>20000000</v>
      </c>
      <c r="Z193" s="138"/>
      <c r="AA193" s="138">
        <f t="shared" si="127"/>
        <v>20000000</v>
      </c>
      <c r="AB193" s="138">
        <f t="shared" si="95"/>
        <v>0</v>
      </c>
      <c r="AC193" s="138">
        <f t="shared" si="95"/>
        <v>20000000</v>
      </c>
      <c r="AD193" s="138">
        <f t="shared" si="95"/>
        <v>0</v>
      </c>
      <c r="AE193" s="138">
        <f t="shared" si="96"/>
        <v>20000000</v>
      </c>
      <c r="AF193" s="138"/>
      <c r="AG193" s="138">
        <f>+[3]RITM!AX60</f>
        <v>9525920.870000001</v>
      </c>
      <c r="AH193" s="138"/>
      <c r="AI193" s="138">
        <f t="shared" si="128"/>
        <v>9525920.870000001</v>
      </c>
      <c r="AJ193" s="138">
        <f t="shared" si="117"/>
        <v>0</v>
      </c>
      <c r="AK193" s="138">
        <f t="shared" si="117"/>
        <v>10474079.129999999</v>
      </c>
      <c r="AL193" s="138">
        <f t="shared" si="117"/>
        <v>0</v>
      </c>
      <c r="AM193" s="138">
        <f t="shared" si="129"/>
        <v>10474079.129999999</v>
      </c>
      <c r="AN193" s="142" t="str">
        <f t="shared" si="119"/>
        <v xml:space="preserve"> </v>
      </c>
      <c r="AO193" s="142">
        <f t="shared" si="119"/>
        <v>0.47629604350000004</v>
      </c>
      <c r="AP193" s="142" t="str">
        <f t="shared" si="119"/>
        <v xml:space="preserve"> </v>
      </c>
      <c r="AQ193" s="142">
        <f t="shared" si="119"/>
        <v>0.47629604350000004</v>
      </c>
      <c r="AR193" s="138">
        <f t="shared" si="120"/>
        <v>0</v>
      </c>
      <c r="AS193" s="138">
        <f t="shared" si="120"/>
        <v>0</v>
      </c>
      <c r="AT193" s="138">
        <f t="shared" si="120"/>
        <v>0</v>
      </c>
      <c r="AU193" s="138">
        <f t="shared" si="121"/>
        <v>0</v>
      </c>
      <c r="AV193" s="143"/>
    </row>
    <row r="194" spans="1:49" s="96" customFormat="1">
      <c r="A194" s="135"/>
      <c r="B194" s="136"/>
      <c r="C194" s="212"/>
      <c r="D194" s="138"/>
      <c r="E194" s="138"/>
      <c r="F194" s="138"/>
      <c r="G194" s="138">
        <f t="shared" si="122"/>
        <v>0</v>
      </c>
      <c r="H194" s="138"/>
      <c r="I194" s="138"/>
      <c r="J194" s="138"/>
      <c r="K194" s="138">
        <f t="shared" si="123"/>
        <v>0</v>
      </c>
      <c r="L194" s="138">
        <f t="shared" si="118"/>
        <v>0</v>
      </c>
      <c r="M194" s="138">
        <f t="shared" si="118"/>
        <v>0</v>
      </c>
      <c r="N194" s="138">
        <f t="shared" si="118"/>
        <v>0</v>
      </c>
      <c r="O194" s="138">
        <f t="shared" si="124"/>
        <v>0</v>
      </c>
      <c r="P194" s="138"/>
      <c r="Q194" s="138"/>
      <c r="R194" s="138"/>
      <c r="S194" s="138">
        <f t="shared" si="125"/>
        <v>0</v>
      </c>
      <c r="T194" s="138"/>
      <c r="U194" s="138"/>
      <c r="V194" s="138"/>
      <c r="W194" s="138">
        <f t="shared" si="126"/>
        <v>0</v>
      </c>
      <c r="X194" s="138"/>
      <c r="Y194" s="138"/>
      <c r="Z194" s="138"/>
      <c r="AA194" s="138">
        <f t="shared" si="127"/>
        <v>0</v>
      </c>
      <c r="AB194" s="138">
        <f t="shared" si="95"/>
        <v>0</v>
      </c>
      <c r="AC194" s="138">
        <f t="shared" si="95"/>
        <v>0</v>
      </c>
      <c r="AD194" s="138">
        <f t="shared" si="95"/>
        <v>0</v>
      </c>
      <c r="AE194" s="138">
        <f t="shared" si="96"/>
        <v>0</v>
      </c>
      <c r="AF194" s="138"/>
      <c r="AG194" s="138"/>
      <c r="AH194" s="138"/>
      <c r="AI194" s="138">
        <f t="shared" si="128"/>
        <v>0</v>
      </c>
      <c r="AJ194" s="138">
        <f t="shared" si="117"/>
        <v>0</v>
      </c>
      <c r="AK194" s="138">
        <f t="shared" si="117"/>
        <v>0</v>
      </c>
      <c r="AL194" s="138">
        <f t="shared" si="117"/>
        <v>0</v>
      </c>
      <c r="AM194" s="138">
        <f t="shared" si="129"/>
        <v>0</v>
      </c>
      <c r="AN194" s="181" t="str">
        <f t="shared" si="119"/>
        <v xml:space="preserve"> </v>
      </c>
      <c r="AO194" s="181" t="str">
        <f t="shared" si="119"/>
        <v xml:space="preserve"> </v>
      </c>
      <c r="AP194" s="181" t="str">
        <f t="shared" si="119"/>
        <v xml:space="preserve"> </v>
      </c>
      <c r="AQ194" s="181" t="str">
        <f t="shared" si="119"/>
        <v xml:space="preserve"> </v>
      </c>
      <c r="AR194" s="138">
        <f t="shared" si="120"/>
        <v>0</v>
      </c>
      <c r="AS194" s="138">
        <f t="shared" si="120"/>
        <v>0</v>
      </c>
      <c r="AT194" s="138">
        <f t="shared" si="120"/>
        <v>0</v>
      </c>
      <c r="AU194" s="138">
        <f t="shared" si="121"/>
        <v>0</v>
      </c>
      <c r="AV194" s="143"/>
    </row>
    <row r="195" spans="1:49" s="168" customFormat="1" ht="36">
      <c r="A195" s="176" t="s">
        <v>151</v>
      </c>
      <c r="B195" s="177"/>
      <c r="C195" s="211" t="s">
        <v>152</v>
      </c>
      <c r="D195" s="164">
        <f>SUM(D196:D216)</f>
        <v>36076000</v>
      </c>
      <c r="E195" s="164">
        <f t="shared" ref="E195:AH195" si="130">SUM(E196:E216)</f>
        <v>50934000</v>
      </c>
      <c r="F195" s="164">
        <f t="shared" si="130"/>
        <v>0</v>
      </c>
      <c r="G195" s="164">
        <f t="shared" si="122"/>
        <v>87010000</v>
      </c>
      <c r="H195" s="164">
        <f t="shared" si="130"/>
        <v>0</v>
      </c>
      <c r="I195" s="164">
        <f t="shared" si="130"/>
        <v>-69920</v>
      </c>
      <c r="J195" s="164">
        <f t="shared" si="130"/>
        <v>0</v>
      </c>
      <c r="K195" s="164">
        <f t="shared" si="123"/>
        <v>-69920</v>
      </c>
      <c r="L195" s="164">
        <f t="shared" si="118"/>
        <v>36076000</v>
      </c>
      <c r="M195" s="164">
        <f t="shared" si="118"/>
        <v>50864080</v>
      </c>
      <c r="N195" s="164">
        <f t="shared" si="118"/>
        <v>0</v>
      </c>
      <c r="O195" s="164">
        <f t="shared" si="124"/>
        <v>86940080</v>
      </c>
      <c r="P195" s="164">
        <f t="shared" si="130"/>
        <v>36076000</v>
      </c>
      <c r="Q195" s="164">
        <f t="shared" si="130"/>
        <v>50934000</v>
      </c>
      <c r="R195" s="164">
        <f t="shared" si="130"/>
        <v>0</v>
      </c>
      <c r="S195" s="164">
        <f t="shared" si="125"/>
        <v>87010000</v>
      </c>
      <c r="T195" s="164">
        <f t="shared" si="130"/>
        <v>0</v>
      </c>
      <c r="U195" s="164">
        <f t="shared" si="130"/>
        <v>-69920</v>
      </c>
      <c r="V195" s="164">
        <f t="shared" si="130"/>
        <v>0</v>
      </c>
      <c r="W195" s="164">
        <f t="shared" si="126"/>
        <v>-69920</v>
      </c>
      <c r="X195" s="164">
        <f t="shared" si="130"/>
        <v>0</v>
      </c>
      <c r="Y195" s="164">
        <f t="shared" si="130"/>
        <v>-9.3132257461547852E-10</v>
      </c>
      <c r="Z195" s="164">
        <f t="shared" si="130"/>
        <v>0</v>
      </c>
      <c r="AA195" s="164">
        <f t="shared" si="127"/>
        <v>-9.3132257461547852E-10</v>
      </c>
      <c r="AB195" s="164">
        <f t="shared" si="95"/>
        <v>36076000</v>
      </c>
      <c r="AC195" s="164">
        <f t="shared" si="95"/>
        <v>50864080</v>
      </c>
      <c r="AD195" s="164">
        <f t="shared" si="95"/>
        <v>0</v>
      </c>
      <c r="AE195" s="164">
        <f t="shared" si="96"/>
        <v>86940080</v>
      </c>
      <c r="AF195" s="164">
        <f t="shared" si="130"/>
        <v>36070614.009999998</v>
      </c>
      <c r="AG195" s="164">
        <f t="shared" si="130"/>
        <v>41296284.839999996</v>
      </c>
      <c r="AH195" s="164">
        <f t="shared" si="130"/>
        <v>0</v>
      </c>
      <c r="AI195" s="164">
        <f t="shared" si="128"/>
        <v>77366898.849999994</v>
      </c>
      <c r="AJ195" s="164">
        <f t="shared" si="117"/>
        <v>5385.9900000020862</v>
      </c>
      <c r="AK195" s="164">
        <f t="shared" si="117"/>
        <v>9567795.1600000039</v>
      </c>
      <c r="AL195" s="164">
        <f t="shared" si="117"/>
        <v>0</v>
      </c>
      <c r="AM195" s="164">
        <f t="shared" si="129"/>
        <v>9573181.150000006</v>
      </c>
      <c r="AN195" s="166">
        <f t="shared" si="119"/>
        <v>0.99985070434637979</v>
      </c>
      <c r="AO195" s="166">
        <f t="shared" si="119"/>
        <v>0.81189485467937283</v>
      </c>
      <c r="AP195" s="166" t="str">
        <f t="shared" si="119"/>
        <v xml:space="preserve"> </v>
      </c>
      <c r="AQ195" s="166">
        <f t="shared" si="119"/>
        <v>0.88988759672178808</v>
      </c>
      <c r="AR195" s="164">
        <f t="shared" si="120"/>
        <v>0</v>
      </c>
      <c r="AS195" s="164">
        <f t="shared" si="120"/>
        <v>0</v>
      </c>
      <c r="AT195" s="164">
        <f t="shared" si="120"/>
        <v>0</v>
      </c>
      <c r="AU195" s="164">
        <f t="shared" si="121"/>
        <v>0</v>
      </c>
      <c r="AV195" s="167"/>
      <c r="AW195" s="168">
        <f>+AM195-'[1]Summary by PAP CY2015'!$BE$63</f>
        <v>0</v>
      </c>
    </row>
    <row r="196" spans="1:49" s="183" customFormat="1">
      <c r="A196" s="135" t="s">
        <v>151</v>
      </c>
      <c r="B196" s="136"/>
      <c r="C196" s="212" t="s">
        <v>51</v>
      </c>
      <c r="D196" s="179">
        <v>36076000</v>
      </c>
      <c r="E196" s="179">
        <v>50934000</v>
      </c>
      <c r="F196" s="179"/>
      <c r="G196" s="179">
        <f t="shared" si="122"/>
        <v>87010000</v>
      </c>
      <c r="H196" s="179"/>
      <c r="I196" s="179">
        <v>-69920</v>
      </c>
      <c r="J196" s="179"/>
      <c r="K196" s="179">
        <f t="shared" si="123"/>
        <v>-69920</v>
      </c>
      <c r="L196" s="179">
        <f t="shared" si="118"/>
        <v>36076000</v>
      </c>
      <c r="M196" s="179">
        <f t="shared" si="118"/>
        <v>50864080</v>
      </c>
      <c r="N196" s="179">
        <f t="shared" si="118"/>
        <v>0</v>
      </c>
      <c r="O196" s="179">
        <f t="shared" si="124"/>
        <v>86940080</v>
      </c>
      <c r="P196" s="179">
        <v>36076000</v>
      </c>
      <c r="Q196" s="179">
        <v>50934000</v>
      </c>
      <c r="R196" s="179"/>
      <c r="S196" s="179">
        <f t="shared" si="125"/>
        <v>87010000</v>
      </c>
      <c r="T196" s="179"/>
      <c r="U196" s="179">
        <v>-69920</v>
      </c>
      <c r="V196" s="179"/>
      <c r="W196" s="179">
        <f t="shared" si="126"/>
        <v>-69920</v>
      </c>
      <c r="X196" s="179">
        <f>-'[3]Central CY'!E55</f>
        <v>-196446.5</v>
      </c>
      <c r="Y196" s="179">
        <f>-'[3]Central CY'!E56</f>
        <v>-15082913.710000001</v>
      </c>
      <c r="Z196" s="179">
        <f>-'[3]Central CY'!E57</f>
        <v>0</v>
      </c>
      <c r="AA196" s="179">
        <f t="shared" si="127"/>
        <v>-15279360.210000001</v>
      </c>
      <c r="AB196" s="179">
        <f t="shared" si="95"/>
        <v>35879553.5</v>
      </c>
      <c r="AC196" s="179">
        <f t="shared" si="95"/>
        <v>35781166.289999999</v>
      </c>
      <c r="AD196" s="179">
        <f t="shared" si="95"/>
        <v>0</v>
      </c>
      <c r="AE196" s="179">
        <f t="shared" si="96"/>
        <v>71660719.789999992</v>
      </c>
      <c r="AF196" s="179">
        <f>'[3]Central CY'!F55</f>
        <v>35878342.509999998</v>
      </c>
      <c r="AG196" s="179">
        <f>'[3]Central CY'!F56</f>
        <v>29535258.609999999</v>
      </c>
      <c r="AH196" s="179">
        <f>'[3]Central CY'!F57</f>
        <v>0</v>
      </c>
      <c r="AI196" s="179">
        <f t="shared" si="128"/>
        <v>65413601.119999997</v>
      </c>
      <c r="AJ196" s="179">
        <f t="shared" si="117"/>
        <v>1210.9900000020862</v>
      </c>
      <c r="AK196" s="179">
        <f t="shared" si="117"/>
        <v>6245907.6799999997</v>
      </c>
      <c r="AL196" s="179">
        <f t="shared" si="117"/>
        <v>0</v>
      </c>
      <c r="AM196" s="138">
        <f t="shared" si="129"/>
        <v>6247118.6700000018</v>
      </c>
      <c r="AN196" s="181">
        <f t="shared" si="119"/>
        <v>0.99996624846515991</v>
      </c>
      <c r="AO196" s="181">
        <f t="shared" si="119"/>
        <v>0.82544147305378401</v>
      </c>
      <c r="AP196" s="181" t="str">
        <f t="shared" si="119"/>
        <v xml:space="preserve"> </v>
      </c>
      <c r="AQ196" s="181">
        <f t="shared" si="119"/>
        <v>0.91282366841545792</v>
      </c>
      <c r="AR196" s="179">
        <f t="shared" si="120"/>
        <v>0</v>
      </c>
      <c r="AS196" s="179">
        <f t="shared" si="120"/>
        <v>0</v>
      </c>
      <c r="AT196" s="179">
        <f t="shared" si="120"/>
        <v>0</v>
      </c>
      <c r="AU196" s="138">
        <f t="shared" si="121"/>
        <v>0</v>
      </c>
      <c r="AV196" s="182"/>
    </row>
    <row r="197" spans="1:49" s="183" customFormat="1" ht="24">
      <c r="A197" s="135"/>
      <c r="B197" s="136"/>
      <c r="C197" s="212" t="s">
        <v>52</v>
      </c>
      <c r="D197" s="179"/>
      <c r="E197" s="179"/>
      <c r="F197" s="179"/>
      <c r="G197" s="179">
        <f t="shared" si="122"/>
        <v>0</v>
      </c>
      <c r="H197" s="179"/>
      <c r="I197" s="179"/>
      <c r="J197" s="179"/>
      <c r="K197" s="179">
        <f t="shared" si="123"/>
        <v>0</v>
      </c>
      <c r="L197" s="179">
        <f>+D197+H197</f>
        <v>0</v>
      </c>
      <c r="M197" s="179">
        <f>+E197+I197</f>
        <v>0</v>
      </c>
      <c r="N197" s="179">
        <f>+F197+J197</f>
        <v>0</v>
      </c>
      <c r="O197" s="179">
        <f t="shared" si="124"/>
        <v>0</v>
      </c>
      <c r="P197" s="179"/>
      <c r="Q197" s="179"/>
      <c r="R197" s="179"/>
      <c r="S197" s="179">
        <f t="shared" si="125"/>
        <v>0</v>
      </c>
      <c r="T197" s="179"/>
      <c r="U197" s="179"/>
      <c r="V197" s="179"/>
      <c r="W197" s="179">
        <f t="shared" si="126"/>
        <v>0</v>
      </c>
      <c r="X197" s="179"/>
      <c r="Y197" s="179">
        <f>+[3]CHDNCR!J65</f>
        <v>1200000</v>
      </c>
      <c r="Z197" s="179"/>
      <c r="AA197" s="179">
        <f t="shared" si="127"/>
        <v>1200000</v>
      </c>
      <c r="AB197" s="179">
        <f t="shared" si="95"/>
        <v>0</v>
      </c>
      <c r="AC197" s="179">
        <f t="shared" si="95"/>
        <v>1200000</v>
      </c>
      <c r="AD197" s="179">
        <f t="shared" si="95"/>
        <v>0</v>
      </c>
      <c r="AE197" s="179">
        <f t="shared" si="96"/>
        <v>1200000</v>
      </c>
      <c r="AF197" s="179"/>
      <c r="AG197" s="179">
        <f>+[3]CHDNCR!AX65</f>
        <v>1038850</v>
      </c>
      <c r="AH197" s="179"/>
      <c r="AI197" s="179">
        <f t="shared" si="128"/>
        <v>1038850</v>
      </c>
      <c r="AJ197" s="179">
        <f>+AB197-AF197</f>
        <v>0</v>
      </c>
      <c r="AK197" s="179">
        <f>+AC197-AG197</f>
        <v>161150</v>
      </c>
      <c r="AL197" s="179">
        <f>+AD197-AH197</f>
        <v>0</v>
      </c>
      <c r="AM197" s="138">
        <f t="shared" si="129"/>
        <v>161150</v>
      </c>
      <c r="AN197" s="181" t="str">
        <f>IF(AB197=0," ",AF197/AB197)</f>
        <v xml:space="preserve"> </v>
      </c>
      <c r="AO197" s="181">
        <f>IF(AC197=0," ",AG197/AC197)</f>
        <v>0.8657083333333333</v>
      </c>
      <c r="AP197" s="181" t="str">
        <f>IF(AD197=0," ",AH197/AD197)</f>
        <v xml:space="preserve"> </v>
      </c>
      <c r="AQ197" s="181">
        <f>IF(AE197=0," ",AI197/AE197)</f>
        <v>0.8657083333333333</v>
      </c>
      <c r="AR197" s="179">
        <f>+L197-P197-T197</f>
        <v>0</v>
      </c>
      <c r="AS197" s="179">
        <f>+M197-Q197-U197</f>
        <v>0</v>
      </c>
      <c r="AT197" s="179">
        <f>+N197-R197-V197</f>
        <v>0</v>
      </c>
      <c r="AU197" s="138">
        <f>SUM(AR197:AT197)</f>
        <v>0</v>
      </c>
      <c r="AV197" s="182"/>
    </row>
    <row r="198" spans="1:49" s="183" customFormat="1">
      <c r="A198" s="135"/>
      <c r="B198" s="136"/>
      <c r="C198" s="212" t="s">
        <v>88</v>
      </c>
      <c r="D198" s="179"/>
      <c r="E198" s="179"/>
      <c r="F198" s="179"/>
      <c r="G198" s="179">
        <f t="shared" si="122"/>
        <v>0</v>
      </c>
      <c r="H198" s="179"/>
      <c r="I198" s="179"/>
      <c r="J198" s="179"/>
      <c r="K198" s="179">
        <f t="shared" si="123"/>
        <v>0</v>
      </c>
      <c r="L198" s="179">
        <f t="shared" si="118"/>
        <v>0</v>
      </c>
      <c r="M198" s="179">
        <f t="shared" si="118"/>
        <v>0</v>
      </c>
      <c r="N198" s="179">
        <f t="shared" si="118"/>
        <v>0</v>
      </c>
      <c r="O198" s="179">
        <f t="shared" si="124"/>
        <v>0</v>
      </c>
      <c r="P198" s="179"/>
      <c r="Q198" s="179"/>
      <c r="R198" s="179"/>
      <c r="S198" s="179">
        <f t="shared" si="125"/>
        <v>0</v>
      </c>
      <c r="T198" s="179"/>
      <c r="U198" s="179"/>
      <c r="V198" s="179"/>
      <c r="W198" s="179">
        <f t="shared" si="126"/>
        <v>0</v>
      </c>
      <c r="X198" s="179"/>
      <c r="Y198" s="179">
        <f>+[3]CHDCAR!J65</f>
        <v>300000</v>
      </c>
      <c r="Z198" s="179"/>
      <c r="AA198" s="179">
        <f t="shared" si="127"/>
        <v>300000</v>
      </c>
      <c r="AB198" s="179">
        <f t="shared" si="95"/>
        <v>0</v>
      </c>
      <c r="AC198" s="179">
        <f t="shared" si="95"/>
        <v>300000</v>
      </c>
      <c r="AD198" s="179">
        <f t="shared" si="95"/>
        <v>0</v>
      </c>
      <c r="AE198" s="179">
        <f t="shared" si="96"/>
        <v>300000</v>
      </c>
      <c r="AF198" s="179"/>
      <c r="AG198" s="179">
        <f>+[3]CHDCAR!AX65</f>
        <v>295830.8</v>
      </c>
      <c r="AH198" s="179"/>
      <c r="AI198" s="179">
        <f t="shared" si="128"/>
        <v>295830.8</v>
      </c>
      <c r="AJ198" s="179">
        <f t="shared" si="117"/>
        <v>0</v>
      </c>
      <c r="AK198" s="179">
        <f t="shared" si="117"/>
        <v>4169.2000000000116</v>
      </c>
      <c r="AL198" s="179">
        <f t="shared" si="117"/>
        <v>0</v>
      </c>
      <c r="AM198" s="138">
        <f t="shared" si="129"/>
        <v>4169.2000000000116</v>
      </c>
      <c r="AN198" s="181" t="str">
        <f t="shared" si="119"/>
        <v xml:space="preserve"> </v>
      </c>
      <c r="AO198" s="181">
        <f t="shared" si="119"/>
        <v>0.98610266666666668</v>
      </c>
      <c r="AP198" s="181" t="str">
        <f t="shared" si="119"/>
        <v xml:space="preserve"> </v>
      </c>
      <c r="AQ198" s="181">
        <f t="shared" si="119"/>
        <v>0.98610266666666668</v>
      </c>
      <c r="AR198" s="179">
        <f t="shared" si="120"/>
        <v>0</v>
      </c>
      <c r="AS198" s="179">
        <f t="shared" si="120"/>
        <v>0</v>
      </c>
      <c r="AT198" s="179">
        <f t="shared" si="120"/>
        <v>0</v>
      </c>
      <c r="AU198" s="138">
        <f t="shared" si="121"/>
        <v>0</v>
      </c>
      <c r="AV198" s="182"/>
    </row>
    <row r="199" spans="1:49" s="183" customFormat="1">
      <c r="A199" s="135"/>
      <c r="B199" s="136"/>
      <c r="C199" s="213" t="s">
        <v>80</v>
      </c>
      <c r="D199" s="179"/>
      <c r="E199" s="179"/>
      <c r="F199" s="179"/>
      <c r="G199" s="179">
        <f t="shared" ref="G199:G212" si="131">SUM(D199:F199)</f>
        <v>0</v>
      </c>
      <c r="H199" s="179"/>
      <c r="I199" s="179"/>
      <c r="J199" s="179"/>
      <c r="K199" s="179">
        <f t="shared" ref="K199:K212" si="132">SUM(H199:J199)</f>
        <v>0</v>
      </c>
      <c r="L199" s="179">
        <f t="shared" si="118"/>
        <v>0</v>
      </c>
      <c r="M199" s="179">
        <f t="shared" si="118"/>
        <v>0</v>
      </c>
      <c r="N199" s="179">
        <f t="shared" si="118"/>
        <v>0</v>
      </c>
      <c r="O199" s="179">
        <f t="shared" ref="O199:O212" si="133">SUM(L199:N199)</f>
        <v>0</v>
      </c>
      <c r="P199" s="179"/>
      <c r="Q199" s="179"/>
      <c r="R199" s="179"/>
      <c r="S199" s="179">
        <f t="shared" ref="S199:S212" si="134">SUM(P199:R199)</f>
        <v>0</v>
      </c>
      <c r="T199" s="179"/>
      <c r="U199" s="179"/>
      <c r="V199" s="179"/>
      <c r="W199" s="179">
        <f t="shared" ref="W199:W212" si="135">SUM(T199:V199)</f>
        <v>0</v>
      </c>
      <c r="X199" s="179"/>
      <c r="Y199" s="179">
        <f>+[3]CHD1!J65</f>
        <v>500000</v>
      </c>
      <c r="Z199" s="179"/>
      <c r="AA199" s="179">
        <f t="shared" ref="AA199:AA212" si="136">SUM(X199:Z199)</f>
        <v>500000</v>
      </c>
      <c r="AB199" s="179">
        <f t="shared" si="95"/>
        <v>0</v>
      </c>
      <c r="AC199" s="179">
        <f t="shared" si="95"/>
        <v>500000</v>
      </c>
      <c r="AD199" s="179">
        <f t="shared" si="95"/>
        <v>0</v>
      </c>
      <c r="AE199" s="179">
        <f t="shared" si="96"/>
        <v>500000</v>
      </c>
      <c r="AF199" s="179"/>
      <c r="AG199" s="179">
        <f>+[3]CHD1!AX65</f>
        <v>499680</v>
      </c>
      <c r="AH199" s="179"/>
      <c r="AI199" s="179">
        <f t="shared" ref="AI199:AI212" si="137">SUM(AF199:AH199)</f>
        <v>499680</v>
      </c>
      <c r="AJ199" s="179">
        <f t="shared" si="117"/>
        <v>0</v>
      </c>
      <c r="AK199" s="179">
        <f t="shared" si="117"/>
        <v>320</v>
      </c>
      <c r="AL199" s="179">
        <f t="shared" si="117"/>
        <v>0</v>
      </c>
      <c r="AM199" s="138">
        <f t="shared" ref="AM199:AM212" si="138">SUM(AJ199:AL199)</f>
        <v>320</v>
      </c>
      <c r="AN199" s="181" t="str">
        <f t="shared" si="119"/>
        <v xml:space="preserve"> </v>
      </c>
      <c r="AO199" s="181">
        <f t="shared" si="119"/>
        <v>0.99936000000000003</v>
      </c>
      <c r="AP199" s="181" t="str">
        <f t="shared" si="119"/>
        <v xml:space="preserve"> </v>
      </c>
      <c r="AQ199" s="181">
        <f t="shared" si="119"/>
        <v>0.99936000000000003</v>
      </c>
      <c r="AR199" s="179">
        <f t="shared" si="120"/>
        <v>0</v>
      </c>
      <c r="AS199" s="179">
        <f t="shared" si="120"/>
        <v>0</v>
      </c>
      <c r="AT199" s="179">
        <f t="shared" si="120"/>
        <v>0</v>
      </c>
      <c r="AU199" s="138">
        <f t="shared" si="121"/>
        <v>0</v>
      </c>
      <c r="AV199" s="182"/>
    </row>
    <row r="200" spans="1:49" s="183" customFormat="1" ht="24">
      <c r="A200" s="135"/>
      <c r="B200" s="136"/>
      <c r="C200" s="212" t="s">
        <v>91</v>
      </c>
      <c r="D200" s="179"/>
      <c r="E200" s="179"/>
      <c r="F200" s="179"/>
      <c r="G200" s="179">
        <f t="shared" si="131"/>
        <v>0</v>
      </c>
      <c r="H200" s="179"/>
      <c r="I200" s="179"/>
      <c r="J200" s="179"/>
      <c r="K200" s="179">
        <f t="shared" si="132"/>
        <v>0</v>
      </c>
      <c r="L200" s="179">
        <f t="shared" si="118"/>
        <v>0</v>
      </c>
      <c r="M200" s="179">
        <f t="shared" si="118"/>
        <v>0</v>
      </c>
      <c r="N200" s="179">
        <f t="shared" si="118"/>
        <v>0</v>
      </c>
      <c r="O200" s="179">
        <f t="shared" si="133"/>
        <v>0</v>
      </c>
      <c r="P200" s="179"/>
      <c r="Q200" s="179"/>
      <c r="R200" s="179"/>
      <c r="S200" s="179">
        <f t="shared" si="134"/>
        <v>0</v>
      </c>
      <c r="T200" s="179"/>
      <c r="U200" s="179"/>
      <c r="V200" s="179"/>
      <c r="W200" s="179">
        <f t="shared" si="135"/>
        <v>0</v>
      </c>
      <c r="X200" s="179"/>
      <c r="Y200" s="179">
        <f>+[3]CHD2!J65</f>
        <v>400000</v>
      </c>
      <c r="Z200" s="179"/>
      <c r="AA200" s="179">
        <f t="shared" si="136"/>
        <v>400000</v>
      </c>
      <c r="AB200" s="179">
        <f t="shared" si="95"/>
        <v>0</v>
      </c>
      <c r="AC200" s="179">
        <f t="shared" si="95"/>
        <v>400000</v>
      </c>
      <c r="AD200" s="179">
        <f t="shared" si="95"/>
        <v>0</v>
      </c>
      <c r="AE200" s="179">
        <f t="shared" si="96"/>
        <v>400000</v>
      </c>
      <c r="AF200" s="179"/>
      <c r="AG200" s="179">
        <f>+[3]CHD2!AX65</f>
        <v>174412.15</v>
      </c>
      <c r="AH200" s="179"/>
      <c r="AI200" s="179">
        <f t="shared" si="137"/>
        <v>174412.15</v>
      </c>
      <c r="AJ200" s="179">
        <f t="shared" si="117"/>
        <v>0</v>
      </c>
      <c r="AK200" s="179">
        <f t="shared" si="117"/>
        <v>225587.85</v>
      </c>
      <c r="AL200" s="179">
        <f t="shared" si="117"/>
        <v>0</v>
      </c>
      <c r="AM200" s="138">
        <f t="shared" si="138"/>
        <v>225587.85</v>
      </c>
      <c r="AN200" s="181" t="str">
        <f t="shared" si="119"/>
        <v xml:space="preserve"> </v>
      </c>
      <c r="AO200" s="181">
        <f t="shared" si="119"/>
        <v>0.43603037499999997</v>
      </c>
      <c r="AP200" s="181" t="str">
        <f t="shared" si="119"/>
        <v xml:space="preserve"> </v>
      </c>
      <c r="AQ200" s="181">
        <f t="shared" si="119"/>
        <v>0.43603037499999997</v>
      </c>
      <c r="AR200" s="179">
        <f t="shared" si="120"/>
        <v>0</v>
      </c>
      <c r="AS200" s="179">
        <f t="shared" si="120"/>
        <v>0</v>
      </c>
      <c r="AT200" s="179">
        <f t="shared" si="120"/>
        <v>0</v>
      </c>
      <c r="AU200" s="138">
        <f t="shared" si="121"/>
        <v>0</v>
      </c>
      <c r="AV200" s="182"/>
    </row>
    <row r="201" spans="1:49" s="183" customFormat="1">
      <c r="A201" s="135"/>
      <c r="B201" s="136"/>
      <c r="C201" s="212" t="s">
        <v>93</v>
      </c>
      <c r="D201" s="179"/>
      <c r="E201" s="179"/>
      <c r="F201" s="179"/>
      <c r="G201" s="179">
        <f t="shared" si="131"/>
        <v>0</v>
      </c>
      <c r="H201" s="179"/>
      <c r="I201" s="179"/>
      <c r="J201" s="179"/>
      <c r="K201" s="179">
        <f t="shared" si="132"/>
        <v>0</v>
      </c>
      <c r="L201" s="179">
        <f t="shared" si="118"/>
        <v>0</v>
      </c>
      <c r="M201" s="179">
        <f t="shared" si="118"/>
        <v>0</v>
      </c>
      <c r="N201" s="179">
        <f t="shared" si="118"/>
        <v>0</v>
      </c>
      <c r="O201" s="179">
        <f t="shared" si="133"/>
        <v>0</v>
      </c>
      <c r="P201" s="179"/>
      <c r="Q201" s="179"/>
      <c r="R201" s="179"/>
      <c r="S201" s="179">
        <f t="shared" si="134"/>
        <v>0</v>
      </c>
      <c r="T201" s="179"/>
      <c r="U201" s="179"/>
      <c r="V201" s="179"/>
      <c r="W201" s="179">
        <f t="shared" si="135"/>
        <v>0</v>
      </c>
      <c r="X201" s="179"/>
      <c r="Y201" s="179">
        <f>+[3]CHD3!J65</f>
        <v>4425835</v>
      </c>
      <c r="Z201" s="179"/>
      <c r="AA201" s="179">
        <f t="shared" si="136"/>
        <v>4425835</v>
      </c>
      <c r="AB201" s="179">
        <f t="shared" si="95"/>
        <v>0</v>
      </c>
      <c r="AC201" s="179">
        <f t="shared" si="95"/>
        <v>4425835</v>
      </c>
      <c r="AD201" s="179">
        <f t="shared" si="95"/>
        <v>0</v>
      </c>
      <c r="AE201" s="179">
        <f t="shared" si="96"/>
        <v>4425835</v>
      </c>
      <c r="AF201" s="179"/>
      <c r="AG201" s="179">
        <f>+[3]CHD3!AX65</f>
        <v>3204507</v>
      </c>
      <c r="AH201" s="179"/>
      <c r="AI201" s="179">
        <f t="shared" si="137"/>
        <v>3204507</v>
      </c>
      <c r="AJ201" s="179">
        <f t="shared" si="117"/>
        <v>0</v>
      </c>
      <c r="AK201" s="179">
        <f t="shared" si="117"/>
        <v>1221328</v>
      </c>
      <c r="AL201" s="179">
        <f t="shared" si="117"/>
        <v>0</v>
      </c>
      <c r="AM201" s="138">
        <f t="shared" si="138"/>
        <v>1221328</v>
      </c>
      <c r="AN201" s="181" t="str">
        <f t="shared" si="119"/>
        <v xml:space="preserve"> </v>
      </c>
      <c r="AO201" s="181">
        <f t="shared" si="119"/>
        <v>0.72404574504020147</v>
      </c>
      <c r="AP201" s="181" t="str">
        <f t="shared" si="119"/>
        <v xml:space="preserve"> </v>
      </c>
      <c r="AQ201" s="181">
        <f t="shared" si="119"/>
        <v>0.72404574504020147</v>
      </c>
      <c r="AR201" s="179">
        <f t="shared" si="120"/>
        <v>0</v>
      </c>
      <c r="AS201" s="179">
        <f t="shared" si="120"/>
        <v>0</v>
      </c>
      <c r="AT201" s="179">
        <f t="shared" si="120"/>
        <v>0</v>
      </c>
      <c r="AU201" s="138">
        <f t="shared" si="121"/>
        <v>0</v>
      </c>
      <c r="AV201" s="182"/>
    </row>
    <row r="202" spans="1:49" s="183" customFormat="1">
      <c r="A202" s="135"/>
      <c r="B202" s="136"/>
      <c r="C202" s="212" t="s">
        <v>53</v>
      </c>
      <c r="D202" s="179"/>
      <c r="E202" s="179"/>
      <c r="F202" s="179"/>
      <c r="G202" s="179">
        <f t="shared" si="131"/>
        <v>0</v>
      </c>
      <c r="H202" s="179"/>
      <c r="I202" s="179"/>
      <c r="J202" s="179"/>
      <c r="K202" s="179">
        <f t="shared" si="132"/>
        <v>0</v>
      </c>
      <c r="L202" s="179">
        <f t="shared" si="118"/>
        <v>0</v>
      </c>
      <c r="M202" s="179">
        <f t="shared" si="118"/>
        <v>0</v>
      </c>
      <c r="N202" s="179">
        <f t="shared" si="118"/>
        <v>0</v>
      </c>
      <c r="O202" s="179">
        <f t="shared" si="133"/>
        <v>0</v>
      </c>
      <c r="P202" s="179"/>
      <c r="Q202" s="179"/>
      <c r="R202" s="179"/>
      <c r="S202" s="179">
        <f t="shared" si="134"/>
        <v>0</v>
      </c>
      <c r="T202" s="179"/>
      <c r="U202" s="179"/>
      <c r="V202" s="179"/>
      <c r="W202" s="179">
        <f t="shared" si="135"/>
        <v>0</v>
      </c>
      <c r="X202" s="179"/>
      <c r="Y202" s="179">
        <f>+[3]CHD5!J65</f>
        <v>700000</v>
      </c>
      <c r="Z202" s="179"/>
      <c r="AA202" s="179">
        <f t="shared" si="136"/>
        <v>700000</v>
      </c>
      <c r="AB202" s="179">
        <f t="shared" si="95"/>
        <v>0</v>
      </c>
      <c r="AC202" s="179">
        <f t="shared" si="95"/>
        <v>700000</v>
      </c>
      <c r="AD202" s="179">
        <f t="shared" si="95"/>
        <v>0</v>
      </c>
      <c r="AE202" s="179">
        <f t="shared" si="96"/>
        <v>700000</v>
      </c>
      <c r="AF202" s="179"/>
      <c r="AG202" s="179">
        <f>+[3]CHD5!AX65</f>
        <v>700000</v>
      </c>
      <c r="AH202" s="179"/>
      <c r="AI202" s="179">
        <f t="shared" si="137"/>
        <v>700000</v>
      </c>
      <c r="AJ202" s="179">
        <f t="shared" si="117"/>
        <v>0</v>
      </c>
      <c r="AK202" s="179">
        <f t="shared" si="117"/>
        <v>0</v>
      </c>
      <c r="AL202" s="179">
        <f t="shared" si="117"/>
        <v>0</v>
      </c>
      <c r="AM202" s="138">
        <f t="shared" si="138"/>
        <v>0</v>
      </c>
      <c r="AN202" s="181" t="str">
        <f t="shared" si="119"/>
        <v xml:space="preserve"> </v>
      </c>
      <c r="AO202" s="181">
        <f t="shared" si="119"/>
        <v>1</v>
      </c>
      <c r="AP202" s="181" t="str">
        <f t="shared" si="119"/>
        <v xml:space="preserve"> </v>
      </c>
      <c r="AQ202" s="181">
        <f t="shared" si="119"/>
        <v>1</v>
      </c>
      <c r="AR202" s="179">
        <f t="shared" si="120"/>
        <v>0</v>
      </c>
      <c r="AS202" s="179">
        <f t="shared" si="120"/>
        <v>0</v>
      </c>
      <c r="AT202" s="179">
        <f t="shared" si="120"/>
        <v>0</v>
      </c>
      <c r="AU202" s="138">
        <f t="shared" si="121"/>
        <v>0</v>
      </c>
      <c r="AV202" s="182"/>
    </row>
    <row r="203" spans="1:49" s="183" customFormat="1" ht="24">
      <c r="A203" s="135"/>
      <c r="B203" s="136"/>
      <c r="C203" s="212" t="s">
        <v>100</v>
      </c>
      <c r="D203" s="179"/>
      <c r="E203" s="179"/>
      <c r="F203" s="179"/>
      <c r="G203" s="179">
        <f t="shared" si="131"/>
        <v>0</v>
      </c>
      <c r="H203" s="179"/>
      <c r="I203" s="179"/>
      <c r="J203" s="179"/>
      <c r="K203" s="179">
        <f t="shared" si="132"/>
        <v>0</v>
      </c>
      <c r="L203" s="179">
        <f t="shared" si="118"/>
        <v>0</v>
      </c>
      <c r="M203" s="179">
        <f t="shared" si="118"/>
        <v>0</v>
      </c>
      <c r="N203" s="179">
        <f t="shared" si="118"/>
        <v>0</v>
      </c>
      <c r="O203" s="179">
        <f t="shared" si="133"/>
        <v>0</v>
      </c>
      <c r="P203" s="179"/>
      <c r="Q203" s="179"/>
      <c r="R203" s="179"/>
      <c r="S203" s="179">
        <f t="shared" si="134"/>
        <v>0</v>
      </c>
      <c r="T203" s="179"/>
      <c r="U203" s="179"/>
      <c r="V203" s="179"/>
      <c r="W203" s="179">
        <f t="shared" si="135"/>
        <v>0</v>
      </c>
      <c r="X203" s="179"/>
      <c r="Y203" s="179">
        <f>+[3]CHD6!J65</f>
        <v>700000</v>
      </c>
      <c r="Z203" s="179"/>
      <c r="AA203" s="179">
        <f t="shared" si="136"/>
        <v>700000</v>
      </c>
      <c r="AB203" s="179">
        <f t="shared" si="95"/>
        <v>0</v>
      </c>
      <c r="AC203" s="179">
        <f t="shared" si="95"/>
        <v>700000</v>
      </c>
      <c r="AD203" s="179">
        <f t="shared" si="95"/>
        <v>0</v>
      </c>
      <c r="AE203" s="179">
        <f t="shared" si="96"/>
        <v>700000</v>
      </c>
      <c r="AF203" s="179"/>
      <c r="AG203" s="179">
        <f>+[3]CHD6!AX65</f>
        <v>697228</v>
      </c>
      <c r="AH203" s="179"/>
      <c r="AI203" s="179">
        <f t="shared" si="137"/>
        <v>697228</v>
      </c>
      <c r="AJ203" s="179">
        <f t="shared" si="117"/>
        <v>0</v>
      </c>
      <c r="AK203" s="179">
        <f t="shared" si="117"/>
        <v>2772</v>
      </c>
      <c r="AL203" s="179">
        <f t="shared" si="117"/>
        <v>0</v>
      </c>
      <c r="AM203" s="138">
        <f t="shared" si="138"/>
        <v>2772</v>
      </c>
      <c r="AN203" s="181" t="str">
        <f t="shared" si="119"/>
        <v xml:space="preserve"> </v>
      </c>
      <c r="AO203" s="181">
        <f t="shared" si="119"/>
        <v>0.99604000000000004</v>
      </c>
      <c r="AP203" s="181" t="str">
        <f t="shared" si="119"/>
        <v xml:space="preserve"> </v>
      </c>
      <c r="AQ203" s="181">
        <f t="shared" si="119"/>
        <v>0.99604000000000004</v>
      </c>
      <c r="AR203" s="179">
        <f t="shared" si="120"/>
        <v>0</v>
      </c>
      <c r="AS203" s="179">
        <f t="shared" si="120"/>
        <v>0</v>
      </c>
      <c r="AT203" s="179">
        <f t="shared" si="120"/>
        <v>0</v>
      </c>
      <c r="AU203" s="138">
        <f t="shared" si="121"/>
        <v>0</v>
      </c>
      <c r="AV203" s="182"/>
    </row>
    <row r="204" spans="1:49" s="183" customFormat="1">
      <c r="A204" s="135"/>
      <c r="B204" s="136"/>
      <c r="C204" s="212" t="s">
        <v>54</v>
      </c>
      <c r="D204" s="179"/>
      <c r="E204" s="179"/>
      <c r="F204" s="179"/>
      <c r="G204" s="179">
        <f t="shared" si="131"/>
        <v>0</v>
      </c>
      <c r="H204" s="179"/>
      <c r="I204" s="179"/>
      <c r="J204" s="179"/>
      <c r="K204" s="179">
        <f t="shared" si="132"/>
        <v>0</v>
      </c>
      <c r="L204" s="179">
        <f t="shared" si="118"/>
        <v>0</v>
      </c>
      <c r="M204" s="179">
        <f t="shared" si="118"/>
        <v>0</v>
      </c>
      <c r="N204" s="179">
        <f t="shared" si="118"/>
        <v>0</v>
      </c>
      <c r="O204" s="179">
        <f t="shared" si="133"/>
        <v>0</v>
      </c>
      <c r="P204" s="179"/>
      <c r="Q204" s="179"/>
      <c r="R204" s="179"/>
      <c r="S204" s="179">
        <f t="shared" si="134"/>
        <v>0</v>
      </c>
      <c r="T204" s="179"/>
      <c r="U204" s="179"/>
      <c r="V204" s="179"/>
      <c r="W204" s="179">
        <f t="shared" si="135"/>
        <v>0</v>
      </c>
      <c r="X204" s="179"/>
      <c r="Y204" s="179">
        <f>+[3]CHD7!J65</f>
        <v>400000</v>
      </c>
      <c r="Z204" s="179"/>
      <c r="AA204" s="179">
        <f t="shared" si="136"/>
        <v>400000</v>
      </c>
      <c r="AB204" s="179">
        <f t="shared" si="95"/>
        <v>0</v>
      </c>
      <c r="AC204" s="179">
        <f t="shared" si="95"/>
        <v>400000</v>
      </c>
      <c r="AD204" s="179">
        <f t="shared" si="95"/>
        <v>0</v>
      </c>
      <c r="AE204" s="179">
        <f t="shared" si="96"/>
        <v>400000</v>
      </c>
      <c r="AF204" s="179"/>
      <c r="AG204" s="179">
        <f>+[3]CHD7!AX65</f>
        <v>301555</v>
      </c>
      <c r="AH204" s="179"/>
      <c r="AI204" s="179">
        <f t="shared" si="137"/>
        <v>301555</v>
      </c>
      <c r="AJ204" s="179">
        <f t="shared" si="117"/>
        <v>0</v>
      </c>
      <c r="AK204" s="179">
        <f t="shared" si="117"/>
        <v>98445</v>
      </c>
      <c r="AL204" s="179">
        <f t="shared" si="117"/>
        <v>0</v>
      </c>
      <c r="AM204" s="138">
        <f t="shared" si="138"/>
        <v>98445</v>
      </c>
      <c r="AN204" s="181" t="str">
        <f t="shared" si="119"/>
        <v xml:space="preserve"> </v>
      </c>
      <c r="AO204" s="181">
        <f t="shared" si="119"/>
        <v>0.75388750000000004</v>
      </c>
      <c r="AP204" s="181" t="str">
        <f t="shared" si="119"/>
        <v xml:space="preserve"> </v>
      </c>
      <c r="AQ204" s="181">
        <f t="shared" si="119"/>
        <v>0.75388750000000004</v>
      </c>
      <c r="AR204" s="179">
        <f t="shared" si="120"/>
        <v>0</v>
      </c>
      <c r="AS204" s="179">
        <f t="shared" si="120"/>
        <v>0</v>
      </c>
      <c r="AT204" s="179">
        <f t="shared" si="120"/>
        <v>0</v>
      </c>
      <c r="AU204" s="138">
        <f t="shared" si="121"/>
        <v>0</v>
      </c>
      <c r="AV204" s="182"/>
    </row>
    <row r="205" spans="1:49" s="183" customFormat="1">
      <c r="A205" s="135"/>
      <c r="B205" s="136"/>
      <c r="C205" s="212" t="s">
        <v>103</v>
      </c>
      <c r="D205" s="179"/>
      <c r="E205" s="179"/>
      <c r="F205" s="179"/>
      <c r="G205" s="179">
        <f t="shared" si="131"/>
        <v>0</v>
      </c>
      <c r="H205" s="179"/>
      <c r="I205" s="179"/>
      <c r="J205" s="179"/>
      <c r="K205" s="179">
        <f t="shared" si="132"/>
        <v>0</v>
      </c>
      <c r="L205" s="179">
        <f t="shared" si="118"/>
        <v>0</v>
      </c>
      <c r="M205" s="179">
        <f t="shared" si="118"/>
        <v>0</v>
      </c>
      <c r="N205" s="179">
        <f t="shared" si="118"/>
        <v>0</v>
      </c>
      <c r="O205" s="179">
        <f t="shared" si="133"/>
        <v>0</v>
      </c>
      <c r="P205" s="179"/>
      <c r="Q205" s="179"/>
      <c r="R205" s="179"/>
      <c r="S205" s="179">
        <f t="shared" si="134"/>
        <v>0</v>
      </c>
      <c r="T205" s="179"/>
      <c r="U205" s="179"/>
      <c r="V205" s="179"/>
      <c r="W205" s="179">
        <f t="shared" si="135"/>
        <v>0</v>
      </c>
      <c r="X205" s="179"/>
      <c r="Y205" s="179">
        <f>+[3]CHD8!J65</f>
        <v>400000</v>
      </c>
      <c r="Z205" s="179"/>
      <c r="AA205" s="179">
        <f t="shared" si="136"/>
        <v>400000</v>
      </c>
      <c r="AB205" s="179">
        <f t="shared" si="95"/>
        <v>0</v>
      </c>
      <c r="AC205" s="179">
        <f t="shared" si="95"/>
        <v>400000</v>
      </c>
      <c r="AD205" s="179">
        <f t="shared" si="95"/>
        <v>0</v>
      </c>
      <c r="AE205" s="179">
        <f t="shared" si="96"/>
        <v>400000</v>
      </c>
      <c r="AF205" s="179"/>
      <c r="AG205" s="179">
        <f>+[3]CHD8!AX65</f>
        <v>142615</v>
      </c>
      <c r="AH205" s="179"/>
      <c r="AI205" s="179">
        <f t="shared" si="137"/>
        <v>142615</v>
      </c>
      <c r="AJ205" s="179">
        <f t="shared" si="117"/>
        <v>0</v>
      </c>
      <c r="AK205" s="179">
        <f t="shared" si="117"/>
        <v>257385</v>
      </c>
      <c r="AL205" s="179">
        <f t="shared" si="117"/>
        <v>0</v>
      </c>
      <c r="AM205" s="138">
        <f t="shared" si="138"/>
        <v>257385</v>
      </c>
      <c r="AN205" s="181" t="str">
        <f t="shared" si="119"/>
        <v xml:space="preserve"> </v>
      </c>
      <c r="AO205" s="181">
        <f t="shared" si="119"/>
        <v>0.35653750000000001</v>
      </c>
      <c r="AP205" s="181" t="str">
        <f t="shared" si="119"/>
        <v xml:space="preserve"> </v>
      </c>
      <c r="AQ205" s="181">
        <f t="shared" si="119"/>
        <v>0.35653750000000001</v>
      </c>
      <c r="AR205" s="179">
        <f t="shared" si="120"/>
        <v>0</v>
      </c>
      <c r="AS205" s="179">
        <f t="shared" si="120"/>
        <v>0</v>
      </c>
      <c r="AT205" s="179">
        <f t="shared" si="120"/>
        <v>0</v>
      </c>
      <c r="AU205" s="138">
        <f t="shared" si="121"/>
        <v>0</v>
      </c>
      <c r="AV205" s="182"/>
    </row>
    <row r="206" spans="1:49" s="183" customFormat="1" ht="24">
      <c r="A206" s="135"/>
      <c r="B206" s="136"/>
      <c r="C206" s="212" t="s">
        <v>105</v>
      </c>
      <c r="D206" s="179"/>
      <c r="E206" s="179"/>
      <c r="F206" s="179"/>
      <c r="G206" s="179">
        <f t="shared" si="131"/>
        <v>0</v>
      </c>
      <c r="H206" s="179"/>
      <c r="I206" s="179"/>
      <c r="J206" s="179"/>
      <c r="K206" s="179">
        <f t="shared" si="132"/>
        <v>0</v>
      </c>
      <c r="L206" s="179">
        <f t="shared" si="118"/>
        <v>0</v>
      </c>
      <c r="M206" s="179">
        <f t="shared" si="118"/>
        <v>0</v>
      </c>
      <c r="N206" s="179">
        <f t="shared" si="118"/>
        <v>0</v>
      </c>
      <c r="O206" s="179">
        <f t="shared" si="133"/>
        <v>0</v>
      </c>
      <c r="P206" s="179"/>
      <c r="Q206" s="179"/>
      <c r="R206" s="179"/>
      <c r="S206" s="179">
        <f t="shared" si="134"/>
        <v>0</v>
      </c>
      <c r="T206" s="179"/>
      <c r="U206" s="179"/>
      <c r="V206" s="179"/>
      <c r="W206" s="179">
        <f t="shared" si="135"/>
        <v>0</v>
      </c>
      <c r="X206" s="179"/>
      <c r="Y206" s="179">
        <f>+[3]CHD9!J65</f>
        <v>400000</v>
      </c>
      <c r="Z206" s="179"/>
      <c r="AA206" s="179">
        <f t="shared" si="136"/>
        <v>400000</v>
      </c>
      <c r="AB206" s="179">
        <f t="shared" si="95"/>
        <v>0</v>
      </c>
      <c r="AC206" s="179">
        <f t="shared" si="95"/>
        <v>400000</v>
      </c>
      <c r="AD206" s="179">
        <f t="shared" si="95"/>
        <v>0</v>
      </c>
      <c r="AE206" s="179">
        <f t="shared" si="96"/>
        <v>400000</v>
      </c>
      <c r="AF206" s="179"/>
      <c r="AG206" s="179">
        <f>+[3]CHD9!AX65</f>
        <v>400000</v>
      </c>
      <c r="AH206" s="179"/>
      <c r="AI206" s="179">
        <f t="shared" si="137"/>
        <v>400000</v>
      </c>
      <c r="AJ206" s="179">
        <f t="shared" si="117"/>
        <v>0</v>
      </c>
      <c r="AK206" s="179">
        <f t="shared" si="117"/>
        <v>0</v>
      </c>
      <c r="AL206" s="179">
        <f t="shared" si="117"/>
        <v>0</v>
      </c>
      <c r="AM206" s="138">
        <f t="shared" si="138"/>
        <v>0</v>
      </c>
      <c r="AN206" s="181" t="str">
        <f t="shared" si="119"/>
        <v xml:space="preserve"> </v>
      </c>
      <c r="AO206" s="181">
        <f t="shared" si="119"/>
        <v>1</v>
      </c>
      <c r="AP206" s="181" t="str">
        <f t="shared" si="119"/>
        <v xml:space="preserve"> </v>
      </c>
      <c r="AQ206" s="181">
        <f t="shared" si="119"/>
        <v>1</v>
      </c>
      <c r="AR206" s="179">
        <f t="shared" si="120"/>
        <v>0</v>
      </c>
      <c r="AS206" s="179">
        <f t="shared" si="120"/>
        <v>0</v>
      </c>
      <c r="AT206" s="179">
        <f t="shared" si="120"/>
        <v>0</v>
      </c>
      <c r="AU206" s="138">
        <f t="shared" si="121"/>
        <v>0</v>
      </c>
      <c r="AV206" s="182"/>
    </row>
    <row r="207" spans="1:49" s="183" customFormat="1" ht="24">
      <c r="A207" s="135"/>
      <c r="B207" s="136"/>
      <c r="C207" s="212" t="s">
        <v>107</v>
      </c>
      <c r="D207" s="179"/>
      <c r="E207" s="179"/>
      <c r="F207" s="179"/>
      <c r="G207" s="179">
        <f t="shared" si="131"/>
        <v>0</v>
      </c>
      <c r="H207" s="179"/>
      <c r="I207" s="179"/>
      <c r="J207" s="179"/>
      <c r="K207" s="179">
        <f t="shared" si="132"/>
        <v>0</v>
      </c>
      <c r="L207" s="179">
        <f t="shared" si="118"/>
        <v>0</v>
      </c>
      <c r="M207" s="179">
        <f t="shared" si="118"/>
        <v>0</v>
      </c>
      <c r="N207" s="179">
        <f t="shared" si="118"/>
        <v>0</v>
      </c>
      <c r="O207" s="179">
        <f t="shared" si="133"/>
        <v>0</v>
      </c>
      <c r="P207" s="179"/>
      <c r="Q207" s="179"/>
      <c r="R207" s="179"/>
      <c r="S207" s="179">
        <f t="shared" si="134"/>
        <v>0</v>
      </c>
      <c r="T207" s="179"/>
      <c r="U207" s="179"/>
      <c r="V207" s="179"/>
      <c r="W207" s="179">
        <f t="shared" si="135"/>
        <v>0</v>
      </c>
      <c r="X207" s="179"/>
      <c r="Y207" s="179">
        <f>+[3]CHD10!J65</f>
        <v>1300000</v>
      </c>
      <c r="Z207" s="179"/>
      <c r="AA207" s="179">
        <f t="shared" si="136"/>
        <v>1300000</v>
      </c>
      <c r="AB207" s="179">
        <f t="shared" si="95"/>
        <v>0</v>
      </c>
      <c r="AC207" s="179">
        <f t="shared" si="95"/>
        <v>1300000</v>
      </c>
      <c r="AD207" s="179">
        <f t="shared" si="95"/>
        <v>0</v>
      </c>
      <c r="AE207" s="179">
        <f t="shared" si="96"/>
        <v>1300000</v>
      </c>
      <c r="AF207" s="179"/>
      <c r="AG207" s="179">
        <f>+[3]CHD10!AX65</f>
        <v>399882</v>
      </c>
      <c r="AH207" s="179"/>
      <c r="AI207" s="179">
        <f t="shared" si="137"/>
        <v>399882</v>
      </c>
      <c r="AJ207" s="179">
        <f t="shared" si="117"/>
        <v>0</v>
      </c>
      <c r="AK207" s="179">
        <f t="shared" si="117"/>
        <v>900118</v>
      </c>
      <c r="AL207" s="179">
        <f t="shared" si="117"/>
        <v>0</v>
      </c>
      <c r="AM207" s="138">
        <f t="shared" si="138"/>
        <v>900118</v>
      </c>
      <c r="AN207" s="181" t="str">
        <f t="shared" si="119"/>
        <v xml:space="preserve"> </v>
      </c>
      <c r="AO207" s="181">
        <f t="shared" si="119"/>
        <v>0.30760153846153848</v>
      </c>
      <c r="AP207" s="181" t="str">
        <f t="shared" si="119"/>
        <v xml:space="preserve"> </v>
      </c>
      <c r="AQ207" s="181">
        <f t="shared" si="119"/>
        <v>0.30760153846153848</v>
      </c>
      <c r="AR207" s="179">
        <f t="shared" si="120"/>
        <v>0</v>
      </c>
      <c r="AS207" s="179">
        <f t="shared" si="120"/>
        <v>0</v>
      </c>
      <c r="AT207" s="179">
        <f t="shared" si="120"/>
        <v>0</v>
      </c>
      <c r="AU207" s="138">
        <f t="shared" si="121"/>
        <v>0</v>
      </c>
      <c r="AV207" s="182"/>
    </row>
    <row r="208" spans="1:49" s="183" customFormat="1">
      <c r="A208" s="135"/>
      <c r="B208" s="136"/>
      <c r="C208" s="212" t="s">
        <v>55</v>
      </c>
      <c r="D208" s="179"/>
      <c r="E208" s="179"/>
      <c r="F208" s="179"/>
      <c r="G208" s="179">
        <f t="shared" si="131"/>
        <v>0</v>
      </c>
      <c r="H208" s="179"/>
      <c r="I208" s="179"/>
      <c r="J208" s="179"/>
      <c r="K208" s="179">
        <f t="shared" si="132"/>
        <v>0</v>
      </c>
      <c r="L208" s="179">
        <f t="shared" si="118"/>
        <v>0</v>
      </c>
      <c r="M208" s="179">
        <f t="shared" si="118"/>
        <v>0</v>
      </c>
      <c r="N208" s="179">
        <f t="shared" si="118"/>
        <v>0</v>
      </c>
      <c r="O208" s="179">
        <f t="shared" si="133"/>
        <v>0</v>
      </c>
      <c r="P208" s="179"/>
      <c r="Q208" s="179"/>
      <c r="R208" s="179"/>
      <c r="S208" s="179">
        <f t="shared" si="134"/>
        <v>0</v>
      </c>
      <c r="T208" s="179"/>
      <c r="U208" s="179"/>
      <c r="V208" s="179"/>
      <c r="W208" s="179">
        <f t="shared" si="135"/>
        <v>0</v>
      </c>
      <c r="X208" s="179"/>
      <c r="Y208" s="179">
        <f>+[3]CHD11!J65</f>
        <v>500000</v>
      </c>
      <c r="Z208" s="179"/>
      <c r="AA208" s="179">
        <f t="shared" si="136"/>
        <v>500000</v>
      </c>
      <c r="AB208" s="179">
        <f t="shared" si="95"/>
        <v>0</v>
      </c>
      <c r="AC208" s="179">
        <f t="shared" si="95"/>
        <v>500000</v>
      </c>
      <c r="AD208" s="179">
        <f t="shared" si="95"/>
        <v>0</v>
      </c>
      <c r="AE208" s="179">
        <f t="shared" si="96"/>
        <v>500000</v>
      </c>
      <c r="AF208" s="179"/>
      <c r="AG208" s="179">
        <f>+[3]CHD11!AX65</f>
        <v>500000</v>
      </c>
      <c r="AH208" s="179"/>
      <c r="AI208" s="179">
        <f t="shared" si="137"/>
        <v>500000</v>
      </c>
      <c r="AJ208" s="179">
        <f t="shared" si="117"/>
        <v>0</v>
      </c>
      <c r="AK208" s="179">
        <f t="shared" si="117"/>
        <v>0</v>
      </c>
      <c r="AL208" s="179">
        <f t="shared" si="117"/>
        <v>0</v>
      </c>
      <c r="AM208" s="138">
        <f t="shared" si="138"/>
        <v>0</v>
      </c>
      <c r="AN208" s="181" t="str">
        <f t="shared" si="119"/>
        <v xml:space="preserve"> </v>
      </c>
      <c r="AO208" s="181">
        <f t="shared" si="119"/>
        <v>1</v>
      </c>
      <c r="AP208" s="181" t="str">
        <f t="shared" si="119"/>
        <v xml:space="preserve"> </v>
      </c>
      <c r="AQ208" s="181">
        <f t="shared" si="119"/>
        <v>1</v>
      </c>
      <c r="AR208" s="179">
        <f t="shared" si="120"/>
        <v>0</v>
      </c>
      <c r="AS208" s="179">
        <f t="shared" si="120"/>
        <v>0</v>
      </c>
      <c r="AT208" s="179">
        <f t="shared" si="120"/>
        <v>0</v>
      </c>
      <c r="AU208" s="138">
        <f t="shared" si="121"/>
        <v>0</v>
      </c>
      <c r="AV208" s="182"/>
    </row>
    <row r="209" spans="1:49" s="183" customFormat="1">
      <c r="A209" s="135"/>
      <c r="B209" s="136"/>
      <c r="C209" s="212" t="s">
        <v>56</v>
      </c>
      <c r="D209" s="179"/>
      <c r="E209" s="179"/>
      <c r="F209" s="179"/>
      <c r="G209" s="179">
        <f t="shared" si="131"/>
        <v>0</v>
      </c>
      <c r="H209" s="179"/>
      <c r="I209" s="179"/>
      <c r="J209" s="179"/>
      <c r="K209" s="179">
        <f t="shared" si="132"/>
        <v>0</v>
      </c>
      <c r="L209" s="179">
        <f t="shared" si="118"/>
        <v>0</v>
      </c>
      <c r="M209" s="179">
        <f t="shared" si="118"/>
        <v>0</v>
      </c>
      <c r="N209" s="179">
        <f t="shared" si="118"/>
        <v>0</v>
      </c>
      <c r="O209" s="179">
        <f t="shared" si="133"/>
        <v>0</v>
      </c>
      <c r="P209" s="179"/>
      <c r="Q209" s="179"/>
      <c r="R209" s="179"/>
      <c r="S209" s="179">
        <f t="shared" si="134"/>
        <v>0</v>
      </c>
      <c r="T209" s="179"/>
      <c r="U209" s="179"/>
      <c r="V209" s="179"/>
      <c r="W209" s="179">
        <f t="shared" si="135"/>
        <v>0</v>
      </c>
      <c r="X209" s="179"/>
      <c r="Y209" s="179">
        <f>+[3]CHD12!J65</f>
        <v>500000</v>
      </c>
      <c r="Z209" s="179"/>
      <c r="AA209" s="179">
        <f t="shared" si="136"/>
        <v>500000</v>
      </c>
      <c r="AB209" s="179">
        <f t="shared" si="95"/>
        <v>0</v>
      </c>
      <c r="AC209" s="179">
        <f t="shared" si="95"/>
        <v>500000</v>
      </c>
      <c r="AD209" s="179">
        <f t="shared" si="95"/>
        <v>0</v>
      </c>
      <c r="AE209" s="179">
        <f t="shared" si="96"/>
        <v>500000</v>
      </c>
      <c r="AF209" s="179"/>
      <c r="AG209" s="179">
        <f>+[3]CHD12!AX65</f>
        <v>452674.8</v>
      </c>
      <c r="AH209" s="179"/>
      <c r="AI209" s="179">
        <f t="shared" si="137"/>
        <v>452674.8</v>
      </c>
      <c r="AJ209" s="179">
        <f t="shared" si="117"/>
        <v>0</v>
      </c>
      <c r="AK209" s="179">
        <f t="shared" si="117"/>
        <v>47325.200000000012</v>
      </c>
      <c r="AL209" s="179">
        <f t="shared" si="117"/>
        <v>0</v>
      </c>
      <c r="AM209" s="138">
        <f t="shared" si="138"/>
        <v>47325.200000000012</v>
      </c>
      <c r="AN209" s="181" t="str">
        <f t="shared" si="119"/>
        <v xml:space="preserve"> </v>
      </c>
      <c r="AO209" s="181">
        <f t="shared" si="119"/>
        <v>0.90534959999999998</v>
      </c>
      <c r="AP209" s="181" t="str">
        <f t="shared" si="119"/>
        <v xml:space="preserve"> </v>
      </c>
      <c r="AQ209" s="181">
        <f t="shared" si="119"/>
        <v>0.90534959999999998</v>
      </c>
      <c r="AR209" s="179">
        <f t="shared" si="120"/>
        <v>0</v>
      </c>
      <c r="AS209" s="179">
        <f t="shared" si="120"/>
        <v>0</v>
      </c>
      <c r="AT209" s="179">
        <f t="shared" si="120"/>
        <v>0</v>
      </c>
      <c r="AU209" s="138">
        <f t="shared" si="121"/>
        <v>0</v>
      </c>
      <c r="AV209" s="182"/>
    </row>
    <row r="210" spans="1:49" s="183" customFormat="1">
      <c r="A210" s="135"/>
      <c r="B210" s="136"/>
      <c r="C210" s="212" t="s">
        <v>111</v>
      </c>
      <c r="D210" s="179"/>
      <c r="E210" s="179"/>
      <c r="F210" s="179"/>
      <c r="G210" s="179">
        <f t="shared" si="131"/>
        <v>0</v>
      </c>
      <c r="H210" s="179"/>
      <c r="I210" s="179"/>
      <c r="J210" s="179"/>
      <c r="K210" s="179">
        <f t="shared" si="132"/>
        <v>0</v>
      </c>
      <c r="L210" s="179">
        <f t="shared" si="118"/>
        <v>0</v>
      </c>
      <c r="M210" s="179">
        <f t="shared" si="118"/>
        <v>0</v>
      </c>
      <c r="N210" s="179">
        <f t="shared" si="118"/>
        <v>0</v>
      </c>
      <c r="O210" s="179">
        <f t="shared" si="133"/>
        <v>0</v>
      </c>
      <c r="P210" s="179"/>
      <c r="Q210" s="179"/>
      <c r="R210" s="179"/>
      <c r="S210" s="179">
        <f t="shared" si="134"/>
        <v>0</v>
      </c>
      <c r="T210" s="179"/>
      <c r="U210" s="179"/>
      <c r="V210" s="179"/>
      <c r="W210" s="179">
        <f t="shared" si="135"/>
        <v>0</v>
      </c>
      <c r="X210" s="179"/>
      <c r="Y210" s="179">
        <f>+[3]CHD13!J65</f>
        <v>300000</v>
      </c>
      <c r="Z210" s="179"/>
      <c r="AA210" s="179">
        <f t="shared" si="136"/>
        <v>300000</v>
      </c>
      <c r="AB210" s="179">
        <f t="shared" si="95"/>
        <v>0</v>
      </c>
      <c r="AC210" s="179">
        <f t="shared" si="95"/>
        <v>300000</v>
      </c>
      <c r="AD210" s="179">
        <f t="shared" si="95"/>
        <v>0</v>
      </c>
      <c r="AE210" s="179">
        <f t="shared" si="96"/>
        <v>300000</v>
      </c>
      <c r="AF210" s="179"/>
      <c r="AG210" s="179">
        <f>+[3]CHD13!AX65</f>
        <v>279475</v>
      </c>
      <c r="AH210" s="179"/>
      <c r="AI210" s="179">
        <f t="shared" si="137"/>
        <v>279475</v>
      </c>
      <c r="AJ210" s="179">
        <f t="shared" si="117"/>
        <v>0</v>
      </c>
      <c r="AK210" s="179">
        <f t="shared" si="117"/>
        <v>20525</v>
      </c>
      <c r="AL210" s="179">
        <f t="shared" si="117"/>
        <v>0</v>
      </c>
      <c r="AM210" s="138">
        <f t="shared" si="138"/>
        <v>20525</v>
      </c>
      <c r="AN210" s="181" t="str">
        <f t="shared" si="119"/>
        <v xml:space="preserve"> </v>
      </c>
      <c r="AO210" s="181">
        <f t="shared" si="119"/>
        <v>0.93158333333333332</v>
      </c>
      <c r="AP210" s="181" t="str">
        <f t="shared" si="119"/>
        <v xml:space="preserve"> </v>
      </c>
      <c r="AQ210" s="181">
        <f t="shared" si="119"/>
        <v>0.93158333333333332</v>
      </c>
      <c r="AR210" s="179">
        <f t="shared" si="120"/>
        <v>0</v>
      </c>
      <c r="AS210" s="179">
        <f t="shared" si="120"/>
        <v>0</v>
      </c>
      <c r="AT210" s="179">
        <f t="shared" si="120"/>
        <v>0</v>
      </c>
      <c r="AU210" s="138">
        <f t="shared" si="121"/>
        <v>0</v>
      </c>
      <c r="AV210" s="182"/>
    </row>
    <row r="211" spans="1:49" s="183" customFormat="1">
      <c r="A211" s="135"/>
      <c r="B211" s="136"/>
      <c r="C211" s="212" t="s">
        <v>95</v>
      </c>
      <c r="D211" s="179"/>
      <c r="E211" s="179"/>
      <c r="F211" s="179"/>
      <c r="G211" s="179">
        <f t="shared" si="131"/>
        <v>0</v>
      </c>
      <c r="H211" s="179"/>
      <c r="I211" s="179"/>
      <c r="J211" s="179"/>
      <c r="K211" s="179">
        <f t="shared" si="132"/>
        <v>0</v>
      </c>
      <c r="L211" s="179">
        <f t="shared" si="118"/>
        <v>0</v>
      </c>
      <c r="M211" s="179">
        <f t="shared" si="118"/>
        <v>0</v>
      </c>
      <c r="N211" s="179">
        <f t="shared" si="118"/>
        <v>0</v>
      </c>
      <c r="O211" s="179">
        <f t="shared" si="133"/>
        <v>0</v>
      </c>
      <c r="P211" s="179"/>
      <c r="Q211" s="179"/>
      <c r="R211" s="179"/>
      <c r="S211" s="179">
        <f t="shared" si="134"/>
        <v>0</v>
      </c>
      <c r="T211" s="179"/>
      <c r="U211" s="179"/>
      <c r="V211" s="179"/>
      <c r="W211" s="179">
        <f t="shared" si="135"/>
        <v>0</v>
      </c>
      <c r="X211" s="179"/>
      <c r="Y211" s="179">
        <f>+[3]CHD4A!J65</f>
        <v>1300000</v>
      </c>
      <c r="Z211" s="179"/>
      <c r="AA211" s="179">
        <f t="shared" si="136"/>
        <v>1300000</v>
      </c>
      <c r="AB211" s="179">
        <f t="shared" si="95"/>
        <v>0</v>
      </c>
      <c r="AC211" s="179">
        <f t="shared" si="95"/>
        <v>1300000</v>
      </c>
      <c r="AD211" s="179">
        <f t="shared" si="95"/>
        <v>0</v>
      </c>
      <c r="AE211" s="179">
        <f t="shared" si="96"/>
        <v>1300000</v>
      </c>
      <c r="AF211" s="179"/>
      <c r="AG211" s="179">
        <f>+[3]CHD4A!AX65</f>
        <v>1294340.01</v>
      </c>
      <c r="AH211" s="179"/>
      <c r="AI211" s="179">
        <f t="shared" si="137"/>
        <v>1294340.01</v>
      </c>
      <c r="AJ211" s="179">
        <f t="shared" si="117"/>
        <v>0</v>
      </c>
      <c r="AK211" s="179">
        <f t="shared" si="117"/>
        <v>5659.9899999999907</v>
      </c>
      <c r="AL211" s="179">
        <f t="shared" si="117"/>
        <v>0</v>
      </c>
      <c r="AM211" s="138">
        <f t="shared" si="138"/>
        <v>5659.9899999999907</v>
      </c>
      <c r="AN211" s="181" t="str">
        <f t="shared" si="119"/>
        <v xml:space="preserve"> </v>
      </c>
      <c r="AO211" s="181">
        <f t="shared" si="119"/>
        <v>0.99564616153846153</v>
      </c>
      <c r="AP211" s="181" t="str">
        <f t="shared" si="119"/>
        <v xml:space="preserve"> </v>
      </c>
      <c r="AQ211" s="181">
        <f t="shared" si="119"/>
        <v>0.99564616153846153</v>
      </c>
      <c r="AR211" s="179">
        <f t="shared" si="120"/>
        <v>0</v>
      </c>
      <c r="AS211" s="179">
        <f t="shared" si="120"/>
        <v>0</v>
      </c>
      <c r="AT211" s="179">
        <f t="shared" si="120"/>
        <v>0</v>
      </c>
      <c r="AU211" s="138">
        <f t="shared" si="121"/>
        <v>0</v>
      </c>
      <c r="AV211" s="182"/>
    </row>
    <row r="212" spans="1:49" s="183" customFormat="1">
      <c r="A212" s="135"/>
      <c r="B212" s="136"/>
      <c r="C212" s="212" t="s">
        <v>97</v>
      </c>
      <c r="D212" s="179"/>
      <c r="E212" s="179"/>
      <c r="F212" s="179"/>
      <c r="G212" s="179">
        <f t="shared" si="131"/>
        <v>0</v>
      </c>
      <c r="H212" s="179"/>
      <c r="I212" s="179"/>
      <c r="J212" s="179"/>
      <c r="K212" s="179">
        <f t="shared" si="132"/>
        <v>0</v>
      </c>
      <c r="L212" s="179">
        <f t="shared" si="118"/>
        <v>0</v>
      </c>
      <c r="M212" s="179">
        <f t="shared" si="118"/>
        <v>0</v>
      </c>
      <c r="N212" s="179">
        <f t="shared" si="118"/>
        <v>0</v>
      </c>
      <c r="O212" s="179">
        <f t="shared" si="133"/>
        <v>0</v>
      </c>
      <c r="P212" s="179"/>
      <c r="Q212" s="179"/>
      <c r="R212" s="179"/>
      <c r="S212" s="179">
        <f t="shared" si="134"/>
        <v>0</v>
      </c>
      <c r="T212" s="179"/>
      <c r="U212" s="179"/>
      <c r="V212" s="179"/>
      <c r="W212" s="179">
        <f t="shared" si="135"/>
        <v>0</v>
      </c>
      <c r="X212" s="179"/>
      <c r="Y212" s="179">
        <f>+[3]CHD4B!J65</f>
        <v>500000</v>
      </c>
      <c r="Z212" s="179"/>
      <c r="AA212" s="179">
        <f t="shared" si="136"/>
        <v>500000</v>
      </c>
      <c r="AB212" s="179">
        <f t="shared" si="95"/>
        <v>0</v>
      </c>
      <c r="AC212" s="179">
        <f t="shared" si="95"/>
        <v>500000</v>
      </c>
      <c r="AD212" s="179">
        <f t="shared" si="95"/>
        <v>0</v>
      </c>
      <c r="AE212" s="179">
        <f t="shared" si="96"/>
        <v>500000</v>
      </c>
      <c r="AF212" s="179"/>
      <c r="AG212" s="179">
        <f>+[3]CHD4B!AX65</f>
        <v>500000</v>
      </c>
      <c r="AH212" s="179"/>
      <c r="AI212" s="179">
        <f t="shared" si="137"/>
        <v>500000</v>
      </c>
      <c r="AJ212" s="179">
        <f t="shared" si="117"/>
        <v>0</v>
      </c>
      <c r="AK212" s="179">
        <f t="shared" si="117"/>
        <v>0</v>
      </c>
      <c r="AL212" s="179">
        <f t="shared" si="117"/>
        <v>0</v>
      </c>
      <c r="AM212" s="138">
        <f t="shared" si="138"/>
        <v>0</v>
      </c>
      <c r="AN212" s="181" t="str">
        <f t="shared" si="119"/>
        <v xml:space="preserve"> </v>
      </c>
      <c r="AO212" s="181">
        <f t="shared" si="119"/>
        <v>1</v>
      </c>
      <c r="AP212" s="181" t="str">
        <f t="shared" si="119"/>
        <v xml:space="preserve"> </v>
      </c>
      <c r="AQ212" s="181">
        <f t="shared" si="119"/>
        <v>1</v>
      </c>
      <c r="AR212" s="179">
        <f t="shared" si="120"/>
        <v>0</v>
      </c>
      <c r="AS212" s="179">
        <f t="shared" si="120"/>
        <v>0</v>
      </c>
      <c r="AT212" s="179">
        <f t="shared" si="120"/>
        <v>0</v>
      </c>
      <c r="AU212" s="138">
        <f t="shared" si="121"/>
        <v>0</v>
      </c>
      <c r="AV212" s="182"/>
    </row>
    <row r="213" spans="1:49" s="183" customFormat="1">
      <c r="A213" s="135"/>
      <c r="B213" s="136"/>
      <c r="C213" s="212"/>
      <c r="D213" s="179"/>
      <c r="E213" s="179"/>
      <c r="F213" s="179"/>
      <c r="G213" s="179"/>
      <c r="H213" s="179"/>
      <c r="I213" s="179"/>
      <c r="J213" s="179"/>
      <c r="K213" s="179"/>
      <c r="L213" s="179"/>
      <c r="M213" s="179"/>
      <c r="N213" s="179"/>
      <c r="O213" s="179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Z213" s="179"/>
      <c r="AA213" s="179"/>
      <c r="AB213" s="179">
        <f t="shared" si="95"/>
        <v>0</v>
      </c>
      <c r="AC213" s="179">
        <f t="shared" si="95"/>
        <v>0</v>
      </c>
      <c r="AD213" s="179">
        <f t="shared" si="95"/>
        <v>0</v>
      </c>
      <c r="AE213" s="179">
        <f t="shared" si="96"/>
        <v>0</v>
      </c>
      <c r="AF213" s="179"/>
      <c r="AG213" s="179"/>
      <c r="AH213" s="179"/>
      <c r="AI213" s="179"/>
      <c r="AJ213" s="179"/>
      <c r="AK213" s="179"/>
      <c r="AL213" s="179"/>
      <c r="AM213" s="138"/>
      <c r="AN213" s="181"/>
      <c r="AO213" s="181"/>
      <c r="AP213" s="181"/>
      <c r="AQ213" s="181"/>
      <c r="AR213" s="179"/>
      <c r="AS213" s="179"/>
      <c r="AT213" s="179"/>
      <c r="AU213" s="138"/>
      <c r="AV213" s="182"/>
    </row>
    <row r="214" spans="1:49" s="183" customFormat="1" ht="24">
      <c r="A214" s="135"/>
      <c r="B214" s="136"/>
      <c r="C214" s="222" t="s">
        <v>153</v>
      </c>
      <c r="D214" s="179"/>
      <c r="E214" s="179"/>
      <c r="F214" s="179"/>
      <c r="G214" s="179">
        <f>SUM(D214:F214)</f>
        <v>0</v>
      </c>
      <c r="H214" s="179"/>
      <c r="I214" s="179"/>
      <c r="J214" s="179"/>
      <c r="K214" s="179">
        <f>SUM(H214:J214)</f>
        <v>0</v>
      </c>
      <c r="L214" s="179">
        <f t="shared" ref="L214:N215" si="139">+D214+H214</f>
        <v>0</v>
      </c>
      <c r="M214" s="179">
        <f t="shared" si="139"/>
        <v>0</v>
      </c>
      <c r="N214" s="179">
        <f t="shared" si="139"/>
        <v>0</v>
      </c>
      <c r="O214" s="179">
        <f>SUM(L214:N214)</f>
        <v>0</v>
      </c>
      <c r="P214" s="179"/>
      <c r="Q214" s="179"/>
      <c r="R214" s="179"/>
      <c r="S214" s="179">
        <f>SUM(P214:R214)</f>
        <v>0</v>
      </c>
      <c r="T214" s="179"/>
      <c r="U214" s="179"/>
      <c r="V214" s="179"/>
      <c r="W214" s="179">
        <f>SUM(T214:V214)</f>
        <v>0</v>
      </c>
      <c r="X214" s="179">
        <f>+[3]VSMMC!J64</f>
        <v>0</v>
      </c>
      <c r="Y214" s="179">
        <f>+[3]VSMMC!J65</f>
        <v>335078.71000000002</v>
      </c>
      <c r="Z214" s="179"/>
      <c r="AA214" s="179">
        <f>SUM(X214:Z214)</f>
        <v>335078.71000000002</v>
      </c>
      <c r="AB214" s="179">
        <f t="shared" si="95"/>
        <v>0</v>
      </c>
      <c r="AC214" s="179">
        <f t="shared" si="95"/>
        <v>335078.71000000002</v>
      </c>
      <c r="AD214" s="179">
        <f t="shared" si="95"/>
        <v>0</v>
      </c>
      <c r="AE214" s="179">
        <f t="shared" si="96"/>
        <v>335078.71000000002</v>
      </c>
      <c r="AF214" s="179">
        <f>+[3]VSMMC!AX64</f>
        <v>0</v>
      </c>
      <c r="AG214" s="179">
        <f>+[3]VSMMC!AX65</f>
        <v>170595</v>
      </c>
      <c r="AH214" s="179"/>
      <c r="AI214" s="179">
        <f>SUM(AF214:AH214)</f>
        <v>170595</v>
      </c>
      <c r="AJ214" s="179">
        <f t="shared" ref="AJ214:AL215" si="140">+AB214-AF214</f>
        <v>0</v>
      </c>
      <c r="AK214" s="179">
        <f t="shared" si="140"/>
        <v>164483.71000000002</v>
      </c>
      <c r="AL214" s="179">
        <f t="shared" si="140"/>
        <v>0</v>
      </c>
      <c r="AM214" s="138">
        <f>SUM(AJ214:AL214)</f>
        <v>164483.71000000002</v>
      </c>
      <c r="AN214" s="181" t="str">
        <f t="shared" ref="AN214:AQ229" si="141">IF(AB214=0," ",AF214/AB214)</f>
        <v xml:space="preserve"> </v>
      </c>
      <c r="AO214" s="181">
        <f t="shared" si="141"/>
        <v>0.50911918575787762</v>
      </c>
      <c r="AP214" s="181" t="str">
        <f t="shared" si="141"/>
        <v xml:space="preserve"> </v>
      </c>
      <c r="AQ214" s="181">
        <f t="shared" si="141"/>
        <v>0.50911918575787762</v>
      </c>
      <c r="AR214" s="179">
        <f t="shared" ref="AR214:AT215" si="142">+L214-P214-T214</f>
        <v>0</v>
      </c>
      <c r="AS214" s="179">
        <f t="shared" si="142"/>
        <v>0</v>
      </c>
      <c r="AT214" s="179">
        <f t="shared" si="142"/>
        <v>0</v>
      </c>
      <c r="AU214" s="138">
        <f>SUM(AR214:AT214)</f>
        <v>0</v>
      </c>
      <c r="AV214" s="182"/>
    </row>
    <row r="215" spans="1:49" s="183" customFormat="1">
      <c r="A215" s="135"/>
      <c r="B215" s="136"/>
      <c r="C215" s="216" t="s">
        <v>68</v>
      </c>
      <c r="D215" s="179"/>
      <c r="E215" s="179"/>
      <c r="F215" s="179"/>
      <c r="G215" s="179">
        <f>SUM(D215:F215)</f>
        <v>0</v>
      </c>
      <c r="H215" s="179"/>
      <c r="I215" s="179"/>
      <c r="J215" s="179"/>
      <c r="K215" s="179">
        <f>SUM(H215:J215)</f>
        <v>0</v>
      </c>
      <c r="L215" s="179">
        <f t="shared" si="139"/>
        <v>0</v>
      </c>
      <c r="M215" s="179">
        <f t="shared" si="139"/>
        <v>0</v>
      </c>
      <c r="N215" s="179">
        <f t="shared" si="139"/>
        <v>0</v>
      </c>
      <c r="O215" s="179">
        <f>SUM(L215:N215)</f>
        <v>0</v>
      </c>
      <c r="P215" s="179"/>
      <c r="Q215" s="179"/>
      <c r="R215" s="179"/>
      <c r="S215" s="179">
        <f>SUM(P215:R215)</f>
        <v>0</v>
      </c>
      <c r="T215" s="179"/>
      <c r="U215" s="179"/>
      <c r="V215" s="179"/>
      <c r="W215" s="179">
        <f>SUM(T215:V215)</f>
        <v>0</v>
      </c>
      <c r="X215" s="179">
        <f>+[3]RITM!J64</f>
        <v>89501.5</v>
      </c>
      <c r="Y215" s="179">
        <f>+[3]RITM!J65</f>
        <v>922000</v>
      </c>
      <c r="Z215" s="179"/>
      <c r="AA215" s="179">
        <f>SUM(X215:Z215)</f>
        <v>1011501.5</v>
      </c>
      <c r="AB215" s="179">
        <f t="shared" si="95"/>
        <v>89501.5</v>
      </c>
      <c r="AC215" s="179">
        <f t="shared" si="95"/>
        <v>922000</v>
      </c>
      <c r="AD215" s="179">
        <f t="shared" si="95"/>
        <v>0</v>
      </c>
      <c r="AE215" s="179">
        <f t="shared" si="96"/>
        <v>1011501.5</v>
      </c>
      <c r="AF215" s="179">
        <f>+[3]RITM!AX64</f>
        <v>89501.5</v>
      </c>
      <c r="AG215" s="179">
        <f>+[3]RITM!AX65</f>
        <v>709381.47</v>
      </c>
      <c r="AH215" s="179"/>
      <c r="AI215" s="179">
        <f>SUM(AF215:AH215)</f>
        <v>798882.97</v>
      </c>
      <c r="AJ215" s="179">
        <f t="shared" si="140"/>
        <v>0</v>
      </c>
      <c r="AK215" s="179">
        <f t="shared" si="140"/>
        <v>212618.53000000003</v>
      </c>
      <c r="AL215" s="179">
        <f t="shared" si="140"/>
        <v>0</v>
      </c>
      <c r="AM215" s="138">
        <f>SUM(AJ215:AL215)</f>
        <v>212618.53000000003</v>
      </c>
      <c r="AN215" s="181">
        <f t="shared" si="141"/>
        <v>1</v>
      </c>
      <c r="AO215" s="181">
        <f t="shared" si="141"/>
        <v>0.76939421908893701</v>
      </c>
      <c r="AP215" s="181" t="str">
        <f t="shared" si="141"/>
        <v xml:space="preserve"> </v>
      </c>
      <c r="AQ215" s="181">
        <f t="shared" si="141"/>
        <v>0.7897990957007972</v>
      </c>
      <c r="AR215" s="179">
        <f t="shared" si="142"/>
        <v>0</v>
      </c>
      <c r="AS215" s="179">
        <f t="shared" si="142"/>
        <v>0</v>
      </c>
      <c r="AT215" s="179">
        <f t="shared" si="142"/>
        <v>0</v>
      </c>
      <c r="AU215" s="138">
        <f>SUM(AR215:AT215)</f>
        <v>0</v>
      </c>
      <c r="AV215" s="182"/>
    </row>
    <row r="216" spans="1:49" s="183" customFormat="1">
      <c r="A216" s="135"/>
      <c r="B216" s="136"/>
      <c r="C216" s="216" t="s">
        <v>69</v>
      </c>
      <c r="D216" s="179"/>
      <c r="E216" s="179"/>
      <c r="F216" s="179"/>
      <c r="G216" s="179">
        <f>SUM(D216:F216)</f>
        <v>0</v>
      </c>
      <c r="H216" s="179"/>
      <c r="I216" s="179"/>
      <c r="J216" s="179"/>
      <c r="K216" s="179">
        <f>SUM(H216:J216)</f>
        <v>0</v>
      </c>
      <c r="L216" s="179">
        <f t="shared" si="118"/>
        <v>0</v>
      </c>
      <c r="M216" s="179">
        <f t="shared" si="118"/>
        <v>0</v>
      </c>
      <c r="N216" s="179">
        <f t="shared" si="118"/>
        <v>0</v>
      </c>
      <c r="O216" s="179">
        <f>SUM(L216:N216)</f>
        <v>0</v>
      </c>
      <c r="P216" s="179"/>
      <c r="Q216" s="179"/>
      <c r="R216" s="179"/>
      <c r="S216" s="179">
        <f>SUM(P216:R216)</f>
        <v>0</v>
      </c>
      <c r="T216" s="179"/>
      <c r="U216" s="179"/>
      <c r="V216" s="179"/>
      <c r="W216" s="179">
        <f>SUM(T216:V216)</f>
        <v>0</v>
      </c>
      <c r="X216" s="179">
        <f>+[3]SLH!J64</f>
        <v>106945</v>
      </c>
      <c r="Y216" s="179">
        <f>+[3]SLH!J66</f>
        <v>0</v>
      </c>
      <c r="Z216" s="179"/>
      <c r="AA216" s="179">
        <f>SUM(X216:Z216)</f>
        <v>106945</v>
      </c>
      <c r="AB216" s="179">
        <f t="shared" si="95"/>
        <v>106945</v>
      </c>
      <c r="AC216" s="179">
        <f t="shared" si="95"/>
        <v>0</v>
      </c>
      <c r="AD216" s="179">
        <f t="shared" si="95"/>
        <v>0</v>
      </c>
      <c r="AE216" s="179">
        <f t="shared" si="96"/>
        <v>106945</v>
      </c>
      <c r="AF216" s="179">
        <f>+[3]SLH!AX64</f>
        <v>102770</v>
      </c>
      <c r="AG216" s="179">
        <f>+[3]SLH!AX65</f>
        <v>0</v>
      </c>
      <c r="AH216" s="179"/>
      <c r="AI216" s="179">
        <f>SUM(AF216:AH216)</f>
        <v>102770</v>
      </c>
      <c r="AJ216" s="179">
        <f t="shared" si="117"/>
        <v>4175</v>
      </c>
      <c r="AK216" s="179">
        <f t="shared" si="117"/>
        <v>0</v>
      </c>
      <c r="AL216" s="179">
        <f t="shared" si="117"/>
        <v>0</v>
      </c>
      <c r="AM216" s="138">
        <f>SUM(AJ216:AL216)</f>
        <v>4175</v>
      </c>
      <c r="AN216" s="181">
        <f t="shared" si="119"/>
        <v>0.96096124175978304</v>
      </c>
      <c r="AO216" s="181" t="str">
        <f t="shared" si="141"/>
        <v xml:space="preserve"> </v>
      </c>
      <c r="AP216" s="181" t="str">
        <f t="shared" si="141"/>
        <v xml:space="preserve"> </v>
      </c>
      <c r="AQ216" s="181">
        <f t="shared" si="141"/>
        <v>0.96096124175978304</v>
      </c>
      <c r="AR216" s="179">
        <f t="shared" si="120"/>
        <v>0</v>
      </c>
      <c r="AS216" s="179">
        <f t="shared" si="120"/>
        <v>0</v>
      </c>
      <c r="AT216" s="179">
        <f t="shared" si="120"/>
        <v>0</v>
      </c>
      <c r="AU216" s="138">
        <f t="shared" si="121"/>
        <v>0</v>
      </c>
      <c r="AV216" s="182"/>
    </row>
    <row r="217" spans="1:49" s="183" customFormat="1">
      <c r="A217" s="135"/>
      <c r="B217" s="136"/>
      <c r="C217" s="137"/>
      <c r="D217" s="179"/>
      <c r="E217" s="179"/>
      <c r="F217" s="179"/>
      <c r="G217" s="179">
        <f>SUM(D217:F217)</f>
        <v>0</v>
      </c>
      <c r="H217" s="179"/>
      <c r="I217" s="179"/>
      <c r="J217" s="179"/>
      <c r="K217" s="179">
        <f>SUM(H217:J217)</f>
        <v>0</v>
      </c>
      <c r="L217" s="179">
        <f t="shared" si="118"/>
        <v>0</v>
      </c>
      <c r="M217" s="179">
        <f t="shared" si="118"/>
        <v>0</v>
      </c>
      <c r="N217" s="179">
        <f t="shared" si="118"/>
        <v>0</v>
      </c>
      <c r="O217" s="179">
        <f>SUM(L217:N217)</f>
        <v>0</v>
      </c>
      <c r="P217" s="179"/>
      <c r="Q217" s="179"/>
      <c r="R217" s="179"/>
      <c r="S217" s="179">
        <f>SUM(P217:R217)</f>
        <v>0</v>
      </c>
      <c r="T217" s="179"/>
      <c r="U217" s="179"/>
      <c r="V217" s="179"/>
      <c r="W217" s="179">
        <f>SUM(T217:V217)</f>
        <v>0</v>
      </c>
      <c r="X217" s="179"/>
      <c r="Y217" s="179"/>
      <c r="Z217" s="179"/>
      <c r="AA217" s="179">
        <f>SUM(X217:Z217)</f>
        <v>0</v>
      </c>
      <c r="AB217" s="179">
        <f t="shared" si="95"/>
        <v>0</v>
      </c>
      <c r="AC217" s="179">
        <f t="shared" si="95"/>
        <v>0</v>
      </c>
      <c r="AD217" s="179">
        <f t="shared" si="95"/>
        <v>0</v>
      </c>
      <c r="AE217" s="179">
        <f t="shared" si="96"/>
        <v>0</v>
      </c>
      <c r="AF217" s="179"/>
      <c r="AG217" s="179"/>
      <c r="AH217" s="179"/>
      <c r="AI217" s="179">
        <f>SUM(AF217:AH217)</f>
        <v>0</v>
      </c>
      <c r="AJ217" s="179">
        <f t="shared" si="117"/>
        <v>0</v>
      </c>
      <c r="AK217" s="179">
        <f t="shared" si="117"/>
        <v>0</v>
      </c>
      <c r="AL217" s="179">
        <f t="shared" si="117"/>
        <v>0</v>
      </c>
      <c r="AM217" s="138">
        <f>SUM(AJ217:AL217)</f>
        <v>0</v>
      </c>
      <c r="AN217" s="181" t="str">
        <f t="shared" si="119"/>
        <v xml:space="preserve"> </v>
      </c>
      <c r="AO217" s="181" t="str">
        <f t="shared" si="141"/>
        <v xml:space="preserve"> </v>
      </c>
      <c r="AP217" s="181" t="str">
        <f t="shared" si="141"/>
        <v xml:space="preserve"> </v>
      </c>
      <c r="AQ217" s="181" t="str">
        <f t="shared" si="141"/>
        <v xml:space="preserve"> </v>
      </c>
      <c r="AR217" s="179">
        <f t="shared" si="120"/>
        <v>0</v>
      </c>
      <c r="AS217" s="179">
        <f t="shared" si="120"/>
        <v>0</v>
      </c>
      <c r="AT217" s="179">
        <f t="shared" si="120"/>
        <v>0</v>
      </c>
      <c r="AU217" s="138">
        <f t="shared" si="121"/>
        <v>0</v>
      </c>
      <c r="AV217" s="182"/>
    </row>
    <row r="218" spans="1:49" s="168" customFormat="1" ht="24">
      <c r="A218" s="176" t="s">
        <v>154</v>
      </c>
      <c r="B218" s="177"/>
      <c r="C218" s="211" t="s">
        <v>155</v>
      </c>
      <c r="D218" s="164">
        <f>SUM(D219:D222)</f>
        <v>10500000</v>
      </c>
      <c r="E218" s="164">
        <f t="shared" ref="E218:AM218" si="143">SUM(E219:E222)</f>
        <v>33861000</v>
      </c>
      <c r="F218" s="164">
        <f t="shared" si="143"/>
        <v>0</v>
      </c>
      <c r="G218" s="164">
        <f t="shared" si="143"/>
        <v>44361000</v>
      </c>
      <c r="H218" s="164">
        <f t="shared" si="143"/>
        <v>0</v>
      </c>
      <c r="I218" s="164">
        <f t="shared" si="143"/>
        <v>0</v>
      </c>
      <c r="J218" s="164">
        <f t="shared" si="143"/>
        <v>0</v>
      </c>
      <c r="K218" s="164">
        <f t="shared" si="143"/>
        <v>0</v>
      </c>
      <c r="L218" s="164">
        <f t="shared" si="143"/>
        <v>10500000</v>
      </c>
      <c r="M218" s="164">
        <f t="shared" si="143"/>
        <v>33861000</v>
      </c>
      <c r="N218" s="164">
        <f t="shared" si="143"/>
        <v>0</v>
      </c>
      <c r="O218" s="164">
        <f t="shared" si="143"/>
        <v>44361000</v>
      </c>
      <c r="P218" s="164">
        <f t="shared" si="143"/>
        <v>10500000</v>
      </c>
      <c r="Q218" s="164">
        <f t="shared" si="143"/>
        <v>33861000</v>
      </c>
      <c r="R218" s="164">
        <f t="shared" si="143"/>
        <v>0</v>
      </c>
      <c r="S218" s="164">
        <f t="shared" si="143"/>
        <v>44361000</v>
      </c>
      <c r="T218" s="164">
        <f t="shared" si="143"/>
        <v>0</v>
      </c>
      <c r="U218" s="164">
        <f t="shared" si="143"/>
        <v>0</v>
      </c>
      <c r="V218" s="164">
        <f t="shared" si="143"/>
        <v>0</v>
      </c>
      <c r="W218" s="164">
        <f t="shared" si="143"/>
        <v>0</v>
      </c>
      <c r="X218" s="164">
        <f t="shared" si="143"/>
        <v>0</v>
      </c>
      <c r="Y218" s="164">
        <f t="shared" si="143"/>
        <v>0</v>
      </c>
      <c r="Z218" s="164">
        <f t="shared" si="143"/>
        <v>0</v>
      </c>
      <c r="AA218" s="164">
        <f t="shared" si="143"/>
        <v>0</v>
      </c>
      <c r="AB218" s="164">
        <f t="shared" si="143"/>
        <v>10500000</v>
      </c>
      <c r="AC218" s="164">
        <f t="shared" si="143"/>
        <v>33861000</v>
      </c>
      <c r="AD218" s="164">
        <f t="shared" si="143"/>
        <v>0</v>
      </c>
      <c r="AE218" s="164">
        <f t="shared" si="143"/>
        <v>44361000</v>
      </c>
      <c r="AF218" s="164">
        <f t="shared" si="143"/>
        <v>10496208.48</v>
      </c>
      <c r="AG218" s="164">
        <f t="shared" si="143"/>
        <v>21172346.23</v>
      </c>
      <c r="AH218" s="164">
        <f t="shared" si="143"/>
        <v>0</v>
      </c>
      <c r="AI218" s="164">
        <f t="shared" si="143"/>
        <v>31668554.710000001</v>
      </c>
      <c r="AJ218" s="164">
        <f t="shared" si="143"/>
        <v>3791.519999999553</v>
      </c>
      <c r="AK218" s="164">
        <f t="shared" si="143"/>
        <v>12688653.77</v>
      </c>
      <c r="AL218" s="164">
        <f t="shared" si="143"/>
        <v>0</v>
      </c>
      <c r="AM218" s="164">
        <f t="shared" si="143"/>
        <v>12692445.289999999</v>
      </c>
      <c r="AN218" s="166">
        <f t="shared" si="119"/>
        <v>0.99963890285714285</v>
      </c>
      <c r="AO218" s="166">
        <f t="shared" si="141"/>
        <v>0.6252723259797407</v>
      </c>
      <c r="AP218" s="166" t="str">
        <f t="shared" si="141"/>
        <v xml:space="preserve"> </v>
      </c>
      <c r="AQ218" s="166">
        <f t="shared" si="141"/>
        <v>0.713882795924348</v>
      </c>
      <c r="AR218" s="164">
        <f>SUM(AR219:AR222)</f>
        <v>0</v>
      </c>
      <c r="AS218" s="164">
        <f>SUM(AS219:AS222)</f>
        <v>0</v>
      </c>
      <c r="AT218" s="164">
        <f>SUM(AT219:AT222)</f>
        <v>0</v>
      </c>
      <c r="AU218" s="164">
        <f>SUM(AU219:AU222)</f>
        <v>0</v>
      </c>
      <c r="AV218" s="167"/>
      <c r="AW218" s="168">
        <f>+AM218-'[1]Summary by PAP CY2015'!$BE$68</f>
        <v>0</v>
      </c>
    </row>
    <row r="219" spans="1:49" s="183" customFormat="1">
      <c r="A219" s="135" t="s">
        <v>154</v>
      </c>
      <c r="B219" s="136"/>
      <c r="C219" s="212" t="s">
        <v>51</v>
      </c>
      <c r="D219" s="179">
        <v>10500000</v>
      </c>
      <c r="E219" s="179">
        <v>33861000</v>
      </c>
      <c r="F219" s="179"/>
      <c r="G219" s="179">
        <f t="shared" ref="G219:G244" si="144">SUM(D219:F219)</f>
        <v>44361000</v>
      </c>
      <c r="H219" s="179"/>
      <c r="I219" s="179"/>
      <c r="J219" s="179"/>
      <c r="K219" s="179">
        <f t="shared" ref="K219:K244" si="145">SUM(H219:J219)</f>
        <v>0</v>
      </c>
      <c r="L219" s="179">
        <f t="shared" si="118"/>
        <v>10500000</v>
      </c>
      <c r="M219" s="179">
        <f t="shared" si="118"/>
        <v>33861000</v>
      </c>
      <c r="N219" s="179">
        <f t="shared" si="118"/>
        <v>0</v>
      </c>
      <c r="O219" s="179">
        <f t="shared" ref="O219:O244" si="146">SUM(L219:N219)</f>
        <v>44361000</v>
      </c>
      <c r="P219" s="179">
        <v>10500000</v>
      </c>
      <c r="Q219" s="179">
        <v>33861000</v>
      </c>
      <c r="R219" s="179"/>
      <c r="S219" s="179">
        <f t="shared" ref="S219:S244" si="147">SUM(P219:R219)</f>
        <v>44361000</v>
      </c>
      <c r="T219" s="179"/>
      <c r="U219" s="179"/>
      <c r="V219" s="179"/>
      <c r="W219" s="179">
        <f t="shared" ref="W219:W244" si="148">SUM(T219:V219)</f>
        <v>0</v>
      </c>
      <c r="X219" s="179">
        <f>-'[3]Central CY'!E60</f>
        <v>0</v>
      </c>
      <c r="Y219" s="179">
        <f>-'[3]Central CY'!E61</f>
        <v>-5351000</v>
      </c>
      <c r="Z219" s="179">
        <f>-'[3]Central CY'!E62</f>
        <v>0</v>
      </c>
      <c r="AA219" s="179">
        <f t="shared" ref="AA219:AA244" si="149">SUM(X219:Z219)</f>
        <v>-5351000</v>
      </c>
      <c r="AB219" s="179">
        <f t="shared" si="95"/>
        <v>10500000</v>
      </c>
      <c r="AC219" s="179">
        <f t="shared" si="95"/>
        <v>28510000</v>
      </c>
      <c r="AD219" s="179">
        <f t="shared" si="95"/>
        <v>0</v>
      </c>
      <c r="AE219" s="179">
        <f t="shared" si="96"/>
        <v>39010000</v>
      </c>
      <c r="AF219" s="179">
        <f>'[3]Central CY'!F60</f>
        <v>10496208.48</v>
      </c>
      <c r="AG219" s="179">
        <f>'[3]Central CY'!F61</f>
        <v>18271936.23</v>
      </c>
      <c r="AH219" s="179">
        <f>'[3]Central CY'!F62</f>
        <v>0</v>
      </c>
      <c r="AI219" s="179">
        <f t="shared" ref="AI219:AI244" si="150">SUM(AF219:AH219)</f>
        <v>28768144.710000001</v>
      </c>
      <c r="AJ219" s="179">
        <f t="shared" si="117"/>
        <v>3791.519999999553</v>
      </c>
      <c r="AK219" s="179">
        <f t="shared" si="117"/>
        <v>10238063.77</v>
      </c>
      <c r="AL219" s="179">
        <f t="shared" si="117"/>
        <v>0</v>
      </c>
      <c r="AM219" s="138">
        <f t="shared" ref="AM219:AM244" si="151">SUM(AJ219:AL219)</f>
        <v>10241855.289999999</v>
      </c>
      <c r="AN219" s="181">
        <f t="shared" si="119"/>
        <v>0.99963890285714285</v>
      </c>
      <c r="AO219" s="181">
        <f t="shared" si="141"/>
        <v>0.64089569379165212</v>
      </c>
      <c r="AP219" s="181" t="str">
        <f t="shared" si="141"/>
        <v xml:space="preserve"> </v>
      </c>
      <c r="AQ219" s="181">
        <f t="shared" si="141"/>
        <v>0.73745564496283011</v>
      </c>
      <c r="AR219" s="179">
        <f t="shared" si="120"/>
        <v>0</v>
      </c>
      <c r="AS219" s="179">
        <f t="shared" si="120"/>
        <v>0</v>
      </c>
      <c r="AT219" s="179">
        <f t="shared" si="120"/>
        <v>0</v>
      </c>
      <c r="AU219" s="138">
        <f t="shared" si="121"/>
        <v>0</v>
      </c>
      <c r="AV219" s="182"/>
    </row>
    <row r="220" spans="1:49" s="183" customFormat="1">
      <c r="A220" s="135"/>
      <c r="B220" s="136"/>
      <c r="C220" s="212" t="s">
        <v>93</v>
      </c>
      <c r="D220" s="179"/>
      <c r="E220" s="179"/>
      <c r="F220" s="179"/>
      <c r="G220" s="179">
        <f t="shared" si="144"/>
        <v>0</v>
      </c>
      <c r="H220" s="179"/>
      <c r="I220" s="179"/>
      <c r="J220" s="179"/>
      <c r="K220" s="179">
        <f t="shared" si="145"/>
        <v>0</v>
      </c>
      <c r="L220" s="179">
        <f t="shared" si="118"/>
        <v>0</v>
      </c>
      <c r="M220" s="179">
        <f t="shared" si="118"/>
        <v>0</v>
      </c>
      <c r="N220" s="179">
        <f t="shared" si="118"/>
        <v>0</v>
      </c>
      <c r="O220" s="179">
        <f t="shared" si="146"/>
        <v>0</v>
      </c>
      <c r="P220" s="179"/>
      <c r="Q220" s="179"/>
      <c r="R220" s="179"/>
      <c r="S220" s="179">
        <f t="shared" si="147"/>
        <v>0</v>
      </c>
      <c r="T220" s="179"/>
      <c r="U220" s="179"/>
      <c r="V220" s="179"/>
      <c r="W220" s="179">
        <f t="shared" si="148"/>
        <v>0</v>
      </c>
      <c r="X220" s="179"/>
      <c r="Y220" s="179">
        <f>+[3]CHD3!J70</f>
        <v>3750000</v>
      </c>
      <c r="Z220" s="179"/>
      <c r="AA220" s="179">
        <f t="shared" si="149"/>
        <v>3750000</v>
      </c>
      <c r="AB220" s="179">
        <f t="shared" si="95"/>
        <v>0</v>
      </c>
      <c r="AC220" s="179">
        <f t="shared" si="95"/>
        <v>3750000</v>
      </c>
      <c r="AD220" s="179">
        <f t="shared" si="95"/>
        <v>0</v>
      </c>
      <c r="AE220" s="179">
        <f t="shared" si="96"/>
        <v>3750000</v>
      </c>
      <c r="AF220" s="179"/>
      <c r="AG220" s="179">
        <f>+[3]CHD3!AX70</f>
        <v>1653600</v>
      </c>
      <c r="AH220" s="179"/>
      <c r="AI220" s="179">
        <f t="shared" si="150"/>
        <v>1653600</v>
      </c>
      <c r="AJ220" s="179">
        <f t="shared" si="117"/>
        <v>0</v>
      </c>
      <c r="AK220" s="179">
        <f t="shared" si="117"/>
        <v>2096400</v>
      </c>
      <c r="AL220" s="179">
        <f t="shared" si="117"/>
        <v>0</v>
      </c>
      <c r="AM220" s="138">
        <f t="shared" si="151"/>
        <v>2096400</v>
      </c>
      <c r="AN220" s="181" t="str">
        <f t="shared" si="119"/>
        <v xml:space="preserve"> </v>
      </c>
      <c r="AO220" s="181">
        <f t="shared" si="141"/>
        <v>0.44096000000000002</v>
      </c>
      <c r="AP220" s="181" t="str">
        <f t="shared" si="141"/>
        <v xml:space="preserve"> </v>
      </c>
      <c r="AQ220" s="181">
        <f t="shared" si="141"/>
        <v>0.44096000000000002</v>
      </c>
      <c r="AR220" s="179">
        <f t="shared" si="120"/>
        <v>0</v>
      </c>
      <c r="AS220" s="179">
        <f t="shared" si="120"/>
        <v>0</v>
      </c>
      <c r="AT220" s="179">
        <f t="shared" si="120"/>
        <v>0</v>
      </c>
      <c r="AU220" s="138">
        <f t="shared" si="121"/>
        <v>0</v>
      </c>
      <c r="AV220" s="182"/>
    </row>
    <row r="221" spans="1:49" s="183" customFormat="1">
      <c r="A221" s="135"/>
      <c r="B221" s="136"/>
      <c r="C221" s="212" t="s">
        <v>54</v>
      </c>
      <c r="D221" s="179"/>
      <c r="E221" s="179"/>
      <c r="F221" s="179"/>
      <c r="G221" s="179">
        <f t="shared" si="144"/>
        <v>0</v>
      </c>
      <c r="H221" s="179"/>
      <c r="I221" s="179"/>
      <c r="J221" s="179"/>
      <c r="K221" s="179">
        <f t="shared" si="145"/>
        <v>0</v>
      </c>
      <c r="L221" s="179">
        <f t="shared" si="118"/>
        <v>0</v>
      </c>
      <c r="M221" s="179">
        <f t="shared" si="118"/>
        <v>0</v>
      </c>
      <c r="N221" s="179">
        <f t="shared" si="118"/>
        <v>0</v>
      </c>
      <c r="O221" s="179">
        <f t="shared" si="146"/>
        <v>0</v>
      </c>
      <c r="P221" s="179"/>
      <c r="Q221" s="179"/>
      <c r="R221" s="179"/>
      <c r="S221" s="179">
        <f t="shared" si="147"/>
        <v>0</v>
      </c>
      <c r="T221" s="179"/>
      <c r="U221" s="179"/>
      <c r="V221" s="179"/>
      <c r="W221" s="179">
        <f t="shared" si="148"/>
        <v>0</v>
      </c>
      <c r="X221" s="179"/>
      <c r="Y221" s="179">
        <f>+[3]CHD7!J68</f>
        <v>1101000</v>
      </c>
      <c r="Z221" s="179"/>
      <c r="AA221" s="179">
        <f t="shared" si="149"/>
        <v>1101000</v>
      </c>
      <c r="AB221" s="179">
        <f t="shared" si="95"/>
        <v>0</v>
      </c>
      <c r="AC221" s="179">
        <f t="shared" si="95"/>
        <v>1101000</v>
      </c>
      <c r="AD221" s="179">
        <f t="shared" si="95"/>
        <v>0</v>
      </c>
      <c r="AE221" s="179">
        <f t="shared" si="96"/>
        <v>1101000</v>
      </c>
      <c r="AF221" s="179"/>
      <c r="AG221" s="179">
        <f>+[3]CHD7!AX68</f>
        <v>746810</v>
      </c>
      <c r="AH221" s="179"/>
      <c r="AI221" s="179">
        <f t="shared" si="150"/>
        <v>746810</v>
      </c>
      <c r="AJ221" s="179">
        <f t="shared" si="117"/>
        <v>0</v>
      </c>
      <c r="AK221" s="179">
        <f t="shared" si="117"/>
        <v>354190</v>
      </c>
      <c r="AL221" s="179">
        <f t="shared" si="117"/>
        <v>0</v>
      </c>
      <c r="AM221" s="138">
        <f t="shared" si="151"/>
        <v>354190</v>
      </c>
      <c r="AN221" s="181" t="str">
        <f t="shared" si="119"/>
        <v xml:space="preserve"> </v>
      </c>
      <c r="AO221" s="181">
        <f t="shared" si="141"/>
        <v>0.67830154405086285</v>
      </c>
      <c r="AP221" s="181" t="str">
        <f t="shared" si="141"/>
        <v xml:space="preserve"> </v>
      </c>
      <c r="AQ221" s="181">
        <f t="shared" si="141"/>
        <v>0.67830154405086285</v>
      </c>
      <c r="AR221" s="179">
        <f t="shared" si="120"/>
        <v>0</v>
      </c>
      <c r="AS221" s="179">
        <f t="shared" si="120"/>
        <v>0</v>
      </c>
      <c r="AT221" s="179">
        <f t="shared" si="120"/>
        <v>0</v>
      </c>
      <c r="AU221" s="138">
        <f t="shared" si="121"/>
        <v>0</v>
      </c>
      <c r="AV221" s="182"/>
    </row>
    <row r="222" spans="1:49" s="183" customFormat="1" ht="24">
      <c r="A222" s="135"/>
      <c r="B222" s="136"/>
      <c r="C222" s="212" t="s">
        <v>107</v>
      </c>
      <c r="D222" s="179"/>
      <c r="E222" s="179"/>
      <c r="F222" s="179"/>
      <c r="G222" s="179">
        <f t="shared" si="144"/>
        <v>0</v>
      </c>
      <c r="H222" s="179"/>
      <c r="I222" s="179"/>
      <c r="J222" s="179"/>
      <c r="K222" s="179">
        <f t="shared" si="145"/>
        <v>0</v>
      </c>
      <c r="L222" s="179">
        <f t="shared" si="118"/>
        <v>0</v>
      </c>
      <c r="M222" s="179">
        <f t="shared" si="118"/>
        <v>0</v>
      </c>
      <c r="N222" s="179">
        <f t="shared" si="118"/>
        <v>0</v>
      </c>
      <c r="O222" s="179">
        <f t="shared" si="146"/>
        <v>0</v>
      </c>
      <c r="P222" s="179"/>
      <c r="Q222" s="179"/>
      <c r="R222" s="179"/>
      <c r="S222" s="179">
        <f t="shared" si="147"/>
        <v>0</v>
      </c>
      <c r="T222" s="179"/>
      <c r="U222" s="179"/>
      <c r="V222" s="179"/>
      <c r="W222" s="179">
        <f t="shared" si="148"/>
        <v>0</v>
      </c>
      <c r="X222" s="179"/>
      <c r="Y222" s="179">
        <f>+[3]CHD10!J68</f>
        <v>500000</v>
      </c>
      <c r="Z222" s="179"/>
      <c r="AA222" s="179">
        <f t="shared" si="149"/>
        <v>500000</v>
      </c>
      <c r="AB222" s="179">
        <f t="shared" si="95"/>
        <v>0</v>
      </c>
      <c r="AC222" s="179">
        <f t="shared" si="95"/>
        <v>500000</v>
      </c>
      <c r="AD222" s="179">
        <f t="shared" si="95"/>
        <v>0</v>
      </c>
      <c r="AE222" s="179">
        <f t="shared" si="96"/>
        <v>500000</v>
      </c>
      <c r="AF222" s="179"/>
      <c r="AG222" s="179">
        <f>+[3]CHD10!AX68</f>
        <v>500000</v>
      </c>
      <c r="AH222" s="179"/>
      <c r="AI222" s="179">
        <f t="shared" si="150"/>
        <v>500000</v>
      </c>
      <c r="AJ222" s="179">
        <f t="shared" si="117"/>
        <v>0</v>
      </c>
      <c r="AK222" s="179">
        <f t="shared" si="117"/>
        <v>0</v>
      </c>
      <c r="AL222" s="179">
        <f t="shared" si="117"/>
        <v>0</v>
      </c>
      <c r="AM222" s="138">
        <f t="shared" si="151"/>
        <v>0</v>
      </c>
      <c r="AN222" s="181" t="str">
        <f t="shared" si="119"/>
        <v xml:space="preserve"> </v>
      </c>
      <c r="AO222" s="181">
        <f t="shared" si="141"/>
        <v>1</v>
      </c>
      <c r="AP222" s="181" t="str">
        <f t="shared" si="141"/>
        <v xml:space="preserve"> </v>
      </c>
      <c r="AQ222" s="181">
        <f t="shared" si="141"/>
        <v>1</v>
      </c>
      <c r="AR222" s="179">
        <f t="shared" si="120"/>
        <v>0</v>
      </c>
      <c r="AS222" s="179">
        <f t="shared" si="120"/>
        <v>0</v>
      </c>
      <c r="AT222" s="179">
        <f t="shared" si="120"/>
        <v>0</v>
      </c>
      <c r="AU222" s="138">
        <f t="shared" si="121"/>
        <v>0</v>
      </c>
      <c r="AV222" s="182"/>
    </row>
    <row r="223" spans="1:49" s="230" customFormat="1">
      <c r="A223" s="223"/>
      <c r="B223" s="224"/>
      <c r="C223" s="225" t="s">
        <v>156</v>
      </c>
      <c r="D223" s="226">
        <f>+D111+D118+D129+D173+D195+D218</f>
        <v>83010000</v>
      </c>
      <c r="E223" s="226">
        <f>+E111+E118+E129+E173+E195+E218</f>
        <v>1273616000</v>
      </c>
      <c r="F223" s="226">
        <f>+F111+F118+F129+F173+F195+F218</f>
        <v>0</v>
      </c>
      <c r="G223" s="226">
        <f t="shared" si="144"/>
        <v>1356626000</v>
      </c>
      <c r="H223" s="226">
        <f>+H111+H118+H129+H173+H195+H218</f>
        <v>0</v>
      </c>
      <c r="I223" s="226">
        <f>+I111+I118+I129+I173+I195+I218</f>
        <v>-95200</v>
      </c>
      <c r="J223" s="226">
        <f>+J111+J118+J129+J173+J195+J218</f>
        <v>0</v>
      </c>
      <c r="K223" s="226">
        <f t="shared" si="145"/>
        <v>-95200</v>
      </c>
      <c r="L223" s="226">
        <f t="shared" si="118"/>
        <v>83010000</v>
      </c>
      <c r="M223" s="226">
        <f t="shared" si="118"/>
        <v>1273520800</v>
      </c>
      <c r="N223" s="226">
        <f t="shared" si="118"/>
        <v>0</v>
      </c>
      <c r="O223" s="226">
        <f t="shared" si="146"/>
        <v>1356530800</v>
      </c>
      <c r="P223" s="226">
        <f>+P111+P118+P129+P173+P195+P218</f>
        <v>83010000</v>
      </c>
      <c r="Q223" s="226">
        <f>+Q111+Q118+Q129+Q173+Q195+Q218</f>
        <v>1273116000</v>
      </c>
      <c r="R223" s="226">
        <f>+R111+R118+R129+R173+R195+R218</f>
        <v>0</v>
      </c>
      <c r="S223" s="226">
        <f t="shared" si="147"/>
        <v>1356126000</v>
      </c>
      <c r="T223" s="226">
        <f>+T111+T118+T129+T173+T195+T218</f>
        <v>0</v>
      </c>
      <c r="U223" s="226">
        <f>+U111+U118+U129+U173+U195+U218</f>
        <v>-95200</v>
      </c>
      <c r="V223" s="226">
        <f>+V111+V118+V129+V173+V195+V218</f>
        <v>0</v>
      </c>
      <c r="W223" s="226">
        <f t="shared" si="148"/>
        <v>-95200</v>
      </c>
      <c r="X223" s="226">
        <f>+X111+X118+X129+X173+X195+X218</f>
        <v>0</v>
      </c>
      <c r="Y223" s="226">
        <f>+Y111+Y118+Y129+Y173+Y195+Y218</f>
        <v>-9.3132257461547852E-10</v>
      </c>
      <c r="Z223" s="226">
        <f>+Z111+Z118+Z129+Z173+Z195+Z218</f>
        <v>0</v>
      </c>
      <c r="AA223" s="226">
        <f t="shared" si="149"/>
        <v>-9.3132257461547852E-10</v>
      </c>
      <c r="AB223" s="226">
        <f t="shared" si="95"/>
        <v>83010000</v>
      </c>
      <c r="AC223" s="226">
        <f t="shared" si="95"/>
        <v>1273020800</v>
      </c>
      <c r="AD223" s="226">
        <f t="shared" si="95"/>
        <v>0</v>
      </c>
      <c r="AE223" s="226">
        <f t="shared" si="96"/>
        <v>1356030800</v>
      </c>
      <c r="AF223" s="226">
        <f>+AF111+AF118+AF129+AF173+AF195+AF218</f>
        <v>82880066.179999992</v>
      </c>
      <c r="AG223" s="226">
        <f>+AG111+AG118+AG129+AG173+AG195+AG218</f>
        <v>782696899.90999997</v>
      </c>
      <c r="AH223" s="226">
        <f>+AH111+AH118+AH129+AH173+AH195+AH218</f>
        <v>0</v>
      </c>
      <c r="AI223" s="226">
        <f t="shared" si="150"/>
        <v>865576966.08999991</v>
      </c>
      <c r="AJ223" s="226">
        <f t="shared" si="117"/>
        <v>129933.82000000775</v>
      </c>
      <c r="AK223" s="226">
        <f t="shared" si="117"/>
        <v>490323900.09000003</v>
      </c>
      <c r="AL223" s="226">
        <f t="shared" si="117"/>
        <v>0</v>
      </c>
      <c r="AM223" s="226">
        <f t="shared" si="151"/>
        <v>490453833.91000003</v>
      </c>
      <c r="AN223" s="227">
        <f t="shared" si="119"/>
        <v>0.99843472087700269</v>
      </c>
      <c r="AO223" s="227">
        <f t="shared" si="141"/>
        <v>0.61483433727869963</v>
      </c>
      <c r="AP223" s="227" t="str">
        <f t="shared" si="141"/>
        <v xml:space="preserve"> </v>
      </c>
      <c r="AQ223" s="227">
        <f t="shared" si="141"/>
        <v>0.63831659730000223</v>
      </c>
      <c r="AR223" s="226">
        <f t="shared" si="120"/>
        <v>0</v>
      </c>
      <c r="AS223" s="226">
        <f t="shared" si="120"/>
        <v>500000</v>
      </c>
      <c r="AT223" s="226">
        <f t="shared" si="120"/>
        <v>0</v>
      </c>
      <c r="AU223" s="226">
        <f t="shared" si="121"/>
        <v>500000</v>
      </c>
      <c r="AV223" s="228"/>
      <c r="AW223" s="229">
        <f>+AM223-'[1]Summary by PAP CY2015'!$BE$41</f>
        <v>0</v>
      </c>
    </row>
    <row r="224" spans="1:49">
      <c r="A224" s="135"/>
      <c r="B224" s="136"/>
      <c r="C224" s="231"/>
      <c r="D224" s="232"/>
      <c r="E224" s="233"/>
      <c r="F224" s="233"/>
      <c r="G224" s="234">
        <f t="shared" si="144"/>
        <v>0</v>
      </c>
      <c r="H224" s="232"/>
      <c r="I224" s="233"/>
      <c r="J224" s="233"/>
      <c r="K224" s="234">
        <f t="shared" si="145"/>
        <v>0</v>
      </c>
      <c r="L224" s="138">
        <f t="shared" si="118"/>
        <v>0</v>
      </c>
      <c r="M224" s="138">
        <f t="shared" si="118"/>
        <v>0</v>
      </c>
      <c r="N224" s="138">
        <f t="shared" si="118"/>
        <v>0</v>
      </c>
      <c r="O224" s="234">
        <f t="shared" si="146"/>
        <v>0</v>
      </c>
      <c r="P224" s="232"/>
      <c r="Q224" s="233"/>
      <c r="R224" s="233"/>
      <c r="S224" s="234">
        <f t="shared" si="147"/>
        <v>0</v>
      </c>
      <c r="T224" s="172"/>
      <c r="U224" s="172"/>
      <c r="V224" s="172"/>
      <c r="W224" s="234">
        <f t="shared" si="148"/>
        <v>0</v>
      </c>
      <c r="X224" s="232"/>
      <c r="Y224" s="232"/>
      <c r="Z224" s="232"/>
      <c r="AA224" s="234">
        <f t="shared" si="149"/>
        <v>0</v>
      </c>
      <c r="AB224" s="138">
        <f t="shared" si="95"/>
        <v>0</v>
      </c>
      <c r="AC224" s="138">
        <f t="shared" si="95"/>
        <v>0</v>
      </c>
      <c r="AD224" s="138">
        <f t="shared" si="95"/>
        <v>0</v>
      </c>
      <c r="AE224" s="234">
        <f t="shared" si="96"/>
        <v>0</v>
      </c>
      <c r="AF224" s="232"/>
      <c r="AG224" s="232"/>
      <c r="AH224" s="232"/>
      <c r="AI224" s="138">
        <f t="shared" si="150"/>
        <v>0</v>
      </c>
      <c r="AJ224" s="138">
        <f t="shared" si="117"/>
        <v>0</v>
      </c>
      <c r="AK224" s="138">
        <f t="shared" si="117"/>
        <v>0</v>
      </c>
      <c r="AL224" s="138">
        <f t="shared" si="117"/>
        <v>0</v>
      </c>
      <c r="AM224" s="138">
        <f t="shared" si="151"/>
        <v>0</v>
      </c>
      <c r="AN224" s="142" t="str">
        <f t="shared" si="119"/>
        <v xml:space="preserve"> </v>
      </c>
      <c r="AO224" s="142" t="str">
        <f t="shared" si="141"/>
        <v xml:space="preserve"> </v>
      </c>
      <c r="AP224" s="142" t="str">
        <f t="shared" si="141"/>
        <v xml:space="preserve"> </v>
      </c>
      <c r="AQ224" s="142" t="str">
        <f t="shared" si="141"/>
        <v xml:space="preserve"> </v>
      </c>
      <c r="AR224" s="138">
        <f t="shared" si="120"/>
        <v>0</v>
      </c>
      <c r="AS224" s="138">
        <f t="shared" si="120"/>
        <v>0</v>
      </c>
      <c r="AT224" s="138">
        <f t="shared" si="120"/>
        <v>0</v>
      </c>
      <c r="AU224" s="138">
        <f t="shared" si="121"/>
        <v>0</v>
      </c>
      <c r="AV224" s="173"/>
    </row>
    <row r="225" spans="1:49">
      <c r="A225" s="176">
        <v>302000000</v>
      </c>
      <c r="B225" s="177"/>
      <c r="C225" s="207" t="s">
        <v>157</v>
      </c>
      <c r="D225" s="232"/>
      <c r="E225" s="233"/>
      <c r="F225" s="233"/>
      <c r="G225" s="234">
        <f t="shared" si="144"/>
        <v>0</v>
      </c>
      <c r="H225" s="232"/>
      <c r="I225" s="233"/>
      <c r="J225" s="233"/>
      <c r="K225" s="234">
        <f t="shared" si="145"/>
        <v>0</v>
      </c>
      <c r="L225" s="138">
        <f t="shared" si="118"/>
        <v>0</v>
      </c>
      <c r="M225" s="138">
        <f t="shared" si="118"/>
        <v>0</v>
      </c>
      <c r="N225" s="138">
        <f t="shared" si="118"/>
        <v>0</v>
      </c>
      <c r="O225" s="234">
        <f t="shared" si="146"/>
        <v>0</v>
      </c>
      <c r="P225" s="232"/>
      <c r="Q225" s="233"/>
      <c r="R225" s="233"/>
      <c r="S225" s="234">
        <f t="shared" si="147"/>
        <v>0</v>
      </c>
      <c r="T225" s="172"/>
      <c r="U225" s="172"/>
      <c r="V225" s="172"/>
      <c r="W225" s="234">
        <f t="shared" si="148"/>
        <v>0</v>
      </c>
      <c r="X225" s="232"/>
      <c r="Y225" s="232"/>
      <c r="Z225" s="232"/>
      <c r="AA225" s="234">
        <f t="shared" si="149"/>
        <v>0</v>
      </c>
      <c r="AB225" s="138">
        <f t="shared" si="95"/>
        <v>0</v>
      </c>
      <c r="AC225" s="138">
        <f t="shared" si="95"/>
        <v>0</v>
      </c>
      <c r="AD225" s="138">
        <f t="shared" si="95"/>
        <v>0</v>
      </c>
      <c r="AE225" s="234">
        <f t="shared" si="96"/>
        <v>0</v>
      </c>
      <c r="AF225" s="232"/>
      <c r="AG225" s="232"/>
      <c r="AH225" s="232"/>
      <c r="AI225" s="138">
        <f t="shared" si="150"/>
        <v>0</v>
      </c>
      <c r="AJ225" s="138">
        <f t="shared" si="117"/>
        <v>0</v>
      </c>
      <c r="AK225" s="138">
        <f t="shared" si="117"/>
        <v>0</v>
      </c>
      <c r="AL225" s="138">
        <f t="shared" si="117"/>
        <v>0</v>
      </c>
      <c r="AM225" s="138">
        <f t="shared" si="151"/>
        <v>0</v>
      </c>
      <c r="AN225" s="142" t="str">
        <f t="shared" si="119"/>
        <v xml:space="preserve"> </v>
      </c>
      <c r="AO225" s="142" t="str">
        <f t="shared" si="141"/>
        <v xml:space="preserve"> </v>
      </c>
      <c r="AP225" s="142" t="str">
        <f t="shared" si="141"/>
        <v xml:space="preserve"> </v>
      </c>
      <c r="AQ225" s="142" t="str">
        <f t="shared" si="141"/>
        <v xml:space="preserve"> </v>
      </c>
      <c r="AR225" s="138">
        <f t="shared" si="120"/>
        <v>0</v>
      </c>
      <c r="AS225" s="138">
        <f t="shared" si="120"/>
        <v>0</v>
      </c>
      <c r="AT225" s="138">
        <f t="shared" si="120"/>
        <v>0</v>
      </c>
      <c r="AU225" s="138">
        <f t="shared" si="121"/>
        <v>0</v>
      </c>
      <c r="AV225" s="173"/>
    </row>
    <row r="226" spans="1:49">
      <c r="A226" s="176">
        <v>302010000</v>
      </c>
      <c r="B226" s="177"/>
      <c r="C226" s="235" t="s">
        <v>158</v>
      </c>
      <c r="D226" s="232"/>
      <c r="E226" s="233"/>
      <c r="F226" s="233"/>
      <c r="G226" s="234">
        <f t="shared" si="144"/>
        <v>0</v>
      </c>
      <c r="H226" s="232"/>
      <c r="I226" s="233"/>
      <c r="J226" s="233"/>
      <c r="K226" s="234">
        <f t="shared" si="145"/>
        <v>0</v>
      </c>
      <c r="L226" s="138">
        <f t="shared" si="118"/>
        <v>0</v>
      </c>
      <c r="M226" s="138">
        <f t="shared" si="118"/>
        <v>0</v>
      </c>
      <c r="N226" s="138">
        <f t="shared" si="118"/>
        <v>0</v>
      </c>
      <c r="O226" s="234">
        <f t="shared" si="146"/>
        <v>0</v>
      </c>
      <c r="P226" s="232"/>
      <c r="Q226" s="233"/>
      <c r="R226" s="233"/>
      <c r="S226" s="234">
        <f t="shared" si="147"/>
        <v>0</v>
      </c>
      <c r="T226" s="172"/>
      <c r="U226" s="172"/>
      <c r="V226" s="172"/>
      <c r="W226" s="234">
        <f t="shared" si="148"/>
        <v>0</v>
      </c>
      <c r="X226" s="232"/>
      <c r="Y226" s="232"/>
      <c r="Z226" s="232"/>
      <c r="AA226" s="234">
        <f t="shared" si="149"/>
        <v>0</v>
      </c>
      <c r="AB226" s="138">
        <f t="shared" si="95"/>
        <v>0</v>
      </c>
      <c r="AC226" s="138">
        <f t="shared" si="95"/>
        <v>0</v>
      </c>
      <c r="AD226" s="138">
        <f t="shared" si="95"/>
        <v>0</v>
      </c>
      <c r="AE226" s="234">
        <f t="shared" si="96"/>
        <v>0</v>
      </c>
      <c r="AF226" s="232"/>
      <c r="AG226" s="232"/>
      <c r="AH226" s="232"/>
      <c r="AI226" s="138">
        <f t="shared" si="150"/>
        <v>0</v>
      </c>
      <c r="AJ226" s="138">
        <f t="shared" si="117"/>
        <v>0</v>
      </c>
      <c r="AK226" s="138">
        <f t="shared" si="117"/>
        <v>0</v>
      </c>
      <c r="AL226" s="138">
        <f t="shared" si="117"/>
        <v>0</v>
      </c>
      <c r="AM226" s="138">
        <f t="shared" si="151"/>
        <v>0</v>
      </c>
      <c r="AN226" s="142" t="str">
        <f t="shared" si="119"/>
        <v xml:space="preserve"> </v>
      </c>
      <c r="AO226" s="142" t="str">
        <f t="shared" si="141"/>
        <v xml:space="preserve"> </v>
      </c>
      <c r="AP226" s="142" t="str">
        <f t="shared" si="141"/>
        <v xml:space="preserve"> </v>
      </c>
      <c r="AQ226" s="142" t="str">
        <f t="shared" si="141"/>
        <v xml:space="preserve"> </v>
      </c>
      <c r="AR226" s="138">
        <f t="shared" si="120"/>
        <v>0</v>
      </c>
      <c r="AS226" s="138">
        <f t="shared" si="120"/>
        <v>0</v>
      </c>
      <c r="AT226" s="138">
        <f t="shared" si="120"/>
        <v>0</v>
      </c>
      <c r="AU226" s="138">
        <f t="shared" si="121"/>
        <v>0</v>
      </c>
      <c r="AV226" s="173"/>
    </row>
    <row r="227" spans="1:49" s="168" customFormat="1" ht="24">
      <c r="A227" s="176" t="s">
        <v>159</v>
      </c>
      <c r="B227" s="177"/>
      <c r="C227" s="211" t="s">
        <v>160</v>
      </c>
      <c r="D227" s="164">
        <f>SUM(D228:D280)</f>
        <v>8444000</v>
      </c>
      <c r="E227" s="164">
        <f>SUM(E228:E280)</f>
        <v>63236000</v>
      </c>
      <c r="F227" s="164">
        <f>SUM(F228:F280)</f>
        <v>0</v>
      </c>
      <c r="G227" s="164">
        <f t="shared" si="144"/>
        <v>71680000</v>
      </c>
      <c r="H227" s="164">
        <f>SUM(H228:H280)</f>
        <v>0</v>
      </c>
      <c r="I227" s="164">
        <f>SUM(I228:I280)</f>
        <v>-799360</v>
      </c>
      <c r="J227" s="164">
        <f>SUM(J228:J280)</f>
        <v>0</v>
      </c>
      <c r="K227" s="164">
        <f t="shared" si="145"/>
        <v>-799360</v>
      </c>
      <c r="L227" s="164">
        <f t="shared" si="118"/>
        <v>8444000</v>
      </c>
      <c r="M227" s="164">
        <f t="shared" si="118"/>
        <v>62436640</v>
      </c>
      <c r="N227" s="164">
        <f t="shared" si="118"/>
        <v>0</v>
      </c>
      <c r="O227" s="164">
        <f t="shared" si="146"/>
        <v>70880640</v>
      </c>
      <c r="P227" s="164">
        <f>SUM(P228:P280)</f>
        <v>8444000</v>
      </c>
      <c r="Q227" s="164">
        <f>SUM(Q228:Q280)</f>
        <v>63236000</v>
      </c>
      <c r="R227" s="164">
        <f>SUM(R228:R280)</f>
        <v>0</v>
      </c>
      <c r="S227" s="164">
        <f t="shared" si="147"/>
        <v>71680000</v>
      </c>
      <c r="T227" s="164">
        <f>SUM(T228:T280)</f>
        <v>0</v>
      </c>
      <c r="U227" s="164">
        <f>SUM(U228:U280)</f>
        <v>-799360</v>
      </c>
      <c r="V227" s="164">
        <f>SUM(V228:V280)</f>
        <v>0</v>
      </c>
      <c r="W227" s="164">
        <f t="shared" si="148"/>
        <v>-799360</v>
      </c>
      <c r="X227" s="164">
        <f>SUM(X228:X280)</f>
        <v>0</v>
      </c>
      <c r="Y227" s="164">
        <f>SUM(Y228:Y280)</f>
        <v>0</v>
      </c>
      <c r="Z227" s="164">
        <f>SUM(Z228:Z280)</f>
        <v>0</v>
      </c>
      <c r="AA227" s="164">
        <f t="shared" si="149"/>
        <v>0</v>
      </c>
      <c r="AB227" s="164">
        <f t="shared" si="95"/>
        <v>8444000</v>
      </c>
      <c r="AC227" s="164">
        <f t="shared" si="95"/>
        <v>62436640</v>
      </c>
      <c r="AD227" s="164">
        <f t="shared" si="95"/>
        <v>0</v>
      </c>
      <c r="AE227" s="164">
        <f t="shared" si="96"/>
        <v>70880640</v>
      </c>
      <c r="AF227" s="164">
        <f>SUM(AF228:AF280)</f>
        <v>8441761.379999999</v>
      </c>
      <c r="AG227" s="164">
        <f>SUM(AG228:AG280)</f>
        <v>51395771.919999994</v>
      </c>
      <c r="AH227" s="164">
        <f>SUM(AH228:AH280)</f>
        <v>0</v>
      </c>
      <c r="AI227" s="164">
        <f t="shared" si="150"/>
        <v>59837533.299999997</v>
      </c>
      <c r="AJ227" s="164">
        <f t="shared" si="117"/>
        <v>2238.6200000010431</v>
      </c>
      <c r="AK227" s="164">
        <f t="shared" si="117"/>
        <v>11040868.080000006</v>
      </c>
      <c r="AL227" s="164">
        <f t="shared" si="117"/>
        <v>0</v>
      </c>
      <c r="AM227" s="164">
        <f t="shared" si="151"/>
        <v>11043106.700000007</v>
      </c>
      <c r="AN227" s="166">
        <f t="shared" si="119"/>
        <v>0.99973488630980567</v>
      </c>
      <c r="AO227" s="166">
        <f t="shared" si="141"/>
        <v>0.82316684434011811</v>
      </c>
      <c r="AP227" s="166" t="str">
        <f t="shared" si="141"/>
        <v xml:space="preserve"> </v>
      </c>
      <c r="AQ227" s="166">
        <f t="shared" si="141"/>
        <v>0.84420136866710005</v>
      </c>
      <c r="AR227" s="164">
        <f t="shared" si="120"/>
        <v>0</v>
      </c>
      <c r="AS227" s="164">
        <f t="shared" si="120"/>
        <v>0</v>
      </c>
      <c r="AT227" s="164">
        <f t="shared" si="120"/>
        <v>0</v>
      </c>
      <c r="AU227" s="164">
        <f t="shared" si="121"/>
        <v>0</v>
      </c>
      <c r="AV227" s="167"/>
      <c r="AW227" s="168">
        <f>+AM227-'[1]Summary by PAP CY2015'!$BE$75</f>
        <v>0</v>
      </c>
    </row>
    <row r="228" spans="1:49" s="183" customFormat="1">
      <c r="A228" s="135" t="s">
        <v>159</v>
      </c>
      <c r="B228" s="136"/>
      <c r="C228" s="212" t="s">
        <v>51</v>
      </c>
      <c r="D228" s="179">
        <v>8444000</v>
      </c>
      <c r="E228" s="179">
        <v>63236000</v>
      </c>
      <c r="F228" s="179"/>
      <c r="G228" s="179">
        <f t="shared" si="144"/>
        <v>71680000</v>
      </c>
      <c r="H228" s="179"/>
      <c r="I228" s="179">
        <v>-799360</v>
      </c>
      <c r="J228" s="179"/>
      <c r="K228" s="179">
        <f t="shared" si="145"/>
        <v>-799360</v>
      </c>
      <c r="L228" s="179">
        <f t="shared" si="118"/>
        <v>8444000</v>
      </c>
      <c r="M228" s="179">
        <f t="shared" si="118"/>
        <v>62436640</v>
      </c>
      <c r="N228" s="179">
        <f t="shared" si="118"/>
        <v>0</v>
      </c>
      <c r="O228" s="179">
        <f t="shared" si="146"/>
        <v>70880640</v>
      </c>
      <c r="P228" s="179">
        <v>8444000</v>
      </c>
      <c r="Q228" s="179">
        <v>63236000</v>
      </c>
      <c r="R228" s="179"/>
      <c r="S228" s="179">
        <f t="shared" si="147"/>
        <v>71680000</v>
      </c>
      <c r="T228" s="179"/>
      <c r="U228" s="179">
        <v>-799360</v>
      </c>
      <c r="V228" s="179"/>
      <c r="W228" s="179">
        <f t="shared" si="148"/>
        <v>-799360</v>
      </c>
      <c r="X228" s="179">
        <f>-'[3]Central CY'!E71</f>
        <v>0</v>
      </c>
      <c r="Y228" s="179">
        <f>-'[3]Central CY'!E72</f>
        <v>-7336605.1200000001</v>
      </c>
      <c r="Z228" s="179">
        <f>-'[3]Central CY'!E73</f>
        <v>0</v>
      </c>
      <c r="AA228" s="179">
        <f t="shared" si="149"/>
        <v>-7336605.1200000001</v>
      </c>
      <c r="AB228" s="179">
        <f t="shared" si="95"/>
        <v>8444000</v>
      </c>
      <c r="AC228" s="179">
        <f t="shared" si="95"/>
        <v>55100034.880000003</v>
      </c>
      <c r="AD228" s="179">
        <f t="shared" si="95"/>
        <v>0</v>
      </c>
      <c r="AE228" s="179">
        <f t="shared" si="96"/>
        <v>63544034.880000003</v>
      </c>
      <c r="AF228" s="179">
        <f>'[3]Central CY'!F71</f>
        <v>8441761.379999999</v>
      </c>
      <c r="AG228" s="179">
        <f>'[3]Central CY'!F72</f>
        <v>46888360.479999997</v>
      </c>
      <c r="AH228" s="179"/>
      <c r="AI228" s="179">
        <f t="shared" si="150"/>
        <v>55330121.859999999</v>
      </c>
      <c r="AJ228" s="179">
        <f t="shared" si="117"/>
        <v>2238.6200000010431</v>
      </c>
      <c r="AK228" s="179">
        <f t="shared" si="117"/>
        <v>8211674.400000006</v>
      </c>
      <c r="AL228" s="179">
        <f t="shared" si="117"/>
        <v>0</v>
      </c>
      <c r="AM228" s="179">
        <f t="shared" si="151"/>
        <v>8213913.020000007</v>
      </c>
      <c r="AN228" s="181">
        <f t="shared" si="119"/>
        <v>0.99973488630980567</v>
      </c>
      <c r="AO228" s="181">
        <f t="shared" si="141"/>
        <v>0.85096789107513526</v>
      </c>
      <c r="AP228" s="181" t="str">
        <f t="shared" si="141"/>
        <v xml:space="preserve"> </v>
      </c>
      <c r="AQ228" s="181">
        <f t="shared" si="141"/>
        <v>0.87073667834421276</v>
      </c>
      <c r="AR228" s="179">
        <f t="shared" si="120"/>
        <v>0</v>
      </c>
      <c r="AS228" s="179">
        <f t="shared" si="120"/>
        <v>0</v>
      </c>
      <c r="AT228" s="179">
        <f t="shared" si="120"/>
        <v>0</v>
      </c>
      <c r="AU228" s="138">
        <f t="shared" si="121"/>
        <v>0</v>
      </c>
      <c r="AV228" s="182"/>
    </row>
    <row r="229" spans="1:49" s="183" customFormat="1" ht="24">
      <c r="A229" s="135"/>
      <c r="B229" s="136"/>
      <c r="C229" s="212" t="s">
        <v>52</v>
      </c>
      <c r="D229" s="179"/>
      <c r="E229" s="179"/>
      <c r="F229" s="179"/>
      <c r="G229" s="179">
        <f t="shared" si="144"/>
        <v>0</v>
      </c>
      <c r="H229" s="179"/>
      <c r="I229" s="179"/>
      <c r="J229" s="179"/>
      <c r="K229" s="179">
        <f t="shared" si="145"/>
        <v>0</v>
      </c>
      <c r="L229" s="179">
        <f t="shared" si="118"/>
        <v>0</v>
      </c>
      <c r="M229" s="179">
        <f t="shared" si="118"/>
        <v>0</v>
      </c>
      <c r="N229" s="179">
        <f t="shared" si="118"/>
        <v>0</v>
      </c>
      <c r="O229" s="179">
        <f t="shared" si="146"/>
        <v>0</v>
      </c>
      <c r="P229" s="179"/>
      <c r="Q229" s="179"/>
      <c r="R229" s="179"/>
      <c r="S229" s="179">
        <f t="shared" si="147"/>
        <v>0</v>
      </c>
      <c r="T229" s="179"/>
      <c r="U229" s="179"/>
      <c r="V229" s="179"/>
      <c r="W229" s="179">
        <f t="shared" si="148"/>
        <v>0</v>
      </c>
      <c r="X229" s="179"/>
      <c r="Y229" s="215">
        <f>+[3]CHDNCR!J77+[3]CHDNCR!I77</f>
        <v>31000</v>
      </c>
      <c r="Z229" s="179"/>
      <c r="AA229" s="179">
        <f t="shared" si="149"/>
        <v>31000</v>
      </c>
      <c r="AB229" s="179">
        <f t="shared" si="95"/>
        <v>0</v>
      </c>
      <c r="AC229" s="179">
        <f t="shared" si="95"/>
        <v>31000</v>
      </c>
      <c r="AD229" s="179">
        <f t="shared" si="95"/>
        <v>0</v>
      </c>
      <c r="AE229" s="179">
        <f t="shared" si="96"/>
        <v>31000</v>
      </c>
      <c r="AF229" s="179"/>
      <c r="AG229" s="179">
        <f>+[3]CHDNCR!AX77</f>
        <v>31000</v>
      </c>
      <c r="AH229" s="179"/>
      <c r="AI229" s="179">
        <f t="shared" si="150"/>
        <v>31000</v>
      </c>
      <c r="AJ229" s="179">
        <f t="shared" si="117"/>
        <v>0</v>
      </c>
      <c r="AK229" s="179">
        <f t="shared" si="117"/>
        <v>0</v>
      </c>
      <c r="AL229" s="179">
        <f t="shared" si="117"/>
        <v>0</v>
      </c>
      <c r="AM229" s="179">
        <f t="shared" si="151"/>
        <v>0</v>
      </c>
      <c r="AN229" s="181" t="str">
        <f t="shared" si="119"/>
        <v xml:space="preserve"> </v>
      </c>
      <c r="AO229" s="181">
        <f t="shared" si="141"/>
        <v>1</v>
      </c>
      <c r="AP229" s="181" t="str">
        <f t="shared" si="141"/>
        <v xml:space="preserve"> </v>
      </c>
      <c r="AQ229" s="181">
        <f t="shared" si="141"/>
        <v>1</v>
      </c>
      <c r="AR229" s="179">
        <f t="shared" si="120"/>
        <v>0</v>
      </c>
      <c r="AS229" s="179">
        <f t="shared" si="120"/>
        <v>0</v>
      </c>
      <c r="AT229" s="179">
        <f t="shared" si="120"/>
        <v>0</v>
      </c>
      <c r="AU229" s="138">
        <f t="shared" si="121"/>
        <v>0</v>
      </c>
      <c r="AV229" s="182"/>
    </row>
    <row r="230" spans="1:49" s="183" customFormat="1">
      <c r="A230" s="135"/>
      <c r="B230" s="136"/>
      <c r="C230" s="212" t="s">
        <v>88</v>
      </c>
      <c r="D230" s="179"/>
      <c r="E230" s="179"/>
      <c r="F230" s="179"/>
      <c r="G230" s="179">
        <f t="shared" si="144"/>
        <v>0</v>
      </c>
      <c r="H230" s="179"/>
      <c r="I230" s="179"/>
      <c r="J230" s="179"/>
      <c r="K230" s="179">
        <f t="shared" si="145"/>
        <v>0</v>
      </c>
      <c r="L230" s="179">
        <f t="shared" si="118"/>
        <v>0</v>
      </c>
      <c r="M230" s="179">
        <f t="shared" si="118"/>
        <v>0</v>
      </c>
      <c r="N230" s="179">
        <f t="shared" si="118"/>
        <v>0</v>
      </c>
      <c r="O230" s="179">
        <f t="shared" si="146"/>
        <v>0</v>
      </c>
      <c r="P230" s="179"/>
      <c r="Q230" s="179"/>
      <c r="R230" s="179"/>
      <c r="S230" s="179">
        <f t="shared" si="147"/>
        <v>0</v>
      </c>
      <c r="T230" s="179"/>
      <c r="U230" s="179"/>
      <c r="V230" s="179"/>
      <c r="W230" s="179">
        <f t="shared" si="148"/>
        <v>0</v>
      </c>
      <c r="X230" s="179"/>
      <c r="Y230" s="215">
        <f>+[3]CHDCAR!J77+[3]CHDCAR!I77</f>
        <v>217746</v>
      </c>
      <c r="Z230" s="179"/>
      <c r="AA230" s="179">
        <f t="shared" si="149"/>
        <v>217746</v>
      </c>
      <c r="AB230" s="179">
        <f t="shared" si="95"/>
        <v>0</v>
      </c>
      <c r="AC230" s="179">
        <f t="shared" si="95"/>
        <v>217746</v>
      </c>
      <c r="AD230" s="179">
        <f t="shared" si="95"/>
        <v>0</v>
      </c>
      <c r="AE230" s="179">
        <f t="shared" si="96"/>
        <v>217746</v>
      </c>
      <c r="AF230" s="179"/>
      <c r="AG230" s="179">
        <f>+[3]CHDCAR!AX77</f>
        <v>111000</v>
      </c>
      <c r="AH230" s="179"/>
      <c r="AI230" s="179">
        <f t="shared" si="150"/>
        <v>111000</v>
      </c>
      <c r="AJ230" s="179">
        <f t="shared" si="117"/>
        <v>0</v>
      </c>
      <c r="AK230" s="179">
        <f t="shared" si="117"/>
        <v>106746</v>
      </c>
      <c r="AL230" s="179">
        <f t="shared" si="117"/>
        <v>0</v>
      </c>
      <c r="AM230" s="179">
        <f t="shared" si="151"/>
        <v>106746</v>
      </c>
      <c r="AN230" s="181" t="str">
        <f t="shared" si="119"/>
        <v xml:space="preserve"> </v>
      </c>
      <c r="AO230" s="181">
        <f t="shared" si="119"/>
        <v>0.50976826210355186</v>
      </c>
      <c r="AP230" s="181" t="str">
        <f t="shared" si="119"/>
        <v xml:space="preserve"> </v>
      </c>
      <c r="AQ230" s="181">
        <f t="shared" si="119"/>
        <v>0.50976826210355186</v>
      </c>
      <c r="AR230" s="179">
        <f t="shared" si="120"/>
        <v>0</v>
      </c>
      <c r="AS230" s="179">
        <f t="shared" si="120"/>
        <v>0</v>
      </c>
      <c r="AT230" s="179">
        <f t="shared" si="120"/>
        <v>0</v>
      </c>
      <c r="AU230" s="138">
        <f t="shared" si="121"/>
        <v>0</v>
      </c>
      <c r="AV230" s="182"/>
    </row>
    <row r="231" spans="1:49" s="183" customFormat="1">
      <c r="A231" s="135"/>
      <c r="B231" s="136"/>
      <c r="C231" s="213" t="s">
        <v>80</v>
      </c>
      <c r="D231" s="179"/>
      <c r="E231" s="179"/>
      <c r="F231" s="179"/>
      <c r="G231" s="179">
        <f t="shared" si="144"/>
        <v>0</v>
      </c>
      <c r="H231" s="179"/>
      <c r="I231" s="179"/>
      <c r="J231" s="179"/>
      <c r="K231" s="179">
        <f t="shared" si="145"/>
        <v>0</v>
      </c>
      <c r="L231" s="179">
        <f t="shared" si="118"/>
        <v>0</v>
      </c>
      <c r="M231" s="179">
        <f t="shared" si="118"/>
        <v>0</v>
      </c>
      <c r="N231" s="179">
        <f t="shared" si="118"/>
        <v>0</v>
      </c>
      <c r="O231" s="179">
        <f t="shared" si="146"/>
        <v>0</v>
      </c>
      <c r="P231" s="179"/>
      <c r="Q231" s="179"/>
      <c r="R231" s="179"/>
      <c r="S231" s="179">
        <f t="shared" si="147"/>
        <v>0</v>
      </c>
      <c r="T231" s="179"/>
      <c r="U231" s="179"/>
      <c r="V231" s="179"/>
      <c r="W231" s="179">
        <f t="shared" si="148"/>
        <v>0</v>
      </c>
      <c r="X231" s="179"/>
      <c r="Y231" s="215">
        <f>+[3]CHD1!J77+[3]CHD1!I77</f>
        <v>105000</v>
      </c>
      <c r="Z231" s="179"/>
      <c r="AA231" s="179">
        <f t="shared" si="149"/>
        <v>105000</v>
      </c>
      <c r="AB231" s="179">
        <f t="shared" si="95"/>
        <v>0</v>
      </c>
      <c r="AC231" s="179">
        <f t="shared" si="95"/>
        <v>105000</v>
      </c>
      <c r="AD231" s="179">
        <f t="shared" si="95"/>
        <v>0</v>
      </c>
      <c r="AE231" s="179">
        <f t="shared" si="96"/>
        <v>105000</v>
      </c>
      <c r="AF231" s="179"/>
      <c r="AG231" s="179">
        <f>+[3]CHD1!AX77</f>
        <v>74000</v>
      </c>
      <c r="AH231" s="179"/>
      <c r="AI231" s="179">
        <f t="shared" si="150"/>
        <v>74000</v>
      </c>
      <c r="AJ231" s="179">
        <f t="shared" si="117"/>
        <v>0</v>
      </c>
      <c r="AK231" s="179">
        <f t="shared" si="117"/>
        <v>31000</v>
      </c>
      <c r="AL231" s="179">
        <f t="shared" si="117"/>
        <v>0</v>
      </c>
      <c r="AM231" s="179">
        <f t="shared" si="151"/>
        <v>31000</v>
      </c>
      <c r="AN231" s="181" t="str">
        <f t="shared" si="119"/>
        <v xml:space="preserve"> </v>
      </c>
      <c r="AO231" s="181">
        <f t="shared" si="119"/>
        <v>0.70476190476190481</v>
      </c>
      <c r="AP231" s="181" t="str">
        <f t="shared" si="119"/>
        <v xml:space="preserve"> </v>
      </c>
      <c r="AQ231" s="181">
        <f t="shared" si="119"/>
        <v>0.70476190476190481</v>
      </c>
      <c r="AR231" s="179">
        <f t="shared" si="120"/>
        <v>0</v>
      </c>
      <c r="AS231" s="179">
        <f t="shared" si="120"/>
        <v>0</v>
      </c>
      <c r="AT231" s="179">
        <f t="shared" si="120"/>
        <v>0</v>
      </c>
      <c r="AU231" s="138">
        <f t="shared" si="121"/>
        <v>0</v>
      </c>
      <c r="AV231" s="182"/>
    </row>
    <row r="232" spans="1:49" s="183" customFormat="1" ht="24">
      <c r="A232" s="135"/>
      <c r="B232" s="136"/>
      <c r="C232" s="212" t="s">
        <v>91</v>
      </c>
      <c r="D232" s="179"/>
      <c r="E232" s="179"/>
      <c r="F232" s="179"/>
      <c r="G232" s="179">
        <f t="shared" si="144"/>
        <v>0</v>
      </c>
      <c r="H232" s="179"/>
      <c r="I232" s="179"/>
      <c r="J232" s="179"/>
      <c r="K232" s="179">
        <f t="shared" si="145"/>
        <v>0</v>
      </c>
      <c r="L232" s="179">
        <f t="shared" si="118"/>
        <v>0</v>
      </c>
      <c r="M232" s="179">
        <f t="shared" si="118"/>
        <v>0</v>
      </c>
      <c r="N232" s="179">
        <f t="shared" si="118"/>
        <v>0</v>
      </c>
      <c r="O232" s="179">
        <f t="shared" si="146"/>
        <v>0</v>
      </c>
      <c r="P232" s="179"/>
      <c r="Q232" s="179"/>
      <c r="R232" s="179"/>
      <c r="S232" s="179">
        <f t="shared" si="147"/>
        <v>0</v>
      </c>
      <c r="T232" s="179"/>
      <c r="U232" s="179"/>
      <c r="V232" s="179"/>
      <c r="W232" s="179">
        <f t="shared" si="148"/>
        <v>0</v>
      </c>
      <c r="X232" s="179"/>
      <c r="Y232" s="215">
        <f>+[3]CHD2!J77+[3]CHD2!I77</f>
        <v>146189</v>
      </c>
      <c r="Z232" s="179"/>
      <c r="AA232" s="179">
        <f t="shared" si="149"/>
        <v>146189</v>
      </c>
      <c r="AB232" s="179">
        <f t="shared" si="95"/>
        <v>0</v>
      </c>
      <c r="AC232" s="179">
        <f t="shared" si="95"/>
        <v>146189</v>
      </c>
      <c r="AD232" s="179">
        <f t="shared" si="95"/>
        <v>0</v>
      </c>
      <c r="AE232" s="179">
        <f t="shared" si="96"/>
        <v>146189</v>
      </c>
      <c r="AF232" s="179"/>
      <c r="AG232" s="179">
        <f>+[3]CHD2!AX77</f>
        <v>131535</v>
      </c>
      <c r="AH232" s="179"/>
      <c r="AI232" s="179">
        <f t="shared" si="150"/>
        <v>131535</v>
      </c>
      <c r="AJ232" s="179">
        <f t="shared" si="117"/>
        <v>0</v>
      </c>
      <c r="AK232" s="179">
        <f t="shared" si="117"/>
        <v>14654</v>
      </c>
      <c r="AL232" s="179">
        <f t="shared" si="117"/>
        <v>0</v>
      </c>
      <c r="AM232" s="179">
        <f t="shared" si="151"/>
        <v>14654</v>
      </c>
      <c r="AN232" s="181" t="str">
        <f t="shared" si="119"/>
        <v xml:space="preserve"> </v>
      </c>
      <c r="AO232" s="181">
        <f t="shared" si="119"/>
        <v>0.89975989985566629</v>
      </c>
      <c r="AP232" s="181" t="str">
        <f t="shared" si="119"/>
        <v xml:space="preserve"> </v>
      </c>
      <c r="AQ232" s="181">
        <f t="shared" si="119"/>
        <v>0.89975989985566629</v>
      </c>
      <c r="AR232" s="179">
        <f t="shared" si="120"/>
        <v>0</v>
      </c>
      <c r="AS232" s="179">
        <f t="shared" si="120"/>
        <v>0</v>
      </c>
      <c r="AT232" s="179">
        <f t="shared" si="120"/>
        <v>0</v>
      </c>
      <c r="AU232" s="138">
        <f t="shared" si="121"/>
        <v>0</v>
      </c>
      <c r="AV232" s="182"/>
    </row>
    <row r="233" spans="1:49" s="183" customFormat="1">
      <c r="A233" s="135"/>
      <c r="B233" s="136"/>
      <c r="C233" s="212" t="s">
        <v>93</v>
      </c>
      <c r="D233" s="179"/>
      <c r="E233" s="179"/>
      <c r="F233" s="179"/>
      <c r="G233" s="179">
        <f t="shared" si="144"/>
        <v>0</v>
      </c>
      <c r="H233" s="179"/>
      <c r="I233" s="179"/>
      <c r="J233" s="179"/>
      <c r="K233" s="179">
        <f t="shared" si="145"/>
        <v>0</v>
      </c>
      <c r="L233" s="179">
        <f t="shared" si="118"/>
        <v>0</v>
      </c>
      <c r="M233" s="179">
        <f t="shared" si="118"/>
        <v>0</v>
      </c>
      <c r="N233" s="179">
        <f t="shared" si="118"/>
        <v>0</v>
      </c>
      <c r="O233" s="179">
        <f t="shared" si="146"/>
        <v>0</v>
      </c>
      <c r="P233" s="179"/>
      <c r="Q233" s="179"/>
      <c r="R233" s="179"/>
      <c r="S233" s="179">
        <f t="shared" si="147"/>
        <v>0</v>
      </c>
      <c r="T233" s="179"/>
      <c r="U233" s="179"/>
      <c r="V233" s="179"/>
      <c r="W233" s="179">
        <f t="shared" si="148"/>
        <v>0</v>
      </c>
      <c r="X233" s="179"/>
      <c r="Y233" s="215">
        <f>+[3]CHD3!J77+[3]CHD3!I77</f>
        <v>212400</v>
      </c>
      <c r="Z233" s="179"/>
      <c r="AA233" s="179">
        <f t="shared" si="149"/>
        <v>212400</v>
      </c>
      <c r="AB233" s="179">
        <f t="shared" si="95"/>
        <v>0</v>
      </c>
      <c r="AC233" s="179">
        <f t="shared" si="95"/>
        <v>212400</v>
      </c>
      <c r="AD233" s="179">
        <f t="shared" si="95"/>
        <v>0</v>
      </c>
      <c r="AE233" s="179">
        <f t="shared" si="96"/>
        <v>212400</v>
      </c>
      <c r="AF233" s="179"/>
      <c r="AG233" s="179">
        <f>+[3]CHD3!AX77</f>
        <v>168800</v>
      </c>
      <c r="AH233" s="179"/>
      <c r="AI233" s="179">
        <f t="shared" si="150"/>
        <v>168800</v>
      </c>
      <c r="AJ233" s="179">
        <f t="shared" si="117"/>
        <v>0</v>
      </c>
      <c r="AK233" s="179">
        <f t="shared" si="117"/>
        <v>43600</v>
      </c>
      <c r="AL233" s="179">
        <f t="shared" si="117"/>
        <v>0</v>
      </c>
      <c r="AM233" s="179">
        <f t="shared" si="151"/>
        <v>43600</v>
      </c>
      <c r="AN233" s="181" t="str">
        <f t="shared" si="119"/>
        <v xml:space="preserve"> </v>
      </c>
      <c r="AO233" s="181">
        <f t="shared" si="119"/>
        <v>0.79472693032015063</v>
      </c>
      <c r="AP233" s="181" t="str">
        <f t="shared" si="119"/>
        <v xml:space="preserve"> </v>
      </c>
      <c r="AQ233" s="181">
        <f t="shared" si="119"/>
        <v>0.79472693032015063</v>
      </c>
      <c r="AR233" s="179">
        <f t="shared" si="120"/>
        <v>0</v>
      </c>
      <c r="AS233" s="179">
        <f t="shared" si="120"/>
        <v>0</v>
      </c>
      <c r="AT233" s="179">
        <f t="shared" si="120"/>
        <v>0</v>
      </c>
      <c r="AU233" s="138">
        <f t="shared" si="121"/>
        <v>0</v>
      </c>
      <c r="AV233" s="182"/>
    </row>
    <row r="234" spans="1:49" s="183" customFormat="1">
      <c r="A234" s="135"/>
      <c r="B234" s="136"/>
      <c r="C234" s="212" t="s">
        <v>95</v>
      </c>
      <c r="D234" s="179"/>
      <c r="E234" s="179"/>
      <c r="F234" s="179"/>
      <c r="G234" s="179">
        <f t="shared" si="144"/>
        <v>0</v>
      </c>
      <c r="H234" s="179"/>
      <c r="I234" s="179"/>
      <c r="J234" s="179"/>
      <c r="K234" s="179">
        <f t="shared" si="145"/>
        <v>0</v>
      </c>
      <c r="L234" s="179">
        <f t="shared" si="118"/>
        <v>0</v>
      </c>
      <c r="M234" s="179">
        <f t="shared" si="118"/>
        <v>0</v>
      </c>
      <c r="N234" s="179">
        <f t="shared" si="118"/>
        <v>0</v>
      </c>
      <c r="O234" s="179">
        <f t="shared" si="146"/>
        <v>0</v>
      </c>
      <c r="P234" s="179"/>
      <c r="Q234" s="179"/>
      <c r="R234" s="179"/>
      <c r="S234" s="179">
        <f t="shared" si="147"/>
        <v>0</v>
      </c>
      <c r="T234" s="179"/>
      <c r="U234" s="179"/>
      <c r="V234" s="179"/>
      <c r="W234" s="179">
        <f t="shared" si="148"/>
        <v>0</v>
      </c>
      <c r="X234" s="179"/>
      <c r="Y234" s="215">
        <f>+[3]CHD4A!J77+[3]CHD4A!I77</f>
        <v>179000</v>
      </c>
      <c r="Z234" s="179"/>
      <c r="AA234" s="179">
        <f t="shared" si="149"/>
        <v>179000</v>
      </c>
      <c r="AB234" s="179">
        <f t="shared" si="95"/>
        <v>0</v>
      </c>
      <c r="AC234" s="179">
        <f t="shared" si="95"/>
        <v>179000</v>
      </c>
      <c r="AD234" s="179">
        <f t="shared" si="95"/>
        <v>0</v>
      </c>
      <c r="AE234" s="179">
        <f t="shared" si="96"/>
        <v>179000</v>
      </c>
      <c r="AF234" s="179"/>
      <c r="AG234" s="179">
        <f>+[3]CHD4A!AX77</f>
        <v>179000</v>
      </c>
      <c r="AH234" s="179"/>
      <c r="AI234" s="179">
        <f t="shared" si="150"/>
        <v>179000</v>
      </c>
      <c r="AJ234" s="179">
        <f t="shared" si="117"/>
        <v>0</v>
      </c>
      <c r="AK234" s="179">
        <f t="shared" si="117"/>
        <v>0</v>
      </c>
      <c r="AL234" s="179">
        <f t="shared" si="117"/>
        <v>0</v>
      </c>
      <c r="AM234" s="179">
        <f t="shared" si="151"/>
        <v>0</v>
      </c>
      <c r="AN234" s="181" t="str">
        <f t="shared" si="119"/>
        <v xml:space="preserve"> </v>
      </c>
      <c r="AO234" s="181">
        <f t="shared" si="119"/>
        <v>1</v>
      </c>
      <c r="AP234" s="181" t="str">
        <f t="shared" si="119"/>
        <v xml:space="preserve"> </v>
      </c>
      <c r="AQ234" s="181">
        <f t="shared" si="119"/>
        <v>1</v>
      </c>
      <c r="AR234" s="179">
        <f t="shared" si="120"/>
        <v>0</v>
      </c>
      <c r="AS234" s="179">
        <f t="shared" si="120"/>
        <v>0</v>
      </c>
      <c r="AT234" s="179">
        <f t="shared" si="120"/>
        <v>0</v>
      </c>
      <c r="AU234" s="138">
        <f t="shared" si="121"/>
        <v>0</v>
      </c>
      <c r="AV234" s="182"/>
    </row>
    <row r="235" spans="1:49" s="183" customFormat="1">
      <c r="A235" s="135"/>
      <c r="B235" s="136"/>
      <c r="C235" s="212" t="s">
        <v>97</v>
      </c>
      <c r="D235" s="179"/>
      <c r="E235" s="179"/>
      <c r="F235" s="179"/>
      <c r="G235" s="179">
        <f t="shared" si="144"/>
        <v>0</v>
      </c>
      <c r="H235" s="179"/>
      <c r="I235" s="179"/>
      <c r="J235" s="179"/>
      <c r="K235" s="179">
        <f t="shared" si="145"/>
        <v>0</v>
      </c>
      <c r="L235" s="179">
        <f t="shared" si="118"/>
        <v>0</v>
      </c>
      <c r="M235" s="179">
        <f t="shared" si="118"/>
        <v>0</v>
      </c>
      <c r="N235" s="179">
        <f t="shared" si="118"/>
        <v>0</v>
      </c>
      <c r="O235" s="179">
        <f t="shared" si="146"/>
        <v>0</v>
      </c>
      <c r="P235" s="179"/>
      <c r="Q235" s="179"/>
      <c r="R235" s="179"/>
      <c r="S235" s="179">
        <f t="shared" si="147"/>
        <v>0</v>
      </c>
      <c r="T235" s="179"/>
      <c r="U235" s="179"/>
      <c r="V235" s="179"/>
      <c r="W235" s="179">
        <f t="shared" si="148"/>
        <v>0</v>
      </c>
      <c r="X235" s="179"/>
      <c r="Y235" s="215">
        <f>+[3]CHD4B!J77+[3]CHD4B!I77</f>
        <v>144340</v>
      </c>
      <c r="Z235" s="179"/>
      <c r="AA235" s="179">
        <f t="shared" si="149"/>
        <v>144340</v>
      </c>
      <c r="AB235" s="179">
        <f t="shared" ref="AB235:AD244" si="152">+P235+X235+T235</f>
        <v>0</v>
      </c>
      <c r="AC235" s="179">
        <f t="shared" si="152"/>
        <v>144340</v>
      </c>
      <c r="AD235" s="179">
        <f t="shared" si="152"/>
        <v>0</v>
      </c>
      <c r="AE235" s="179">
        <f t="shared" si="96"/>
        <v>144340</v>
      </c>
      <c r="AF235" s="179"/>
      <c r="AG235" s="179">
        <f>+[3]CHD4B!AX77</f>
        <v>111000</v>
      </c>
      <c r="AH235" s="179"/>
      <c r="AI235" s="179">
        <f t="shared" si="150"/>
        <v>111000</v>
      </c>
      <c r="AJ235" s="179">
        <f t="shared" si="117"/>
        <v>0</v>
      </c>
      <c r="AK235" s="179">
        <f t="shared" si="117"/>
        <v>33340</v>
      </c>
      <c r="AL235" s="179">
        <f t="shared" si="117"/>
        <v>0</v>
      </c>
      <c r="AM235" s="179">
        <f t="shared" si="151"/>
        <v>33340</v>
      </c>
      <c r="AN235" s="181" t="str">
        <f t="shared" si="119"/>
        <v xml:space="preserve"> </v>
      </c>
      <c r="AO235" s="181">
        <f t="shared" si="119"/>
        <v>0.76901759733961483</v>
      </c>
      <c r="AP235" s="181" t="str">
        <f t="shared" si="119"/>
        <v xml:space="preserve"> </v>
      </c>
      <c r="AQ235" s="181">
        <f t="shared" si="119"/>
        <v>0.76901759733961483</v>
      </c>
      <c r="AR235" s="179">
        <f t="shared" si="120"/>
        <v>0</v>
      </c>
      <c r="AS235" s="179">
        <f t="shared" si="120"/>
        <v>0</v>
      </c>
      <c r="AT235" s="179">
        <f t="shared" si="120"/>
        <v>0</v>
      </c>
      <c r="AU235" s="138">
        <f t="shared" si="121"/>
        <v>0</v>
      </c>
      <c r="AV235" s="182"/>
    </row>
    <row r="236" spans="1:49" s="183" customFormat="1">
      <c r="A236" s="135"/>
      <c r="B236" s="136"/>
      <c r="C236" s="212" t="s">
        <v>53</v>
      </c>
      <c r="D236" s="179"/>
      <c r="E236" s="179"/>
      <c r="F236" s="179"/>
      <c r="G236" s="179">
        <f t="shared" si="144"/>
        <v>0</v>
      </c>
      <c r="H236" s="179"/>
      <c r="I236" s="179"/>
      <c r="J236" s="179"/>
      <c r="K236" s="179">
        <f t="shared" si="145"/>
        <v>0</v>
      </c>
      <c r="L236" s="179">
        <f t="shared" si="118"/>
        <v>0</v>
      </c>
      <c r="M236" s="179">
        <f t="shared" si="118"/>
        <v>0</v>
      </c>
      <c r="N236" s="179">
        <f t="shared" si="118"/>
        <v>0</v>
      </c>
      <c r="O236" s="179">
        <f t="shared" si="146"/>
        <v>0</v>
      </c>
      <c r="P236" s="179"/>
      <c r="Q236" s="179"/>
      <c r="R236" s="179"/>
      <c r="S236" s="179">
        <f t="shared" si="147"/>
        <v>0</v>
      </c>
      <c r="T236" s="179"/>
      <c r="U236" s="179"/>
      <c r="V236" s="179"/>
      <c r="W236" s="179">
        <f t="shared" si="148"/>
        <v>0</v>
      </c>
      <c r="X236" s="179"/>
      <c r="Y236" s="215">
        <f>+[3]CHD5!J77+[3]CHD5!I77</f>
        <v>111000</v>
      </c>
      <c r="Z236" s="179"/>
      <c r="AA236" s="179">
        <f t="shared" si="149"/>
        <v>111000</v>
      </c>
      <c r="AB236" s="179">
        <f t="shared" si="152"/>
        <v>0</v>
      </c>
      <c r="AC236" s="179">
        <f t="shared" si="152"/>
        <v>111000</v>
      </c>
      <c r="AD236" s="179">
        <f t="shared" si="152"/>
        <v>0</v>
      </c>
      <c r="AE236" s="179">
        <f t="shared" si="96"/>
        <v>111000</v>
      </c>
      <c r="AF236" s="179"/>
      <c r="AG236" s="179">
        <f>+[3]CHD5!AX77</f>
        <v>111000</v>
      </c>
      <c r="AH236" s="179"/>
      <c r="AI236" s="179">
        <f t="shared" si="150"/>
        <v>111000</v>
      </c>
      <c r="AJ236" s="179">
        <f t="shared" si="117"/>
        <v>0</v>
      </c>
      <c r="AK236" s="179">
        <f t="shared" si="117"/>
        <v>0</v>
      </c>
      <c r="AL236" s="179">
        <f t="shared" si="117"/>
        <v>0</v>
      </c>
      <c r="AM236" s="179">
        <f t="shared" si="151"/>
        <v>0</v>
      </c>
      <c r="AN236" s="181" t="str">
        <f t="shared" si="119"/>
        <v xml:space="preserve"> </v>
      </c>
      <c r="AO236" s="181">
        <f t="shared" si="119"/>
        <v>1</v>
      </c>
      <c r="AP236" s="181" t="str">
        <f t="shared" si="119"/>
        <v xml:space="preserve"> </v>
      </c>
      <c r="AQ236" s="181">
        <f t="shared" si="119"/>
        <v>1</v>
      </c>
      <c r="AR236" s="179">
        <f t="shared" si="120"/>
        <v>0</v>
      </c>
      <c r="AS236" s="179">
        <f t="shared" si="120"/>
        <v>0</v>
      </c>
      <c r="AT236" s="179">
        <f t="shared" si="120"/>
        <v>0</v>
      </c>
      <c r="AU236" s="138">
        <f t="shared" si="121"/>
        <v>0</v>
      </c>
      <c r="AV236" s="182"/>
    </row>
    <row r="237" spans="1:49" s="183" customFormat="1" ht="24">
      <c r="A237" s="135"/>
      <c r="B237" s="136"/>
      <c r="C237" s="212" t="s">
        <v>100</v>
      </c>
      <c r="D237" s="179"/>
      <c r="E237" s="179"/>
      <c r="F237" s="179"/>
      <c r="G237" s="179">
        <f t="shared" si="144"/>
        <v>0</v>
      </c>
      <c r="H237" s="179"/>
      <c r="I237" s="179"/>
      <c r="J237" s="179"/>
      <c r="K237" s="179">
        <f t="shared" si="145"/>
        <v>0</v>
      </c>
      <c r="L237" s="179">
        <f t="shared" si="118"/>
        <v>0</v>
      </c>
      <c r="M237" s="179">
        <f t="shared" si="118"/>
        <v>0</v>
      </c>
      <c r="N237" s="179">
        <f t="shared" si="118"/>
        <v>0</v>
      </c>
      <c r="O237" s="179">
        <f t="shared" si="146"/>
        <v>0</v>
      </c>
      <c r="P237" s="179"/>
      <c r="Q237" s="179"/>
      <c r="R237" s="179"/>
      <c r="S237" s="179">
        <f t="shared" si="147"/>
        <v>0</v>
      </c>
      <c r="T237" s="179"/>
      <c r="U237" s="179"/>
      <c r="V237" s="179"/>
      <c r="W237" s="179">
        <f t="shared" si="148"/>
        <v>0</v>
      </c>
      <c r="X237" s="179"/>
      <c r="Y237" s="215">
        <f>+[3]CHD6!J77+[3]CHD6!I77</f>
        <v>364400</v>
      </c>
      <c r="Z237" s="179"/>
      <c r="AA237" s="179">
        <f t="shared" si="149"/>
        <v>364400</v>
      </c>
      <c r="AB237" s="179">
        <f t="shared" si="152"/>
        <v>0</v>
      </c>
      <c r="AC237" s="179">
        <f t="shared" si="152"/>
        <v>364400</v>
      </c>
      <c r="AD237" s="179">
        <f t="shared" si="152"/>
        <v>0</v>
      </c>
      <c r="AE237" s="179">
        <f t="shared" si="96"/>
        <v>364400</v>
      </c>
      <c r="AF237" s="179"/>
      <c r="AG237" s="179">
        <f>+[3]CHD6!AX77</f>
        <v>364200</v>
      </c>
      <c r="AH237" s="179"/>
      <c r="AI237" s="179">
        <f t="shared" si="150"/>
        <v>364200</v>
      </c>
      <c r="AJ237" s="179">
        <f t="shared" si="117"/>
        <v>0</v>
      </c>
      <c r="AK237" s="179">
        <f t="shared" si="117"/>
        <v>200</v>
      </c>
      <c r="AL237" s="179">
        <f t="shared" si="117"/>
        <v>0</v>
      </c>
      <c r="AM237" s="179">
        <f t="shared" si="151"/>
        <v>200</v>
      </c>
      <c r="AN237" s="181" t="str">
        <f t="shared" si="119"/>
        <v xml:space="preserve"> </v>
      </c>
      <c r="AO237" s="181">
        <f t="shared" si="119"/>
        <v>0.99945115257958284</v>
      </c>
      <c r="AP237" s="181" t="str">
        <f t="shared" si="119"/>
        <v xml:space="preserve"> </v>
      </c>
      <c r="AQ237" s="181">
        <f t="shared" si="119"/>
        <v>0.99945115257958284</v>
      </c>
      <c r="AR237" s="179">
        <f t="shared" si="120"/>
        <v>0</v>
      </c>
      <c r="AS237" s="179">
        <f t="shared" si="120"/>
        <v>0</v>
      </c>
      <c r="AT237" s="179">
        <f t="shared" si="120"/>
        <v>0</v>
      </c>
      <c r="AU237" s="138">
        <f t="shared" si="121"/>
        <v>0</v>
      </c>
      <c r="AV237" s="182"/>
    </row>
    <row r="238" spans="1:49" s="183" customFormat="1">
      <c r="A238" s="135"/>
      <c r="B238" s="136"/>
      <c r="C238" s="212" t="s">
        <v>54</v>
      </c>
      <c r="D238" s="179"/>
      <c r="E238" s="179"/>
      <c r="F238" s="179"/>
      <c r="G238" s="179">
        <f t="shared" si="144"/>
        <v>0</v>
      </c>
      <c r="H238" s="179"/>
      <c r="I238" s="179"/>
      <c r="J238" s="179"/>
      <c r="K238" s="179">
        <f t="shared" si="145"/>
        <v>0</v>
      </c>
      <c r="L238" s="179">
        <f t="shared" si="118"/>
        <v>0</v>
      </c>
      <c r="M238" s="179">
        <f t="shared" si="118"/>
        <v>0</v>
      </c>
      <c r="N238" s="179">
        <f t="shared" si="118"/>
        <v>0</v>
      </c>
      <c r="O238" s="179">
        <f t="shared" si="146"/>
        <v>0</v>
      </c>
      <c r="P238" s="179"/>
      <c r="Q238" s="179"/>
      <c r="R238" s="179"/>
      <c r="S238" s="179">
        <f t="shared" si="147"/>
        <v>0</v>
      </c>
      <c r="T238" s="179"/>
      <c r="U238" s="179"/>
      <c r="V238" s="179"/>
      <c r="W238" s="179">
        <f t="shared" si="148"/>
        <v>0</v>
      </c>
      <c r="X238" s="179"/>
      <c r="Y238" s="215">
        <f>+[3]CHD7!J77+[3]CHD7!I77</f>
        <v>771800</v>
      </c>
      <c r="Z238" s="179"/>
      <c r="AA238" s="179">
        <f t="shared" si="149"/>
        <v>771800</v>
      </c>
      <c r="AB238" s="179">
        <f t="shared" si="152"/>
        <v>0</v>
      </c>
      <c r="AC238" s="179">
        <f t="shared" si="152"/>
        <v>771800</v>
      </c>
      <c r="AD238" s="179">
        <f t="shared" si="152"/>
        <v>0</v>
      </c>
      <c r="AE238" s="179">
        <f t="shared" si="96"/>
        <v>771800</v>
      </c>
      <c r="AF238" s="179"/>
      <c r="AG238" s="179">
        <f>+[3]CHD7!AX77</f>
        <v>697800</v>
      </c>
      <c r="AH238" s="179"/>
      <c r="AI238" s="179">
        <f t="shared" si="150"/>
        <v>697800</v>
      </c>
      <c r="AJ238" s="179">
        <f t="shared" si="117"/>
        <v>0</v>
      </c>
      <c r="AK238" s="179">
        <f t="shared" si="117"/>
        <v>74000</v>
      </c>
      <c r="AL238" s="179">
        <f t="shared" si="117"/>
        <v>0</v>
      </c>
      <c r="AM238" s="179">
        <f t="shared" si="151"/>
        <v>74000</v>
      </c>
      <c r="AN238" s="181" t="str">
        <f t="shared" si="119"/>
        <v xml:space="preserve"> </v>
      </c>
      <c r="AO238" s="181">
        <f t="shared" si="119"/>
        <v>0.90412023840373157</v>
      </c>
      <c r="AP238" s="181" t="str">
        <f t="shared" si="119"/>
        <v xml:space="preserve"> </v>
      </c>
      <c r="AQ238" s="181">
        <f t="shared" si="119"/>
        <v>0.90412023840373157</v>
      </c>
      <c r="AR238" s="179">
        <f t="shared" si="120"/>
        <v>0</v>
      </c>
      <c r="AS238" s="179">
        <f t="shared" si="120"/>
        <v>0</v>
      </c>
      <c r="AT238" s="179">
        <f t="shared" si="120"/>
        <v>0</v>
      </c>
      <c r="AU238" s="138">
        <f t="shared" si="121"/>
        <v>0</v>
      </c>
      <c r="AV238" s="182"/>
    </row>
    <row r="239" spans="1:49" s="183" customFormat="1">
      <c r="A239" s="135"/>
      <c r="B239" s="136"/>
      <c r="C239" s="212" t="s">
        <v>103</v>
      </c>
      <c r="D239" s="179"/>
      <c r="E239" s="179"/>
      <c r="F239" s="179"/>
      <c r="G239" s="179">
        <f t="shared" si="144"/>
        <v>0</v>
      </c>
      <c r="H239" s="179"/>
      <c r="I239" s="179"/>
      <c r="J239" s="179"/>
      <c r="K239" s="179">
        <f t="shared" si="145"/>
        <v>0</v>
      </c>
      <c r="L239" s="179">
        <f t="shared" si="118"/>
        <v>0</v>
      </c>
      <c r="M239" s="179">
        <f t="shared" si="118"/>
        <v>0</v>
      </c>
      <c r="N239" s="179">
        <f t="shared" si="118"/>
        <v>0</v>
      </c>
      <c r="O239" s="179">
        <f t="shared" si="146"/>
        <v>0</v>
      </c>
      <c r="P239" s="179"/>
      <c r="Q239" s="179"/>
      <c r="R239" s="179"/>
      <c r="S239" s="179">
        <f t="shared" si="147"/>
        <v>0</v>
      </c>
      <c r="T239" s="179"/>
      <c r="U239" s="179"/>
      <c r="V239" s="179"/>
      <c r="W239" s="179">
        <f t="shared" si="148"/>
        <v>0</v>
      </c>
      <c r="X239" s="179"/>
      <c r="Y239" s="179">
        <f>+[3]CHD8!J77+[3]CHD8!I77</f>
        <v>245660</v>
      </c>
      <c r="Z239" s="179"/>
      <c r="AA239" s="179">
        <f t="shared" si="149"/>
        <v>245660</v>
      </c>
      <c r="AB239" s="179">
        <f t="shared" si="152"/>
        <v>0</v>
      </c>
      <c r="AC239" s="179">
        <f t="shared" si="152"/>
        <v>245660</v>
      </c>
      <c r="AD239" s="179">
        <f t="shared" si="152"/>
        <v>0</v>
      </c>
      <c r="AE239" s="179">
        <f t="shared" si="96"/>
        <v>245660</v>
      </c>
      <c r="AF239" s="179"/>
      <c r="AG239" s="179">
        <f>+[3]CHD8!AX77</f>
        <v>212320</v>
      </c>
      <c r="AH239" s="179"/>
      <c r="AI239" s="179">
        <f t="shared" si="150"/>
        <v>212320</v>
      </c>
      <c r="AJ239" s="179">
        <f t="shared" si="117"/>
        <v>0</v>
      </c>
      <c r="AK239" s="179">
        <f t="shared" si="117"/>
        <v>33340</v>
      </c>
      <c r="AL239" s="179">
        <f t="shared" si="117"/>
        <v>0</v>
      </c>
      <c r="AM239" s="179">
        <f t="shared" si="151"/>
        <v>33340</v>
      </c>
      <c r="AN239" s="181" t="str">
        <f t="shared" si="119"/>
        <v xml:space="preserve"> </v>
      </c>
      <c r="AO239" s="181">
        <f t="shared" si="119"/>
        <v>0.86428396971423915</v>
      </c>
      <c r="AP239" s="181" t="str">
        <f t="shared" si="119"/>
        <v xml:space="preserve"> </v>
      </c>
      <c r="AQ239" s="181">
        <f t="shared" si="119"/>
        <v>0.86428396971423915</v>
      </c>
      <c r="AR239" s="179">
        <f t="shared" si="120"/>
        <v>0</v>
      </c>
      <c r="AS239" s="179">
        <f t="shared" si="120"/>
        <v>0</v>
      </c>
      <c r="AT239" s="179">
        <f t="shared" si="120"/>
        <v>0</v>
      </c>
      <c r="AU239" s="138">
        <f t="shared" si="121"/>
        <v>0</v>
      </c>
      <c r="AV239" s="182"/>
    </row>
    <row r="240" spans="1:49" s="183" customFormat="1" ht="24">
      <c r="A240" s="135"/>
      <c r="B240" s="136"/>
      <c r="C240" s="212" t="s">
        <v>105</v>
      </c>
      <c r="D240" s="179"/>
      <c r="E240" s="179"/>
      <c r="F240" s="179"/>
      <c r="G240" s="179">
        <f t="shared" si="144"/>
        <v>0</v>
      </c>
      <c r="H240" s="179"/>
      <c r="I240" s="179"/>
      <c r="J240" s="179"/>
      <c r="K240" s="179">
        <f t="shared" si="145"/>
        <v>0</v>
      </c>
      <c r="L240" s="179">
        <f t="shared" si="118"/>
        <v>0</v>
      </c>
      <c r="M240" s="179">
        <f t="shared" si="118"/>
        <v>0</v>
      </c>
      <c r="N240" s="179">
        <f t="shared" si="118"/>
        <v>0</v>
      </c>
      <c r="O240" s="179">
        <f t="shared" si="146"/>
        <v>0</v>
      </c>
      <c r="P240" s="179"/>
      <c r="Q240" s="179"/>
      <c r="R240" s="179"/>
      <c r="S240" s="179">
        <f t="shared" si="147"/>
        <v>0</v>
      </c>
      <c r="T240" s="179"/>
      <c r="U240" s="179"/>
      <c r="V240" s="179"/>
      <c r="W240" s="179">
        <f t="shared" si="148"/>
        <v>0</v>
      </c>
      <c r="X240" s="179"/>
      <c r="Y240" s="215">
        <f>+[3]CHD9!J77+[3]CHD9!I77</f>
        <v>105000</v>
      </c>
      <c r="Z240" s="179"/>
      <c r="AA240" s="179">
        <f t="shared" si="149"/>
        <v>105000</v>
      </c>
      <c r="AB240" s="179">
        <f t="shared" si="152"/>
        <v>0</v>
      </c>
      <c r="AC240" s="179">
        <f t="shared" si="152"/>
        <v>105000</v>
      </c>
      <c r="AD240" s="179">
        <f t="shared" si="152"/>
        <v>0</v>
      </c>
      <c r="AE240" s="179">
        <f t="shared" si="96"/>
        <v>105000</v>
      </c>
      <c r="AF240" s="179"/>
      <c r="AG240" s="179">
        <f>+[3]CHD9!AX77</f>
        <v>105000</v>
      </c>
      <c r="AH240" s="179"/>
      <c r="AI240" s="179">
        <f t="shared" si="150"/>
        <v>105000</v>
      </c>
      <c r="AJ240" s="179">
        <f t="shared" si="117"/>
        <v>0</v>
      </c>
      <c r="AK240" s="179">
        <f t="shared" si="117"/>
        <v>0</v>
      </c>
      <c r="AL240" s="179">
        <f t="shared" si="117"/>
        <v>0</v>
      </c>
      <c r="AM240" s="179">
        <f t="shared" si="151"/>
        <v>0</v>
      </c>
      <c r="AN240" s="181" t="str">
        <f t="shared" si="119"/>
        <v xml:space="preserve"> </v>
      </c>
      <c r="AO240" s="181">
        <f t="shared" si="119"/>
        <v>1</v>
      </c>
      <c r="AP240" s="181" t="str">
        <f t="shared" si="119"/>
        <v xml:space="preserve"> </v>
      </c>
      <c r="AQ240" s="181">
        <f t="shared" si="119"/>
        <v>1</v>
      </c>
      <c r="AR240" s="179">
        <f t="shared" si="120"/>
        <v>0</v>
      </c>
      <c r="AS240" s="179">
        <f t="shared" si="120"/>
        <v>0</v>
      </c>
      <c r="AT240" s="179">
        <f t="shared" si="120"/>
        <v>0</v>
      </c>
      <c r="AU240" s="138">
        <f t="shared" si="121"/>
        <v>0</v>
      </c>
      <c r="AV240" s="182"/>
    </row>
    <row r="241" spans="1:48" s="183" customFormat="1" ht="24">
      <c r="A241" s="135"/>
      <c r="B241" s="136"/>
      <c r="C241" s="212" t="s">
        <v>107</v>
      </c>
      <c r="D241" s="179"/>
      <c r="E241" s="179"/>
      <c r="F241" s="179"/>
      <c r="G241" s="179">
        <f t="shared" si="144"/>
        <v>0</v>
      </c>
      <c r="H241" s="179"/>
      <c r="I241" s="179"/>
      <c r="J241" s="179"/>
      <c r="K241" s="179">
        <f t="shared" si="145"/>
        <v>0</v>
      </c>
      <c r="L241" s="179">
        <f t="shared" si="118"/>
        <v>0</v>
      </c>
      <c r="M241" s="179">
        <f t="shared" si="118"/>
        <v>0</v>
      </c>
      <c r="N241" s="179">
        <f t="shared" si="118"/>
        <v>0</v>
      </c>
      <c r="O241" s="179">
        <f t="shared" si="146"/>
        <v>0</v>
      </c>
      <c r="P241" s="179"/>
      <c r="Q241" s="179"/>
      <c r="R241" s="179"/>
      <c r="S241" s="179">
        <f t="shared" si="147"/>
        <v>0</v>
      </c>
      <c r="T241" s="179"/>
      <c r="U241" s="179"/>
      <c r="V241" s="179"/>
      <c r="W241" s="179">
        <f t="shared" si="148"/>
        <v>0</v>
      </c>
      <c r="X241" s="179"/>
      <c r="Y241" s="179">
        <f>+[3]CHD10!J77+[3]CHD10!I77</f>
        <v>268500</v>
      </c>
      <c r="Z241" s="179"/>
      <c r="AA241" s="179">
        <f t="shared" si="149"/>
        <v>268500</v>
      </c>
      <c r="AB241" s="179">
        <f t="shared" si="152"/>
        <v>0</v>
      </c>
      <c r="AC241" s="179">
        <f t="shared" si="152"/>
        <v>268500</v>
      </c>
      <c r="AD241" s="179">
        <f t="shared" si="152"/>
        <v>0</v>
      </c>
      <c r="AE241" s="179">
        <f t="shared" si="96"/>
        <v>268500</v>
      </c>
      <c r="AF241" s="179"/>
      <c r="AG241" s="179">
        <f>+[3]CHD10!AX77</f>
        <v>46500</v>
      </c>
      <c r="AH241" s="179"/>
      <c r="AI241" s="179">
        <f t="shared" si="150"/>
        <v>46500</v>
      </c>
      <c r="AJ241" s="179">
        <f t="shared" si="117"/>
        <v>0</v>
      </c>
      <c r="AK241" s="179">
        <f t="shared" si="117"/>
        <v>222000</v>
      </c>
      <c r="AL241" s="179">
        <f t="shared" si="117"/>
        <v>0</v>
      </c>
      <c r="AM241" s="179">
        <f t="shared" si="151"/>
        <v>222000</v>
      </c>
      <c r="AN241" s="181" t="str">
        <f t="shared" si="119"/>
        <v xml:space="preserve"> </v>
      </c>
      <c r="AO241" s="181">
        <f t="shared" si="119"/>
        <v>0.17318435754189945</v>
      </c>
      <c r="AP241" s="181" t="str">
        <f t="shared" si="119"/>
        <v xml:space="preserve"> </v>
      </c>
      <c r="AQ241" s="181">
        <f t="shared" si="119"/>
        <v>0.17318435754189945</v>
      </c>
      <c r="AR241" s="179">
        <f t="shared" si="120"/>
        <v>0</v>
      </c>
      <c r="AS241" s="179">
        <f t="shared" si="120"/>
        <v>0</v>
      </c>
      <c r="AT241" s="179">
        <f t="shared" si="120"/>
        <v>0</v>
      </c>
      <c r="AU241" s="138">
        <f t="shared" si="121"/>
        <v>0</v>
      </c>
      <c r="AV241" s="182"/>
    </row>
    <row r="242" spans="1:48" s="183" customFormat="1">
      <c r="A242" s="135"/>
      <c r="B242" s="136"/>
      <c r="C242" s="212" t="s">
        <v>55</v>
      </c>
      <c r="D242" s="179"/>
      <c r="E242" s="179"/>
      <c r="F242" s="179"/>
      <c r="G242" s="179">
        <f t="shared" si="144"/>
        <v>0</v>
      </c>
      <c r="H242" s="179"/>
      <c r="I242" s="179"/>
      <c r="J242" s="179"/>
      <c r="K242" s="179">
        <f t="shared" si="145"/>
        <v>0</v>
      </c>
      <c r="L242" s="179">
        <f t="shared" si="118"/>
        <v>0</v>
      </c>
      <c r="M242" s="179">
        <f t="shared" si="118"/>
        <v>0</v>
      </c>
      <c r="N242" s="179">
        <f t="shared" si="118"/>
        <v>0</v>
      </c>
      <c r="O242" s="179">
        <f t="shared" si="146"/>
        <v>0</v>
      </c>
      <c r="P242" s="179"/>
      <c r="Q242" s="179"/>
      <c r="R242" s="179"/>
      <c r="S242" s="179">
        <f t="shared" si="147"/>
        <v>0</v>
      </c>
      <c r="T242" s="179"/>
      <c r="U242" s="179"/>
      <c r="V242" s="179"/>
      <c r="W242" s="179">
        <f t="shared" si="148"/>
        <v>0</v>
      </c>
      <c r="X242" s="179"/>
      <c r="Y242" s="179">
        <f>+[3]CHD11!J77+[3]CHD11!I77</f>
        <v>253000</v>
      </c>
      <c r="Z242" s="179"/>
      <c r="AA242" s="179">
        <f t="shared" si="149"/>
        <v>253000</v>
      </c>
      <c r="AB242" s="179">
        <f t="shared" si="152"/>
        <v>0</v>
      </c>
      <c r="AC242" s="179">
        <f t="shared" si="152"/>
        <v>253000</v>
      </c>
      <c r="AD242" s="179">
        <f t="shared" si="152"/>
        <v>0</v>
      </c>
      <c r="AE242" s="179">
        <f t="shared" si="96"/>
        <v>253000</v>
      </c>
      <c r="AF242" s="179"/>
      <c r="AG242" s="179">
        <f>+[3]CHD11!AX77</f>
        <v>253000</v>
      </c>
      <c r="AH242" s="179"/>
      <c r="AI242" s="179">
        <f t="shared" si="150"/>
        <v>253000</v>
      </c>
      <c r="AJ242" s="179">
        <f t="shared" si="117"/>
        <v>0</v>
      </c>
      <c r="AK242" s="179">
        <f t="shared" si="117"/>
        <v>0</v>
      </c>
      <c r="AL242" s="179">
        <f t="shared" si="117"/>
        <v>0</v>
      </c>
      <c r="AM242" s="179">
        <f t="shared" si="151"/>
        <v>0</v>
      </c>
      <c r="AN242" s="181" t="str">
        <f t="shared" si="119"/>
        <v xml:space="preserve"> </v>
      </c>
      <c r="AO242" s="181">
        <f t="shared" si="119"/>
        <v>1</v>
      </c>
      <c r="AP242" s="181" t="str">
        <f t="shared" si="119"/>
        <v xml:space="preserve"> </v>
      </c>
      <c r="AQ242" s="181">
        <f t="shared" si="119"/>
        <v>1</v>
      </c>
      <c r="AR242" s="179">
        <f t="shared" si="120"/>
        <v>0</v>
      </c>
      <c r="AS242" s="179">
        <f t="shared" si="120"/>
        <v>0</v>
      </c>
      <c r="AT242" s="179">
        <f t="shared" si="120"/>
        <v>0</v>
      </c>
      <c r="AU242" s="138">
        <f t="shared" si="121"/>
        <v>0</v>
      </c>
      <c r="AV242" s="182"/>
    </row>
    <row r="243" spans="1:48" s="183" customFormat="1">
      <c r="A243" s="135"/>
      <c r="B243" s="136"/>
      <c r="C243" s="212" t="s">
        <v>56</v>
      </c>
      <c r="D243" s="179"/>
      <c r="E243" s="179"/>
      <c r="F243" s="179"/>
      <c r="G243" s="179">
        <f t="shared" si="144"/>
        <v>0</v>
      </c>
      <c r="H243" s="179"/>
      <c r="I243" s="179"/>
      <c r="J243" s="179"/>
      <c r="K243" s="179">
        <f t="shared" si="145"/>
        <v>0</v>
      </c>
      <c r="L243" s="179">
        <f t="shared" si="118"/>
        <v>0</v>
      </c>
      <c r="M243" s="179">
        <f t="shared" si="118"/>
        <v>0</v>
      </c>
      <c r="N243" s="179">
        <f t="shared" si="118"/>
        <v>0</v>
      </c>
      <c r="O243" s="179">
        <f t="shared" si="146"/>
        <v>0</v>
      </c>
      <c r="P243" s="179"/>
      <c r="Q243" s="179"/>
      <c r="R243" s="179"/>
      <c r="S243" s="179">
        <f t="shared" si="147"/>
        <v>0</v>
      </c>
      <c r="T243" s="179"/>
      <c r="U243" s="179"/>
      <c r="V243" s="179"/>
      <c r="W243" s="179">
        <f t="shared" si="148"/>
        <v>0</v>
      </c>
      <c r="X243" s="179"/>
      <c r="Y243" s="179">
        <f>+[3]CHD12!J77+[3]CHD12!I77</f>
        <v>204960</v>
      </c>
      <c r="Z243" s="179"/>
      <c r="AA243" s="179">
        <f t="shared" si="149"/>
        <v>204960</v>
      </c>
      <c r="AB243" s="179">
        <f t="shared" si="152"/>
        <v>0</v>
      </c>
      <c r="AC243" s="179">
        <f t="shared" si="152"/>
        <v>204960</v>
      </c>
      <c r="AD243" s="179">
        <f t="shared" si="152"/>
        <v>0</v>
      </c>
      <c r="AE243" s="179">
        <f t="shared" si="96"/>
        <v>204960</v>
      </c>
      <c r="AF243" s="179"/>
      <c r="AG243" s="179">
        <f>+[3]CHD12!AX77</f>
        <v>204960</v>
      </c>
      <c r="AH243" s="179"/>
      <c r="AI243" s="179">
        <f t="shared" si="150"/>
        <v>204960</v>
      </c>
      <c r="AJ243" s="179">
        <f t="shared" si="117"/>
        <v>0</v>
      </c>
      <c r="AK243" s="179">
        <f t="shared" si="117"/>
        <v>0</v>
      </c>
      <c r="AL243" s="179">
        <f t="shared" si="117"/>
        <v>0</v>
      </c>
      <c r="AM243" s="179">
        <f t="shared" si="151"/>
        <v>0</v>
      </c>
      <c r="AN243" s="181" t="str">
        <f t="shared" si="119"/>
        <v xml:space="preserve"> </v>
      </c>
      <c r="AO243" s="181">
        <f t="shared" si="119"/>
        <v>1</v>
      </c>
      <c r="AP243" s="181" t="str">
        <f t="shared" si="119"/>
        <v xml:space="preserve"> </v>
      </c>
      <c r="AQ243" s="181">
        <f t="shared" si="119"/>
        <v>1</v>
      </c>
      <c r="AR243" s="179">
        <f t="shared" si="120"/>
        <v>0</v>
      </c>
      <c r="AS243" s="179">
        <f t="shared" si="120"/>
        <v>0</v>
      </c>
      <c r="AT243" s="179">
        <f t="shared" si="120"/>
        <v>0</v>
      </c>
      <c r="AU243" s="138">
        <f t="shared" si="121"/>
        <v>0</v>
      </c>
      <c r="AV243" s="182"/>
    </row>
    <row r="244" spans="1:48" s="183" customFormat="1">
      <c r="A244" s="135"/>
      <c r="B244" s="136"/>
      <c r="C244" s="212" t="s">
        <v>111</v>
      </c>
      <c r="D244" s="179"/>
      <c r="E244" s="179"/>
      <c r="F244" s="179"/>
      <c r="G244" s="179">
        <f t="shared" si="144"/>
        <v>0</v>
      </c>
      <c r="H244" s="179"/>
      <c r="I244" s="179"/>
      <c r="J244" s="179"/>
      <c r="K244" s="179">
        <f t="shared" si="145"/>
        <v>0</v>
      </c>
      <c r="L244" s="179">
        <f t="shared" si="118"/>
        <v>0</v>
      </c>
      <c r="M244" s="179">
        <f t="shared" si="118"/>
        <v>0</v>
      </c>
      <c r="N244" s="179">
        <f t="shared" si="118"/>
        <v>0</v>
      </c>
      <c r="O244" s="179">
        <f t="shared" si="146"/>
        <v>0</v>
      </c>
      <c r="P244" s="179"/>
      <c r="Q244" s="179"/>
      <c r="R244" s="179"/>
      <c r="S244" s="179">
        <f t="shared" si="147"/>
        <v>0</v>
      </c>
      <c r="T244" s="179"/>
      <c r="U244" s="179"/>
      <c r="V244" s="179"/>
      <c r="W244" s="179">
        <f t="shared" si="148"/>
        <v>0</v>
      </c>
      <c r="X244" s="179"/>
      <c r="Y244" s="179">
        <f>+[3]CHD13!J77+[3]CHD13!I77</f>
        <v>175320</v>
      </c>
      <c r="Z244" s="179"/>
      <c r="AA244" s="179">
        <f t="shared" si="149"/>
        <v>175320</v>
      </c>
      <c r="AB244" s="179">
        <f t="shared" si="152"/>
        <v>0</v>
      </c>
      <c r="AC244" s="179">
        <f t="shared" si="152"/>
        <v>175320</v>
      </c>
      <c r="AD244" s="179">
        <f t="shared" si="152"/>
        <v>0</v>
      </c>
      <c r="AE244" s="179">
        <f t="shared" si="96"/>
        <v>175320</v>
      </c>
      <c r="AF244" s="179"/>
      <c r="AG244" s="179">
        <f>+[3]CHD13!AX77</f>
        <v>142000</v>
      </c>
      <c r="AH244" s="179"/>
      <c r="AI244" s="179">
        <f t="shared" si="150"/>
        <v>142000</v>
      </c>
      <c r="AJ244" s="179">
        <f t="shared" si="117"/>
        <v>0</v>
      </c>
      <c r="AK244" s="179">
        <f t="shared" si="117"/>
        <v>33320</v>
      </c>
      <c r="AL244" s="179">
        <f t="shared" si="117"/>
        <v>0</v>
      </c>
      <c r="AM244" s="179">
        <f t="shared" si="151"/>
        <v>33320</v>
      </c>
      <c r="AN244" s="181" t="str">
        <f t="shared" si="119"/>
        <v xml:space="preserve"> </v>
      </c>
      <c r="AO244" s="181">
        <f t="shared" si="119"/>
        <v>0.80994752452657992</v>
      </c>
      <c r="AP244" s="181" t="str">
        <f t="shared" si="119"/>
        <v xml:space="preserve"> </v>
      </c>
      <c r="AQ244" s="181">
        <f t="shared" si="119"/>
        <v>0.80994752452657992</v>
      </c>
      <c r="AR244" s="179">
        <f t="shared" si="120"/>
        <v>0</v>
      </c>
      <c r="AS244" s="179">
        <f t="shared" si="120"/>
        <v>0</v>
      </c>
      <c r="AT244" s="179">
        <f t="shared" si="120"/>
        <v>0</v>
      </c>
      <c r="AU244" s="138">
        <f t="shared" si="121"/>
        <v>0</v>
      </c>
      <c r="AV244" s="182"/>
    </row>
    <row r="245" spans="1:48" s="183" customFormat="1">
      <c r="A245" s="135"/>
      <c r="B245" s="136"/>
      <c r="C245" s="212"/>
      <c r="D245" s="179"/>
      <c r="E245" s="179"/>
      <c r="F245" s="179"/>
      <c r="G245" s="179"/>
      <c r="H245" s="179"/>
      <c r="I245" s="179"/>
      <c r="J245" s="179"/>
      <c r="K245" s="179"/>
      <c r="L245" s="179"/>
      <c r="M245" s="179"/>
      <c r="N245" s="179"/>
      <c r="O245" s="179"/>
      <c r="P245" s="179"/>
      <c r="Q245" s="179"/>
      <c r="R245" s="179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79"/>
      <c r="AC245" s="179"/>
      <c r="AD245" s="179"/>
      <c r="AE245" s="179"/>
      <c r="AF245" s="179"/>
      <c r="AG245" s="179"/>
      <c r="AH245" s="179"/>
      <c r="AI245" s="179"/>
      <c r="AJ245" s="179"/>
      <c r="AK245" s="179"/>
      <c r="AL245" s="179"/>
      <c r="AM245" s="179"/>
      <c r="AN245" s="181"/>
      <c r="AO245" s="181"/>
      <c r="AP245" s="181"/>
      <c r="AQ245" s="181"/>
      <c r="AR245" s="179"/>
      <c r="AS245" s="179"/>
      <c r="AT245" s="179"/>
      <c r="AU245" s="138"/>
      <c r="AV245" s="182"/>
    </row>
    <row r="246" spans="1:48" s="183" customFormat="1">
      <c r="A246" s="135"/>
      <c r="B246" s="136"/>
      <c r="C246" s="218" t="s">
        <v>63</v>
      </c>
      <c r="D246" s="179"/>
      <c r="E246" s="179"/>
      <c r="F246" s="179"/>
      <c r="G246" s="179">
        <f t="shared" ref="G246:G253" si="153">SUM(D246:F246)</f>
        <v>0</v>
      </c>
      <c r="H246" s="179"/>
      <c r="I246" s="179"/>
      <c r="J246" s="179"/>
      <c r="K246" s="179">
        <f t="shared" ref="K246:K253" si="154">SUM(H246:J246)</f>
        <v>0</v>
      </c>
      <c r="L246" s="179">
        <f t="shared" ref="L246:N253" si="155">+D246+H246</f>
        <v>0</v>
      </c>
      <c r="M246" s="179">
        <f t="shared" si="155"/>
        <v>0</v>
      </c>
      <c r="N246" s="179">
        <f t="shared" si="155"/>
        <v>0</v>
      </c>
      <c r="O246" s="179">
        <f t="shared" ref="O246:O253" si="156">SUM(L246:N246)</f>
        <v>0</v>
      </c>
      <c r="P246" s="179"/>
      <c r="Q246" s="179"/>
      <c r="R246" s="179"/>
      <c r="S246" s="179">
        <f t="shared" ref="S246:S253" si="157">SUM(P246:R246)</f>
        <v>0</v>
      </c>
      <c r="T246" s="179"/>
      <c r="U246" s="179"/>
      <c r="V246" s="179"/>
      <c r="W246" s="179">
        <f t="shared" ref="W246:W253" si="158">SUM(T246:V246)</f>
        <v>0</v>
      </c>
      <c r="X246" s="179"/>
      <c r="Y246" s="215">
        <f>+[3]JFMH!J77</f>
        <v>408320</v>
      </c>
      <c r="Z246" s="179"/>
      <c r="AA246" s="179">
        <f t="shared" ref="AA246:AA253" si="159">SUM(X246:Z246)</f>
        <v>408320</v>
      </c>
      <c r="AB246" s="179">
        <f t="shared" ref="AB246:AD253" si="160">+P246+X246+T246</f>
        <v>0</v>
      </c>
      <c r="AC246" s="179">
        <f t="shared" si="160"/>
        <v>408320</v>
      </c>
      <c r="AD246" s="179">
        <f t="shared" si="160"/>
        <v>0</v>
      </c>
      <c r="AE246" s="179">
        <f t="shared" ref="AE246:AE253" si="161">SUM(AB246:AD246)</f>
        <v>408320</v>
      </c>
      <c r="AF246" s="179"/>
      <c r="AG246" s="179">
        <f>+[3]JFMH!AX77</f>
        <v>33320</v>
      </c>
      <c r="AH246" s="179"/>
      <c r="AI246" s="179">
        <f t="shared" ref="AI246:AI253" si="162">SUM(AF246:AH246)</f>
        <v>33320</v>
      </c>
      <c r="AJ246" s="179">
        <f t="shared" ref="AJ246:AL253" si="163">+AB246-AF246</f>
        <v>0</v>
      </c>
      <c r="AK246" s="179">
        <f t="shared" si="163"/>
        <v>375000</v>
      </c>
      <c r="AL246" s="179">
        <f t="shared" si="163"/>
        <v>0</v>
      </c>
      <c r="AM246" s="179">
        <f t="shared" ref="AM246:AM253" si="164">SUM(AJ246:AL246)</f>
        <v>375000</v>
      </c>
      <c r="AN246" s="181" t="str">
        <f t="shared" ref="AN246:AQ253" si="165">IF(AB246=0," ",AF246/AB246)</f>
        <v xml:space="preserve"> </v>
      </c>
      <c r="AO246" s="181">
        <f t="shared" si="165"/>
        <v>8.1602664576802514E-2</v>
      </c>
      <c r="AP246" s="181" t="str">
        <f t="shared" si="165"/>
        <v xml:space="preserve"> </v>
      </c>
      <c r="AQ246" s="181">
        <f t="shared" si="165"/>
        <v>8.1602664576802514E-2</v>
      </c>
      <c r="AR246" s="179">
        <f t="shared" ref="AR246:AT253" si="166">+L246-P246-T246</f>
        <v>0</v>
      </c>
      <c r="AS246" s="179">
        <f t="shared" si="166"/>
        <v>0</v>
      </c>
      <c r="AT246" s="179">
        <f t="shared" si="166"/>
        <v>0</v>
      </c>
      <c r="AU246" s="138">
        <f t="shared" ref="AU246:AU253" si="167">SUM(AR246:AT246)</f>
        <v>0</v>
      </c>
      <c r="AV246" s="182"/>
    </row>
    <row r="247" spans="1:48" s="183" customFormat="1">
      <c r="A247" s="135"/>
      <c r="B247" s="136"/>
      <c r="C247" s="218" t="s">
        <v>64</v>
      </c>
      <c r="D247" s="179"/>
      <c r="E247" s="179"/>
      <c r="F247" s="179"/>
      <c r="G247" s="179">
        <f t="shared" si="153"/>
        <v>0</v>
      </c>
      <c r="H247" s="179"/>
      <c r="I247" s="179"/>
      <c r="J247" s="179"/>
      <c r="K247" s="179">
        <f t="shared" si="154"/>
        <v>0</v>
      </c>
      <c r="L247" s="179">
        <f t="shared" si="155"/>
        <v>0</v>
      </c>
      <c r="M247" s="179">
        <f t="shared" si="155"/>
        <v>0</v>
      </c>
      <c r="N247" s="179">
        <f t="shared" si="155"/>
        <v>0</v>
      </c>
      <c r="O247" s="179">
        <f t="shared" si="156"/>
        <v>0</v>
      </c>
      <c r="P247" s="179"/>
      <c r="Q247" s="179"/>
      <c r="R247" s="179"/>
      <c r="S247" s="179">
        <f t="shared" si="157"/>
        <v>0</v>
      </c>
      <c r="T247" s="179"/>
      <c r="U247" s="179"/>
      <c r="V247" s="179"/>
      <c r="W247" s="179">
        <f t="shared" si="158"/>
        <v>0</v>
      </c>
      <c r="X247" s="179"/>
      <c r="Y247" s="215">
        <f>+[3]JRMMC!J77</f>
        <v>104872.12</v>
      </c>
      <c r="Z247" s="179"/>
      <c r="AA247" s="179">
        <f t="shared" si="159"/>
        <v>104872.12</v>
      </c>
      <c r="AB247" s="179">
        <f t="shared" si="160"/>
        <v>0</v>
      </c>
      <c r="AC247" s="179">
        <f t="shared" si="160"/>
        <v>104872.12</v>
      </c>
      <c r="AD247" s="179">
        <f t="shared" si="160"/>
        <v>0</v>
      </c>
      <c r="AE247" s="179">
        <f t="shared" si="161"/>
        <v>104872.12</v>
      </c>
      <c r="AF247" s="179"/>
      <c r="AG247" s="179">
        <f>+[3]JRMMC!AX77</f>
        <v>104872.12</v>
      </c>
      <c r="AH247" s="179"/>
      <c r="AI247" s="179">
        <f t="shared" si="162"/>
        <v>104872.12</v>
      </c>
      <c r="AJ247" s="179">
        <f t="shared" si="163"/>
        <v>0</v>
      </c>
      <c r="AK247" s="179">
        <f t="shared" si="163"/>
        <v>0</v>
      </c>
      <c r="AL247" s="179">
        <f t="shared" si="163"/>
        <v>0</v>
      </c>
      <c r="AM247" s="179">
        <f t="shared" si="164"/>
        <v>0</v>
      </c>
      <c r="AN247" s="181" t="str">
        <f t="shared" si="165"/>
        <v xml:space="preserve"> </v>
      </c>
      <c r="AO247" s="181">
        <f t="shared" si="165"/>
        <v>1</v>
      </c>
      <c r="AP247" s="181" t="str">
        <f t="shared" si="165"/>
        <v xml:space="preserve"> </v>
      </c>
      <c r="AQ247" s="181">
        <f t="shared" si="165"/>
        <v>1</v>
      </c>
      <c r="AR247" s="179">
        <f t="shared" si="166"/>
        <v>0</v>
      </c>
      <c r="AS247" s="179">
        <f t="shared" si="166"/>
        <v>0</v>
      </c>
      <c r="AT247" s="179">
        <f t="shared" si="166"/>
        <v>0</v>
      </c>
      <c r="AU247" s="138">
        <f t="shared" si="167"/>
        <v>0</v>
      </c>
      <c r="AV247" s="182"/>
    </row>
    <row r="248" spans="1:48" s="183" customFormat="1">
      <c r="A248" s="135"/>
      <c r="B248" s="136"/>
      <c r="C248" s="217" t="s">
        <v>62</v>
      </c>
      <c r="D248" s="179"/>
      <c r="E248" s="179"/>
      <c r="F248" s="179"/>
      <c r="G248" s="179">
        <f t="shared" si="153"/>
        <v>0</v>
      </c>
      <c r="H248" s="179"/>
      <c r="I248" s="179"/>
      <c r="J248" s="179"/>
      <c r="K248" s="179">
        <f t="shared" si="154"/>
        <v>0</v>
      </c>
      <c r="L248" s="179">
        <f t="shared" si="155"/>
        <v>0</v>
      </c>
      <c r="M248" s="179">
        <f t="shared" si="155"/>
        <v>0</v>
      </c>
      <c r="N248" s="179">
        <f t="shared" si="155"/>
        <v>0</v>
      </c>
      <c r="O248" s="179">
        <f t="shared" si="156"/>
        <v>0</v>
      </c>
      <c r="P248" s="179"/>
      <c r="Q248" s="179"/>
      <c r="R248" s="179"/>
      <c r="S248" s="179">
        <f t="shared" si="157"/>
        <v>0</v>
      </c>
      <c r="T248" s="179"/>
      <c r="U248" s="179"/>
      <c r="V248" s="179"/>
      <c r="W248" s="179">
        <f t="shared" si="158"/>
        <v>0</v>
      </c>
      <c r="X248" s="179"/>
      <c r="Y248" s="215">
        <f>+[3]EAMC!J77</f>
        <v>525000</v>
      </c>
      <c r="Z248" s="179"/>
      <c r="AA248" s="179">
        <f t="shared" si="159"/>
        <v>525000</v>
      </c>
      <c r="AB248" s="179">
        <f t="shared" si="160"/>
        <v>0</v>
      </c>
      <c r="AC248" s="179">
        <f t="shared" si="160"/>
        <v>525000</v>
      </c>
      <c r="AD248" s="179">
        <f t="shared" si="160"/>
        <v>0</v>
      </c>
      <c r="AE248" s="179">
        <f t="shared" si="161"/>
        <v>525000</v>
      </c>
      <c r="AF248" s="179"/>
      <c r="AG248" s="179">
        <f>+[3]EAMC!AX77</f>
        <v>42555.32</v>
      </c>
      <c r="AH248" s="179"/>
      <c r="AI248" s="179">
        <f t="shared" si="162"/>
        <v>42555.32</v>
      </c>
      <c r="AJ248" s="179">
        <f t="shared" si="163"/>
        <v>0</v>
      </c>
      <c r="AK248" s="179">
        <f t="shared" si="163"/>
        <v>482444.68</v>
      </c>
      <c r="AL248" s="179">
        <f t="shared" si="163"/>
        <v>0</v>
      </c>
      <c r="AM248" s="179">
        <f t="shared" si="164"/>
        <v>482444.68</v>
      </c>
      <c r="AN248" s="181" t="str">
        <f t="shared" si="165"/>
        <v xml:space="preserve"> </v>
      </c>
      <c r="AO248" s="181">
        <f t="shared" si="165"/>
        <v>8.1057752380952378E-2</v>
      </c>
      <c r="AP248" s="181" t="str">
        <f t="shared" si="165"/>
        <v xml:space="preserve"> </v>
      </c>
      <c r="AQ248" s="181">
        <f t="shared" si="165"/>
        <v>8.1057752380952378E-2</v>
      </c>
      <c r="AR248" s="179">
        <f t="shared" si="166"/>
        <v>0</v>
      </c>
      <c r="AS248" s="179">
        <f t="shared" si="166"/>
        <v>0</v>
      </c>
      <c r="AT248" s="179">
        <f t="shared" si="166"/>
        <v>0</v>
      </c>
      <c r="AU248" s="138">
        <f t="shared" si="167"/>
        <v>0</v>
      </c>
      <c r="AV248" s="182"/>
    </row>
    <row r="249" spans="1:48" s="183" customFormat="1">
      <c r="A249" s="135"/>
      <c r="B249" s="136"/>
      <c r="C249" s="217" t="s">
        <v>161</v>
      </c>
      <c r="D249" s="179"/>
      <c r="E249" s="179"/>
      <c r="F249" s="179"/>
      <c r="G249" s="179">
        <f t="shared" si="153"/>
        <v>0</v>
      </c>
      <c r="H249" s="179"/>
      <c r="I249" s="179"/>
      <c r="J249" s="179"/>
      <c r="K249" s="179">
        <f t="shared" si="154"/>
        <v>0</v>
      </c>
      <c r="L249" s="179">
        <f t="shared" si="155"/>
        <v>0</v>
      </c>
      <c r="M249" s="179">
        <f t="shared" si="155"/>
        <v>0</v>
      </c>
      <c r="N249" s="179">
        <f t="shared" si="155"/>
        <v>0</v>
      </c>
      <c r="O249" s="179">
        <f t="shared" si="156"/>
        <v>0</v>
      </c>
      <c r="P249" s="179"/>
      <c r="Q249" s="179"/>
      <c r="R249" s="179"/>
      <c r="S249" s="179">
        <f t="shared" si="157"/>
        <v>0</v>
      </c>
      <c r="T249" s="179"/>
      <c r="U249" s="179"/>
      <c r="V249" s="179"/>
      <c r="W249" s="179">
        <f t="shared" si="158"/>
        <v>0</v>
      </c>
      <c r="X249" s="179"/>
      <c r="Y249" s="215">
        <f>+[3]NCH!J77</f>
        <v>300000</v>
      </c>
      <c r="Z249" s="179"/>
      <c r="AA249" s="179">
        <f t="shared" si="159"/>
        <v>300000</v>
      </c>
      <c r="AB249" s="179">
        <f t="shared" si="160"/>
        <v>0</v>
      </c>
      <c r="AC249" s="179">
        <f t="shared" si="160"/>
        <v>300000</v>
      </c>
      <c r="AD249" s="179">
        <f t="shared" si="160"/>
        <v>0</v>
      </c>
      <c r="AE249" s="179">
        <f t="shared" si="161"/>
        <v>300000</v>
      </c>
      <c r="AF249" s="179"/>
      <c r="AG249" s="179">
        <f>+[3]NCH!AX77</f>
        <v>0</v>
      </c>
      <c r="AH249" s="179"/>
      <c r="AI249" s="179">
        <f t="shared" si="162"/>
        <v>0</v>
      </c>
      <c r="AJ249" s="179">
        <f t="shared" si="163"/>
        <v>0</v>
      </c>
      <c r="AK249" s="179">
        <f t="shared" si="163"/>
        <v>300000</v>
      </c>
      <c r="AL249" s="179">
        <f t="shared" si="163"/>
        <v>0</v>
      </c>
      <c r="AM249" s="179">
        <f t="shared" si="164"/>
        <v>300000</v>
      </c>
      <c r="AN249" s="181" t="str">
        <f t="shared" si="165"/>
        <v xml:space="preserve"> </v>
      </c>
      <c r="AO249" s="181">
        <f t="shared" si="165"/>
        <v>0</v>
      </c>
      <c r="AP249" s="181" t="str">
        <f t="shared" si="165"/>
        <v xml:space="preserve"> </v>
      </c>
      <c r="AQ249" s="181">
        <f t="shared" si="165"/>
        <v>0</v>
      </c>
      <c r="AR249" s="179">
        <f t="shared" si="166"/>
        <v>0</v>
      </c>
      <c r="AS249" s="179">
        <f t="shared" si="166"/>
        <v>0</v>
      </c>
      <c r="AT249" s="179">
        <f t="shared" si="166"/>
        <v>0</v>
      </c>
      <c r="AU249" s="138">
        <f t="shared" si="167"/>
        <v>0</v>
      </c>
      <c r="AV249" s="182"/>
    </row>
    <row r="250" spans="1:48" s="183" customFormat="1">
      <c r="A250" s="135"/>
      <c r="B250" s="136"/>
      <c r="C250" s="217" t="s">
        <v>162</v>
      </c>
      <c r="D250" s="179"/>
      <c r="E250" s="179"/>
      <c r="F250" s="179"/>
      <c r="G250" s="179">
        <f t="shared" si="153"/>
        <v>0</v>
      </c>
      <c r="H250" s="179"/>
      <c r="I250" s="179"/>
      <c r="J250" s="179"/>
      <c r="K250" s="179">
        <f t="shared" si="154"/>
        <v>0</v>
      </c>
      <c r="L250" s="179">
        <f t="shared" si="155"/>
        <v>0</v>
      </c>
      <c r="M250" s="179">
        <f t="shared" si="155"/>
        <v>0</v>
      </c>
      <c r="N250" s="179">
        <f t="shared" si="155"/>
        <v>0</v>
      </c>
      <c r="O250" s="179">
        <f t="shared" si="156"/>
        <v>0</v>
      </c>
      <c r="P250" s="179"/>
      <c r="Q250" s="179"/>
      <c r="R250" s="179"/>
      <c r="S250" s="179">
        <f t="shared" si="157"/>
        <v>0</v>
      </c>
      <c r="T250" s="179"/>
      <c r="U250" s="179"/>
      <c r="V250" s="179"/>
      <c r="W250" s="179">
        <f t="shared" si="158"/>
        <v>0</v>
      </c>
      <c r="X250" s="179"/>
      <c r="Y250" s="215">
        <f>+[3]POC!J77</f>
        <v>300000</v>
      </c>
      <c r="Z250" s="179"/>
      <c r="AA250" s="179">
        <f t="shared" si="159"/>
        <v>300000</v>
      </c>
      <c r="AB250" s="179">
        <f t="shared" si="160"/>
        <v>0</v>
      </c>
      <c r="AC250" s="179">
        <f t="shared" si="160"/>
        <v>300000</v>
      </c>
      <c r="AD250" s="179">
        <f t="shared" si="160"/>
        <v>0</v>
      </c>
      <c r="AE250" s="179">
        <f t="shared" si="161"/>
        <v>300000</v>
      </c>
      <c r="AF250" s="179"/>
      <c r="AG250" s="179">
        <f>+[3]POC!AX77</f>
        <v>0</v>
      </c>
      <c r="AH250" s="179"/>
      <c r="AI250" s="179">
        <f t="shared" si="162"/>
        <v>0</v>
      </c>
      <c r="AJ250" s="179">
        <f t="shared" si="163"/>
        <v>0</v>
      </c>
      <c r="AK250" s="179">
        <f t="shared" si="163"/>
        <v>300000</v>
      </c>
      <c r="AL250" s="179">
        <f t="shared" si="163"/>
        <v>0</v>
      </c>
      <c r="AM250" s="179">
        <f t="shared" si="164"/>
        <v>300000</v>
      </c>
      <c r="AN250" s="181" t="str">
        <f t="shared" si="165"/>
        <v xml:space="preserve"> </v>
      </c>
      <c r="AO250" s="181">
        <f t="shared" si="165"/>
        <v>0</v>
      </c>
      <c r="AP250" s="181" t="str">
        <f t="shared" si="165"/>
        <v xml:space="preserve"> </v>
      </c>
      <c r="AQ250" s="181">
        <f t="shared" si="165"/>
        <v>0</v>
      </c>
      <c r="AR250" s="179">
        <f t="shared" si="166"/>
        <v>0</v>
      </c>
      <c r="AS250" s="179">
        <f t="shared" si="166"/>
        <v>0</v>
      </c>
      <c r="AT250" s="179">
        <f t="shared" si="166"/>
        <v>0</v>
      </c>
      <c r="AU250" s="138">
        <f t="shared" si="167"/>
        <v>0</v>
      </c>
      <c r="AV250" s="182"/>
    </row>
    <row r="251" spans="1:48" s="183" customFormat="1">
      <c r="A251" s="135"/>
      <c r="B251" s="136"/>
      <c r="C251" s="217" t="s">
        <v>163</v>
      </c>
      <c r="D251" s="179"/>
      <c r="E251" s="179"/>
      <c r="F251" s="179"/>
      <c r="G251" s="179">
        <f t="shared" si="153"/>
        <v>0</v>
      </c>
      <c r="H251" s="179"/>
      <c r="I251" s="179"/>
      <c r="J251" s="179"/>
      <c r="K251" s="179">
        <f t="shared" si="154"/>
        <v>0</v>
      </c>
      <c r="L251" s="179">
        <f t="shared" si="155"/>
        <v>0</v>
      </c>
      <c r="M251" s="179">
        <f t="shared" si="155"/>
        <v>0</v>
      </c>
      <c r="N251" s="179">
        <f t="shared" si="155"/>
        <v>0</v>
      </c>
      <c r="O251" s="179">
        <f t="shared" si="156"/>
        <v>0</v>
      </c>
      <c r="P251" s="179"/>
      <c r="Q251" s="179"/>
      <c r="R251" s="179"/>
      <c r="S251" s="179">
        <f t="shared" si="157"/>
        <v>0</v>
      </c>
      <c r="T251" s="179"/>
      <c r="U251" s="179"/>
      <c r="V251" s="179"/>
      <c r="W251" s="179">
        <f t="shared" si="158"/>
        <v>0</v>
      </c>
      <c r="X251" s="179"/>
      <c r="Y251" s="215">
        <f>+[3]NCMH!J77</f>
        <v>300000</v>
      </c>
      <c r="Z251" s="179"/>
      <c r="AA251" s="179">
        <f t="shared" si="159"/>
        <v>300000</v>
      </c>
      <c r="AB251" s="179">
        <f t="shared" si="160"/>
        <v>0</v>
      </c>
      <c r="AC251" s="179">
        <f t="shared" si="160"/>
        <v>300000</v>
      </c>
      <c r="AD251" s="179">
        <f t="shared" si="160"/>
        <v>0</v>
      </c>
      <c r="AE251" s="179">
        <f t="shared" si="161"/>
        <v>300000</v>
      </c>
      <c r="AF251" s="179"/>
      <c r="AG251" s="179">
        <f>+[3]NCMH!AX77</f>
        <v>0</v>
      </c>
      <c r="AH251" s="179"/>
      <c r="AI251" s="179">
        <f t="shared" si="162"/>
        <v>0</v>
      </c>
      <c r="AJ251" s="179">
        <f t="shared" si="163"/>
        <v>0</v>
      </c>
      <c r="AK251" s="179">
        <f t="shared" si="163"/>
        <v>300000</v>
      </c>
      <c r="AL251" s="179">
        <f t="shared" si="163"/>
        <v>0</v>
      </c>
      <c r="AM251" s="179">
        <f t="shared" si="164"/>
        <v>300000</v>
      </c>
      <c r="AN251" s="181" t="str">
        <f t="shared" si="165"/>
        <v xml:space="preserve"> </v>
      </c>
      <c r="AO251" s="181">
        <f t="shared" si="165"/>
        <v>0</v>
      </c>
      <c r="AP251" s="181" t="str">
        <f t="shared" si="165"/>
        <v xml:space="preserve"> </v>
      </c>
      <c r="AQ251" s="181">
        <f t="shared" si="165"/>
        <v>0</v>
      </c>
      <c r="AR251" s="179">
        <f t="shared" si="166"/>
        <v>0</v>
      </c>
      <c r="AS251" s="179">
        <f t="shared" si="166"/>
        <v>0</v>
      </c>
      <c r="AT251" s="179">
        <f t="shared" si="166"/>
        <v>0</v>
      </c>
      <c r="AU251" s="138">
        <f t="shared" si="167"/>
        <v>0</v>
      </c>
      <c r="AV251" s="182"/>
    </row>
    <row r="252" spans="1:48" s="183" customFormat="1">
      <c r="A252" s="135"/>
      <c r="B252" s="136"/>
      <c r="C252" s="217" t="s">
        <v>164</v>
      </c>
      <c r="D252" s="179"/>
      <c r="E252" s="179"/>
      <c r="F252" s="179"/>
      <c r="G252" s="179">
        <f t="shared" si="153"/>
        <v>0</v>
      </c>
      <c r="H252" s="179"/>
      <c r="I252" s="179"/>
      <c r="J252" s="179"/>
      <c r="K252" s="179">
        <f t="shared" si="154"/>
        <v>0</v>
      </c>
      <c r="L252" s="179">
        <f t="shared" si="155"/>
        <v>0</v>
      </c>
      <c r="M252" s="179">
        <f t="shared" si="155"/>
        <v>0</v>
      </c>
      <c r="N252" s="179">
        <f t="shared" si="155"/>
        <v>0</v>
      </c>
      <c r="O252" s="179">
        <f t="shared" si="156"/>
        <v>0</v>
      </c>
      <c r="P252" s="179"/>
      <c r="Q252" s="179"/>
      <c r="R252" s="179"/>
      <c r="S252" s="179">
        <f t="shared" si="157"/>
        <v>0</v>
      </c>
      <c r="T252" s="179"/>
      <c r="U252" s="179"/>
      <c r="V252" s="179"/>
      <c r="W252" s="179">
        <f t="shared" si="158"/>
        <v>0</v>
      </c>
      <c r="X252" s="179"/>
      <c r="Y252" s="179">
        <f>+[3]SLH!J77</f>
        <v>300000</v>
      </c>
      <c r="Z252" s="179"/>
      <c r="AA252" s="179">
        <f t="shared" si="159"/>
        <v>300000</v>
      </c>
      <c r="AB252" s="179">
        <f t="shared" si="160"/>
        <v>0</v>
      </c>
      <c r="AC252" s="179">
        <f t="shared" si="160"/>
        <v>300000</v>
      </c>
      <c r="AD252" s="179">
        <f t="shared" si="160"/>
        <v>0</v>
      </c>
      <c r="AE252" s="179">
        <f t="shared" si="161"/>
        <v>300000</v>
      </c>
      <c r="AF252" s="179"/>
      <c r="AG252" s="179">
        <f>+[3]SLH!AX77</f>
        <v>0</v>
      </c>
      <c r="AH252" s="179"/>
      <c r="AI252" s="179">
        <f t="shared" si="162"/>
        <v>0</v>
      </c>
      <c r="AJ252" s="179">
        <f t="shared" si="163"/>
        <v>0</v>
      </c>
      <c r="AK252" s="179">
        <f t="shared" si="163"/>
        <v>300000</v>
      </c>
      <c r="AL252" s="179">
        <f t="shared" si="163"/>
        <v>0</v>
      </c>
      <c r="AM252" s="179">
        <f t="shared" si="164"/>
        <v>300000</v>
      </c>
      <c r="AN252" s="181" t="str">
        <f t="shared" si="165"/>
        <v xml:space="preserve"> </v>
      </c>
      <c r="AO252" s="181">
        <f t="shared" si="165"/>
        <v>0</v>
      </c>
      <c r="AP252" s="181" t="str">
        <f t="shared" si="165"/>
        <v xml:space="preserve"> </v>
      </c>
      <c r="AQ252" s="181">
        <f t="shared" si="165"/>
        <v>0</v>
      </c>
      <c r="AR252" s="179">
        <f t="shared" si="166"/>
        <v>0</v>
      </c>
      <c r="AS252" s="179">
        <f t="shared" si="166"/>
        <v>0</v>
      </c>
      <c r="AT252" s="179">
        <f t="shared" si="166"/>
        <v>0</v>
      </c>
      <c r="AU252" s="138">
        <f t="shared" si="167"/>
        <v>0</v>
      </c>
      <c r="AV252" s="182"/>
    </row>
    <row r="253" spans="1:48" s="183" customFormat="1">
      <c r="A253" s="135"/>
      <c r="B253" s="136"/>
      <c r="C253" s="218" t="s">
        <v>67</v>
      </c>
      <c r="D253" s="179"/>
      <c r="E253" s="179"/>
      <c r="F253" s="179"/>
      <c r="G253" s="179">
        <f t="shared" si="153"/>
        <v>0</v>
      </c>
      <c r="H253" s="179"/>
      <c r="I253" s="179"/>
      <c r="J253" s="179"/>
      <c r="K253" s="179">
        <f t="shared" si="154"/>
        <v>0</v>
      </c>
      <c r="L253" s="179">
        <f t="shared" si="155"/>
        <v>0</v>
      </c>
      <c r="M253" s="179">
        <f t="shared" si="155"/>
        <v>0</v>
      </c>
      <c r="N253" s="179">
        <f t="shared" si="155"/>
        <v>0</v>
      </c>
      <c r="O253" s="179">
        <f t="shared" si="156"/>
        <v>0</v>
      </c>
      <c r="P253" s="179"/>
      <c r="Q253" s="179"/>
      <c r="R253" s="179"/>
      <c r="S253" s="179">
        <f t="shared" si="157"/>
        <v>0</v>
      </c>
      <c r="T253" s="179"/>
      <c r="U253" s="179"/>
      <c r="V253" s="179"/>
      <c r="W253" s="179">
        <f t="shared" si="158"/>
        <v>0</v>
      </c>
      <c r="X253" s="179"/>
      <c r="Y253" s="215">
        <f>+[3]QMMC!J77</f>
        <v>30000</v>
      </c>
      <c r="Z253" s="179"/>
      <c r="AA253" s="179">
        <f t="shared" si="159"/>
        <v>30000</v>
      </c>
      <c r="AB253" s="179">
        <f t="shared" si="160"/>
        <v>0</v>
      </c>
      <c r="AC253" s="179">
        <f t="shared" si="160"/>
        <v>30000</v>
      </c>
      <c r="AD253" s="179">
        <f t="shared" si="160"/>
        <v>0</v>
      </c>
      <c r="AE253" s="179">
        <f t="shared" si="161"/>
        <v>30000</v>
      </c>
      <c r="AF253" s="179"/>
      <c r="AG253" s="179">
        <f>+[3]QMMC!AX77</f>
        <v>30000</v>
      </c>
      <c r="AH253" s="179"/>
      <c r="AI253" s="179">
        <f t="shared" si="162"/>
        <v>30000</v>
      </c>
      <c r="AJ253" s="179">
        <f t="shared" si="163"/>
        <v>0</v>
      </c>
      <c r="AK253" s="179">
        <f t="shared" si="163"/>
        <v>0</v>
      </c>
      <c r="AL253" s="179">
        <f t="shared" si="163"/>
        <v>0</v>
      </c>
      <c r="AM253" s="179">
        <f t="shared" si="164"/>
        <v>0</v>
      </c>
      <c r="AN253" s="181" t="str">
        <f t="shared" si="165"/>
        <v xml:space="preserve"> </v>
      </c>
      <c r="AO253" s="181">
        <f t="shared" si="165"/>
        <v>1</v>
      </c>
      <c r="AP253" s="181" t="str">
        <f t="shared" si="165"/>
        <v xml:space="preserve"> </v>
      </c>
      <c r="AQ253" s="181">
        <f t="shared" si="165"/>
        <v>1</v>
      </c>
      <c r="AR253" s="179">
        <f t="shared" si="166"/>
        <v>0</v>
      </c>
      <c r="AS253" s="179">
        <f t="shared" si="166"/>
        <v>0</v>
      </c>
      <c r="AT253" s="179">
        <f t="shared" si="166"/>
        <v>0</v>
      </c>
      <c r="AU253" s="138">
        <f t="shared" si="167"/>
        <v>0</v>
      </c>
      <c r="AV253" s="182"/>
    </row>
    <row r="254" spans="1:48" s="183" customFormat="1">
      <c r="A254" s="135"/>
      <c r="B254" s="136"/>
      <c r="C254" s="218"/>
      <c r="D254" s="179"/>
      <c r="E254" s="179"/>
      <c r="F254" s="179"/>
      <c r="G254" s="179"/>
      <c r="H254" s="179"/>
      <c r="I254" s="179"/>
      <c r="J254" s="179"/>
      <c r="K254" s="179"/>
      <c r="L254" s="179"/>
      <c r="M254" s="179"/>
      <c r="N254" s="179"/>
      <c r="O254" s="179"/>
      <c r="P254" s="179"/>
      <c r="Q254" s="179"/>
      <c r="R254" s="179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79"/>
      <c r="AC254" s="179"/>
      <c r="AD254" s="179"/>
      <c r="AE254" s="179"/>
      <c r="AF254" s="179"/>
      <c r="AG254" s="179"/>
      <c r="AH254" s="179"/>
      <c r="AI254" s="179"/>
      <c r="AJ254" s="179"/>
      <c r="AK254" s="179"/>
      <c r="AL254" s="179"/>
      <c r="AM254" s="179"/>
      <c r="AN254" s="181"/>
      <c r="AO254" s="181"/>
      <c r="AP254" s="181"/>
      <c r="AQ254" s="181"/>
      <c r="AR254" s="179"/>
      <c r="AS254" s="179"/>
      <c r="AT254" s="179"/>
      <c r="AU254" s="138"/>
      <c r="AV254" s="182"/>
    </row>
    <row r="255" spans="1:48" s="183" customFormat="1" ht="24">
      <c r="A255" s="135"/>
      <c r="B255" s="136"/>
      <c r="C255" s="216" t="s">
        <v>136</v>
      </c>
      <c r="D255" s="179"/>
      <c r="E255" s="179"/>
      <c r="F255" s="179"/>
      <c r="G255" s="179">
        <f t="shared" ref="G255:G274" si="168">SUM(D255:F255)</f>
        <v>0</v>
      </c>
      <c r="H255" s="179"/>
      <c r="I255" s="179"/>
      <c r="J255" s="179"/>
      <c r="K255" s="179">
        <f t="shared" ref="K255:K274" si="169">SUM(H255:J255)</f>
        <v>0</v>
      </c>
      <c r="L255" s="179">
        <f t="shared" ref="L255:N270" si="170">+D255+H255</f>
        <v>0</v>
      </c>
      <c r="M255" s="179">
        <f t="shared" si="170"/>
        <v>0</v>
      </c>
      <c r="N255" s="179">
        <f t="shared" si="170"/>
        <v>0</v>
      </c>
      <c r="O255" s="179">
        <f t="shared" ref="O255:O274" si="171">SUM(L255:N255)</f>
        <v>0</v>
      </c>
      <c r="P255" s="179"/>
      <c r="Q255" s="179"/>
      <c r="R255" s="179"/>
      <c r="S255" s="179">
        <f t="shared" ref="S255:S274" si="172">SUM(P255:R255)</f>
        <v>0</v>
      </c>
      <c r="T255" s="179"/>
      <c r="U255" s="179"/>
      <c r="V255" s="179"/>
      <c r="W255" s="179">
        <f t="shared" ref="W255:W274" si="173">SUM(T255:V255)</f>
        <v>0</v>
      </c>
      <c r="X255" s="179"/>
      <c r="Y255" s="215">
        <f>+[3]BGHM!J77</f>
        <v>163418</v>
      </c>
      <c r="Z255" s="179"/>
      <c r="AA255" s="179">
        <f t="shared" ref="AA255:AA274" si="174">SUM(X255:Z255)</f>
        <v>163418</v>
      </c>
      <c r="AB255" s="179">
        <f t="shared" ref="AB255:AD270" si="175">+P255+X255+T255</f>
        <v>0</v>
      </c>
      <c r="AC255" s="179">
        <f t="shared" si="175"/>
        <v>163418</v>
      </c>
      <c r="AD255" s="179">
        <f t="shared" si="175"/>
        <v>0</v>
      </c>
      <c r="AE255" s="179">
        <f t="shared" ref="AE255:AE280" si="176">SUM(AB255:AD255)</f>
        <v>163418</v>
      </c>
      <c r="AF255" s="179"/>
      <c r="AG255" s="179">
        <f>+[3]BGHM!AX77</f>
        <v>43869</v>
      </c>
      <c r="AH255" s="179"/>
      <c r="AI255" s="179">
        <f t="shared" ref="AI255:AI281" si="177">SUM(AF255:AH255)</f>
        <v>43869</v>
      </c>
      <c r="AJ255" s="179">
        <f t="shared" ref="AJ255:AL270" si="178">+AB255-AF255</f>
        <v>0</v>
      </c>
      <c r="AK255" s="179">
        <f t="shared" si="178"/>
        <v>119549</v>
      </c>
      <c r="AL255" s="179">
        <f t="shared" si="178"/>
        <v>0</v>
      </c>
      <c r="AM255" s="179">
        <f t="shared" ref="AM255:AM281" si="179">SUM(AJ255:AL255)</f>
        <v>119549</v>
      </c>
      <c r="AN255" s="181" t="str">
        <f t="shared" ref="AN255:AQ270" si="180">IF(AB255=0," ",AF255/AB255)</f>
        <v xml:space="preserve"> </v>
      </c>
      <c r="AO255" s="181">
        <f t="shared" si="180"/>
        <v>0.26844656035442854</v>
      </c>
      <c r="AP255" s="181" t="str">
        <f t="shared" si="180"/>
        <v xml:space="preserve"> </v>
      </c>
      <c r="AQ255" s="181">
        <f t="shared" si="180"/>
        <v>0.26844656035442854</v>
      </c>
      <c r="AR255" s="179">
        <f t="shared" ref="AR255:AT270" si="181">+L255-P255-T255</f>
        <v>0</v>
      </c>
      <c r="AS255" s="179">
        <f t="shared" si="181"/>
        <v>0</v>
      </c>
      <c r="AT255" s="179">
        <f t="shared" si="181"/>
        <v>0</v>
      </c>
      <c r="AU255" s="138">
        <f t="shared" ref="AU255:AU280" si="182">SUM(AR255:AT255)</f>
        <v>0</v>
      </c>
      <c r="AV255" s="182"/>
    </row>
    <row r="256" spans="1:48" s="183" customFormat="1" ht="24">
      <c r="A256" s="135"/>
      <c r="B256" s="136"/>
      <c r="C256" s="218" t="s">
        <v>165</v>
      </c>
      <c r="D256" s="179"/>
      <c r="E256" s="179"/>
      <c r="F256" s="179"/>
      <c r="G256" s="179">
        <f t="shared" si="168"/>
        <v>0</v>
      </c>
      <c r="H256" s="179"/>
      <c r="I256" s="179"/>
      <c r="J256" s="179"/>
      <c r="K256" s="179">
        <f t="shared" si="169"/>
        <v>0</v>
      </c>
      <c r="L256" s="179">
        <f t="shared" si="170"/>
        <v>0</v>
      </c>
      <c r="M256" s="179">
        <f t="shared" si="170"/>
        <v>0</v>
      </c>
      <c r="N256" s="179">
        <f t="shared" si="170"/>
        <v>0</v>
      </c>
      <c r="O256" s="179">
        <f t="shared" si="171"/>
        <v>0</v>
      </c>
      <c r="P256" s="179"/>
      <c r="Q256" s="179"/>
      <c r="R256" s="179"/>
      <c r="S256" s="179">
        <f t="shared" si="172"/>
        <v>0</v>
      </c>
      <c r="T256" s="179"/>
      <c r="U256" s="179"/>
      <c r="V256" s="179"/>
      <c r="W256" s="179">
        <f t="shared" si="173"/>
        <v>0</v>
      </c>
      <c r="X256" s="179"/>
      <c r="Y256" s="215">
        <f>+[3]LHMRH!J77</f>
        <v>33320</v>
      </c>
      <c r="Z256" s="179"/>
      <c r="AA256" s="179">
        <f t="shared" si="174"/>
        <v>33320</v>
      </c>
      <c r="AB256" s="179">
        <f t="shared" si="175"/>
        <v>0</v>
      </c>
      <c r="AC256" s="179">
        <f t="shared" si="175"/>
        <v>33320</v>
      </c>
      <c r="AD256" s="179">
        <f t="shared" si="175"/>
        <v>0</v>
      </c>
      <c r="AE256" s="179">
        <f t="shared" si="176"/>
        <v>33320</v>
      </c>
      <c r="AF256" s="179"/>
      <c r="AG256" s="179">
        <f>+[3]LHMRH!AX77</f>
        <v>33320</v>
      </c>
      <c r="AH256" s="179"/>
      <c r="AI256" s="179">
        <f t="shared" si="177"/>
        <v>33320</v>
      </c>
      <c r="AJ256" s="179">
        <f t="shared" si="178"/>
        <v>0</v>
      </c>
      <c r="AK256" s="179">
        <f t="shared" si="178"/>
        <v>0</v>
      </c>
      <c r="AL256" s="179">
        <f t="shared" si="178"/>
        <v>0</v>
      </c>
      <c r="AM256" s="179">
        <f t="shared" si="179"/>
        <v>0</v>
      </c>
      <c r="AN256" s="181" t="str">
        <f t="shared" si="180"/>
        <v xml:space="preserve"> </v>
      </c>
      <c r="AO256" s="181">
        <f t="shared" si="180"/>
        <v>1</v>
      </c>
      <c r="AP256" s="181" t="str">
        <f t="shared" si="180"/>
        <v xml:space="preserve"> </v>
      </c>
      <c r="AQ256" s="181">
        <f t="shared" si="180"/>
        <v>1</v>
      </c>
      <c r="AR256" s="179">
        <f t="shared" si="181"/>
        <v>0</v>
      </c>
      <c r="AS256" s="179">
        <f t="shared" si="181"/>
        <v>0</v>
      </c>
      <c r="AT256" s="179">
        <f t="shared" si="181"/>
        <v>0</v>
      </c>
      <c r="AU256" s="138">
        <f t="shared" si="182"/>
        <v>0</v>
      </c>
      <c r="AV256" s="182"/>
    </row>
    <row r="257" spans="1:48" s="183" customFormat="1" ht="24">
      <c r="A257" s="135"/>
      <c r="B257" s="136"/>
      <c r="C257" s="218" t="s">
        <v>113</v>
      </c>
      <c r="D257" s="179"/>
      <c r="E257" s="179"/>
      <c r="F257" s="179"/>
      <c r="G257" s="179">
        <f t="shared" si="168"/>
        <v>0</v>
      </c>
      <c r="H257" s="179"/>
      <c r="I257" s="179"/>
      <c r="J257" s="179"/>
      <c r="K257" s="179">
        <f t="shared" si="169"/>
        <v>0</v>
      </c>
      <c r="L257" s="179">
        <f t="shared" si="170"/>
        <v>0</v>
      </c>
      <c r="M257" s="179">
        <f t="shared" si="170"/>
        <v>0</v>
      </c>
      <c r="N257" s="179">
        <f t="shared" si="170"/>
        <v>0</v>
      </c>
      <c r="O257" s="179">
        <f t="shared" si="171"/>
        <v>0</v>
      </c>
      <c r="P257" s="179"/>
      <c r="Q257" s="179"/>
      <c r="R257" s="179"/>
      <c r="S257" s="179">
        <f t="shared" si="172"/>
        <v>0</v>
      </c>
      <c r="T257" s="179"/>
      <c r="U257" s="179"/>
      <c r="V257" s="179"/>
      <c r="W257" s="179">
        <f t="shared" si="173"/>
        <v>0</v>
      </c>
      <c r="X257" s="179"/>
      <c r="Y257" s="215">
        <f>+[3]ITRMC!J77</f>
        <v>30000</v>
      </c>
      <c r="Z257" s="179"/>
      <c r="AA257" s="179">
        <f t="shared" si="174"/>
        <v>30000</v>
      </c>
      <c r="AB257" s="179">
        <f t="shared" si="175"/>
        <v>0</v>
      </c>
      <c r="AC257" s="179">
        <f t="shared" si="175"/>
        <v>30000</v>
      </c>
      <c r="AD257" s="179">
        <f t="shared" si="175"/>
        <v>0</v>
      </c>
      <c r="AE257" s="179">
        <f t="shared" si="176"/>
        <v>30000</v>
      </c>
      <c r="AF257" s="179"/>
      <c r="AG257" s="179">
        <f>+[3]ITRMC!AX77</f>
        <v>30000</v>
      </c>
      <c r="AH257" s="179"/>
      <c r="AI257" s="179">
        <f t="shared" si="177"/>
        <v>30000</v>
      </c>
      <c r="AJ257" s="179">
        <f t="shared" si="178"/>
        <v>0</v>
      </c>
      <c r="AK257" s="179">
        <f t="shared" si="178"/>
        <v>0</v>
      </c>
      <c r="AL257" s="179">
        <f t="shared" si="178"/>
        <v>0</v>
      </c>
      <c r="AM257" s="179">
        <f t="shared" si="179"/>
        <v>0</v>
      </c>
      <c r="AN257" s="181" t="str">
        <f t="shared" si="180"/>
        <v xml:space="preserve"> </v>
      </c>
      <c r="AO257" s="181">
        <f t="shared" si="180"/>
        <v>1</v>
      </c>
      <c r="AP257" s="181" t="str">
        <f t="shared" si="180"/>
        <v xml:space="preserve"> </v>
      </c>
      <c r="AQ257" s="181">
        <f t="shared" si="180"/>
        <v>1</v>
      </c>
      <c r="AR257" s="179">
        <f t="shared" si="181"/>
        <v>0</v>
      </c>
      <c r="AS257" s="179">
        <f t="shared" si="181"/>
        <v>0</v>
      </c>
      <c r="AT257" s="179">
        <f t="shared" si="181"/>
        <v>0</v>
      </c>
      <c r="AU257" s="138">
        <f t="shared" si="182"/>
        <v>0</v>
      </c>
      <c r="AV257" s="182"/>
    </row>
    <row r="258" spans="1:48" s="183" customFormat="1" ht="24">
      <c r="A258" s="135"/>
      <c r="B258" s="136"/>
      <c r="C258" s="218" t="s">
        <v>138</v>
      </c>
      <c r="D258" s="179"/>
      <c r="E258" s="179"/>
      <c r="F258" s="179"/>
      <c r="G258" s="179">
        <f t="shared" si="168"/>
        <v>0</v>
      </c>
      <c r="H258" s="179"/>
      <c r="I258" s="179"/>
      <c r="J258" s="179"/>
      <c r="K258" s="179">
        <f t="shared" si="169"/>
        <v>0</v>
      </c>
      <c r="L258" s="179">
        <f t="shared" si="170"/>
        <v>0</v>
      </c>
      <c r="M258" s="179">
        <f t="shared" si="170"/>
        <v>0</v>
      </c>
      <c r="N258" s="179">
        <f t="shared" si="170"/>
        <v>0</v>
      </c>
      <c r="O258" s="179">
        <f t="shared" si="171"/>
        <v>0</v>
      </c>
      <c r="P258" s="179"/>
      <c r="Q258" s="179"/>
      <c r="R258" s="179"/>
      <c r="S258" s="179">
        <f t="shared" si="172"/>
        <v>0</v>
      </c>
      <c r="T258" s="179"/>
      <c r="U258" s="179"/>
      <c r="V258" s="179"/>
      <c r="W258" s="179">
        <f t="shared" si="173"/>
        <v>0</v>
      </c>
      <c r="X258" s="179"/>
      <c r="Y258" s="215">
        <f>+[3]MMMHMC!J77</f>
        <v>30000</v>
      </c>
      <c r="Z258" s="179"/>
      <c r="AA258" s="179">
        <f t="shared" si="174"/>
        <v>30000</v>
      </c>
      <c r="AB258" s="179">
        <f t="shared" si="175"/>
        <v>0</v>
      </c>
      <c r="AC258" s="179">
        <f t="shared" si="175"/>
        <v>30000</v>
      </c>
      <c r="AD258" s="179">
        <f t="shared" si="175"/>
        <v>0</v>
      </c>
      <c r="AE258" s="179">
        <f t="shared" si="176"/>
        <v>30000</v>
      </c>
      <c r="AF258" s="179"/>
      <c r="AG258" s="179">
        <f>+[3]MMMHMC!AX77</f>
        <v>30000</v>
      </c>
      <c r="AH258" s="179"/>
      <c r="AI258" s="179">
        <f t="shared" si="177"/>
        <v>30000</v>
      </c>
      <c r="AJ258" s="179">
        <f t="shared" si="178"/>
        <v>0</v>
      </c>
      <c r="AK258" s="179">
        <f t="shared" si="178"/>
        <v>0</v>
      </c>
      <c r="AL258" s="179">
        <f t="shared" si="178"/>
        <v>0</v>
      </c>
      <c r="AM258" s="179">
        <f t="shared" si="179"/>
        <v>0</v>
      </c>
      <c r="AN258" s="181" t="str">
        <f t="shared" si="180"/>
        <v xml:space="preserve"> </v>
      </c>
      <c r="AO258" s="181">
        <f t="shared" si="180"/>
        <v>1</v>
      </c>
      <c r="AP258" s="181" t="str">
        <f t="shared" si="180"/>
        <v xml:space="preserve"> </v>
      </c>
      <c r="AQ258" s="181">
        <f t="shared" si="180"/>
        <v>1</v>
      </c>
      <c r="AR258" s="179">
        <f t="shared" si="181"/>
        <v>0</v>
      </c>
      <c r="AS258" s="179">
        <f t="shared" si="181"/>
        <v>0</v>
      </c>
      <c r="AT258" s="179">
        <f t="shared" si="181"/>
        <v>0</v>
      </c>
      <c r="AU258" s="138">
        <f t="shared" si="182"/>
        <v>0</v>
      </c>
      <c r="AV258" s="182"/>
    </row>
    <row r="259" spans="1:48" s="183" customFormat="1">
      <c r="A259" s="135"/>
      <c r="B259" s="136"/>
      <c r="C259" s="218" t="s">
        <v>166</v>
      </c>
      <c r="D259" s="179"/>
      <c r="E259" s="179"/>
      <c r="F259" s="179"/>
      <c r="G259" s="179">
        <f t="shared" si="168"/>
        <v>0</v>
      </c>
      <c r="H259" s="179"/>
      <c r="I259" s="179"/>
      <c r="J259" s="179"/>
      <c r="K259" s="179">
        <f t="shared" si="169"/>
        <v>0</v>
      </c>
      <c r="L259" s="179">
        <f t="shared" si="170"/>
        <v>0</v>
      </c>
      <c r="M259" s="179">
        <f t="shared" si="170"/>
        <v>0</v>
      </c>
      <c r="N259" s="179">
        <f t="shared" si="170"/>
        <v>0</v>
      </c>
      <c r="O259" s="179">
        <f t="shared" si="171"/>
        <v>0</v>
      </c>
      <c r="P259" s="179"/>
      <c r="Q259" s="179"/>
      <c r="R259" s="179"/>
      <c r="S259" s="179">
        <f t="shared" si="172"/>
        <v>0</v>
      </c>
      <c r="T259" s="179"/>
      <c r="U259" s="179"/>
      <c r="V259" s="179"/>
      <c r="W259" s="179">
        <f t="shared" si="173"/>
        <v>0</v>
      </c>
      <c r="X259" s="179"/>
      <c r="Y259" s="215">
        <f>+[3]R1!J77</f>
        <v>60000</v>
      </c>
      <c r="Z259" s="179"/>
      <c r="AA259" s="179">
        <f t="shared" si="174"/>
        <v>60000</v>
      </c>
      <c r="AB259" s="179">
        <f t="shared" si="175"/>
        <v>0</v>
      </c>
      <c r="AC259" s="179">
        <f t="shared" si="175"/>
        <v>60000</v>
      </c>
      <c r="AD259" s="179">
        <f t="shared" si="175"/>
        <v>0</v>
      </c>
      <c r="AE259" s="179">
        <f t="shared" si="176"/>
        <v>60000</v>
      </c>
      <c r="AF259" s="179"/>
      <c r="AG259" s="179">
        <f>+[3]R1!AX77</f>
        <v>60000</v>
      </c>
      <c r="AH259" s="179"/>
      <c r="AI259" s="179">
        <f t="shared" si="177"/>
        <v>60000</v>
      </c>
      <c r="AJ259" s="179">
        <f t="shared" si="178"/>
        <v>0</v>
      </c>
      <c r="AK259" s="179">
        <f t="shared" si="178"/>
        <v>0</v>
      </c>
      <c r="AL259" s="179">
        <f t="shared" si="178"/>
        <v>0</v>
      </c>
      <c r="AM259" s="179">
        <f t="shared" si="179"/>
        <v>0</v>
      </c>
      <c r="AN259" s="181" t="str">
        <f t="shared" si="180"/>
        <v xml:space="preserve"> </v>
      </c>
      <c r="AO259" s="181">
        <f t="shared" si="180"/>
        <v>1</v>
      </c>
      <c r="AP259" s="181" t="str">
        <f t="shared" si="180"/>
        <v xml:space="preserve"> </v>
      </c>
      <c r="AQ259" s="181">
        <f t="shared" si="180"/>
        <v>1</v>
      </c>
      <c r="AR259" s="179">
        <f t="shared" si="181"/>
        <v>0</v>
      </c>
      <c r="AS259" s="179">
        <f t="shared" si="181"/>
        <v>0</v>
      </c>
      <c r="AT259" s="179">
        <f t="shared" si="181"/>
        <v>0</v>
      </c>
      <c r="AU259" s="138">
        <f t="shared" si="182"/>
        <v>0</v>
      </c>
      <c r="AV259" s="182"/>
    </row>
    <row r="260" spans="1:48" s="183" customFormat="1">
      <c r="A260" s="135"/>
      <c r="B260" s="136"/>
      <c r="C260" s="218" t="s">
        <v>59</v>
      </c>
      <c r="D260" s="179"/>
      <c r="E260" s="179"/>
      <c r="F260" s="179"/>
      <c r="G260" s="179">
        <f t="shared" si="168"/>
        <v>0</v>
      </c>
      <c r="H260" s="179"/>
      <c r="I260" s="179"/>
      <c r="J260" s="179"/>
      <c r="K260" s="179">
        <f t="shared" si="169"/>
        <v>0</v>
      </c>
      <c r="L260" s="179">
        <f t="shared" si="170"/>
        <v>0</v>
      </c>
      <c r="M260" s="179">
        <f t="shared" si="170"/>
        <v>0</v>
      </c>
      <c r="N260" s="179">
        <f t="shared" si="170"/>
        <v>0</v>
      </c>
      <c r="O260" s="179">
        <f t="shared" si="171"/>
        <v>0</v>
      </c>
      <c r="P260" s="179"/>
      <c r="Q260" s="179"/>
      <c r="R260" s="179"/>
      <c r="S260" s="179">
        <f t="shared" si="172"/>
        <v>0</v>
      </c>
      <c r="T260" s="179"/>
      <c r="U260" s="179"/>
      <c r="V260" s="179"/>
      <c r="W260" s="179">
        <f t="shared" si="173"/>
        <v>0</v>
      </c>
      <c r="X260" s="179"/>
      <c r="Y260" s="179">
        <f>+[3]VGH!J77</f>
        <v>126640</v>
      </c>
      <c r="Z260" s="179"/>
      <c r="AA260" s="179">
        <f t="shared" si="174"/>
        <v>126640</v>
      </c>
      <c r="AB260" s="179">
        <f t="shared" si="175"/>
        <v>0</v>
      </c>
      <c r="AC260" s="179">
        <f t="shared" si="175"/>
        <v>126640</v>
      </c>
      <c r="AD260" s="179">
        <f t="shared" si="175"/>
        <v>0</v>
      </c>
      <c r="AE260" s="179">
        <f t="shared" si="176"/>
        <v>126640</v>
      </c>
      <c r="AF260" s="179"/>
      <c r="AG260" s="179">
        <f>+[3]VGH!AX77</f>
        <v>126640</v>
      </c>
      <c r="AH260" s="179"/>
      <c r="AI260" s="179">
        <f t="shared" si="177"/>
        <v>126640</v>
      </c>
      <c r="AJ260" s="179">
        <f t="shared" si="178"/>
        <v>0</v>
      </c>
      <c r="AK260" s="179">
        <f t="shared" si="178"/>
        <v>0</v>
      </c>
      <c r="AL260" s="179">
        <f t="shared" si="178"/>
        <v>0</v>
      </c>
      <c r="AM260" s="179">
        <f t="shared" si="179"/>
        <v>0</v>
      </c>
      <c r="AN260" s="181" t="str">
        <f t="shared" si="180"/>
        <v xml:space="preserve"> </v>
      </c>
      <c r="AO260" s="181">
        <f t="shared" si="180"/>
        <v>1</v>
      </c>
      <c r="AP260" s="181" t="str">
        <f t="shared" si="180"/>
        <v xml:space="preserve"> </v>
      </c>
      <c r="AQ260" s="181">
        <f t="shared" si="180"/>
        <v>1</v>
      </c>
      <c r="AR260" s="179">
        <f t="shared" si="181"/>
        <v>0</v>
      </c>
      <c r="AS260" s="179">
        <f t="shared" si="181"/>
        <v>0</v>
      </c>
      <c r="AT260" s="179">
        <f t="shared" si="181"/>
        <v>0</v>
      </c>
      <c r="AU260" s="138">
        <f t="shared" si="182"/>
        <v>0</v>
      </c>
      <c r="AV260" s="182"/>
    </row>
    <row r="261" spans="1:48" s="183" customFormat="1">
      <c r="A261" s="135"/>
      <c r="B261" s="136"/>
      <c r="C261" s="218" t="s">
        <v>139</v>
      </c>
      <c r="D261" s="179"/>
      <c r="E261" s="179"/>
      <c r="F261" s="179"/>
      <c r="G261" s="179">
        <f t="shared" si="168"/>
        <v>0</v>
      </c>
      <c r="H261" s="179"/>
      <c r="I261" s="179"/>
      <c r="J261" s="179"/>
      <c r="K261" s="179">
        <f t="shared" si="169"/>
        <v>0</v>
      </c>
      <c r="L261" s="179">
        <f t="shared" si="170"/>
        <v>0</v>
      </c>
      <c r="M261" s="179">
        <f t="shared" si="170"/>
        <v>0</v>
      </c>
      <c r="N261" s="179">
        <f t="shared" si="170"/>
        <v>0</v>
      </c>
      <c r="O261" s="179">
        <f t="shared" si="171"/>
        <v>0</v>
      </c>
      <c r="P261" s="179"/>
      <c r="Q261" s="179"/>
      <c r="R261" s="179"/>
      <c r="S261" s="179">
        <f t="shared" si="172"/>
        <v>0</v>
      </c>
      <c r="T261" s="179"/>
      <c r="U261" s="179"/>
      <c r="V261" s="179"/>
      <c r="W261" s="179">
        <f t="shared" si="173"/>
        <v>0</v>
      </c>
      <c r="X261" s="179"/>
      <c r="Y261" s="215">
        <f>+[3]CVMC!J77</f>
        <v>60000</v>
      </c>
      <c r="Z261" s="179"/>
      <c r="AA261" s="179">
        <f t="shared" si="174"/>
        <v>60000</v>
      </c>
      <c r="AB261" s="179">
        <f t="shared" si="175"/>
        <v>0</v>
      </c>
      <c r="AC261" s="179">
        <f t="shared" si="175"/>
        <v>60000</v>
      </c>
      <c r="AD261" s="179">
        <f t="shared" si="175"/>
        <v>0</v>
      </c>
      <c r="AE261" s="179">
        <f t="shared" si="176"/>
        <v>60000</v>
      </c>
      <c r="AF261" s="179"/>
      <c r="AG261" s="179">
        <f>+[3]CVMC!AX77</f>
        <v>60000</v>
      </c>
      <c r="AH261" s="179"/>
      <c r="AI261" s="179">
        <f t="shared" si="177"/>
        <v>60000</v>
      </c>
      <c r="AJ261" s="179">
        <f t="shared" si="178"/>
        <v>0</v>
      </c>
      <c r="AK261" s="179">
        <f t="shared" si="178"/>
        <v>0</v>
      </c>
      <c r="AL261" s="179">
        <f t="shared" si="178"/>
        <v>0</v>
      </c>
      <c r="AM261" s="179">
        <f t="shared" si="179"/>
        <v>0</v>
      </c>
      <c r="AN261" s="181" t="str">
        <f t="shared" si="180"/>
        <v xml:space="preserve"> </v>
      </c>
      <c r="AO261" s="181">
        <f t="shared" si="180"/>
        <v>1</v>
      </c>
      <c r="AP261" s="181" t="str">
        <f t="shared" si="180"/>
        <v xml:space="preserve"> </v>
      </c>
      <c r="AQ261" s="181">
        <f t="shared" si="180"/>
        <v>1</v>
      </c>
      <c r="AR261" s="179">
        <f t="shared" si="181"/>
        <v>0</v>
      </c>
      <c r="AS261" s="179">
        <f t="shared" si="181"/>
        <v>0</v>
      </c>
      <c r="AT261" s="179">
        <f t="shared" si="181"/>
        <v>0</v>
      </c>
      <c r="AU261" s="138">
        <f t="shared" si="182"/>
        <v>0</v>
      </c>
      <c r="AV261" s="182"/>
    </row>
    <row r="262" spans="1:48" s="183" customFormat="1" ht="24">
      <c r="A262" s="135"/>
      <c r="B262" s="136"/>
      <c r="C262" s="218" t="s">
        <v>140</v>
      </c>
      <c r="D262" s="179"/>
      <c r="E262" s="179"/>
      <c r="F262" s="179"/>
      <c r="G262" s="179">
        <f t="shared" si="168"/>
        <v>0</v>
      </c>
      <c r="H262" s="179"/>
      <c r="I262" s="179"/>
      <c r="J262" s="179"/>
      <c r="K262" s="179">
        <f t="shared" si="169"/>
        <v>0</v>
      </c>
      <c r="L262" s="179">
        <f t="shared" si="170"/>
        <v>0</v>
      </c>
      <c r="M262" s="179">
        <f t="shared" si="170"/>
        <v>0</v>
      </c>
      <c r="N262" s="179">
        <f t="shared" si="170"/>
        <v>0</v>
      </c>
      <c r="O262" s="179">
        <f t="shared" si="171"/>
        <v>0</v>
      </c>
      <c r="P262" s="179"/>
      <c r="Q262" s="179"/>
      <c r="R262" s="179"/>
      <c r="S262" s="179">
        <f t="shared" si="172"/>
        <v>0</v>
      </c>
      <c r="T262" s="179"/>
      <c r="U262" s="179"/>
      <c r="V262" s="179"/>
      <c r="W262" s="179">
        <f t="shared" si="173"/>
        <v>0</v>
      </c>
      <c r="X262" s="179"/>
      <c r="Y262" s="215">
        <f>+[3]DPJGMRMC!J77</f>
        <v>30000</v>
      </c>
      <c r="Z262" s="179"/>
      <c r="AA262" s="179">
        <f t="shared" si="174"/>
        <v>30000</v>
      </c>
      <c r="AB262" s="179">
        <f t="shared" si="175"/>
        <v>0</v>
      </c>
      <c r="AC262" s="179">
        <f t="shared" si="175"/>
        <v>30000</v>
      </c>
      <c r="AD262" s="179">
        <f t="shared" si="175"/>
        <v>0</v>
      </c>
      <c r="AE262" s="179">
        <f t="shared" si="176"/>
        <v>30000</v>
      </c>
      <c r="AF262" s="179"/>
      <c r="AG262" s="179">
        <f>+[3]DPJGMRMC!AX77</f>
        <v>30000</v>
      </c>
      <c r="AH262" s="179"/>
      <c r="AI262" s="179">
        <f t="shared" si="177"/>
        <v>30000</v>
      </c>
      <c r="AJ262" s="179">
        <f t="shared" si="178"/>
        <v>0</v>
      </c>
      <c r="AK262" s="179">
        <f t="shared" si="178"/>
        <v>0</v>
      </c>
      <c r="AL262" s="179">
        <f t="shared" si="178"/>
        <v>0</v>
      </c>
      <c r="AM262" s="179">
        <f t="shared" si="179"/>
        <v>0</v>
      </c>
      <c r="AN262" s="181" t="str">
        <f t="shared" si="180"/>
        <v xml:space="preserve"> </v>
      </c>
      <c r="AO262" s="181">
        <f t="shared" si="180"/>
        <v>1</v>
      </c>
      <c r="AP262" s="181" t="str">
        <f t="shared" si="180"/>
        <v xml:space="preserve"> </v>
      </c>
      <c r="AQ262" s="181">
        <f t="shared" si="180"/>
        <v>1</v>
      </c>
      <c r="AR262" s="179">
        <f t="shared" si="181"/>
        <v>0</v>
      </c>
      <c r="AS262" s="179">
        <f t="shared" si="181"/>
        <v>0</v>
      </c>
      <c r="AT262" s="179">
        <f t="shared" si="181"/>
        <v>0</v>
      </c>
      <c r="AU262" s="138">
        <f t="shared" si="182"/>
        <v>0</v>
      </c>
      <c r="AV262" s="182"/>
    </row>
    <row r="263" spans="1:48" s="183" customFormat="1" ht="24">
      <c r="A263" s="135"/>
      <c r="B263" s="136"/>
      <c r="C263" s="218" t="s">
        <v>141</v>
      </c>
      <c r="D263" s="179"/>
      <c r="E263" s="179"/>
      <c r="F263" s="179"/>
      <c r="G263" s="179">
        <f t="shared" si="168"/>
        <v>0</v>
      </c>
      <c r="H263" s="179"/>
      <c r="I263" s="179"/>
      <c r="J263" s="179"/>
      <c r="K263" s="179">
        <f t="shared" si="169"/>
        <v>0</v>
      </c>
      <c r="L263" s="179">
        <f t="shared" si="170"/>
        <v>0</v>
      </c>
      <c r="M263" s="179">
        <f t="shared" si="170"/>
        <v>0</v>
      </c>
      <c r="N263" s="179">
        <f t="shared" si="170"/>
        <v>0</v>
      </c>
      <c r="O263" s="179">
        <f t="shared" si="171"/>
        <v>0</v>
      </c>
      <c r="P263" s="179"/>
      <c r="Q263" s="179"/>
      <c r="R263" s="179"/>
      <c r="S263" s="179">
        <f t="shared" si="172"/>
        <v>0</v>
      </c>
      <c r="T263" s="179"/>
      <c r="U263" s="179"/>
      <c r="V263" s="179"/>
      <c r="W263" s="179">
        <f t="shared" si="173"/>
        <v>0</v>
      </c>
      <c r="X263" s="179"/>
      <c r="Y263" s="179">
        <f>+[3]JBLMGH!J77</f>
        <v>60000</v>
      </c>
      <c r="Z263" s="179"/>
      <c r="AA263" s="179">
        <f t="shared" si="174"/>
        <v>60000</v>
      </c>
      <c r="AB263" s="179">
        <f t="shared" si="175"/>
        <v>0</v>
      </c>
      <c r="AC263" s="179">
        <f t="shared" si="175"/>
        <v>60000</v>
      </c>
      <c r="AD263" s="179">
        <f t="shared" si="175"/>
        <v>0</v>
      </c>
      <c r="AE263" s="179">
        <f t="shared" si="176"/>
        <v>60000</v>
      </c>
      <c r="AF263" s="179"/>
      <c r="AG263" s="179">
        <f>+[3]JBLMGH!AX77</f>
        <v>60000</v>
      </c>
      <c r="AH263" s="179"/>
      <c r="AI263" s="179">
        <f t="shared" si="177"/>
        <v>60000</v>
      </c>
      <c r="AJ263" s="179">
        <f t="shared" si="178"/>
        <v>0</v>
      </c>
      <c r="AK263" s="179">
        <f t="shared" si="178"/>
        <v>0</v>
      </c>
      <c r="AL263" s="179">
        <f t="shared" si="178"/>
        <v>0</v>
      </c>
      <c r="AM263" s="179">
        <f t="shared" si="179"/>
        <v>0</v>
      </c>
      <c r="AN263" s="181" t="str">
        <f t="shared" si="180"/>
        <v xml:space="preserve"> </v>
      </c>
      <c r="AO263" s="181">
        <f t="shared" si="180"/>
        <v>1</v>
      </c>
      <c r="AP263" s="181" t="str">
        <f t="shared" si="180"/>
        <v xml:space="preserve"> </v>
      </c>
      <c r="AQ263" s="181">
        <f t="shared" si="180"/>
        <v>1</v>
      </c>
      <c r="AR263" s="179">
        <f t="shared" si="181"/>
        <v>0</v>
      </c>
      <c r="AS263" s="179">
        <f t="shared" si="181"/>
        <v>0</v>
      </c>
      <c r="AT263" s="179">
        <f t="shared" si="181"/>
        <v>0</v>
      </c>
      <c r="AU263" s="138">
        <f t="shared" si="182"/>
        <v>0</v>
      </c>
      <c r="AV263" s="182"/>
    </row>
    <row r="264" spans="1:48" s="183" customFormat="1">
      <c r="A264" s="135"/>
      <c r="B264" s="136"/>
      <c r="C264" s="218" t="s">
        <v>167</v>
      </c>
      <c r="D264" s="179"/>
      <c r="E264" s="179"/>
      <c r="F264" s="179"/>
      <c r="G264" s="179">
        <f t="shared" si="168"/>
        <v>0</v>
      </c>
      <c r="H264" s="179"/>
      <c r="I264" s="179"/>
      <c r="J264" s="179"/>
      <c r="K264" s="179">
        <f t="shared" si="169"/>
        <v>0</v>
      </c>
      <c r="L264" s="179">
        <f t="shared" si="170"/>
        <v>0</v>
      </c>
      <c r="M264" s="179">
        <f t="shared" si="170"/>
        <v>0</v>
      </c>
      <c r="N264" s="179">
        <f t="shared" si="170"/>
        <v>0</v>
      </c>
      <c r="O264" s="179">
        <f t="shared" si="171"/>
        <v>0</v>
      </c>
      <c r="P264" s="179"/>
      <c r="Q264" s="179"/>
      <c r="R264" s="179"/>
      <c r="S264" s="179">
        <f t="shared" si="172"/>
        <v>0</v>
      </c>
      <c r="T264" s="179"/>
      <c r="U264" s="179"/>
      <c r="V264" s="179"/>
      <c r="W264" s="179">
        <f t="shared" si="173"/>
        <v>0</v>
      </c>
      <c r="X264" s="179"/>
      <c r="Y264" s="215">
        <f>+[3]BRH!J77</f>
        <v>30000</v>
      </c>
      <c r="Z264" s="179"/>
      <c r="AA264" s="179">
        <f t="shared" si="174"/>
        <v>30000</v>
      </c>
      <c r="AB264" s="179">
        <f t="shared" si="175"/>
        <v>0</v>
      </c>
      <c r="AC264" s="179">
        <f t="shared" si="175"/>
        <v>30000</v>
      </c>
      <c r="AD264" s="179">
        <f t="shared" si="175"/>
        <v>0</v>
      </c>
      <c r="AE264" s="179">
        <f t="shared" si="176"/>
        <v>30000</v>
      </c>
      <c r="AF264" s="179"/>
      <c r="AG264" s="179">
        <f>+[3]BRH!AX77</f>
        <v>30000</v>
      </c>
      <c r="AH264" s="179"/>
      <c r="AI264" s="179">
        <f t="shared" si="177"/>
        <v>30000</v>
      </c>
      <c r="AJ264" s="179">
        <f t="shared" si="178"/>
        <v>0</v>
      </c>
      <c r="AK264" s="179">
        <f t="shared" si="178"/>
        <v>0</v>
      </c>
      <c r="AL264" s="179">
        <f t="shared" si="178"/>
        <v>0</v>
      </c>
      <c r="AM264" s="179">
        <f t="shared" si="179"/>
        <v>0</v>
      </c>
      <c r="AN264" s="181" t="str">
        <f t="shared" si="180"/>
        <v xml:space="preserve"> </v>
      </c>
      <c r="AO264" s="181">
        <f t="shared" si="180"/>
        <v>1</v>
      </c>
      <c r="AP264" s="181" t="str">
        <f t="shared" si="180"/>
        <v xml:space="preserve"> </v>
      </c>
      <c r="AQ264" s="181">
        <f t="shared" si="180"/>
        <v>1</v>
      </c>
      <c r="AR264" s="179">
        <f t="shared" si="181"/>
        <v>0</v>
      </c>
      <c r="AS264" s="179">
        <f t="shared" si="181"/>
        <v>0</v>
      </c>
      <c r="AT264" s="179">
        <f t="shared" si="181"/>
        <v>0</v>
      </c>
      <c r="AU264" s="138">
        <f t="shared" si="182"/>
        <v>0</v>
      </c>
      <c r="AV264" s="182"/>
    </row>
    <row r="265" spans="1:48" s="183" customFormat="1" ht="24">
      <c r="A265" s="135"/>
      <c r="B265" s="136"/>
      <c r="C265" s="218" t="s">
        <v>117</v>
      </c>
      <c r="D265" s="179"/>
      <c r="E265" s="179"/>
      <c r="F265" s="179"/>
      <c r="G265" s="179">
        <f t="shared" si="168"/>
        <v>0</v>
      </c>
      <c r="H265" s="179"/>
      <c r="I265" s="179"/>
      <c r="J265" s="179"/>
      <c r="K265" s="179">
        <f t="shared" si="169"/>
        <v>0</v>
      </c>
      <c r="L265" s="179">
        <f t="shared" si="170"/>
        <v>0</v>
      </c>
      <c r="M265" s="179">
        <f t="shared" si="170"/>
        <v>0</v>
      </c>
      <c r="N265" s="179">
        <f t="shared" si="170"/>
        <v>0</v>
      </c>
      <c r="O265" s="179">
        <f t="shared" si="171"/>
        <v>0</v>
      </c>
      <c r="P265" s="179"/>
      <c r="Q265" s="179"/>
      <c r="R265" s="179"/>
      <c r="S265" s="179">
        <f t="shared" si="172"/>
        <v>0</v>
      </c>
      <c r="T265" s="179"/>
      <c r="U265" s="179"/>
      <c r="V265" s="179"/>
      <c r="W265" s="179">
        <f t="shared" si="173"/>
        <v>0</v>
      </c>
      <c r="X265" s="179"/>
      <c r="Y265" s="215">
        <f>+[3]BRTTH!J77</f>
        <v>60000</v>
      </c>
      <c r="Z265" s="179"/>
      <c r="AA265" s="179">
        <f t="shared" si="174"/>
        <v>60000</v>
      </c>
      <c r="AB265" s="179">
        <f t="shared" si="175"/>
        <v>0</v>
      </c>
      <c r="AC265" s="179">
        <f t="shared" si="175"/>
        <v>60000</v>
      </c>
      <c r="AD265" s="179">
        <f t="shared" si="175"/>
        <v>0</v>
      </c>
      <c r="AE265" s="179">
        <f t="shared" si="176"/>
        <v>60000</v>
      </c>
      <c r="AF265" s="179"/>
      <c r="AG265" s="179">
        <f>+[3]BRTTH!AX77</f>
        <v>60000</v>
      </c>
      <c r="AH265" s="179"/>
      <c r="AI265" s="179">
        <f t="shared" si="177"/>
        <v>60000</v>
      </c>
      <c r="AJ265" s="179">
        <f t="shared" si="178"/>
        <v>0</v>
      </c>
      <c r="AK265" s="179">
        <f t="shared" si="178"/>
        <v>0</v>
      </c>
      <c r="AL265" s="179">
        <f t="shared" si="178"/>
        <v>0</v>
      </c>
      <c r="AM265" s="179">
        <f t="shared" si="179"/>
        <v>0</v>
      </c>
      <c r="AN265" s="181" t="str">
        <f t="shared" si="180"/>
        <v xml:space="preserve"> </v>
      </c>
      <c r="AO265" s="181">
        <f t="shared" si="180"/>
        <v>1</v>
      </c>
      <c r="AP265" s="181" t="str">
        <f t="shared" si="180"/>
        <v xml:space="preserve"> </v>
      </c>
      <c r="AQ265" s="181">
        <f t="shared" si="180"/>
        <v>1</v>
      </c>
      <c r="AR265" s="179">
        <f t="shared" si="181"/>
        <v>0</v>
      </c>
      <c r="AS265" s="179">
        <f t="shared" si="181"/>
        <v>0</v>
      </c>
      <c r="AT265" s="179">
        <f t="shared" si="181"/>
        <v>0</v>
      </c>
      <c r="AU265" s="138">
        <f t="shared" si="182"/>
        <v>0</v>
      </c>
      <c r="AV265" s="182"/>
    </row>
    <row r="266" spans="1:48" s="183" customFormat="1" ht="24">
      <c r="A266" s="135"/>
      <c r="B266" s="136"/>
      <c r="C266" s="218" t="s">
        <v>142</v>
      </c>
      <c r="D266" s="179"/>
      <c r="E266" s="179"/>
      <c r="F266" s="179"/>
      <c r="G266" s="179">
        <f t="shared" si="168"/>
        <v>0</v>
      </c>
      <c r="H266" s="179"/>
      <c r="I266" s="179"/>
      <c r="J266" s="179"/>
      <c r="K266" s="179">
        <f t="shared" si="169"/>
        <v>0</v>
      </c>
      <c r="L266" s="179">
        <f t="shared" si="170"/>
        <v>0</v>
      </c>
      <c r="M266" s="179">
        <f t="shared" si="170"/>
        <v>0</v>
      </c>
      <c r="N266" s="179">
        <f t="shared" si="170"/>
        <v>0</v>
      </c>
      <c r="O266" s="179">
        <f t="shared" si="171"/>
        <v>0</v>
      </c>
      <c r="P266" s="179"/>
      <c r="Q266" s="179"/>
      <c r="R266" s="179"/>
      <c r="S266" s="179">
        <f t="shared" si="172"/>
        <v>0</v>
      </c>
      <c r="T266" s="179"/>
      <c r="U266" s="179"/>
      <c r="V266" s="179"/>
      <c r="W266" s="179">
        <f t="shared" si="173"/>
        <v>0</v>
      </c>
      <c r="X266" s="179"/>
      <c r="Y266" s="215">
        <f>+[3]CLMMRH!J77</f>
        <v>30000</v>
      </c>
      <c r="Z266" s="179"/>
      <c r="AA266" s="179">
        <f t="shared" si="174"/>
        <v>30000</v>
      </c>
      <c r="AB266" s="179">
        <f t="shared" si="175"/>
        <v>0</v>
      </c>
      <c r="AC266" s="179">
        <f t="shared" si="175"/>
        <v>30000</v>
      </c>
      <c r="AD266" s="179">
        <f t="shared" si="175"/>
        <v>0</v>
      </c>
      <c r="AE266" s="179">
        <f t="shared" si="176"/>
        <v>30000</v>
      </c>
      <c r="AF266" s="179"/>
      <c r="AG266" s="179">
        <f>+[3]CLMMRH!AX77</f>
        <v>30000</v>
      </c>
      <c r="AH266" s="179"/>
      <c r="AI266" s="179">
        <f t="shared" si="177"/>
        <v>30000</v>
      </c>
      <c r="AJ266" s="179">
        <f t="shared" si="178"/>
        <v>0</v>
      </c>
      <c r="AK266" s="179">
        <f t="shared" si="178"/>
        <v>0</v>
      </c>
      <c r="AL266" s="179">
        <f t="shared" si="178"/>
        <v>0</v>
      </c>
      <c r="AM266" s="179">
        <f t="shared" si="179"/>
        <v>0</v>
      </c>
      <c r="AN266" s="181" t="str">
        <f t="shared" si="180"/>
        <v xml:space="preserve"> </v>
      </c>
      <c r="AO266" s="181">
        <f t="shared" si="180"/>
        <v>1</v>
      </c>
      <c r="AP266" s="181" t="str">
        <f t="shared" si="180"/>
        <v xml:space="preserve"> </v>
      </c>
      <c r="AQ266" s="181">
        <f t="shared" si="180"/>
        <v>1</v>
      </c>
      <c r="AR266" s="179">
        <f t="shared" si="181"/>
        <v>0</v>
      </c>
      <c r="AS266" s="179">
        <f t="shared" si="181"/>
        <v>0</v>
      </c>
      <c r="AT266" s="179">
        <f t="shared" si="181"/>
        <v>0</v>
      </c>
      <c r="AU266" s="138">
        <f t="shared" si="182"/>
        <v>0</v>
      </c>
      <c r="AV266" s="182"/>
    </row>
    <row r="267" spans="1:48" s="183" customFormat="1">
      <c r="A267" s="135"/>
      <c r="B267" s="136"/>
      <c r="C267" s="218" t="s">
        <v>60</v>
      </c>
      <c r="D267" s="179"/>
      <c r="E267" s="179"/>
      <c r="F267" s="179"/>
      <c r="G267" s="179">
        <f t="shared" si="168"/>
        <v>0</v>
      </c>
      <c r="H267" s="179"/>
      <c r="I267" s="179"/>
      <c r="J267" s="179"/>
      <c r="K267" s="179">
        <f t="shared" si="169"/>
        <v>0</v>
      </c>
      <c r="L267" s="179">
        <f t="shared" si="170"/>
        <v>0</v>
      </c>
      <c r="M267" s="179">
        <f t="shared" si="170"/>
        <v>0</v>
      </c>
      <c r="N267" s="179">
        <f t="shared" si="170"/>
        <v>0</v>
      </c>
      <c r="O267" s="179">
        <f t="shared" si="171"/>
        <v>0</v>
      </c>
      <c r="P267" s="179"/>
      <c r="Q267" s="179"/>
      <c r="R267" s="179"/>
      <c r="S267" s="179">
        <f t="shared" si="172"/>
        <v>0</v>
      </c>
      <c r="T267" s="179"/>
      <c r="U267" s="179"/>
      <c r="V267" s="179"/>
      <c r="W267" s="179">
        <f t="shared" si="173"/>
        <v>0</v>
      </c>
      <c r="X267" s="179"/>
      <c r="Y267" s="179">
        <f>+[3]WVMC!J77</f>
        <v>33320</v>
      </c>
      <c r="Z267" s="179"/>
      <c r="AA267" s="179">
        <f t="shared" si="174"/>
        <v>33320</v>
      </c>
      <c r="AB267" s="179">
        <f t="shared" si="175"/>
        <v>0</v>
      </c>
      <c r="AC267" s="179">
        <f t="shared" si="175"/>
        <v>33320</v>
      </c>
      <c r="AD267" s="179">
        <f t="shared" si="175"/>
        <v>0</v>
      </c>
      <c r="AE267" s="179">
        <f t="shared" si="176"/>
        <v>33320</v>
      </c>
      <c r="AF267" s="179"/>
      <c r="AG267" s="179">
        <f>+[3]WVMC!AX77</f>
        <v>33320</v>
      </c>
      <c r="AH267" s="179"/>
      <c r="AI267" s="179">
        <f t="shared" si="177"/>
        <v>33320</v>
      </c>
      <c r="AJ267" s="179">
        <f t="shared" si="178"/>
        <v>0</v>
      </c>
      <c r="AK267" s="179">
        <f t="shared" si="178"/>
        <v>0</v>
      </c>
      <c r="AL267" s="179">
        <f t="shared" si="178"/>
        <v>0</v>
      </c>
      <c r="AM267" s="179">
        <f t="shared" si="179"/>
        <v>0</v>
      </c>
      <c r="AN267" s="181" t="str">
        <f t="shared" si="180"/>
        <v xml:space="preserve"> </v>
      </c>
      <c r="AO267" s="181">
        <f t="shared" si="180"/>
        <v>1</v>
      </c>
      <c r="AP267" s="181" t="str">
        <f t="shared" si="180"/>
        <v xml:space="preserve"> </v>
      </c>
      <c r="AQ267" s="181">
        <f t="shared" si="180"/>
        <v>1</v>
      </c>
      <c r="AR267" s="179">
        <f t="shared" si="181"/>
        <v>0</v>
      </c>
      <c r="AS267" s="179">
        <f t="shared" si="181"/>
        <v>0</v>
      </c>
      <c r="AT267" s="179">
        <f t="shared" si="181"/>
        <v>0</v>
      </c>
      <c r="AU267" s="138">
        <f t="shared" si="182"/>
        <v>0</v>
      </c>
      <c r="AV267" s="182"/>
    </row>
    <row r="268" spans="1:48" s="183" customFormat="1">
      <c r="A268" s="135"/>
      <c r="B268" s="136"/>
      <c r="C268" s="218" t="s">
        <v>123</v>
      </c>
      <c r="D268" s="179"/>
      <c r="E268" s="179"/>
      <c r="F268" s="179"/>
      <c r="G268" s="179">
        <f t="shared" si="168"/>
        <v>0</v>
      </c>
      <c r="H268" s="179"/>
      <c r="I268" s="179"/>
      <c r="J268" s="179"/>
      <c r="K268" s="179">
        <f t="shared" si="169"/>
        <v>0</v>
      </c>
      <c r="L268" s="179">
        <f t="shared" si="170"/>
        <v>0</v>
      </c>
      <c r="M268" s="179">
        <f t="shared" si="170"/>
        <v>0</v>
      </c>
      <c r="N268" s="179">
        <f t="shared" si="170"/>
        <v>0</v>
      </c>
      <c r="O268" s="179">
        <f t="shared" si="171"/>
        <v>0</v>
      </c>
      <c r="P268" s="179"/>
      <c r="Q268" s="179"/>
      <c r="R268" s="179"/>
      <c r="S268" s="179">
        <f t="shared" si="172"/>
        <v>0</v>
      </c>
      <c r="T268" s="179"/>
      <c r="U268" s="179"/>
      <c r="V268" s="179"/>
      <c r="W268" s="179">
        <f t="shared" si="173"/>
        <v>0</v>
      </c>
      <c r="X268" s="179"/>
      <c r="Y268" s="215">
        <f>+[3]BASILAN!J77</f>
        <v>33320</v>
      </c>
      <c r="Z268" s="179"/>
      <c r="AA268" s="179">
        <f t="shared" si="174"/>
        <v>33320</v>
      </c>
      <c r="AB268" s="179">
        <f t="shared" si="175"/>
        <v>0</v>
      </c>
      <c r="AC268" s="179">
        <f t="shared" si="175"/>
        <v>33320</v>
      </c>
      <c r="AD268" s="179">
        <f t="shared" si="175"/>
        <v>0</v>
      </c>
      <c r="AE268" s="179">
        <f t="shared" si="176"/>
        <v>33320</v>
      </c>
      <c r="AF268" s="179"/>
      <c r="AG268" s="179">
        <f>+[3]BASILAN!AX77</f>
        <v>33320</v>
      </c>
      <c r="AH268" s="179"/>
      <c r="AI268" s="179">
        <f t="shared" si="177"/>
        <v>33320</v>
      </c>
      <c r="AJ268" s="179">
        <f t="shared" si="178"/>
        <v>0</v>
      </c>
      <c r="AK268" s="179">
        <f t="shared" si="178"/>
        <v>0</v>
      </c>
      <c r="AL268" s="179">
        <f t="shared" si="178"/>
        <v>0</v>
      </c>
      <c r="AM268" s="179">
        <f t="shared" si="179"/>
        <v>0</v>
      </c>
      <c r="AN268" s="181" t="str">
        <f t="shared" si="180"/>
        <v xml:space="preserve"> </v>
      </c>
      <c r="AO268" s="181">
        <f t="shared" si="180"/>
        <v>1</v>
      </c>
      <c r="AP268" s="181" t="str">
        <f t="shared" si="180"/>
        <v xml:space="preserve"> </v>
      </c>
      <c r="AQ268" s="181">
        <f t="shared" si="180"/>
        <v>1</v>
      </c>
      <c r="AR268" s="179">
        <f t="shared" si="181"/>
        <v>0</v>
      </c>
      <c r="AS268" s="179">
        <f t="shared" si="181"/>
        <v>0</v>
      </c>
      <c r="AT268" s="179">
        <f t="shared" si="181"/>
        <v>0</v>
      </c>
      <c r="AU268" s="138">
        <f t="shared" si="182"/>
        <v>0</v>
      </c>
      <c r="AV268" s="182"/>
    </row>
    <row r="269" spans="1:48" s="183" customFormat="1">
      <c r="A269" s="135"/>
      <c r="B269" s="136"/>
      <c r="C269" s="218" t="s">
        <v>168</v>
      </c>
      <c r="D269" s="179"/>
      <c r="E269" s="179"/>
      <c r="F269" s="179"/>
      <c r="G269" s="179">
        <f t="shared" si="168"/>
        <v>0</v>
      </c>
      <c r="H269" s="179"/>
      <c r="I269" s="179"/>
      <c r="J269" s="179"/>
      <c r="K269" s="179">
        <f t="shared" si="169"/>
        <v>0</v>
      </c>
      <c r="L269" s="179">
        <f t="shared" si="170"/>
        <v>0</v>
      </c>
      <c r="M269" s="179">
        <f t="shared" si="170"/>
        <v>0</v>
      </c>
      <c r="N269" s="179">
        <f t="shared" si="170"/>
        <v>0</v>
      </c>
      <c r="O269" s="179">
        <f t="shared" si="171"/>
        <v>0</v>
      </c>
      <c r="P269" s="179"/>
      <c r="Q269" s="179"/>
      <c r="R269" s="179"/>
      <c r="S269" s="179">
        <f t="shared" si="172"/>
        <v>0</v>
      </c>
      <c r="T269" s="179"/>
      <c r="U269" s="179"/>
      <c r="V269" s="179"/>
      <c r="W269" s="179">
        <f t="shared" si="173"/>
        <v>0</v>
      </c>
      <c r="X269" s="179"/>
      <c r="Y269" s="215">
        <f>+[3]DJRMH!J77</f>
        <v>66640</v>
      </c>
      <c r="Z269" s="179"/>
      <c r="AA269" s="179">
        <f t="shared" si="174"/>
        <v>66640</v>
      </c>
      <c r="AB269" s="179">
        <f t="shared" si="175"/>
        <v>0</v>
      </c>
      <c r="AC269" s="179">
        <f t="shared" si="175"/>
        <v>66640</v>
      </c>
      <c r="AD269" s="179">
        <f t="shared" si="175"/>
        <v>0</v>
      </c>
      <c r="AE269" s="179">
        <f t="shared" si="176"/>
        <v>66640</v>
      </c>
      <c r="AF269" s="179"/>
      <c r="AG269" s="179">
        <f>+[3]DJRMH!AX77</f>
        <v>66640</v>
      </c>
      <c r="AH269" s="179"/>
      <c r="AI269" s="179">
        <f t="shared" si="177"/>
        <v>66640</v>
      </c>
      <c r="AJ269" s="179">
        <f t="shared" si="178"/>
        <v>0</v>
      </c>
      <c r="AK269" s="179">
        <f t="shared" si="178"/>
        <v>0</v>
      </c>
      <c r="AL269" s="179">
        <f t="shared" si="178"/>
        <v>0</v>
      </c>
      <c r="AM269" s="179">
        <f t="shared" si="179"/>
        <v>0</v>
      </c>
      <c r="AN269" s="181" t="str">
        <f t="shared" si="180"/>
        <v xml:space="preserve"> </v>
      </c>
      <c r="AO269" s="181">
        <f t="shared" si="180"/>
        <v>1</v>
      </c>
      <c r="AP269" s="181" t="str">
        <f t="shared" si="180"/>
        <v xml:space="preserve"> </v>
      </c>
      <c r="AQ269" s="181">
        <f t="shared" si="180"/>
        <v>1</v>
      </c>
      <c r="AR269" s="179">
        <f t="shared" si="181"/>
        <v>0</v>
      </c>
      <c r="AS269" s="179">
        <f t="shared" si="181"/>
        <v>0</v>
      </c>
      <c r="AT269" s="179">
        <f t="shared" si="181"/>
        <v>0</v>
      </c>
      <c r="AU269" s="138">
        <f t="shared" si="182"/>
        <v>0</v>
      </c>
      <c r="AV269" s="182"/>
    </row>
    <row r="270" spans="1:48" s="183" customFormat="1">
      <c r="A270" s="135"/>
      <c r="B270" s="136"/>
      <c r="C270" s="218" t="s">
        <v>121</v>
      </c>
      <c r="D270" s="179"/>
      <c r="E270" s="179"/>
      <c r="F270" s="179"/>
      <c r="G270" s="179">
        <f t="shared" si="168"/>
        <v>0</v>
      </c>
      <c r="H270" s="179"/>
      <c r="I270" s="179"/>
      <c r="J270" s="179"/>
      <c r="K270" s="179">
        <f t="shared" si="169"/>
        <v>0</v>
      </c>
      <c r="L270" s="179">
        <f t="shared" si="170"/>
        <v>0</v>
      </c>
      <c r="M270" s="179">
        <f t="shared" si="170"/>
        <v>0</v>
      </c>
      <c r="N270" s="179">
        <f t="shared" si="170"/>
        <v>0</v>
      </c>
      <c r="O270" s="179">
        <f t="shared" si="171"/>
        <v>0</v>
      </c>
      <c r="P270" s="179"/>
      <c r="Q270" s="179"/>
      <c r="R270" s="179"/>
      <c r="S270" s="179">
        <f t="shared" si="172"/>
        <v>0</v>
      </c>
      <c r="T270" s="179"/>
      <c r="U270" s="179"/>
      <c r="V270" s="179"/>
      <c r="W270" s="179">
        <f t="shared" si="173"/>
        <v>0</v>
      </c>
      <c r="X270" s="179"/>
      <c r="Y270" s="215">
        <f>+[3]MRH!J77</f>
        <v>66640</v>
      </c>
      <c r="Z270" s="179"/>
      <c r="AA270" s="179">
        <f t="shared" si="174"/>
        <v>66640</v>
      </c>
      <c r="AB270" s="179">
        <f t="shared" si="175"/>
        <v>0</v>
      </c>
      <c r="AC270" s="179">
        <f t="shared" si="175"/>
        <v>66640</v>
      </c>
      <c r="AD270" s="179">
        <f t="shared" si="175"/>
        <v>0</v>
      </c>
      <c r="AE270" s="179">
        <f t="shared" si="176"/>
        <v>66640</v>
      </c>
      <c r="AF270" s="179"/>
      <c r="AG270" s="179">
        <f>+[3]MRH!AX77</f>
        <v>66640</v>
      </c>
      <c r="AH270" s="179"/>
      <c r="AI270" s="179">
        <f t="shared" si="177"/>
        <v>66640</v>
      </c>
      <c r="AJ270" s="179">
        <f t="shared" si="178"/>
        <v>0</v>
      </c>
      <c r="AK270" s="179">
        <f t="shared" si="178"/>
        <v>0</v>
      </c>
      <c r="AL270" s="179">
        <f t="shared" si="178"/>
        <v>0</v>
      </c>
      <c r="AM270" s="179">
        <f t="shared" si="179"/>
        <v>0</v>
      </c>
      <c r="AN270" s="181" t="str">
        <f t="shared" si="180"/>
        <v xml:space="preserve"> </v>
      </c>
      <c r="AO270" s="181">
        <f t="shared" si="180"/>
        <v>1</v>
      </c>
      <c r="AP270" s="181" t="str">
        <f t="shared" si="180"/>
        <v xml:space="preserve"> </v>
      </c>
      <c r="AQ270" s="181">
        <f t="shared" si="180"/>
        <v>1</v>
      </c>
      <c r="AR270" s="179">
        <f t="shared" si="181"/>
        <v>0</v>
      </c>
      <c r="AS270" s="179">
        <f t="shared" si="181"/>
        <v>0</v>
      </c>
      <c r="AT270" s="179">
        <f t="shared" si="181"/>
        <v>0</v>
      </c>
      <c r="AU270" s="138">
        <f t="shared" si="182"/>
        <v>0</v>
      </c>
      <c r="AV270" s="182"/>
    </row>
    <row r="271" spans="1:48" s="183" customFormat="1">
      <c r="A271" s="135"/>
      <c r="B271" s="136"/>
      <c r="C271" s="218" t="s">
        <v>169</v>
      </c>
      <c r="D271" s="179"/>
      <c r="E271" s="179"/>
      <c r="F271" s="179"/>
      <c r="G271" s="179">
        <f t="shared" si="168"/>
        <v>0</v>
      </c>
      <c r="H271" s="179"/>
      <c r="I271" s="179"/>
      <c r="J271" s="179"/>
      <c r="K271" s="179">
        <f t="shared" si="169"/>
        <v>0</v>
      </c>
      <c r="L271" s="179">
        <f t="shared" ref="L271:N280" si="183">+D271+H271</f>
        <v>0</v>
      </c>
      <c r="M271" s="179">
        <f t="shared" si="183"/>
        <v>0</v>
      </c>
      <c r="N271" s="179">
        <f t="shared" si="183"/>
        <v>0</v>
      </c>
      <c r="O271" s="179">
        <f t="shared" si="171"/>
        <v>0</v>
      </c>
      <c r="P271" s="179"/>
      <c r="Q271" s="179"/>
      <c r="R271" s="179"/>
      <c r="S271" s="179">
        <f t="shared" si="172"/>
        <v>0</v>
      </c>
      <c r="T271" s="179"/>
      <c r="U271" s="179"/>
      <c r="V271" s="179"/>
      <c r="W271" s="179">
        <f t="shared" si="173"/>
        <v>0</v>
      </c>
      <c r="X271" s="179"/>
      <c r="Y271" s="179">
        <f>+[3]SULU!J77</f>
        <v>66640</v>
      </c>
      <c r="Z271" s="179"/>
      <c r="AA271" s="179">
        <f t="shared" si="174"/>
        <v>66640</v>
      </c>
      <c r="AB271" s="179">
        <f t="shared" ref="AB271:AD281" si="184">+P271+X271+T271</f>
        <v>0</v>
      </c>
      <c r="AC271" s="179">
        <f t="shared" si="184"/>
        <v>66640</v>
      </c>
      <c r="AD271" s="179">
        <f t="shared" si="184"/>
        <v>0</v>
      </c>
      <c r="AE271" s="179">
        <f t="shared" si="176"/>
        <v>66640</v>
      </c>
      <c r="AF271" s="179"/>
      <c r="AG271" s="179">
        <f>+[3]SULU!AX77</f>
        <v>66640</v>
      </c>
      <c r="AH271" s="179"/>
      <c r="AI271" s="179">
        <f t="shared" si="177"/>
        <v>66640</v>
      </c>
      <c r="AJ271" s="179">
        <f t="shared" ref="AJ271:AL280" si="185">+AB271-AF271</f>
        <v>0</v>
      </c>
      <c r="AK271" s="179">
        <f t="shared" si="185"/>
        <v>0</v>
      </c>
      <c r="AL271" s="179">
        <f t="shared" si="185"/>
        <v>0</v>
      </c>
      <c r="AM271" s="179">
        <f t="shared" si="179"/>
        <v>0</v>
      </c>
      <c r="AN271" s="181" t="str">
        <f t="shared" ref="AN271:AQ280" si="186">IF(AB271=0," ",AF271/AB271)</f>
        <v xml:space="preserve"> </v>
      </c>
      <c r="AO271" s="181">
        <f t="shared" si="186"/>
        <v>1</v>
      </c>
      <c r="AP271" s="181" t="str">
        <f t="shared" si="186"/>
        <v xml:space="preserve"> </v>
      </c>
      <c r="AQ271" s="181">
        <f t="shared" si="186"/>
        <v>1</v>
      </c>
      <c r="AR271" s="179">
        <f t="shared" ref="AR271:AT280" si="187">+L271-P271-T271</f>
        <v>0</v>
      </c>
      <c r="AS271" s="179">
        <f t="shared" si="187"/>
        <v>0</v>
      </c>
      <c r="AT271" s="179">
        <f t="shared" si="187"/>
        <v>0</v>
      </c>
      <c r="AU271" s="138">
        <f t="shared" si="182"/>
        <v>0</v>
      </c>
      <c r="AV271" s="182"/>
    </row>
    <row r="272" spans="1:48" s="183" customFormat="1">
      <c r="A272" s="135"/>
      <c r="B272" s="136"/>
      <c r="C272" s="218" t="s">
        <v>120</v>
      </c>
      <c r="D272" s="179"/>
      <c r="E272" s="179"/>
      <c r="F272" s="179"/>
      <c r="G272" s="179">
        <f t="shared" si="168"/>
        <v>0</v>
      </c>
      <c r="H272" s="179"/>
      <c r="I272" s="179"/>
      <c r="J272" s="179"/>
      <c r="K272" s="179">
        <f t="shared" si="169"/>
        <v>0</v>
      </c>
      <c r="L272" s="179">
        <f t="shared" si="183"/>
        <v>0</v>
      </c>
      <c r="M272" s="179">
        <f t="shared" si="183"/>
        <v>0</v>
      </c>
      <c r="N272" s="179">
        <f t="shared" si="183"/>
        <v>0</v>
      </c>
      <c r="O272" s="179">
        <f t="shared" si="171"/>
        <v>0</v>
      </c>
      <c r="P272" s="179"/>
      <c r="Q272" s="179"/>
      <c r="R272" s="179"/>
      <c r="S272" s="179">
        <f t="shared" si="172"/>
        <v>0</v>
      </c>
      <c r="T272" s="179"/>
      <c r="U272" s="179"/>
      <c r="V272" s="179"/>
      <c r="W272" s="179">
        <f t="shared" si="173"/>
        <v>0</v>
      </c>
      <c r="X272" s="179"/>
      <c r="Y272" s="179">
        <f>+[3]ZCMC!J77</f>
        <v>66640</v>
      </c>
      <c r="Z272" s="179"/>
      <c r="AA272" s="179">
        <f t="shared" si="174"/>
        <v>66640</v>
      </c>
      <c r="AB272" s="179">
        <f t="shared" si="184"/>
        <v>0</v>
      </c>
      <c r="AC272" s="179">
        <f t="shared" si="184"/>
        <v>66640</v>
      </c>
      <c r="AD272" s="179">
        <f t="shared" si="184"/>
        <v>0</v>
      </c>
      <c r="AE272" s="179">
        <f t="shared" si="176"/>
        <v>66640</v>
      </c>
      <c r="AF272" s="179"/>
      <c r="AG272" s="179">
        <f>+[3]ZCMC!AX77</f>
        <v>66640</v>
      </c>
      <c r="AH272" s="179"/>
      <c r="AI272" s="179">
        <f t="shared" si="177"/>
        <v>66640</v>
      </c>
      <c r="AJ272" s="179">
        <f t="shared" si="185"/>
        <v>0</v>
      </c>
      <c r="AK272" s="179">
        <f t="shared" si="185"/>
        <v>0</v>
      </c>
      <c r="AL272" s="179">
        <f t="shared" si="185"/>
        <v>0</v>
      </c>
      <c r="AM272" s="179">
        <f t="shared" si="179"/>
        <v>0</v>
      </c>
      <c r="AN272" s="181" t="str">
        <f t="shared" si="186"/>
        <v xml:space="preserve"> </v>
      </c>
      <c r="AO272" s="181">
        <f t="shared" si="186"/>
        <v>1</v>
      </c>
      <c r="AP272" s="181" t="str">
        <f t="shared" si="186"/>
        <v xml:space="preserve"> </v>
      </c>
      <c r="AQ272" s="181">
        <f t="shared" si="186"/>
        <v>1</v>
      </c>
      <c r="AR272" s="179">
        <f t="shared" si="187"/>
        <v>0</v>
      </c>
      <c r="AS272" s="179">
        <f t="shared" si="187"/>
        <v>0</v>
      </c>
      <c r="AT272" s="179">
        <f t="shared" si="187"/>
        <v>0</v>
      </c>
      <c r="AU272" s="138">
        <f t="shared" si="182"/>
        <v>0</v>
      </c>
      <c r="AV272" s="182"/>
    </row>
    <row r="273" spans="1:49" s="183" customFormat="1" ht="24">
      <c r="A273" s="135"/>
      <c r="B273" s="136"/>
      <c r="C273" s="218" t="s">
        <v>144</v>
      </c>
      <c r="D273" s="179"/>
      <c r="E273" s="179"/>
      <c r="F273" s="179"/>
      <c r="G273" s="179">
        <f t="shared" si="168"/>
        <v>0</v>
      </c>
      <c r="H273" s="179"/>
      <c r="I273" s="179"/>
      <c r="J273" s="179"/>
      <c r="K273" s="179">
        <f t="shared" si="169"/>
        <v>0</v>
      </c>
      <c r="L273" s="179">
        <f t="shared" si="183"/>
        <v>0</v>
      </c>
      <c r="M273" s="179">
        <f t="shared" si="183"/>
        <v>0</v>
      </c>
      <c r="N273" s="179">
        <f t="shared" si="183"/>
        <v>0</v>
      </c>
      <c r="O273" s="179">
        <f t="shared" si="171"/>
        <v>0</v>
      </c>
      <c r="P273" s="179"/>
      <c r="Q273" s="179"/>
      <c r="R273" s="179"/>
      <c r="S273" s="179">
        <f t="shared" si="172"/>
        <v>0</v>
      </c>
      <c r="T273" s="179"/>
      <c r="U273" s="179"/>
      <c r="V273" s="179"/>
      <c r="W273" s="179">
        <f t="shared" si="173"/>
        <v>0</v>
      </c>
      <c r="X273" s="179"/>
      <c r="Y273" s="215">
        <f>+[3]HILARION!J77</f>
        <v>60000</v>
      </c>
      <c r="Z273" s="179"/>
      <c r="AA273" s="179">
        <f t="shared" si="174"/>
        <v>60000</v>
      </c>
      <c r="AB273" s="179">
        <f t="shared" si="184"/>
        <v>0</v>
      </c>
      <c r="AC273" s="179">
        <f t="shared" si="184"/>
        <v>60000</v>
      </c>
      <c r="AD273" s="179">
        <f t="shared" si="184"/>
        <v>0</v>
      </c>
      <c r="AE273" s="179">
        <f t="shared" si="176"/>
        <v>60000</v>
      </c>
      <c r="AF273" s="179"/>
      <c r="AG273" s="179">
        <f>+[3]HILARION!AX77</f>
        <v>0</v>
      </c>
      <c r="AH273" s="179"/>
      <c r="AI273" s="179">
        <f t="shared" si="177"/>
        <v>0</v>
      </c>
      <c r="AJ273" s="179">
        <f t="shared" si="185"/>
        <v>0</v>
      </c>
      <c r="AK273" s="179">
        <f t="shared" si="185"/>
        <v>60000</v>
      </c>
      <c r="AL273" s="179">
        <f t="shared" si="185"/>
        <v>0</v>
      </c>
      <c r="AM273" s="179">
        <f t="shared" si="179"/>
        <v>60000</v>
      </c>
      <c r="AN273" s="181" t="str">
        <f t="shared" si="186"/>
        <v xml:space="preserve"> </v>
      </c>
      <c r="AO273" s="181">
        <f t="shared" si="186"/>
        <v>0</v>
      </c>
      <c r="AP273" s="181" t="str">
        <f t="shared" si="186"/>
        <v xml:space="preserve"> </v>
      </c>
      <c r="AQ273" s="181">
        <f t="shared" si="186"/>
        <v>0</v>
      </c>
      <c r="AR273" s="179">
        <f t="shared" si="187"/>
        <v>0</v>
      </c>
      <c r="AS273" s="179">
        <f t="shared" si="187"/>
        <v>0</v>
      </c>
      <c r="AT273" s="179">
        <f t="shared" si="187"/>
        <v>0</v>
      </c>
      <c r="AU273" s="138">
        <f t="shared" si="182"/>
        <v>0</v>
      </c>
      <c r="AV273" s="182"/>
    </row>
    <row r="274" spans="1:49" s="183" customFormat="1">
      <c r="A274" s="135"/>
      <c r="B274" s="136"/>
      <c r="C274" s="218" t="s">
        <v>145</v>
      </c>
      <c r="D274" s="179"/>
      <c r="E274" s="179"/>
      <c r="F274" s="179"/>
      <c r="G274" s="179">
        <f t="shared" si="168"/>
        <v>0</v>
      </c>
      <c r="H274" s="179"/>
      <c r="I274" s="179"/>
      <c r="J274" s="179"/>
      <c r="K274" s="179">
        <f t="shared" si="169"/>
        <v>0</v>
      </c>
      <c r="L274" s="179">
        <f t="shared" si="183"/>
        <v>0</v>
      </c>
      <c r="M274" s="179">
        <f t="shared" si="183"/>
        <v>0</v>
      </c>
      <c r="N274" s="179">
        <f t="shared" si="183"/>
        <v>0</v>
      </c>
      <c r="O274" s="179">
        <f t="shared" si="171"/>
        <v>0</v>
      </c>
      <c r="P274" s="179"/>
      <c r="Q274" s="179"/>
      <c r="R274" s="179"/>
      <c r="S274" s="179">
        <f t="shared" si="172"/>
        <v>0</v>
      </c>
      <c r="T274" s="179"/>
      <c r="U274" s="179"/>
      <c r="V274" s="179"/>
      <c r="W274" s="179">
        <f t="shared" si="173"/>
        <v>0</v>
      </c>
      <c r="X274" s="179"/>
      <c r="Y274" s="215">
        <f>+[3]NMMC!J77</f>
        <v>30000</v>
      </c>
      <c r="Z274" s="179"/>
      <c r="AA274" s="179">
        <f t="shared" si="174"/>
        <v>30000</v>
      </c>
      <c r="AB274" s="179">
        <f t="shared" si="184"/>
        <v>0</v>
      </c>
      <c r="AC274" s="179">
        <f t="shared" si="184"/>
        <v>30000</v>
      </c>
      <c r="AD274" s="179">
        <f t="shared" si="184"/>
        <v>0</v>
      </c>
      <c r="AE274" s="179">
        <f t="shared" si="176"/>
        <v>30000</v>
      </c>
      <c r="AF274" s="179"/>
      <c r="AG274" s="179">
        <f>+[3]NMMC!AX77</f>
        <v>30000</v>
      </c>
      <c r="AH274" s="179"/>
      <c r="AI274" s="179">
        <f t="shared" si="177"/>
        <v>30000</v>
      </c>
      <c r="AJ274" s="179">
        <f t="shared" si="185"/>
        <v>0</v>
      </c>
      <c r="AK274" s="179">
        <f t="shared" si="185"/>
        <v>0</v>
      </c>
      <c r="AL274" s="179">
        <f t="shared" si="185"/>
        <v>0</v>
      </c>
      <c r="AM274" s="179">
        <f t="shared" si="179"/>
        <v>0</v>
      </c>
      <c r="AN274" s="181" t="str">
        <f t="shared" si="186"/>
        <v xml:space="preserve"> </v>
      </c>
      <c r="AO274" s="181">
        <f t="shared" si="186"/>
        <v>1</v>
      </c>
      <c r="AP274" s="181" t="str">
        <f t="shared" si="186"/>
        <v xml:space="preserve"> </v>
      </c>
      <c r="AQ274" s="181">
        <f t="shared" si="186"/>
        <v>1</v>
      </c>
      <c r="AR274" s="179">
        <f t="shared" si="187"/>
        <v>0</v>
      </c>
      <c r="AS274" s="179">
        <f t="shared" si="187"/>
        <v>0</v>
      </c>
      <c r="AT274" s="179">
        <f t="shared" si="187"/>
        <v>0</v>
      </c>
      <c r="AU274" s="138">
        <f t="shared" si="182"/>
        <v>0</v>
      </c>
      <c r="AV274" s="182"/>
    </row>
    <row r="275" spans="1:49" s="183" customFormat="1">
      <c r="A275" s="135"/>
      <c r="B275" s="136"/>
      <c r="C275" s="218" t="s">
        <v>170</v>
      </c>
      <c r="D275" s="179"/>
      <c r="E275" s="179"/>
      <c r="F275" s="179"/>
      <c r="G275" s="179">
        <f t="shared" ref="G275:G281" si="188">SUM(D275:F275)</f>
        <v>0</v>
      </c>
      <c r="H275" s="179"/>
      <c r="I275" s="179"/>
      <c r="J275" s="179"/>
      <c r="K275" s="179">
        <f t="shared" ref="K275:K281" si="189">SUM(H275:J275)</f>
        <v>0</v>
      </c>
      <c r="L275" s="179">
        <f t="shared" si="183"/>
        <v>0</v>
      </c>
      <c r="M275" s="179">
        <f t="shared" si="183"/>
        <v>0</v>
      </c>
      <c r="N275" s="179">
        <f t="shared" si="183"/>
        <v>0</v>
      </c>
      <c r="O275" s="179">
        <f t="shared" ref="O275:O281" si="190">SUM(L275:N275)</f>
        <v>0</v>
      </c>
      <c r="P275" s="179"/>
      <c r="Q275" s="179"/>
      <c r="R275" s="179"/>
      <c r="S275" s="179">
        <f t="shared" ref="S275:S281" si="191">SUM(P275:R275)</f>
        <v>0</v>
      </c>
      <c r="T275" s="179"/>
      <c r="U275" s="179"/>
      <c r="V275" s="179"/>
      <c r="W275" s="179">
        <f t="shared" ref="W275:W281" si="192">SUM(T275:V275)</f>
        <v>0</v>
      </c>
      <c r="X275" s="179"/>
      <c r="Y275" s="215">
        <f>+[3]DRH!J77</f>
        <v>66640</v>
      </c>
      <c r="Z275" s="179"/>
      <c r="AA275" s="179">
        <f t="shared" ref="AA275:AA281" si="193">SUM(X275:Z275)</f>
        <v>66640</v>
      </c>
      <c r="AB275" s="179">
        <f t="shared" si="184"/>
        <v>0</v>
      </c>
      <c r="AC275" s="179">
        <f t="shared" si="184"/>
        <v>66640</v>
      </c>
      <c r="AD275" s="179">
        <f t="shared" si="184"/>
        <v>0</v>
      </c>
      <c r="AE275" s="179">
        <f t="shared" si="176"/>
        <v>66640</v>
      </c>
      <c r="AF275" s="179"/>
      <c r="AG275" s="179">
        <f>+[3]DRH!AX77</f>
        <v>66640</v>
      </c>
      <c r="AH275" s="179"/>
      <c r="AI275" s="179">
        <f t="shared" si="177"/>
        <v>66640</v>
      </c>
      <c r="AJ275" s="179">
        <f t="shared" si="185"/>
        <v>0</v>
      </c>
      <c r="AK275" s="179">
        <f t="shared" si="185"/>
        <v>0</v>
      </c>
      <c r="AL275" s="179">
        <f t="shared" si="185"/>
        <v>0</v>
      </c>
      <c r="AM275" s="179">
        <f t="shared" si="179"/>
        <v>0</v>
      </c>
      <c r="AN275" s="181" t="str">
        <f t="shared" si="186"/>
        <v xml:space="preserve"> </v>
      </c>
      <c r="AO275" s="181">
        <f t="shared" si="186"/>
        <v>1</v>
      </c>
      <c r="AP275" s="181" t="str">
        <f t="shared" si="186"/>
        <v xml:space="preserve"> </v>
      </c>
      <c r="AQ275" s="181">
        <f t="shared" si="186"/>
        <v>1</v>
      </c>
      <c r="AR275" s="179">
        <f t="shared" si="187"/>
        <v>0</v>
      </c>
      <c r="AS275" s="179">
        <f t="shared" si="187"/>
        <v>0</v>
      </c>
      <c r="AT275" s="179">
        <f t="shared" si="187"/>
        <v>0</v>
      </c>
      <c r="AU275" s="138">
        <f t="shared" si="182"/>
        <v>0</v>
      </c>
      <c r="AV275" s="182"/>
    </row>
    <row r="276" spans="1:49" s="183" customFormat="1">
      <c r="A276" s="135"/>
      <c r="B276" s="136"/>
      <c r="C276" s="218" t="s">
        <v>171</v>
      </c>
      <c r="D276" s="179"/>
      <c r="E276" s="179"/>
      <c r="F276" s="179"/>
      <c r="G276" s="179">
        <f t="shared" si="188"/>
        <v>0</v>
      </c>
      <c r="H276" s="179"/>
      <c r="I276" s="179"/>
      <c r="J276" s="179"/>
      <c r="K276" s="179">
        <f t="shared" si="189"/>
        <v>0</v>
      </c>
      <c r="L276" s="179">
        <f t="shared" si="183"/>
        <v>0</v>
      </c>
      <c r="M276" s="179">
        <f t="shared" si="183"/>
        <v>0</v>
      </c>
      <c r="N276" s="179">
        <f t="shared" si="183"/>
        <v>0</v>
      </c>
      <c r="O276" s="179">
        <f t="shared" si="190"/>
        <v>0</v>
      </c>
      <c r="P276" s="179"/>
      <c r="Q276" s="179"/>
      <c r="R276" s="179"/>
      <c r="S276" s="179">
        <f t="shared" si="191"/>
        <v>0</v>
      </c>
      <c r="T276" s="179"/>
      <c r="U276" s="179"/>
      <c r="V276" s="179"/>
      <c r="W276" s="179">
        <f t="shared" si="192"/>
        <v>0</v>
      </c>
      <c r="X276" s="179"/>
      <c r="Y276" s="179">
        <f>+[3]SPMC!J77</f>
        <v>66640</v>
      </c>
      <c r="Z276" s="179"/>
      <c r="AA276" s="179">
        <f t="shared" si="193"/>
        <v>66640</v>
      </c>
      <c r="AB276" s="179">
        <f t="shared" si="184"/>
        <v>0</v>
      </c>
      <c r="AC276" s="179">
        <f t="shared" si="184"/>
        <v>66640</v>
      </c>
      <c r="AD276" s="179">
        <f t="shared" si="184"/>
        <v>0</v>
      </c>
      <c r="AE276" s="179">
        <f t="shared" si="176"/>
        <v>66640</v>
      </c>
      <c r="AF276" s="179"/>
      <c r="AG276" s="179">
        <f>+[3]SPMC!AX77</f>
        <v>66640</v>
      </c>
      <c r="AH276" s="179"/>
      <c r="AI276" s="179">
        <f t="shared" si="177"/>
        <v>66640</v>
      </c>
      <c r="AJ276" s="179">
        <f t="shared" si="185"/>
        <v>0</v>
      </c>
      <c r="AK276" s="179">
        <f t="shared" si="185"/>
        <v>0</v>
      </c>
      <c r="AL276" s="179">
        <f t="shared" si="185"/>
        <v>0</v>
      </c>
      <c r="AM276" s="179">
        <f t="shared" si="179"/>
        <v>0</v>
      </c>
      <c r="AN276" s="181" t="str">
        <f t="shared" si="186"/>
        <v xml:space="preserve"> </v>
      </c>
      <c r="AO276" s="181">
        <f t="shared" si="186"/>
        <v>1</v>
      </c>
      <c r="AP276" s="181" t="str">
        <f t="shared" si="186"/>
        <v xml:space="preserve"> </v>
      </c>
      <c r="AQ276" s="181">
        <f t="shared" si="186"/>
        <v>1</v>
      </c>
      <c r="AR276" s="179">
        <f t="shared" si="187"/>
        <v>0</v>
      </c>
      <c r="AS276" s="179">
        <f t="shared" si="187"/>
        <v>0</v>
      </c>
      <c r="AT276" s="179">
        <f t="shared" si="187"/>
        <v>0</v>
      </c>
      <c r="AU276" s="138">
        <f t="shared" si="182"/>
        <v>0</v>
      </c>
      <c r="AV276" s="182"/>
    </row>
    <row r="277" spans="1:49" s="183" customFormat="1">
      <c r="A277" s="135"/>
      <c r="B277" s="136"/>
      <c r="C277" s="218" t="s">
        <v>172</v>
      </c>
      <c r="D277" s="179"/>
      <c r="E277" s="179"/>
      <c r="F277" s="179"/>
      <c r="G277" s="179">
        <f t="shared" si="188"/>
        <v>0</v>
      </c>
      <c r="H277" s="179"/>
      <c r="I277" s="179"/>
      <c r="J277" s="179"/>
      <c r="K277" s="179">
        <f t="shared" si="189"/>
        <v>0</v>
      </c>
      <c r="L277" s="179">
        <f t="shared" si="183"/>
        <v>0</v>
      </c>
      <c r="M277" s="179">
        <f t="shared" si="183"/>
        <v>0</v>
      </c>
      <c r="N277" s="179">
        <f t="shared" si="183"/>
        <v>0</v>
      </c>
      <c r="O277" s="179">
        <f t="shared" si="190"/>
        <v>0</v>
      </c>
      <c r="P277" s="179"/>
      <c r="Q277" s="179"/>
      <c r="R277" s="179"/>
      <c r="S277" s="179">
        <f t="shared" si="191"/>
        <v>0</v>
      </c>
      <c r="T277" s="179"/>
      <c r="U277" s="179"/>
      <c r="V277" s="179"/>
      <c r="W277" s="179">
        <f t="shared" si="192"/>
        <v>0</v>
      </c>
      <c r="X277" s="179"/>
      <c r="Y277" s="215">
        <f>+[3]CRMC!J77</f>
        <v>66640</v>
      </c>
      <c r="Z277" s="179"/>
      <c r="AA277" s="179">
        <f t="shared" si="193"/>
        <v>66640</v>
      </c>
      <c r="AB277" s="179">
        <f t="shared" si="184"/>
        <v>0</v>
      </c>
      <c r="AC277" s="179">
        <f t="shared" si="184"/>
        <v>66640</v>
      </c>
      <c r="AD277" s="179">
        <f t="shared" si="184"/>
        <v>0</v>
      </c>
      <c r="AE277" s="179">
        <f t="shared" si="176"/>
        <v>66640</v>
      </c>
      <c r="AF277" s="179"/>
      <c r="AG277" s="179">
        <f>+[3]CRMC!AX77</f>
        <v>66640</v>
      </c>
      <c r="AH277" s="179"/>
      <c r="AI277" s="179">
        <f t="shared" si="177"/>
        <v>66640</v>
      </c>
      <c r="AJ277" s="179">
        <f t="shared" si="185"/>
        <v>0</v>
      </c>
      <c r="AK277" s="179">
        <f t="shared" si="185"/>
        <v>0</v>
      </c>
      <c r="AL277" s="179">
        <f t="shared" si="185"/>
        <v>0</v>
      </c>
      <c r="AM277" s="179">
        <f t="shared" si="179"/>
        <v>0</v>
      </c>
      <c r="AN277" s="181" t="str">
        <f t="shared" si="186"/>
        <v xml:space="preserve"> </v>
      </c>
      <c r="AO277" s="181">
        <f t="shared" si="186"/>
        <v>1</v>
      </c>
      <c r="AP277" s="181" t="str">
        <f t="shared" si="186"/>
        <v xml:space="preserve"> </v>
      </c>
      <c r="AQ277" s="181">
        <f t="shared" si="186"/>
        <v>1</v>
      </c>
      <c r="AR277" s="179">
        <f t="shared" si="187"/>
        <v>0</v>
      </c>
      <c r="AS277" s="179">
        <f t="shared" si="187"/>
        <v>0</v>
      </c>
      <c r="AT277" s="179">
        <f t="shared" si="187"/>
        <v>0</v>
      </c>
      <c r="AU277" s="138">
        <f t="shared" si="182"/>
        <v>0</v>
      </c>
      <c r="AV277" s="182"/>
    </row>
    <row r="278" spans="1:49" s="183" customFormat="1">
      <c r="A278" s="135"/>
      <c r="B278" s="136"/>
      <c r="C278" s="218" t="s">
        <v>173</v>
      </c>
      <c r="D278" s="179"/>
      <c r="E278" s="179"/>
      <c r="F278" s="179"/>
      <c r="G278" s="179">
        <f t="shared" si="188"/>
        <v>0</v>
      </c>
      <c r="H278" s="179"/>
      <c r="I278" s="179"/>
      <c r="J278" s="179"/>
      <c r="K278" s="179">
        <f t="shared" si="189"/>
        <v>0</v>
      </c>
      <c r="L278" s="179">
        <f t="shared" si="183"/>
        <v>0</v>
      </c>
      <c r="M278" s="179">
        <f t="shared" si="183"/>
        <v>0</v>
      </c>
      <c r="N278" s="179">
        <f t="shared" si="183"/>
        <v>0</v>
      </c>
      <c r="O278" s="179">
        <f t="shared" si="190"/>
        <v>0</v>
      </c>
      <c r="P278" s="179"/>
      <c r="Q278" s="179"/>
      <c r="R278" s="179"/>
      <c r="S278" s="179">
        <f t="shared" si="191"/>
        <v>0</v>
      </c>
      <c r="T278" s="179"/>
      <c r="U278" s="179"/>
      <c r="V278" s="179"/>
      <c r="W278" s="179">
        <f t="shared" si="192"/>
        <v>0</v>
      </c>
      <c r="X278" s="179"/>
      <c r="Y278" s="215">
        <f>+[3]CS!J77</f>
        <v>66640</v>
      </c>
      <c r="Z278" s="179"/>
      <c r="AA278" s="179">
        <f t="shared" si="193"/>
        <v>66640</v>
      </c>
      <c r="AB278" s="179">
        <f t="shared" si="184"/>
        <v>0</v>
      </c>
      <c r="AC278" s="179">
        <f t="shared" si="184"/>
        <v>66640</v>
      </c>
      <c r="AD278" s="179">
        <f t="shared" si="184"/>
        <v>0</v>
      </c>
      <c r="AE278" s="179">
        <f t="shared" si="176"/>
        <v>66640</v>
      </c>
      <c r="AF278" s="179"/>
      <c r="AG278" s="179">
        <f>+[3]CS!AX77</f>
        <v>66640</v>
      </c>
      <c r="AH278" s="179"/>
      <c r="AI278" s="179">
        <f t="shared" si="177"/>
        <v>66640</v>
      </c>
      <c r="AJ278" s="179">
        <f t="shared" si="185"/>
        <v>0</v>
      </c>
      <c r="AK278" s="179">
        <f t="shared" si="185"/>
        <v>0</v>
      </c>
      <c r="AL278" s="179">
        <f t="shared" si="185"/>
        <v>0</v>
      </c>
      <c r="AM278" s="179">
        <f t="shared" si="179"/>
        <v>0</v>
      </c>
      <c r="AN278" s="181" t="str">
        <f t="shared" si="186"/>
        <v xml:space="preserve"> </v>
      </c>
      <c r="AO278" s="181">
        <f t="shared" si="186"/>
        <v>1</v>
      </c>
      <c r="AP278" s="181" t="str">
        <f t="shared" si="186"/>
        <v xml:space="preserve"> </v>
      </c>
      <c r="AQ278" s="181">
        <f t="shared" si="186"/>
        <v>1</v>
      </c>
      <c r="AR278" s="179">
        <f t="shared" si="187"/>
        <v>0</v>
      </c>
      <c r="AS278" s="179">
        <f t="shared" si="187"/>
        <v>0</v>
      </c>
      <c r="AT278" s="179">
        <f t="shared" si="187"/>
        <v>0</v>
      </c>
      <c r="AU278" s="138">
        <f t="shared" si="182"/>
        <v>0</v>
      </c>
      <c r="AV278" s="182"/>
    </row>
    <row r="279" spans="1:49" s="183" customFormat="1">
      <c r="A279" s="135"/>
      <c r="B279" s="136"/>
      <c r="C279" s="218" t="s">
        <v>174</v>
      </c>
      <c r="D279" s="179"/>
      <c r="E279" s="179"/>
      <c r="F279" s="179"/>
      <c r="G279" s="179">
        <f t="shared" si="188"/>
        <v>0</v>
      </c>
      <c r="H279" s="179"/>
      <c r="I279" s="179"/>
      <c r="J279" s="179"/>
      <c r="K279" s="179">
        <f t="shared" si="189"/>
        <v>0</v>
      </c>
      <c r="L279" s="179">
        <f t="shared" si="183"/>
        <v>0</v>
      </c>
      <c r="M279" s="179">
        <f t="shared" si="183"/>
        <v>0</v>
      </c>
      <c r="N279" s="179">
        <f t="shared" si="183"/>
        <v>0</v>
      </c>
      <c r="O279" s="179">
        <f t="shared" si="190"/>
        <v>0</v>
      </c>
      <c r="P279" s="179"/>
      <c r="Q279" s="179"/>
      <c r="R279" s="179"/>
      <c r="S279" s="179">
        <f t="shared" si="191"/>
        <v>0</v>
      </c>
      <c r="T279" s="179"/>
      <c r="U279" s="179"/>
      <c r="V279" s="179"/>
      <c r="W279" s="179">
        <f t="shared" si="192"/>
        <v>0</v>
      </c>
      <c r="X279" s="179"/>
      <c r="Y279" s="215">
        <f>+[3]ASTMMC!J77</f>
        <v>33320</v>
      </c>
      <c r="Z279" s="179"/>
      <c r="AA279" s="179">
        <f t="shared" si="193"/>
        <v>33320</v>
      </c>
      <c r="AB279" s="179">
        <f t="shared" si="184"/>
        <v>0</v>
      </c>
      <c r="AC279" s="179">
        <f t="shared" si="184"/>
        <v>33320</v>
      </c>
      <c r="AD279" s="179">
        <f t="shared" si="184"/>
        <v>0</v>
      </c>
      <c r="AE279" s="179">
        <f t="shared" si="176"/>
        <v>33320</v>
      </c>
      <c r="AF279" s="179"/>
      <c r="AG279" s="179">
        <f>+[3]ASTMMC!AX77</f>
        <v>33320</v>
      </c>
      <c r="AH279" s="179"/>
      <c r="AI279" s="179">
        <f t="shared" si="177"/>
        <v>33320</v>
      </c>
      <c r="AJ279" s="179">
        <f t="shared" si="185"/>
        <v>0</v>
      </c>
      <c r="AK279" s="179">
        <f t="shared" si="185"/>
        <v>0</v>
      </c>
      <c r="AL279" s="179">
        <f t="shared" si="185"/>
        <v>0</v>
      </c>
      <c r="AM279" s="179">
        <f t="shared" si="179"/>
        <v>0</v>
      </c>
      <c r="AN279" s="181" t="str">
        <f t="shared" si="186"/>
        <v xml:space="preserve"> </v>
      </c>
      <c r="AO279" s="181">
        <f t="shared" si="186"/>
        <v>1</v>
      </c>
      <c r="AP279" s="181" t="str">
        <f t="shared" si="186"/>
        <v xml:space="preserve"> </v>
      </c>
      <c r="AQ279" s="181">
        <f t="shared" si="186"/>
        <v>1</v>
      </c>
      <c r="AR279" s="179">
        <f t="shared" si="187"/>
        <v>0</v>
      </c>
      <c r="AS279" s="179">
        <f t="shared" si="187"/>
        <v>0</v>
      </c>
      <c r="AT279" s="179">
        <f t="shared" si="187"/>
        <v>0</v>
      </c>
      <c r="AU279" s="138">
        <f t="shared" si="182"/>
        <v>0</v>
      </c>
      <c r="AV279" s="182"/>
    </row>
    <row r="280" spans="1:49" s="183" customFormat="1">
      <c r="A280" s="135"/>
      <c r="B280" s="136"/>
      <c r="C280" s="218" t="s">
        <v>175</v>
      </c>
      <c r="D280" s="179"/>
      <c r="E280" s="179"/>
      <c r="F280" s="179"/>
      <c r="G280" s="179">
        <f t="shared" si="188"/>
        <v>0</v>
      </c>
      <c r="H280" s="179"/>
      <c r="I280" s="179"/>
      <c r="J280" s="179"/>
      <c r="K280" s="179">
        <f t="shared" si="189"/>
        <v>0</v>
      </c>
      <c r="L280" s="179">
        <f t="shared" si="183"/>
        <v>0</v>
      </c>
      <c r="M280" s="179">
        <f t="shared" si="183"/>
        <v>0</v>
      </c>
      <c r="N280" s="179">
        <f t="shared" si="183"/>
        <v>0</v>
      </c>
      <c r="O280" s="179">
        <f t="shared" si="190"/>
        <v>0</v>
      </c>
      <c r="P280" s="179"/>
      <c r="Q280" s="179"/>
      <c r="R280" s="179"/>
      <c r="S280" s="179">
        <f t="shared" si="191"/>
        <v>0</v>
      </c>
      <c r="T280" s="179"/>
      <c r="U280" s="179"/>
      <c r="V280" s="179"/>
      <c r="W280" s="179">
        <f t="shared" si="192"/>
        <v>0</v>
      </c>
      <c r="X280" s="179"/>
      <c r="Y280" s="215">
        <f>+[3]CRH!J77</f>
        <v>96640</v>
      </c>
      <c r="Z280" s="179"/>
      <c r="AA280" s="179">
        <f t="shared" si="193"/>
        <v>96640</v>
      </c>
      <c r="AB280" s="179">
        <f t="shared" si="184"/>
        <v>0</v>
      </c>
      <c r="AC280" s="179">
        <f t="shared" si="184"/>
        <v>96640</v>
      </c>
      <c r="AD280" s="179">
        <f t="shared" si="184"/>
        <v>0</v>
      </c>
      <c r="AE280" s="179">
        <f t="shared" si="176"/>
        <v>96640</v>
      </c>
      <c r="AF280" s="179"/>
      <c r="AG280" s="179">
        <f>+[3]CRH!AX77</f>
        <v>96640</v>
      </c>
      <c r="AH280" s="179"/>
      <c r="AI280" s="179">
        <f t="shared" si="177"/>
        <v>96640</v>
      </c>
      <c r="AJ280" s="179">
        <f t="shared" si="185"/>
        <v>0</v>
      </c>
      <c r="AK280" s="179">
        <f t="shared" si="185"/>
        <v>0</v>
      </c>
      <c r="AL280" s="179">
        <f t="shared" si="185"/>
        <v>0</v>
      </c>
      <c r="AM280" s="179">
        <f t="shared" si="179"/>
        <v>0</v>
      </c>
      <c r="AN280" s="181" t="str">
        <f t="shared" si="186"/>
        <v xml:space="preserve"> </v>
      </c>
      <c r="AO280" s="181">
        <f t="shared" si="186"/>
        <v>1</v>
      </c>
      <c r="AP280" s="181" t="str">
        <f t="shared" si="186"/>
        <v xml:space="preserve"> </v>
      </c>
      <c r="AQ280" s="181">
        <f t="shared" si="186"/>
        <v>1</v>
      </c>
      <c r="AR280" s="179">
        <f t="shared" si="187"/>
        <v>0</v>
      </c>
      <c r="AS280" s="179">
        <f t="shared" si="187"/>
        <v>0</v>
      </c>
      <c r="AT280" s="179">
        <f t="shared" si="187"/>
        <v>0</v>
      </c>
      <c r="AU280" s="138">
        <f t="shared" si="182"/>
        <v>0</v>
      </c>
      <c r="AV280" s="182"/>
    </row>
    <row r="281" spans="1:49" s="183" customFormat="1">
      <c r="A281" s="135"/>
      <c r="B281" s="136"/>
      <c r="C281" s="137"/>
      <c r="D281" s="179"/>
      <c r="E281" s="179"/>
      <c r="F281" s="179"/>
      <c r="G281" s="179">
        <f t="shared" si="188"/>
        <v>0</v>
      </c>
      <c r="H281" s="179"/>
      <c r="I281" s="179"/>
      <c r="J281" s="179"/>
      <c r="K281" s="179">
        <f t="shared" si="189"/>
        <v>0</v>
      </c>
      <c r="L281" s="179">
        <f t="shared" si="118"/>
        <v>0</v>
      </c>
      <c r="M281" s="179">
        <f t="shared" si="118"/>
        <v>0</v>
      </c>
      <c r="N281" s="179">
        <f t="shared" si="118"/>
        <v>0</v>
      </c>
      <c r="O281" s="179">
        <f t="shared" si="190"/>
        <v>0</v>
      </c>
      <c r="P281" s="179"/>
      <c r="Q281" s="179"/>
      <c r="R281" s="179"/>
      <c r="S281" s="179">
        <f t="shared" si="191"/>
        <v>0</v>
      </c>
      <c r="T281" s="179"/>
      <c r="U281" s="179"/>
      <c r="V281" s="179"/>
      <c r="W281" s="179">
        <f t="shared" si="192"/>
        <v>0</v>
      </c>
      <c r="X281" s="179"/>
      <c r="Y281" s="179"/>
      <c r="Z281" s="179"/>
      <c r="AA281" s="179">
        <f t="shared" si="193"/>
        <v>0</v>
      </c>
      <c r="AB281" s="179">
        <f t="shared" si="184"/>
        <v>0</v>
      </c>
      <c r="AC281" s="179">
        <f t="shared" si="184"/>
        <v>0</v>
      </c>
      <c r="AD281" s="179">
        <f t="shared" si="184"/>
        <v>0</v>
      </c>
      <c r="AE281" s="179">
        <f t="shared" si="96"/>
        <v>0</v>
      </c>
      <c r="AF281" s="179"/>
      <c r="AG281" s="179"/>
      <c r="AH281" s="179"/>
      <c r="AI281" s="179">
        <f t="shared" si="177"/>
        <v>0</v>
      </c>
      <c r="AJ281" s="179">
        <f t="shared" si="117"/>
        <v>0</v>
      </c>
      <c r="AK281" s="179">
        <f t="shared" si="117"/>
        <v>0</v>
      </c>
      <c r="AL281" s="179">
        <f t="shared" si="117"/>
        <v>0</v>
      </c>
      <c r="AM281" s="179">
        <f t="shared" si="179"/>
        <v>0</v>
      </c>
      <c r="AN281" s="181" t="str">
        <f t="shared" si="119"/>
        <v xml:space="preserve"> </v>
      </c>
      <c r="AO281" s="181" t="str">
        <f t="shared" si="119"/>
        <v xml:space="preserve"> </v>
      </c>
      <c r="AP281" s="181" t="str">
        <f t="shared" si="119"/>
        <v xml:space="preserve"> </v>
      </c>
      <c r="AQ281" s="181" t="str">
        <f t="shared" si="119"/>
        <v xml:space="preserve"> </v>
      </c>
      <c r="AR281" s="179">
        <f t="shared" si="120"/>
        <v>0</v>
      </c>
      <c r="AS281" s="179">
        <f t="shared" si="120"/>
        <v>0</v>
      </c>
      <c r="AT281" s="179">
        <f t="shared" si="120"/>
        <v>0</v>
      </c>
      <c r="AU281" s="138">
        <f t="shared" si="121"/>
        <v>0</v>
      </c>
      <c r="AV281" s="182"/>
    </row>
    <row r="282" spans="1:49" s="168" customFormat="1" ht="24">
      <c r="A282" s="176" t="s">
        <v>176</v>
      </c>
      <c r="B282" s="177"/>
      <c r="C282" s="211" t="s">
        <v>177</v>
      </c>
      <c r="D282" s="164">
        <f>SUM(D283:D303)</f>
        <v>202343000</v>
      </c>
      <c r="E282" s="164">
        <f t="shared" ref="E282:AM282" si="194">SUM(E283:E303)</f>
        <v>4053651000</v>
      </c>
      <c r="F282" s="164">
        <f t="shared" si="194"/>
        <v>0</v>
      </c>
      <c r="G282" s="164">
        <f t="shared" si="194"/>
        <v>4255994000</v>
      </c>
      <c r="H282" s="164">
        <f t="shared" si="194"/>
        <v>-10901113.35</v>
      </c>
      <c r="I282" s="164">
        <f t="shared" si="194"/>
        <v>0</v>
      </c>
      <c r="J282" s="164">
        <f t="shared" si="194"/>
        <v>0</v>
      </c>
      <c r="K282" s="164">
        <f t="shared" si="194"/>
        <v>-10901113.35</v>
      </c>
      <c r="L282" s="164">
        <f t="shared" si="194"/>
        <v>191441886.65000001</v>
      </c>
      <c r="M282" s="164">
        <f t="shared" si="194"/>
        <v>4053651000</v>
      </c>
      <c r="N282" s="164">
        <f t="shared" si="194"/>
        <v>0</v>
      </c>
      <c r="O282" s="164">
        <f t="shared" si="194"/>
        <v>4245092886.6500001</v>
      </c>
      <c r="P282" s="164">
        <f t="shared" si="194"/>
        <v>202343000</v>
      </c>
      <c r="Q282" s="164">
        <f t="shared" si="194"/>
        <v>4053651000</v>
      </c>
      <c r="R282" s="164">
        <f t="shared" si="194"/>
        <v>0</v>
      </c>
      <c r="S282" s="164">
        <f t="shared" si="194"/>
        <v>4255994000</v>
      </c>
      <c r="T282" s="164">
        <f t="shared" si="194"/>
        <v>-10901113.35</v>
      </c>
      <c r="U282" s="164">
        <f t="shared" si="194"/>
        <v>0</v>
      </c>
      <c r="V282" s="164">
        <f t="shared" si="194"/>
        <v>0</v>
      </c>
      <c r="W282" s="164">
        <f t="shared" si="194"/>
        <v>-10901113.35</v>
      </c>
      <c r="X282" s="164">
        <f t="shared" si="194"/>
        <v>0</v>
      </c>
      <c r="Y282" s="164">
        <f t="shared" si="194"/>
        <v>0</v>
      </c>
      <c r="Z282" s="164">
        <f t="shared" si="194"/>
        <v>0</v>
      </c>
      <c r="AA282" s="164">
        <f t="shared" si="194"/>
        <v>2.1001324057579041E-7</v>
      </c>
      <c r="AB282" s="164">
        <f t="shared" si="194"/>
        <v>191441886.65000001</v>
      </c>
      <c r="AC282" s="164">
        <f t="shared" si="194"/>
        <v>4053651000</v>
      </c>
      <c r="AD282" s="164">
        <f t="shared" si="194"/>
        <v>0</v>
      </c>
      <c r="AE282" s="164">
        <f t="shared" si="194"/>
        <v>4245092886.6500001</v>
      </c>
      <c r="AF282" s="164">
        <f t="shared" si="194"/>
        <v>150704190.81</v>
      </c>
      <c r="AG282" s="164">
        <f t="shared" si="194"/>
        <v>3633565583.1300006</v>
      </c>
      <c r="AH282" s="164">
        <f t="shared" si="194"/>
        <v>0</v>
      </c>
      <c r="AI282" s="164">
        <f t="shared" si="194"/>
        <v>3784269773.9400005</v>
      </c>
      <c r="AJ282" s="164">
        <f t="shared" si="194"/>
        <v>40737695.840000004</v>
      </c>
      <c r="AK282" s="164">
        <f t="shared" si="194"/>
        <v>420085416.86999965</v>
      </c>
      <c r="AL282" s="164">
        <f t="shared" si="194"/>
        <v>0</v>
      </c>
      <c r="AM282" s="164">
        <f t="shared" si="194"/>
        <v>460823112.70999956</v>
      </c>
      <c r="AN282" s="166">
        <f t="shared" si="119"/>
        <v>0.78720594247758369</v>
      </c>
      <c r="AO282" s="166">
        <f t="shared" si="119"/>
        <v>0.89636862747434365</v>
      </c>
      <c r="AP282" s="166" t="str">
        <f t="shared" si="119"/>
        <v xml:space="preserve"> </v>
      </c>
      <c r="AQ282" s="166">
        <f t="shared" si="119"/>
        <v>0.89144569388358974</v>
      </c>
      <c r="AR282" s="164">
        <f>SUM(AR283:AR303)</f>
        <v>0</v>
      </c>
      <c r="AS282" s="164">
        <f>SUM(AS283:AS303)</f>
        <v>0</v>
      </c>
      <c r="AT282" s="164">
        <f>SUM(AT283:AT303)</f>
        <v>0</v>
      </c>
      <c r="AU282" s="164">
        <f>SUM(AU283:AU303)</f>
        <v>0</v>
      </c>
      <c r="AV282" s="167"/>
      <c r="AW282" s="168">
        <f>+AM282-'[1]Summary by PAP CY2015'!$BE$80</f>
        <v>-9.5367431640625E-7</v>
      </c>
    </row>
    <row r="283" spans="1:49" s="96" customFormat="1">
      <c r="A283" s="135"/>
      <c r="B283" s="136"/>
      <c r="C283" s="212" t="s">
        <v>51</v>
      </c>
      <c r="D283" s="138">
        <v>202343000</v>
      </c>
      <c r="E283" s="138">
        <v>2675689000</v>
      </c>
      <c r="F283" s="138">
        <v>0</v>
      </c>
      <c r="G283" s="138">
        <f t="shared" ref="G283:G304" si="195">SUM(D283:F283)</f>
        <v>2878032000</v>
      </c>
      <c r="H283" s="138">
        <v>-10901113.35</v>
      </c>
      <c r="I283" s="138"/>
      <c r="J283" s="138"/>
      <c r="K283" s="138">
        <f t="shared" ref="K283:K304" si="196">SUM(H283:J283)</f>
        <v>-10901113.35</v>
      </c>
      <c r="L283" s="138">
        <f t="shared" si="118"/>
        <v>191441886.65000001</v>
      </c>
      <c r="M283" s="138">
        <f t="shared" si="118"/>
        <v>2675689000</v>
      </c>
      <c r="N283" s="138">
        <f t="shared" si="118"/>
        <v>0</v>
      </c>
      <c r="O283" s="138">
        <f t="shared" ref="O283:O304" si="197">SUM(L283:N283)</f>
        <v>2867130886.6500001</v>
      </c>
      <c r="P283" s="138">
        <v>202343000</v>
      </c>
      <c r="Q283" s="138">
        <v>2675689000</v>
      </c>
      <c r="R283" s="138"/>
      <c r="S283" s="138">
        <f t="shared" ref="S283:S304" si="198">SUM(P283:R283)</f>
        <v>2878032000</v>
      </c>
      <c r="T283" s="138">
        <v>-10901113.35</v>
      </c>
      <c r="U283" s="138"/>
      <c r="V283" s="138"/>
      <c r="W283" s="138">
        <f t="shared" ref="W283:W304" si="199">SUM(T283:V283)</f>
        <v>-10901113.35</v>
      </c>
      <c r="X283" s="138">
        <f>-'[3]Central CY'!E76</f>
        <v>-6540536.9699999997</v>
      </c>
      <c r="Y283" s="138">
        <f>-'[3]Central CY'!E77</f>
        <v>-2242217092</v>
      </c>
      <c r="Z283" s="138">
        <f>-'[3]Central CY'!E78</f>
        <v>0</v>
      </c>
      <c r="AA283" s="138">
        <f t="shared" ref="AA283:AA304" si="200">SUM(X283:Z283)</f>
        <v>-2248757628.9699998</v>
      </c>
      <c r="AB283" s="138">
        <f t="shared" ref="AB283:AD351" si="201">+P283+X283+T283</f>
        <v>184901349.68000001</v>
      </c>
      <c r="AC283" s="138">
        <f t="shared" si="201"/>
        <v>433471908</v>
      </c>
      <c r="AD283" s="138">
        <f t="shared" si="201"/>
        <v>0</v>
      </c>
      <c r="AE283" s="138">
        <f t="shared" ref="AE283:AE351" si="202">SUM(AB283:AD283)</f>
        <v>618373257.68000007</v>
      </c>
      <c r="AF283" s="138">
        <f>'[3]Central CY'!F76</f>
        <v>147275118.09</v>
      </c>
      <c r="AG283" s="138">
        <f>'[3]Central CY'!F77</f>
        <v>340340039.18000031</v>
      </c>
      <c r="AH283" s="138">
        <f>'[3]Central CY'!F78</f>
        <v>0</v>
      </c>
      <c r="AI283" s="138">
        <f t="shared" ref="AI283:AI304" si="203">SUM(AF283:AH283)</f>
        <v>487615157.27000034</v>
      </c>
      <c r="AJ283" s="138">
        <f t="shared" si="117"/>
        <v>37626231.590000004</v>
      </c>
      <c r="AK283" s="138">
        <f t="shared" si="117"/>
        <v>93131868.819999695</v>
      </c>
      <c r="AL283" s="138">
        <f t="shared" si="117"/>
        <v>0</v>
      </c>
      <c r="AM283" s="138">
        <f t="shared" ref="AM283:AM295" si="204">SUM(AJ283:AL283)</f>
        <v>130758100.4099997</v>
      </c>
      <c r="AN283" s="181">
        <f t="shared" si="119"/>
        <v>0.79650645246712404</v>
      </c>
      <c r="AO283" s="181">
        <f t="shared" si="119"/>
        <v>0.78514900942554344</v>
      </c>
      <c r="AP283" s="181" t="str">
        <f t="shared" si="119"/>
        <v xml:space="preserve"> </v>
      </c>
      <c r="AQ283" s="181">
        <f t="shared" si="119"/>
        <v>0.78854502715629193</v>
      </c>
      <c r="AR283" s="138">
        <f t="shared" si="120"/>
        <v>0</v>
      </c>
      <c r="AS283" s="138">
        <f t="shared" si="120"/>
        <v>0</v>
      </c>
      <c r="AT283" s="138">
        <f t="shared" si="120"/>
        <v>0</v>
      </c>
      <c r="AU283" s="138">
        <f t="shared" si="121"/>
        <v>0</v>
      </c>
      <c r="AV283" s="143"/>
    </row>
    <row r="284" spans="1:49" s="96" customFormat="1" ht="24">
      <c r="A284" s="135"/>
      <c r="B284" s="136"/>
      <c r="C284" s="212" t="s">
        <v>52</v>
      </c>
      <c r="D284" s="138">
        <v>0</v>
      </c>
      <c r="E284" s="138">
        <v>34501000</v>
      </c>
      <c r="F284" s="138">
        <v>0</v>
      </c>
      <c r="G284" s="138">
        <f t="shared" si="195"/>
        <v>34501000</v>
      </c>
      <c r="H284" s="138"/>
      <c r="I284" s="138"/>
      <c r="J284" s="138"/>
      <c r="K284" s="138">
        <f t="shared" si="196"/>
        <v>0</v>
      </c>
      <c r="L284" s="138">
        <f t="shared" si="118"/>
        <v>0</v>
      </c>
      <c r="M284" s="138">
        <f t="shared" si="118"/>
        <v>34501000</v>
      </c>
      <c r="N284" s="138">
        <f t="shared" si="118"/>
        <v>0</v>
      </c>
      <c r="O284" s="138">
        <f t="shared" si="197"/>
        <v>34501000</v>
      </c>
      <c r="P284" s="138">
        <v>0</v>
      </c>
      <c r="Q284" s="138">
        <v>34501000</v>
      </c>
      <c r="R284" s="138">
        <v>0</v>
      </c>
      <c r="S284" s="138">
        <f t="shared" si="198"/>
        <v>34501000</v>
      </c>
      <c r="T284" s="138"/>
      <c r="U284" s="138"/>
      <c r="V284" s="138"/>
      <c r="W284" s="138">
        <f t="shared" si="199"/>
        <v>0</v>
      </c>
      <c r="X284" s="138"/>
      <c r="Y284" s="138">
        <f>+[3]CHDNCR!J82</f>
        <v>50648068</v>
      </c>
      <c r="Z284" s="138"/>
      <c r="AA284" s="138">
        <f t="shared" si="200"/>
        <v>50648068</v>
      </c>
      <c r="AB284" s="138">
        <f t="shared" si="201"/>
        <v>0</v>
      </c>
      <c r="AC284" s="138">
        <f t="shared" si="201"/>
        <v>85149068</v>
      </c>
      <c r="AD284" s="138">
        <f t="shared" si="201"/>
        <v>0</v>
      </c>
      <c r="AE284" s="138">
        <f t="shared" si="202"/>
        <v>85149068</v>
      </c>
      <c r="AF284" s="138"/>
      <c r="AG284" s="138">
        <f>+[3]CHDNCR!AX82</f>
        <v>76837073.859999985</v>
      </c>
      <c r="AH284" s="138"/>
      <c r="AI284" s="138">
        <f t="shared" si="203"/>
        <v>76837073.859999985</v>
      </c>
      <c r="AJ284" s="138">
        <f t="shared" si="117"/>
        <v>0</v>
      </c>
      <c r="AK284" s="138">
        <f t="shared" si="117"/>
        <v>8311994.1400000155</v>
      </c>
      <c r="AL284" s="138">
        <f t="shared" si="117"/>
        <v>0</v>
      </c>
      <c r="AM284" s="138">
        <f t="shared" si="204"/>
        <v>8311994.1400000155</v>
      </c>
      <c r="AN284" s="181" t="str">
        <f t="shared" si="119"/>
        <v xml:space="preserve"> </v>
      </c>
      <c r="AO284" s="181">
        <f t="shared" si="119"/>
        <v>0.90238302854941388</v>
      </c>
      <c r="AP284" s="181" t="str">
        <f t="shared" si="119"/>
        <v xml:space="preserve"> </v>
      </c>
      <c r="AQ284" s="181">
        <f t="shared" si="119"/>
        <v>0.90238302854941388</v>
      </c>
      <c r="AR284" s="138">
        <f t="shared" si="120"/>
        <v>0</v>
      </c>
      <c r="AS284" s="138">
        <f t="shared" si="120"/>
        <v>0</v>
      </c>
      <c r="AT284" s="138">
        <f t="shared" si="120"/>
        <v>0</v>
      </c>
      <c r="AU284" s="138">
        <f t="shared" si="121"/>
        <v>0</v>
      </c>
      <c r="AV284" s="143"/>
    </row>
    <row r="285" spans="1:49" s="96" customFormat="1">
      <c r="A285" s="135"/>
      <c r="B285" s="136"/>
      <c r="C285" s="212" t="s">
        <v>88</v>
      </c>
      <c r="D285" s="138">
        <v>0</v>
      </c>
      <c r="E285" s="138">
        <v>85976000</v>
      </c>
      <c r="F285" s="138">
        <v>0</v>
      </c>
      <c r="G285" s="138">
        <f t="shared" si="195"/>
        <v>85976000</v>
      </c>
      <c r="H285" s="138"/>
      <c r="I285" s="138"/>
      <c r="J285" s="138"/>
      <c r="K285" s="138">
        <f t="shared" si="196"/>
        <v>0</v>
      </c>
      <c r="L285" s="138">
        <f>+D285+H285</f>
        <v>0</v>
      </c>
      <c r="M285" s="138">
        <f>+E285+I285</f>
        <v>85976000</v>
      </c>
      <c r="N285" s="138">
        <f>+F285+J285</f>
        <v>0</v>
      </c>
      <c r="O285" s="138">
        <f t="shared" si="197"/>
        <v>85976000</v>
      </c>
      <c r="P285" s="138">
        <v>0</v>
      </c>
      <c r="Q285" s="138">
        <v>85976000</v>
      </c>
      <c r="R285" s="138">
        <v>0</v>
      </c>
      <c r="S285" s="138">
        <f t="shared" si="198"/>
        <v>85976000</v>
      </c>
      <c r="T285" s="138"/>
      <c r="U285" s="138"/>
      <c r="V285" s="138"/>
      <c r="W285" s="138">
        <f t="shared" si="199"/>
        <v>0</v>
      </c>
      <c r="X285" s="138">
        <f>+[3]CHDCAR!J81</f>
        <v>0</v>
      </c>
      <c r="Y285" s="138">
        <f>+[3]CHDCAR!J82</f>
        <v>52680862</v>
      </c>
      <c r="Z285" s="138"/>
      <c r="AA285" s="138">
        <f t="shared" si="200"/>
        <v>52680862</v>
      </c>
      <c r="AB285" s="138">
        <f t="shared" si="201"/>
        <v>0</v>
      </c>
      <c r="AC285" s="138">
        <f t="shared" si="201"/>
        <v>138656862</v>
      </c>
      <c r="AD285" s="138">
        <f t="shared" si="201"/>
        <v>0</v>
      </c>
      <c r="AE285" s="138">
        <f t="shared" si="202"/>
        <v>138656862</v>
      </c>
      <c r="AF285" s="138"/>
      <c r="AG285" s="138">
        <f>+[3]CHDCAR!AX82</f>
        <v>121226407.59</v>
      </c>
      <c r="AH285" s="138"/>
      <c r="AI285" s="138">
        <f t="shared" si="203"/>
        <v>121226407.59</v>
      </c>
      <c r="AJ285" s="138">
        <f>+AB285-AF285</f>
        <v>0</v>
      </c>
      <c r="AK285" s="138">
        <f>+AC285-AG285</f>
        <v>17430454.409999996</v>
      </c>
      <c r="AL285" s="138">
        <f>+AD285-AH285</f>
        <v>0</v>
      </c>
      <c r="AM285" s="138">
        <f t="shared" si="204"/>
        <v>17430454.409999996</v>
      </c>
      <c r="AN285" s="181" t="str">
        <f>IF(AB285=0," ",AF285/AB285)</f>
        <v xml:space="preserve"> </v>
      </c>
      <c r="AO285" s="181">
        <f>IF(AC285=0," ",AG285/AC285)</f>
        <v>0.87429071912791456</v>
      </c>
      <c r="AP285" s="181" t="str">
        <f>IF(AD285=0," ",AH285/AD285)</f>
        <v xml:space="preserve"> </v>
      </c>
      <c r="AQ285" s="181">
        <f>IF(AE285=0," ",AI285/AE285)</f>
        <v>0.87429071912791456</v>
      </c>
      <c r="AR285" s="138">
        <f>+L285-P285-T285</f>
        <v>0</v>
      </c>
      <c r="AS285" s="138">
        <f>+M285-Q285-U285</f>
        <v>0</v>
      </c>
      <c r="AT285" s="138">
        <f>+N285-R285-V285</f>
        <v>0</v>
      </c>
      <c r="AU285" s="138">
        <f>SUM(AR285:AT285)</f>
        <v>0</v>
      </c>
      <c r="AV285" s="143"/>
    </row>
    <row r="286" spans="1:49" s="96" customFormat="1">
      <c r="A286" s="135"/>
      <c r="B286" s="136"/>
      <c r="C286" s="213" t="s">
        <v>80</v>
      </c>
      <c r="D286" s="138">
        <v>0</v>
      </c>
      <c r="E286" s="138">
        <v>84952000</v>
      </c>
      <c r="F286" s="138">
        <v>0</v>
      </c>
      <c r="G286" s="138">
        <f t="shared" si="195"/>
        <v>84952000</v>
      </c>
      <c r="H286" s="138"/>
      <c r="I286" s="138"/>
      <c r="J286" s="138"/>
      <c r="K286" s="138">
        <f t="shared" si="196"/>
        <v>0</v>
      </c>
      <c r="L286" s="138">
        <f t="shared" si="118"/>
        <v>0</v>
      </c>
      <c r="M286" s="138">
        <f t="shared" si="118"/>
        <v>84952000</v>
      </c>
      <c r="N286" s="138">
        <f t="shared" si="118"/>
        <v>0</v>
      </c>
      <c r="O286" s="138">
        <f t="shared" si="197"/>
        <v>84952000</v>
      </c>
      <c r="P286" s="138">
        <v>0</v>
      </c>
      <c r="Q286" s="138">
        <v>84952000</v>
      </c>
      <c r="R286" s="138">
        <v>0</v>
      </c>
      <c r="S286" s="138">
        <f t="shared" si="198"/>
        <v>84952000</v>
      </c>
      <c r="T286" s="138"/>
      <c r="U286" s="138"/>
      <c r="V286" s="138"/>
      <c r="W286" s="138">
        <f t="shared" si="199"/>
        <v>0</v>
      </c>
      <c r="X286" s="138"/>
      <c r="Y286" s="138">
        <f>+[3]CHD1!J82</f>
        <v>135752864</v>
      </c>
      <c r="Z286" s="138"/>
      <c r="AA286" s="138">
        <f t="shared" si="200"/>
        <v>135752864</v>
      </c>
      <c r="AB286" s="138">
        <f t="shared" si="201"/>
        <v>0</v>
      </c>
      <c r="AC286" s="138">
        <f t="shared" si="201"/>
        <v>220704864</v>
      </c>
      <c r="AD286" s="138">
        <f t="shared" si="201"/>
        <v>0</v>
      </c>
      <c r="AE286" s="138">
        <f t="shared" si="202"/>
        <v>220704864</v>
      </c>
      <c r="AF286" s="138"/>
      <c r="AG286" s="138">
        <f>+[3]CHD1!AX82</f>
        <v>215296701.94</v>
      </c>
      <c r="AH286" s="138"/>
      <c r="AI286" s="138">
        <f t="shared" si="203"/>
        <v>215296701.94</v>
      </c>
      <c r="AJ286" s="138">
        <f t="shared" si="117"/>
        <v>0</v>
      </c>
      <c r="AK286" s="138">
        <f t="shared" si="117"/>
        <v>5408162.0600000024</v>
      </c>
      <c r="AL286" s="138">
        <f t="shared" si="117"/>
        <v>0</v>
      </c>
      <c r="AM286" s="138">
        <f t="shared" si="204"/>
        <v>5408162.0600000024</v>
      </c>
      <c r="AN286" s="181" t="str">
        <f t="shared" si="119"/>
        <v xml:space="preserve"> </v>
      </c>
      <c r="AO286" s="181">
        <f t="shared" si="119"/>
        <v>0.97549595436193015</v>
      </c>
      <c r="AP286" s="181" t="str">
        <f t="shared" si="119"/>
        <v xml:space="preserve"> </v>
      </c>
      <c r="AQ286" s="181">
        <f t="shared" si="119"/>
        <v>0.97549595436193015</v>
      </c>
      <c r="AR286" s="138">
        <f t="shared" si="120"/>
        <v>0</v>
      </c>
      <c r="AS286" s="138">
        <f t="shared" si="120"/>
        <v>0</v>
      </c>
      <c r="AT286" s="138">
        <f t="shared" si="120"/>
        <v>0</v>
      </c>
      <c r="AU286" s="138">
        <f t="shared" si="121"/>
        <v>0</v>
      </c>
      <c r="AV286" s="143"/>
      <c r="AW286" s="236"/>
    </row>
    <row r="287" spans="1:49" s="96" customFormat="1" ht="24">
      <c r="A287" s="135"/>
      <c r="B287" s="136"/>
      <c r="C287" s="212" t="s">
        <v>91</v>
      </c>
      <c r="D287" s="138">
        <v>0</v>
      </c>
      <c r="E287" s="138">
        <v>96686000</v>
      </c>
      <c r="F287" s="138">
        <v>0</v>
      </c>
      <c r="G287" s="138">
        <f t="shared" si="195"/>
        <v>96686000</v>
      </c>
      <c r="H287" s="138"/>
      <c r="I287" s="138"/>
      <c r="J287" s="138"/>
      <c r="K287" s="138">
        <f t="shared" si="196"/>
        <v>0</v>
      </c>
      <c r="L287" s="138">
        <f t="shared" si="118"/>
        <v>0</v>
      </c>
      <c r="M287" s="138">
        <f t="shared" si="118"/>
        <v>96686000</v>
      </c>
      <c r="N287" s="138">
        <f t="shared" si="118"/>
        <v>0</v>
      </c>
      <c r="O287" s="138">
        <f t="shared" si="197"/>
        <v>96686000</v>
      </c>
      <c r="P287" s="138">
        <v>0</v>
      </c>
      <c r="Q287" s="138">
        <v>96686000</v>
      </c>
      <c r="R287" s="138">
        <v>0</v>
      </c>
      <c r="S287" s="138">
        <f t="shared" si="198"/>
        <v>96686000</v>
      </c>
      <c r="T287" s="138"/>
      <c r="U287" s="138"/>
      <c r="V287" s="138"/>
      <c r="W287" s="138">
        <f t="shared" si="199"/>
        <v>0</v>
      </c>
      <c r="X287" s="138"/>
      <c r="Y287" s="138">
        <f>+[3]CHD2!J82</f>
        <v>89738416</v>
      </c>
      <c r="Z287" s="138"/>
      <c r="AA287" s="138">
        <f t="shared" si="200"/>
        <v>89738416</v>
      </c>
      <c r="AB287" s="138">
        <f t="shared" si="201"/>
        <v>0</v>
      </c>
      <c r="AC287" s="138">
        <f t="shared" si="201"/>
        <v>186424416</v>
      </c>
      <c r="AD287" s="138">
        <f t="shared" si="201"/>
        <v>0</v>
      </c>
      <c r="AE287" s="138">
        <f t="shared" si="202"/>
        <v>186424416</v>
      </c>
      <c r="AF287" s="138"/>
      <c r="AG287" s="138">
        <f>+[3]CHD2!AX82</f>
        <v>163443056.81</v>
      </c>
      <c r="AH287" s="138"/>
      <c r="AI287" s="138">
        <f t="shared" si="203"/>
        <v>163443056.81</v>
      </c>
      <c r="AJ287" s="138">
        <f t="shared" si="117"/>
        <v>0</v>
      </c>
      <c r="AK287" s="138">
        <f t="shared" si="117"/>
        <v>22981359.189999998</v>
      </c>
      <c r="AL287" s="138">
        <f t="shared" si="117"/>
        <v>0</v>
      </c>
      <c r="AM287" s="138">
        <f t="shared" si="204"/>
        <v>22981359.189999998</v>
      </c>
      <c r="AN287" s="181" t="str">
        <f t="shared" si="119"/>
        <v xml:space="preserve"> </v>
      </c>
      <c r="AO287" s="181">
        <f t="shared" si="119"/>
        <v>0.87672559376557202</v>
      </c>
      <c r="AP287" s="181" t="str">
        <f t="shared" si="119"/>
        <v xml:space="preserve"> </v>
      </c>
      <c r="AQ287" s="181">
        <f t="shared" si="119"/>
        <v>0.87672559376557202</v>
      </c>
      <c r="AR287" s="138">
        <f t="shared" si="120"/>
        <v>0</v>
      </c>
      <c r="AS287" s="138">
        <f t="shared" si="120"/>
        <v>0</v>
      </c>
      <c r="AT287" s="138">
        <f t="shared" si="120"/>
        <v>0</v>
      </c>
      <c r="AU287" s="138">
        <f t="shared" si="121"/>
        <v>0</v>
      </c>
      <c r="AV287" s="143"/>
    </row>
    <row r="288" spans="1:49" s="96" customFormat="1">
      <c r="A288" s="135"/>
      <c r="B288" s="136"/>
      <c r="C288" s="212" t="s">
        <v>93</v>
      </c>
      <c r="D288" s="138">
        <v>0</v>
      </c>
      <c r="E288" s="138">
        <v>88861000</v>
      </c>
      <c r="F288" s="138">
        <v>0</v>
      </c>
      <c r="G288" s="138">
        <f t="shared" si="195"/>
        <v>88861000</v>
      </c>
      <c r="H288" s="138"/>
      <c r="I288" s="138"/>
      <c r="J288" s="138"/>
      <c r="K288" s="138">
        <f t="shared" si="196"/>
        <v>0</v>
      </c>
      <c r="L288" s="138">
        <f t="shared" si="118"/>
        <v>0</v>
      </c>
      <c r="M288" s="138">
        <f t="shared" si="118"/>
        <v>88861000</v>
      </c>
      <c r="N288" s="138">
        <f t="shared" si="118"/>
        <v>0</v>
      </c>
      <c r="O288" s="138">
        <f t="shared" si="197"/>
        <v>88861000</v>
      </c>
      <c r="P288" s="138">
        <v>0</v>
      </c>
      <c r="Q288" s="138">
        <v>88861000</v>
      </c>
      <c r="R288" s="138">
        <v>0</v>
      </c>
      <c r="S288" s="138">
        <f t="shared" si="198"/>
        <v>88861000</v>
      </c>
      <c r="T288" s="138"/>
      <c r="U288" s="138"/>
      <c r="V288" s="138"/>
      <c r="W288" s="138">
        <f t="shared" si="199"/>
        <v>0</v>
      </c>
      <c r="X288" s="138"/>
      <c r="Y288" s="138">
        <f>+[3]CHD3!J82</f>
        <v>221039830</v>
      </c>
      <c r="Z288" s="138"/>
      <c r="AA288" s="138">
        <f t="shared" si="200"/>
        <v>221039830</v>
      </c>
      <c r="AB288" s="138">
        <f t="shared" si="201"/>
        <v>0</v>
      </c>
      <c r="AC288" s="138">
        <f t="shared" si="201"/>
        <v>309900830</v>
      </c>
      <c r="AD288" s="138">
        <f t="shared" si="201"/>
        <v>0</v>
      </c>
      <c r="AE288" s="138">
        <f t="shared" si="202"/>
        <v>309900830</v>
      </c>
      <c r="AF288" s="138"/>
      <c r="AG288" s="138">
        <f>+[3]CHD3!AX82</f>
        <v>309702769</v>
      </c>
      <c r="AH288" s="138"/>
      <c r="AI288" s="138">
        <f t="shared" si="203"/>
        <v>309702769</v>
      </c>
      <c r="AJ288" s="138">
        <f t="shared" si="117"/>
        <v>0</v>
      </c>
      <c r="AK288" s="138">
        <f t="shared" si="117"/>
        <v>198061</v>
      </c>
      <c r="AL288" s="138">
        <f t="shared" si="117"/>
        <v>0</v>
      </c>
      <c r="AM288" s="138">
        <f t="shared" si="204"/>
        <v>198061</v>
      </c>
      <c r="AN288" s="181" t="str">
        <f t="shared" si="119"/>
        <v xml:space="preserve"> </v>
      </c>
      <c r="AO288" s="181">
        <f t="shared" si="119"/>
        <v>0.99936088909474685</v>
      </c>
      <c r="AP288" s="181" t="str">
        <f t="shared" si="119"/>
        <v xml:space="preserve"> </v>
      </c>
      <c r="AQ288" s="181">
        <f t="shared" si="119"/>
        <v>0.99936088909474685</v>
      </c>
      <c r="AR288" s="138">
        <f t="shared" si="120"/>
        <v>0</v>
      </c>
      <c r="AS288" s="138">
        <f t="shared" si="120"/>
        <v>0</v>
      </c>
      <c r="AT288" s="138">
        <f t="shared" si="120"/>
        <v>0</v>
      </c>
      <c r="AU288" s="138">
        <f t="shared" si="121"/>
        <v>0</v>
      </c>
      <c r="AV288" s="143"/>
      <c r="AW288" s="236"/>
    </row>
    <row r="289" spans="1:48" s="96" customFormat="1">
      <c r="A289" s="135"/>
      <c r="B289" s="136"/>
      <c r="C289" s="212" t="s">
        <v>95</v>
      </c>
      <c r="D289" s="138">
        <v>0</v>
      </c>
      <c r="E289" s="138">
        <v>85975000</v>
      </c>
      <c r="F289" s="138">
        <v>0</v>
      </c>
      <c r="G289" s="138">
        <f t="shared" si="195"/>
        <v>85975000</v>
      </c>
      <c r="H289" s="138"/>
      <c r="I289" s="138"/>
      <c r="J289" s="138"/>
      <c r="K289" s="138">
        <f t="shared" si="196"/>
        <v>0</v>
      </c>
      <c r="L289" s="138">
        <f t="shared" si="118"/>
        <v>0</v>
      </c>
      <c r="M289" s="138">
        <f t="shared" si="118"/>
        <v>85975000</v>
      </c>
      <c r="N289" s="138">
        <f t="shared" si="118"/>
        <v>0</v>
      </c>
      <c r="O289" s="138">
        <f t="shared" si="197"/>
        <v>85975000</v>
      </c>
      <c r="P289" s="138">
        <v>0</v>
      </c>
      <c r="Q289" s="138">
        <v>85975000</v>
      </c>
      <c r="R289" s="138">
        <v>0</v>
      </c>
      <c r="S289" s="138">
        <f t="shared" si="198"/>
        <v>85975000</v>
      </c>
      <c r="T289" s="138"/>
      <c r="U289" s="138"/>
      <c r="V289" s="138"/>
      <c r="W289" s="138">
        <f t="shared" si="199"/>
        <v>0</v>
      </c>
      <c r="X289" s="138">
        <f>+[3]CHD4A!J81</f>
        <v>0</v>
      </c>
      <c r="Y289" s="138">
        <f>+[3]CHD4A!J82</f>
        <v>219687746</v>
      </c>
      <c r="Z289" s="138"/>
      <c r="AA289" s="138">
        <f t="shared" si="200"/>
        <v>219687746</v>
      </c>
      <c r="AB289" s="138">
        <f t="shared" si="201"/>
        <v>0</v>
      </c>
      <c r="AC289" s="138">
        <f t="shared" si="201"/>
        <v>305662746</v>
      </c>
      <c r="AD289" s="138">
        <f t="shared" si="201"/>
        <v>0</v>
      </c>
      <c r="AE289" s="138">
        <f t="shared" si="202"/>
        <v>305662746</v>
      </c>
      <c r="AF289" s="138"/>
      <c r="AG289" s="138">
        <f>+[3]CHD4A!AX82</f>
        <v>300633140.84000003</v>
      </c>
      <c r="AH289" s="138"/>
      <c r="AI289" s="138">
        <f t="shared" si="203"/>
        <v>300633140.84000003</v>
      </c>
      <c r="AJ289" s="138">
        <f t="shared" si="117"/>
        <v>0</v>
      </c>
      <c r="AK289" s="138">
        <f t="shared" si="117"/>
        <v>5029605.1599999666</v>
      </c>
      <c r="AL289" s="138">
        <f t="shared" si="117"/>
        <v>0</v>
      </c>
      <c r="AM289" s="138">
        <f t="shared" si="204"/>
        <v>5029605.1599999666</v>
      </c>
      <c r="AN289" s="181" t="str">
        <f t="shared" si="119"/>
        <v xml:space="preserve"> </v>
      </c>
      <c r="AO289" s="181">
        <f t="shared" si="119"/>
        <v>0.98354524643313923</v>
      </c>
      <c r="AP289" s="181" t="str">
        <f t="shared" si="119"/>
        <v xml:space="preserve"> </v>
      </c>
      <c r="AQ289" s="181">
        <f t="shared" si="119"/>
        <v>0.98354524643313923</v>
      </c>
      <c r="AR289" s="138">
        <f t="shared" si="120"/>
        <v>0</v>
      </c>
      <c r="AS289" s="138">
        <f t="shared" si="120"/>
        <v>0</v>
      </c>
      <c r="AT289" s="138">
        <f t="shared" si="120"/>
        <v>0</v>
      </c>
      <c r="AU289" s="138">
        <f t="shared" si="121"/>
        <v>0</v>
      </c>
      <c r="AV289" s="143"/>
    </row>
    <row r="290" spans="1:48" s="96" customFormat="1">
      <c r="A290" s="135"/>
      <c r="B290" s="136"/>
      <c r="C290" s="212" t="s">
        <v>97</v>
      </c>
      <c r="D290" s="138">
        <v>0</v>
      </c>
      <c r="E290" s="138">
        <v>91005000</v>
      </c>
      <c r="F290" s="138">
        <v>0</v>
      </c>
      <c r="G290" s="138">
        <f t="shared" si="195"/>
        <v>91005000</v>
      </c>
      <c r="H290" s="138"/>
      <c r="I290" s="138"/>
      <c r="J290" s="138"/>
      <c r="K290" s="138">
        <f t="shared" si="196"/>
        <v>0</v>
      </c>
      <c r="L290" s="138">
        <f t="shared" si="118"/>
        <v>0</v>
      </c>
      <c r="M290" s="138">
        <f t="shared" si="118"/>
        <v>91005000</v>
      </c>
      <c r="N290" s="138">
        <f t="shared" si="118"/>
        <v>0</v>
      </c>
      <c r="O290" s="138">
        <f t="shared" si="197"/>
        <v>91005000</v>
      </c>
      <c r="P290" s="138">
        <v>0</v>
      </c>
      <c r="Q290" s="138">
        <v>91005000</v>
      </c>
      <c r="R290" s="138">
        <v>0</v>
      </c>
      <c r="S290" s="138">
        <f t="shared" si="198"/>
        <v>91005000</v>
      </c>
      <c r="T290" s="138"/>
      <c r="U290" s="138"/>
      <c r="V290" s="138"/>
      <c r="W290" s="138">
        <f t="shared" si="199"/>
        <v>0</v>
      </c>
      <c r="X290" s="138"/>
      <c r="Y290" s="138">
        <f>+[3]CHD4B!J82+[3]CHD4B!I82</f>
        <v>81689966</v>
      </c>
      <c r="Z290" s="138"/>
      <c r="AA290" s="138">
        <f t="shared" si="200"/>
        <v>81689966</v>
      </c>
      <c r="AB290" s="138">
        <f t="shared" si="201"/>
        <v>0</v>
      </c>
      <c r="AC290" s="138">
        <f t="shared" si="201"/>
        <v>172694966</v>
      </c>
      <c r="AD290" s="138">
        <f t="shared" si="201"/>
        <v>0</v>
      </c>
      <c r="AE290" s="138">
        <f t="shared" si="202"/>
        <v>172694966</v>
      </c>
      <c r="AF290" s="138"/>
      <c r="AG290" s="138">
        <f>+[3]CHD4B!AX82</f>
        <v>172323680</v>
      </c>
      <c r="AH290" s="138"/>
      <c r="AI290" s="138">
        <f t="shared" si="203"/>
        <v>172323680</v>
      </c>
      <c r="AJ290" s="138">
        <f t="shared" si="117"/>
        <v>0</v>
      </c>
      <c r="AK290" s="138">
        <f t="shared" si="117"/>
        <v>371286</v>
      </c>
      <c r="AL290" s="138">
        <f t="shared" si="117"/>
        <v>0</v>
      </c>
      <c r="AM290" s="138">
        <f t="shared" si="204"/>
        <v>371286</v>
      </c>
      <c r="AN290" s="181" t="str">
        <f t="shared" si="119"/>
        <v xml:space="preserve"> </v>
      </c>
      <c r="AO290" s="181">
        <f t="shared" si="119"/>
        <v>0.99785004734880345</v>
      </c>
      <c r="AP290" s="181" t="str">
        <f t="shared" si="119"/>
        <v xml:space="preserve"> </v>
      </c>
      <c r="AQ290" s="181">
        <f t="shared" si="119"/>
        <v>0.99785004734880345</v>
      </c>
      <c r="AR290" s="138">
        <f t="shared" si="120"/>
        <v>0</v>
      </c>
      <c r="AS290" s="138">
        <f t="shared" si="120"/>
        <v>0</v>
      </c>
      <c r="AT290" s="138">
        <f t="shared" si="120"/>
        <v>0</v>
      </c>
      <c r="AU290" s="138">
        <f t="shared" si="121"/>
        <v>0</v>
      </c>
      <c r="AV290" s="143"/>
    </row>
    <row r="291" spans="1:48" s="96" customFormat="1">
      <c r="A291" s="135"/>
      <c r="B291" s="136"/>
      <c r="C291" s="212" t="s">
        <v>53</v>
      </c>
      <c r="D291" s="138">
        <v>0</v>
      </c>
      <c r="E291" s="138">
        <v>88860000</v>
      </c>
      <c r="F291" s="138">
        <v>0</v>
      </c>
      <c r="G291" s="138">
        <f t="shared" si="195"/>
        <v>88860000</v>
      </c>
      <c r="H291" s="138"/>
      <c r="I291" s="138"/>
      <c r="J291" s="138"/>
      <c r="K291" s="138">
        <f t="shared" si="196"/>
        <v>0</v>
      </c>
      <c r="L291" s="138">
        <f t="shared" si="118"/>
        <v>0</v>
      </c>
      <c r="M291" s="138">
        <f t="shared" si="118"/>
        <v>88860000</v>
      </c>
      <c r="N291" s="138">
        <f t="shared" si="118"/>
        <v>0</v>
      </c>
      <c r="O291" s="138">
        <f t="shared" si="197"/>
        <v>88860000</v>
      </c>
      <c r="P291" s="138">
        <v>0</v>
      </c>
      <c r="Q291" s="138">
        <v>88860000</v>
      </c>
      <c r="R291" s="138">
        <v>0</v>
      </c>
      <c r="S291" s="138">
        <f t="shared" si="198"/>
        <v>88860000</v>
      </c>
      <c r="T291" s="138"/>
      <c r="U291" s="138"/>
      <c r="V291" s="138"/>
      <c r="W291" s="138">
        <f t="shared" si="199"/>
        <v>0</v>
      </c>
      <c r="X291" s="138"/>
      <c r="Y291" s="138">
        <f>+[3]CHD5!J82</f>
        <v>210196350</v>
      </c>
      <c r="Z291" s="138"/>
      <c r="AA291" s="138">
        <f t="shared" si="200"/>
        <v>210196350</v>
      </c>
      <c r="AB291" s="138">
        <f t="shared" si="201"/>
        <v>0</v>
      </c>
      <c r="AC291" s="138">
        <f t="shared" si="201"/>
        <v>299056350</v>
      </c>
      <c r="AD291" s="138">
        <f t="shared" si="201"/>
        <v>0</v>
      </c>
      <c r="AE291" s="138">
        <f t="shared" si="202"/>
        <v>299056350</v>
      </c>
      <c r="AF291" s="138"/>
      <c r="AG291" s="138">
        <f>+[3]CHD5!AX82</f>
        <v>291250437</v>
      </c>
      <c r="AH291" s="138"/>
      <c r="AI291" s="138">
        <f t="shared" si="203"/>
        <v>291250437</v>
      </c>
      <c r="AJ291" s="138">
        <f t="shared" si="117"/>
        <v>0</v>
      </c>
      <c r="AK291" s="138">
        <f t="shared" si="117"/>
        <v>7805913</v>
      </c>
      <c r="AL291" s="138">
        <f t="shared" si="117"/>
        <v>0</v>
      </c>
      <c r="AM291" s="138">
        <f t="shared" si="204"/>
        <v>7805913</v>
      </c>
      <c r="AN291" s="181" t="str">
        <f t="shared" si="119"/>
        <v xml:space="preserve"> </v>
      </c>
      <c r="AO291" s="181">
        <f t="shared" si="119"/>
        <v>0.97389818674641082</v>
      </c>
      <c r="AP291" s="181" t="str">
        <f t="shared" si="119"/>
        <v xml:space="preserve"> </v>
      </c>
      <c r="AQ291" s="181">
        <f t="shared" si="119"/>
        <v>0.97389818674641082</v>
      </c>
      <c r="AR291" s="138">
        <f t="shared" si="120"/>
        <v>0</v>
      </c>
      <c r="AS291" s="138">
        <f t="shared" si="120"/>
        <v>0</v>
      </c>
      <c r="AT291" s="138">
        <f t="shared" si="120"/>
        <v>0</v>
      </c>
      <c r="AU291" s="138">
        <f t="shared" si="121"/>
        <v>0</v>
      </c>
      <c r="AV291" s="143"/>
    </row>
    <row r="292" spans="1:48" s="96" customFormat="1" ht="24">
      <c r="A292" s="135"/>
      <c r="B292" s="136"/>
      <c r="C292" s="212" t="s">
        <v>100</v>
      </c>
      <c r="D292" s="138">
        <v>0</v>
      </c>
      <c r="E292" s="138">
        <v>85791000</v>
      </c>
      <c r="F292" s="138">
        <v>0</v>
      </c>
      <c r="G292" s="138">
        <f t="shared" si="195"/>
        <v>85791000</v>
      </c>
      <c r="H292" s="138"/>
      <c r="I292" s="138"/>
      <c r="J292" s="138"/>
      <c r="K292" s="138">
        <f t="shared" si="196"/>
        <v>0</v>
      </c>
      <c r="L292" s="138">
        <f t="shared" si="118"/>
        <v>0</v>
      </c>
      <c r="M292" s="138">
        <f t="shared" si="118"/>
        <v>85791000</v>
      </c>
      <c r="N292" s="138">
        <f t="shared" si="118"/>
        <v>0</v>
      </c>
      <c r="O292" s="138">
        <f t="shared" si="197"/>
        <v>85791000</v>
      </c>
      <c r="P292" s="138">
        <v>0</v>
      </c>
      <c r="Q292" s="138">
        <v>85791000</v>
      </c>
      <c r="R292" s="138">
        <v>0</v>
      </c>
      <c r="S292" s="138">
        <f t="shared" si="198"/>
        <v>85791000</v>
      </c>
      <c r="T292" s="138"/>
      <c r="U292" s="138"/>
      <c r="V292" s="138"/>
      <c r="W292" s="138">
        <f t="shared" si="199"/>
        <v>0</v>
      </c>
      <c r="X292" s="138"/>
      <c r="Y292" s="138">
        <f>+[3]CHD6!J82</f>
        <v>221469464</v>
      </c>
      <c r="Z292" s="138"/>
      <c r="AA292" s="138">
        <f t="shared" si="200"/>
        <v>221469464</v>
      </c>
      <c r="AB292" s="138">
        <f t="shared" si="201"/>
        <v>0</v>
      </c>
      <c r="AC292" s="138">
        <f t="shared" si="201"/>
        <v>307260464</v>
      </c>
      <c r="AD292" s="138">
        <f t="shared" si="201"/>
        <v>0</v>
      </c>
      <c r="AE292" s="138">
        <f t="shared" si="202"/>
        <v>307260464</v>
      </c>
      <c r="AF292" s="138"/>
      <c r="AG292" s="138">
        <f>+[3]CHD6!AX82</f>
        <v>278680719.38</v>
      </c>
      <c r="AH292" s="138"/>
      <c r="AI292" s="138">
        <f t="shared" si="203"/>
        <v>278680719.38</v>
      </c>
      <c r="AJ292" s="138">
        <f t="shared" si="117"/>
        <v>0</v>
      </c>
      <c r="AK292" s="138">
        <f t="shared" si="117"/>
        <v>28579744.620000005</v>
      </c>
      <c r="AL292" s="138">
        <f t="shared" si="117"/>
        <v>0</v>
      </c>
      <c r="AM292" s="138">
        <f t="shared" si="204"/>
        <v>28579744.620000005</v>
      </c>
      <c r="AN292" s="181" t="str">
        <f t="shared" si="119"/>
        <v xml:space="preserve"> </v>
      </c>
      <c r="AO292" s="181">
        <f t="shared" si="119"/>
        <v>0.90698528457602012</v>
      </c>
      <c r="AP292" s="181" t="str">
        <f t="shared" si="119"/>
        <v xml:space="preserve"> </v>
      </c>
      <c r="AQ292" s="181">
        <f t="shared" si="119"/>
        <v>0.90698528457602012</v>
      </c>
      <c r="AR292" s="138">
        <f t="shared" si="120"/>
        <v>0</v>
      </c>
      <c r="AS292" s="138">
        <f t="shared" si="120"/>
        <v>0</v>
      </c>
      <c r="AT292" s="138">
        <f t="shared" si="120"/>
        <v>0</v>
      </c>
      <c r="AU292" s="138">
        <f t="shared" si="121"/>
        <v>0</v>
      </c>
      <c r="AV292" s="143"/>
    </row>
    <row r="293" spans="1:48" s="96" customFormat="1">
      <c r="A293" s="135"/>
      <c r="B293" s="136"/>
      <c r="C293" s="212" t="s">
        <v>54</v>
      </c>
      <c r="D293" s="138">
        <v>0</v>
      </c>
      <c r="E293" s="138">
        <v>92495000</v>
      </c>
      <c r="F293" s="138">
        <v>0</v>
      </c>
      <c r="G293" s="138">
        <f t="shared" si="195"/>
        <v>92495000</v>
      </c>
      <c r="H293" s="138"/>
      <c r="I293" s="138"/>
      <c r="J293" s="138"/>
      <c r="K293" s="138">
        <f t="shared" si="196"/>
        <v>0</v>
      </c>
      <c r="L293" s="138">
        <f t="shared" si="118"/>
        <v>0</v>
      </c>
      <c r="M293" s="138">
        <f t="shared" si="118"/>
        <v>92495000</v>
      </c>
      <c r="N293" s="138">
        <f t="shared" si="118"/>
        <v>0</v>
      </c>
      <c r="O293" s="138">
        <f t="shared" si="197"/>
        <v>92495000</v>
      </c>
      <c r="P293" s="138">
        <v>0</v>
      </c>
      <c r="Q293" s="138">
        <v>92495000</v>
      </c>
      <c r="R293" s="138">
        <v>0</v>
      </c>
      <c r="S293" s="138">
        <f t="shared" si="198"/>
        <v>92495000</v>
      </c>
      <c r="T293" s="138"/>
      <c r="U293" s="138"/>
      <c r="V293" s="138"/>
      <c r="W293" s="138">
        <f t="shared" si="199"/>
        <v>0</v>
      </c>
      <c r="X293" s="138"/>
      <c r="Y293" s="138">
        <f>+[3]CHD7!J82</f>
        <v>229051870</v>
      </c>
      <c r="Z293" s="138"/>
      <c r="AA293" s="138">
        <f t="shared" si="200"/>
        <v>229051870</v>
      </c>
      <c r="AB293" s="138">
        <f t="shared" si="201"/>
        <v>0</v>
      </c>
      <c r="AC293" s="138">
        <f t="shared" si="201"/>
        <v>321546870</v>
      </c>
      <c r="AD293" s="138">
        <f t="shared" si="201"/>
        <v>0</v>
      </c>
      <c r="AE293" s="138">
        <f t="shared" si="202"/>
        <v>321546870</v>
      </c>
      <c r="AF293" s="138"/>
      <c r="AG293" s="138">
        <f>+[3]CHD7!AX82</f>
        <v>268618829.23000002</v>
      </c>
      <c r="AH293" s="138"/>
      <c r="AI293" s="138">
        <f t="shared" si="203"/>
        <v>268618829.23000002</v>
      </c>
      <c r="AJ293" s="138">
        <f t="shared" si="117"/>
        <v>0</v>
      </c>
      <c r="AK293" s="138">
        <f t="shared" si="117"/>
        <v>52928040.769999981</v>
      </c>
      <c r="AL293" s="138">
        <f t="shared" si="117"/>
        <v>0</v>
      </c>
      <c r="AM293" s="138">
        <f t="shared" si="204"/>
        <v>52928040.769999981</v>
      </c>
      <c r="AN293" s="181" t="str">
        <f t="shared" si="119"/>
        <v xml:space="preserve"> </v>
      </c>
      <c r="AO293" s="181">
        <f t="shared" si="119"/>
        <v>0.83539556528726289</v>
      </c>
      <c r="AP293" s="181" t="str">
        <f t="shared" si="119"/>
        <v xml:space="preserve"> </v>
      </c>
      <c r="AQ293" s="181">
        <f t="shared" si="119"/>
        <v>0.83539556528726289</v>
      </c>
      <c r="AR293" s="138">
        <f t="shared" si="120"/>
        <v>0</v>
      </c>
      <c r="AS293" s="138">
        <f t="shared" si="120"/>
        <v>0</v>
      </c>
      <c r="AT293" s="138">
        <f t="shared" si="120"/>
        <v>0</v>
      </c>
      <c r="AU293" s="138">
        <f t="shared" si="121"/>
        <v>0</v>
      </c>
      <c r="AV293" s="143"/>
    </row>
    <row r="294" spans="1:48" s="96" customFormat="1">
      <c r="A294" s="135"/>
      <c r="B294" s="136"/>
      <c r="C294" s="212" t="s">
        <v>103</v>
      </c>
      <c r="D294" s="138">
        <v>0</v>
      </c>
      <c r="E294" s="138">
        <v>94728000</v>
      </c>
      <c r="F294" s="138">
        <v>0</v>
      </c>
      <c r="G294" s="138">
        <f t="shared" si="195"/>
        <v>94728000</v>
      </c>
      <c r="H294" s="138"/>
      <c r="I294" s="138"/>
      <c r="J294" s="138"/>
      <c r="K294" s="138">
        <f t="shared" si="196"/>
        <v>0</v>
      </c>
      <c r="L294" s="138">
        <f t="shared" si="118"/>
        <v>0</v>
      </c>
      <c r="M294" s="138">
        <f t="shared" si="118"/>
        <v>94728000</v>
      </c>
      <c r="N294" s="138">
        <f t="shared" si="118"/>
        <v>0</v>
      </c>
      <c r="O294" s="138">
        <f t="shared" si="197"/>
        <v>94728000</v>
      </c>
      <c r="P294" s="138">
        <v>0</v>
      </c>
      <c r="Q294" s="138">
        <v>94728000</v>
      </c>
      <c r="R294" s="138">
        <v>0</v>
      </c>
      <c r="S294" s="138">
        <f t="shared" si="198"/>
        <v>94728000</v>
      </c>
      <c r="T294" s="138"/>
      <c r="U294" s="138"/>
      <c r="V294" s="138"/>
      <c r="W294" s="138">
        <f t="shared" si="199"/>
        <v>0</v>
      </c>
      <c r="X294" s="138"/>
      <c r="Y294" s="138">
        <f>+[3]CHD8!J82</f>
        <v>250436230</v>
      </c>
      <c r="Z294" s="138"/>
      <c r="AA294" s="138">
        <f t="shared" si="200"/>
        <v>250436230</v>
      </c>
      <c r="AB294" s="138">
        <f t="shared" si="201"/>
        <v>0</v>
      </c>
      <c r="AC294" s="138">
        <f t="shared" si="201"/>
        <v>345164230</v>
      </c>
      <c r="AD294" s="138">
        <f t="shared" si="201"/>
        <v>0</v>
      </c>
      <c r="AE294" s="138">
        <f t="shared" si="202"/>
        <v>345164230</v>
      </c>
      <c r="AF294" s="138"/>
      <c r="AG294" s="138">
        <f>+[3]CHD8!AX82</f>
        <v>302260541.57000005</v>
      </c>
      <c r="AH294" s="138"/>
      <c r="AI294" s="138">
        <f t="shared" si="203"/>
        <v>302260541.57000005</v>
      </c>
      <c r="AJ294" s="138">
        <f t="shared" si="117"/>
        <v>0</v>
      </c>
      <c r="AK294" s="138">
        <f t="shared" si="117"/>
        <v>42903688.429999948</v>
      </c>
      <c r="AL294" s="138">
        <f t="shared" si="117"/>
        <v>0</v>
      </c>
      <c r="AM294" s="138">
        <f t="shared" si="204"/>
        <v>42903688.429999948</v>
      </c>
      <c r="AN294" s="181" t="str">
        <f t="shared" si="119"/>
        <v xml:space="preserve"> </v>
      </c>
      <c r="AO294" s="181">
        <f t="shared" si="119"/>
        <v>0.87570065290369181</v>
      </c>
      <c r="AP294" s="181" t="str">
        <f t="shared" si="119"/>
        <v xml:space="preserve"> </v>
      </c>
      <c r="AQ294" s="181">
        <f t="shared" si="119"/>
        <v>0.87570065290369181</v>
      </c>
      <c r="AR294" s="138">
        <f t="shared" si="120"/>
        <v>0</v>
      </c>
      <c r="AS294" s="138">
        <f t="shared" si="120"/>
        <v>0</v>
      </c>
      <c r="AT294" s="138">
        <f t="shared" si="120"/>
        <v>0</v>
      </c>
      <c r="AU294" s="138">
        <f t="shared" si="121"/>
        <v>0</v>
      </c>
      <c r="AV294" s="143"/>
    </row>
    <row r="295" spans="1:48" s="96" customFormat="1" ht="24">
      <c r="A295" s="135"/>
      <c r="B295" s="136"/>
      <c r="C295" s="212" t="s">
        <v>105</v>
      </c>
      <c r="D295" s="138">
        <v>0</v>
      </c>
      <c r="E295" s="138">
        <v>91004000</v>
      </c>
      <c r="F295" s="138">
        <v>0</v>
      </c>
      <c r="G295" s="138">
        <f t="shared" si="195"/>
        <v>91004000</v>
      </c>
      <c r="H295" s="138"/>
      <c r="I295" s="138"/>
      <c r="J295" s="138"/>
      <c r="K295" s="138">
        <f t="shared" si="196"/>
        <v>0</v>
      </c>
      <c r="L295" s="138">
        <f t="shared" si="118"/>
        <v>0</v>
      </c>
      <c r="M295" s="138">
        <f t="shared" si="118"/>
        <v>91004000</v>
      </c>
      <c r="N295" s="138">
        <f t="shared" si="118"/>
        <v>0</v>
      </c>
      <c r="O295" s="138">
        <f t="shared" si="197"/>
        <v>91004000</v>
      </c>
      <c r="P295" s="138">
        <v>0</v>
      </c>
      <c r="Q295" s="138">
        <v>91004000</v>
      </c>
      <c r="R295" s="138">
        <v>0</v>
      </c>
      <c r="S295" s="138">
        <f t="shared" si="198"/>
        <v>91004000</v>
      </c>
      <c r="T295" s="138"/>
      <c r="U295" s="138"/>
      <c r="V295" s="138"/>
      <c r="W295" s="138">
        <f t="shared" si="199"/>
        <v>0</v>
      </c>
      <c r="X295" s="138">
        <f>+[3]CHD9!J81</f>
        <v>1000000</v>
      </c>
      <c r="Y295" s="138">
        <f>+[3]CHD9!J82</f>
        <v>99109114</v>
      </c>
      <c r="Z295" s="138"/>
      <c r="AA295" s="138">
        <f t="shared" si="200"/>
        <v>100109114</v>
      </c>
      <c r="AB295" s="138">
        <f t="shared" si="201"/>
        <v>1000000</v>
      </c>
      <c r="AC295" s="138">
        <f t="shared" si="201"/>
        <v>190113114</v>
      </c>
      <c r="AD295" s="138">
        <f t="shared" si="201"/>
        <v>0</v>
      </c>
      <c r="AE295" s="138">
        <f t="shared" si="202"/>
        <v>191113114</v>
      </c>
      <c r="AF295" s="138">
        <f>+[3]CHD9!AX81</f>
        <v>0</v>
      </c>
      <c r="AG295" s="138">
        <f>+[3]CHD9!AX82</f>
        <v>144573202.10000002</v>
      </c>
      <c r="AH295" s="138"/>
      <c r="AI295" s="138">
        <f t="shared" si="203"/>
        <v>144573202.10000002</v>
      </c>
      <c r="AJ295" s="138">
        <f t="shared" si="117"/>
        <v>1000000</v>
      </c>
      <c r="AK295" s="138">
        <f t="shared" si="117"/>
        <v>45539911.899999976</v>
      </c>
      <c r="AL295" s="138">
        <f t="shared" si="117"/>
        <v>0</v>
      </c>
      <c r="AM295" s="138">
        <f t="shared" si="204"/>
        <v>46539911.899999976</v>
      </c>
      <c r="AN295" s="181">
        <f t="shared" si="119"/>
        <v>0</v>
      </c>
      <c r="AO295" s="181">
        <f t="shared" si="119"/>
        <v>0.76045886082324665</v>
      </c>
      <c r="AP295" s="181" t="str">
        <f t="shared" si="119"/>
        <v xml:space="preserve"> </v>
      </c>
      <c r="AQ295" s="181">
        <f t="shared" si="119"/>
        <v>0.75647975732319461</v>
      </c>
      <c r="AR295" s="138">
        <f t="shared" si="120"/>
        <v>0</v>
      </c>
      <c r="AS295" s="138">
        <f t="shared" si="120"/>
        <v>0</v>
      </c>
      <c r="AT295" s="138">
        <f t="shared" si="120"/>
        <v>0</v>
      </c>
      <c r="AU295" s="138">
        <f t="shared" si="121"/>
        <v>0</v>
      </c>
      <c r="AV295" s="143"/>
    </row>
    <row r="296" spans="1:48" s="96" customFormat="1" ht="24">
      <c r="A296" s="135"/>
      <c r="B296" s="136"/>
      <c r="C296" s="212" t="s">
        <v>107</v>
      </c>
      <c r="D296" s="138">
        <v>0</v>
      </c>
      <c r="E296" s="138">
        <v>92028000</v>
      </c>
      <c r="F296" s="138">
        <v>0</v>
      </c>
      <c r="G296" s="138">
        <f t="shared" si="195"/>
        <v>92028000</v>
      </c>
      <c r="H296" s="138"/>
      <c r="I296" s="138"/>
      <c r="J296" s="138"/>
      <c r="K296" s="138">
        <f t="shared" si="196"/>
        <v>0</v>
      </c>
      <c r="L296" s="138">
        <f t="shared" si="118"/>
        <v>0</v>
      </c>
      <c r="M296" s="138">
        <f t="shared" si="118"/>
        <v>92028000</v>
      </c>
      <c r="N296" s="138">
        <f t="shared" si="118"/>
        <v>0</v>
      </c>
      <c r="O296" s="138">
        <f t="shared" si="197"/>
        <v>92028000</v>
      </c>
      <c r="P296" s="138">
        <v>0</v>
      </c>
      <c r="Q296" s="138">
        <v>92028000</v>
      </c>
      <c r="R296" s="138">
        <v>0</v>
      </c>
      <c r="S296" s="138">
        <f t="shared" si="198"/>
        <v>92028000</v>
      </c>
      <c r="T296" s="138"/>
      <c r="U296" s="138"/>
      <c r="V296" s="138"/>
      <c r="W296" s="138">
        <f t="shared" si="199"/>
        <v>0</v>
      </c>
      <c r="X296" s="138"/>
      <c r="Y296" s="138">
        <f>+[3]CHD10!J82</f>
        <v>154097742</v>
      </c>
      <c r="Z296" s="138"/>
      <c r="AA296" s="138">
        <f t="shared" si="200"/>
        <v>154097742</v>
      </c>
      <c r="AB296" s="138">
        <f t="shared" si="201"/>
        <v>0</v>
      </c>
      <c r="AC296" s="138">
        <f t="shared" si="201"/>
        <v>246125742</v>
      </c>
      <c r="AD296" s="138">
        <f t="shared" si="201"/>
        <v>0</v>
      </c>
      <c r="AE296" s="138">
        <f t="shared" si="202"/>
        <v>246125742</v>
      </c>
      <c r="AF296" s="138"/>
      <c r="AG296" s="138">
        <f>+[3]CHD10!AX82</f>
        <v>246008216.01999995</v>
      </c>
      <c r="AH296" s="138"/>
      <c r="AI296" s="138">
        <f t="shared" si="203"/>
        <v>246008216.01999995</v>
      </c>
      <c r="AJ296" s="138">
        <f t="shared" ref="AJ296:AL398" si="205">+AB296-AF296</f>
        <v>0</v>
      </c>
      <c r="AK296" s="138">
        <f t="shared" si="205"/>
        <v>117525.98000004888</v>
      </c>
      <c r="AL296" s="138">
        <f t="shared" si="205"/>
        <v>0</v>
      </c>
      <c r="AM296" s="138">
        <f t="shared" ref="AM296:AM398" si="206">SUM(AJ296:AL296)</f>
        <v>117525.98000004888</v>
      </c>
      <c r="AN296" s="181" t="str">
        <f t="shared" si="119"/>
        <v xml:space="preserve"> </v>
      </c>
      <c r="AO296" s="181">
        <f t="shared" si="119"/>
        <v>0.99952249618814737</v>
      </c>
      <c r="AP296" s="181" t="str">
        <f t="shared" si="119"/>
        <v xml:space="preserve"> </v>
      </c>
      <c r="AQ296" s="181">
        <f t="shared" si="119"/>
        <v>0.99952249618814737</v>
      </c>
      <c r="AR296" s="138">
        <f t="shared" si="120"/>
        <v>0</v>
      </c>
      <c r="AS296" s="138">
        <f t="shared" si="120"/>
        <v>0</v>
      </c>
      <c r="AT296" s="138">
        <f t="shared" si="120"/>
        <v>0</v>
      </c>
      <c r="AU296" s="138">
        <f t="shared" si="121"/>
        <v>0</v>
      </c>
      <c r="AV296" s="143"/>
    </row>
    <row r="297" spans="1:48" s="96" customFormat="1">
      <c r="A297" s="135"/>
      <c r="B297" s="136"/>
      <c r="C297" s="212" t="s">
        <v>55</v>
      </c>
      <c r="D297" s="138">
        <v>0</v>
      </c>
      <c r="E297" s="138">
        <v>85137000</v>
      </c>
      <c r="F297" s="138">
        <v>0</v>
      </c>
      <c r="G297" s="138">
        <f t="shared" si="195"/>
        <v>85137000</v>
      </c>
      <c r="H297" s="138"/>
      <c r="I297" s="138"/>
      <c r="J297" s="138"/>
      <c r="K297" s="138">
        <f t="shared" si="196"/>
        <v>0</v>
      </c>
      <c r="L297" s="138">
        <f t="shared" si="118"/>
        <v>0</v>
      </c>
      <c r="M297" s="138">
        <f t="shared" si="118"/>
        <v>85137000</v>
      </c>
      <c r="N297" s="138">
        <f t="shared" si="118"/>
        <v>0</v>
      </c>
      <c r="O297" s="138">
        <f t="shared" si="197"/>
        <v>85137000</v>
      </c>
      <c r="P297" s="138">
        <v>0</v>
      </c>
      <c r="Q297" s="138">
        <v>85137000</v>
      </c>
      <c r="R297" s="138">
        <v>0</v>
      </c>
      <c r="S297" s="138">
        <f t="shared" si="198"/>
        <v>85137000</v>
      </c>
      <c r="T297" s="138"/>
      <c r="U297" s="138"/>
      <c r="V297" s="138"/>
      <c r="W297" s="138">
        <f t="shared" si="199"/>
        <v>0</v>
      </c>
      <c r="X297" s="138"/>
      <c r="Y297" s="138">
        <f>+[3]CHD11!J82</f>
        <v>85564568</v>
      </c>
      <c r="Z297" s="138"/>
      <c r="AA297" s="138">
        <f t="shared" si="200"/>
        <v>85564568</v>
      </c>
      <c r="AB297" s="138">
        <f t="shared" si="201"/>
        <v>0</v>
      </c>
      <c r="AC297" s="138">
        <f t="shared" si="201"/>
        <v>170701568</v>
      </c>
      <c r="AD297" s="138">
        <f t="shared" si="201"/>
        <v>0</v>
      </c>
      <c r="AE297" s="138">
        <f t="shared" si="202"/>
        <v>170701568</v>
      </c>
      <c r="AF297" s="138"/>
      <c r="AG297" s="138">
        <f>+[3]CHD11!AX82</f>
        <v>143395094.44</v>
      </c>
      <c r="AH297" s="138"/>
      <c r="AI297" s="138">
        <f t="shared" si="203"/>
        <v>143395094.44</v>
      </c>
      <c r="AJ297" s="138">
        <f t="shared" si="205"/>
        <v>0</v>
      </c>
      <c r="AK297" s="138">
        <f t="shared" si="205"/>
        <v>27306473.560000002</v>
      </c>
      <c r="AL297" s="138">
        <f t="shared" si="205"/>
        <v>0</v>
      </c>
      <c r="AM297" s="138">
        <f t="shared" si="206"/>
        <v>27306473.560000002</v>
      </c>
      <c r="AN297" s="181" t="str">
        <f t="shared" si="119"/>
        <v xml:space="preserve"> </v>
      </c>
      <c r="AO297" s="181">
        <f t="shared" si="119"/>
        <v>0.84003384456316177</v>
      </c>
      <c r="AP297" s="181" t="str">
        <f t="shared" si="119"/>
        <v xml:space="preserve"> </v>
      </c>
      <c r="AQ297" s="181">
        <f t="shared" si="119"/>
        <v>0.84003384456316177</v>
      </c>
      <c r="AR297" s="138">
        <f t="shared" si="120"/>
        <v>0</v>
      </c>
      <c r="AS297" s="138">
        <f t="shared" si="120"/>
        <v>0</v>
      </c>
      <c r="AT297" s="138">
        <f t="shared" si="120"/>
        <v>0</v>
      </c>
      <c r="AU297" s="138">
        <f t="shared" si="121"/>
        <v>0</v>
      </c>
      <c r="AV297" s="143"/>
    </row>
    <row r="298" spans="1:48" s="96" customFormat="1">
      <c r="A298" s="135"/>
      <c r="B298" s="136"/>
      <c r="C298" s="212" t="s">
        <v>56</v>
      </c>
      <c r="D298" s="138">
        <v>0</v>
      </c>
      <c r="E298" s="138">
        <v>84953000</v>
      </c>
      <c r="F298" s="138">
        <v>0</v>
      </c>
      <c r="G298" s="138">
        <f t="shared" si="195"/>
        <v>84953000</v>
      </c>
      <c r="H298" s="138"/>
      <c r="I298" s="138"/>
      <c r="J298" s="138"/>
      <c r="K298" s="138">
        <f t="shared" si="196"/>
        <v>0</v>
      </c>
      <c r="L298" s="138">
        <f t="shared" si="118"/>
        <v>0</v>
      </c>
      <c r="M298" s="138">
        <f t="shared" si="118"/>
        <v>84953000</v>
      </c>
      <c r="N298" s="138">
        <f t="shared" si="118"/>
        <v>0</v>
      </c>
      <c r="O298" s="138">
        <f t="shared" si="197"/>
        <v>84953000</v>
      </c>
      <c r="P298" s="138">
        <v>0</v>
      </c>
      <c r="Q298" s="138">
        <v>84953000</v>
      </c>
      <c r="R298" s="138">
        <v>0</v>
      </c>
      <c r="S298" s="138">
        <f t="shared" si="198"/>
        <v>84953000</v>
      </c>
      <c r="T298" s="138"/>
      <c r="U298" s="138"/>
      <c r="V298" s="138"/>
      <c r="W298" s="138">
        <f t="shared" si="199"/>
        <v>0</v>
      </c>
      <c r="X298" s="138"/>
      <c r="Y298" s="138">
        <f>+[3]CHD12!J82</f>
        <v>65436292</v>
      </c>
      <c r="Z298" s="138"/>
      <c r="AA298" s="138">
        <f t="shared" si="200"/>
        <v>65436292</v>
      </c>
      <c r="AB298" s="138">
        <f t="shared" si="201"/>
        <v>0</v>
      </c>
      <c r="AC298" s="138">
        <f t="shared" si="201"/>
        <v>150389292</v>
      </c>
      <c r="AD298" s="138">
        <f t="shared" si="201"/>
        <v>0</v>
      </c>
      <c r="AE298" s="138">
        <f t="shared" si="202"/>
        <v>150389292</v>
      </c>
      <c r="AF298" s="138"/>
      <c r="AG298" s="138">
        <f>+[3]CHD12!AX82</f>
        <v>134186209.91999999</v>
      </c>
      <c r="AH298" s="138"/>
      <c r="AI298" s="138">
        <f t="shared" si="203"/>
        <v>134186209.91999999</v>
      </c>
      <c r="AJ298" s="138">
        <f t="shared" si="205"/>
        <v>0</v>
      </c>
      <c r="AK298" s="138">
        <f t="shared" si="205"/>
        <v>16203082.080000013</v>
      </c>
      <c r="AL298" s="138">
        <f t="shared" si="205"/>
        <v>0</v>
      </c>
      <c r="AM298" s="138">
        <f t="shared" si="206"/>
        <v>16203082.080000013</v>
      </c>
      <c r="AN298" s="181" t="str">
        <f t="shared" si="119"/>
        <v xml:space="preserve"> </v>
      </c>
      <c r="AO298" s="181">
        <f t="shared" ref="AO298:AQ425" si="207">IF(AC298=0," ",AG298/AC298)</f>
        <v>0.89225907067904797</v>
      </c>
      <c r="AP298" s="181" t="str">
        <f t="shared" si="207"/>
        <v xml:space="preserve"> </v>
      </c>
      <c r="AQ298" s="181">
        <f t="shared" si="207"/>
        <v>0.89225907067904797</v>
      </c>
      <c r="AR298" s="138">
        <f t="shared" si="120"/>
        <v>0</v>
      </c>
      <c r="AS298" s="138">
        <f t="shared" si="120"/>
        <v>0</v>
      </c>
      <c r="AT298" s="138">
        <f t="shared" si="120"/>
        <v>0</v>
      </c>
      <c r="AU298" s="138">
        <f t="shared" si="121"/>
        <v>0</v>
      </c>
      <c r="AV298" s="143"/>
    </row>
    <row r="299" spans="1:48" s="96" customFormat="1">
      <c r="A299" s="135"/>
      <c r="B299" s="136"/>
      <c r="C299" s="212" t="s">
        <v>111</v>
      </c>
      <c r="D299" s="138">
        <v>0</v>
      </c>
      <c r="E299" s="138">
        <v>95010000</v>
      </c>
      <c r="F299" s="138">
        <v>0</v>
      </c>
      <c r="G299" s="138">
        <f t="shared" si="195"/>
        <v>95010000</v>
      </c>
      <c r="H299" s="138"/>
      <c r="I299" s="138"/>
      <c r="J299" s="138"/>
      <c r="K299" s="138">
        <f t="shared" si="196"/>
        <v>0</v>
      </c>
      <c r="L299" s="138">
        <f t="shared" si="118"/>
        <v>0</v>
      </c>
      <c r="M299" s="138">
        <f t="shared" si="118"/>
        <v>95010000</v>
      </c>
      <c r="N299" s="138">
        <f t="shared" si="118"/>
        <v>0</v>
      </c>
      <c r="O299" s="138">
        <f t="shared" si="197"/>
        <v>95010000</v>
      </c>
      <c r="P299" s="138">
        <v>0</v>
      </c>
      <c r="Q299" s="138">
        <v>95010000</v>
      </c>
      <c r="R299" s="138">
        <v>0</v>
      </c>
      <c r="S299" s="138">
        <f t="shared" si="198"/>
        <v>95010000</v>
      </c>
      <c r="T299" s="138"/>
      <c r="U299" s="138"/>
      <c r="V299" s="138"/>
      <c r="W299" s="138">
        <f t="shared" si="199"/>
        <v>0</v>
      </c>
      <c r="X299" s="138"/>
      <c r="Y299" s="138">
        <f>+[3]CHD13!J82</f>
        <v>74617710</v>
      </c>
      <c r="Z299" s="138"/>
      <c r="AA299" s="138">
        <f t="shared" si="200"/>
        <v>74617710</v>
      </c>
      <c r="AB299" s="138">
        <f t="shared" si="201"/>
        <v>0</v>
      </c>
      <c r="AC299" s="138">
        <f t="shared" si="201"/>
        <v>169627710</v>
      </c>
      <c r="AD299" s="138">
        <f t="shared" si="201"/>
        <v>0</v>
      </c>
      <c r="AE299" s="138">
        <f t="shared" si="202"/>
        <v>169627710</v>
      </c>
      <c r="AF299" s="138"/>
      <c r="AG299" s="138">
        <f>+[3]CHD13!AX82</f>
        <v>123789464.25</v>
      </c>
      <c r="AH299" s="138"/>
      <c r="AI299" s="138">
        <f t="shared" si="203"/>
        <v>123789464.25</v>
      </c>
      <c r="AJ299" s="138">
        <f t="shared" si="205"/>
        <v>0</v>
      </c>
      <c r="AK299" s="138">
        <f t="shared" si="205"/>
        <v>45838245.75</v>
      </c>
      <c r="AL299" s="138">
        <f t="shared" si="205"/>
        <v>0</v>
      </c>
      <c r="AM299" s="138">
        <f t="shared" si="206"/>
        <v>45838245.75</v>
      </c>
      <c r="AN299" s="181" t="str">
        <f t="shared" ref="AN299:AN422" si="208">IF(AB299=0," ",AF299/AB299)</f>
        <v xml:space="preserve"> </v>
      </c>
      <c r="AO299" s="181">
        <f t="shared" si="207"/>
        <v>0.72977147572174383</v>
      </c>
      <c r="AP299" s="181" t="str">
        <f t="shared" si="207"/>
        <v xml:space="preserve"> </v>
      </c>
      <c r="AQ299" s="181">
        <f t="shared" si="207"/>
        <v>0.72977147572174383</v>
      </c>
      <c r="AR299" s="138">
        <f t="shared" si="120"/>
        <v>0</v>
      </c>
      <c r="AS299" s="138">
        <f t="shared" si="120"/>
        <v>0</v>
      </c>
      <c r="AT299" s="138">
        <f t="shared" si="120"/>
        <v>0</v>
      </c>
      <c r="AU299" s="138">
        <f t="shared" si="121"/>
        <v>0</v>
      </c>
      <c r="AV299" s="143"/>
    </row>
    <row r="300" spans="1:48" s="96" customFormat="1">
      <c r="A300" s="135"/>
      <c r="B300" s="136"/>
      <c r="C300" s="212" t="s">
        <v>178</v>
      </c>
      <c r="D300" s="138"/>
      <c r="E300" s="138"/>
      <c r="F300" s="138"/>
      <c r="G300" s="138">
        <f t="shared" si="195"/>
        <v>0</v>
      </c>
      <c r="H300" s="138"/>
      <c r="I300" s="138"/>
      <c r="J300" s="138"/>
      <c r="K300" s="138">
        <f t="shared" si="196"/>
        <v>0</v>
      </c>
      <c r="L300" s="138">
        <f t="shared" si="118"/>
        <v>0</v>
      </c>
      <c r="M300" s="138">
        <f t="shared" si="118"/>
        <v>0</v>
      </c>
      <c r="N300" s="138">
        <f t="shared" si="118"/>
        <v>0</v>
      </c>
      <c r="O300" s="138">
        <f t="shared" si="197"/>
        <v>0</v>
      </c>
      <c r="P300" s="138"/>
      <c r="Q300" s="138"/>
      <c r="R300" s="138"/>
      <c r="S300" s="138">
        <f t="shared" si="198"/>
        <v>0</v>
      </c>
      <c r="T300" s="138"/>
      <c r="U300" s="138"/>
      <c r="V300" s="138"/>
      <c r="W300" s="138">
        <f t="shared" si="199"/>
        <v>0</v>
      </c>
      <c r="X300" s="138"/>
      <c r="Y300" s="138">
        <f>+[3]CULION!J82</f>
        <v>1000000</v>
      </c>
      <c r="Z300" s="138"/>
      <c r="AA300" s="138">
        <f t="shared" si="200"/>
        <v>1000000</v>
      </c>
      <c r="AB300" s="138">
        <f t="shared" si="201"/>
        <v>0</v>
      </c>
      <c r="AC300" s="138">
        <f t="shared" si="201"/>
        <v>1000000</v>
      </c>
      <c r="AD300" s="138">
        <f t="shared" si="201"/>
        <v>0</v>
      </c>
      <c r="AE300" s="138">
        <f t="shared" si="202"/>
        <v>1000000</v>
      </c>
      <c r="AF300" s="138"/>
      <c r="AG300" s="138">
        <f>+[3]CULION!AX82</f>
        <v>1000000</v>
      </c>
      <c r="AH300" s="138"/>
      <c r="AI300" s="138">
        <f t="shared" si="203"/>
        <v>1000000</v>
      </c>
      <c r="AJ300" s="138">
        <f t="shared" si="205"/>
        <v>0</v>
      </c>
      <c r="AK300" s="138">
        <f t="shared" si="205"/>
        <v>0</v>
      </c>
      <c r="AL300" s="138">
        <f t="shared" si="205"/>
        <v>0</v>
      </c>
      <c r="AM300" s="138">
        <f>SUM(AJ300:AL300)</f>
        <v>0</v>
      </c>
      <c r="AN300" s="181" t="str">
        <f t="shared" si="208"/>
        <v xml:space="preserve"> </v>
      </c>
      <c r="AO300" s="181">
        <f t="shared" si="207"/>
        <v>1</v>
      </c>
      <c r="AP300" s="181" t="str">
        <f t="shared" si="207"/>
        <v xml:space="preserve"> </v>
      </c>
      <c r="AQ300" s="181">
        <f t="shared" si="207"/>
        <v>1</v>
      </c>
      <c r="AR300" s="138">
        <f t="shared" si="120"/>
        <v>0</v>
      </c>
      <c r="AS300" s="138">
        <f t="shared" si="120"/>
        <v>0</v>
      </c>
      <c r="AT300" s="138">
        <f t="shared" si="120"/>
        <v>0</v>
      </c>
      <c r="AU300" s="138">
        <f t="shared" si="121"/>
        <v>0</v>
      </c>
      <c r="AV300" s="143"/>
    </row>
    <row r="301" spans="1:48" s="96" customFormat="1">
      <c r="A301" s="135"/>
      <c r="B301" s="136"/>
      <c r="C301" s="237" t="s">
        <v>74</v>
      </c>
      <c r="D301" s="138"/>
      <c r="E301" s="138"/>
      <c r="F301" s="138"/>
      <c r="G301" s="138">
        <f t="shared" si="195"/>
        <v>0</v>
      </c>
      <c r="H301" s="138"/>
      <c r="I301" s="138"/>
      <c r="J301" s="138"/>
      <c r="K301" s="138">
        <f t="shared" si="196"/>
        <v>0</v>
      </c>
      <c r="L301" s="138">
        <f t="shared" si="118"/>
        <v>0</v>
      </c>
      <c r="M301" s="138">
        <f t="shared" si="118"/>
        <v>0</v>
      </c>
      <c r="N301" s="138">
        <f t="shared" si="118"/>
        <v>0</v>
      </c>
      <c r="O301" s="138">
        <f t="shared" si="197"/>
        <v>0</v>
      </c>
      <c r="P301" s="138"/>
      <c r="Q301" s="138"/>
      <c r="R301" s="138"/>
      <c r="S301" s="138">
        <f t="shared" si="198"/>
        <v>0</v>
      </c>
      <c r="T301" s="138"/>
      <c r="U301" s="138"/>
      <c r="V301" s="138"/>
      <c r="W301" s="138">
        <f t="shared" si="199"/>
        <v>0</v>
      </c>
      <c r="X301" s="138">
        <f>+[3]BICUTAN!J81</f>
        <v>0</v>
      </c>
      <c r="Y301" s="138"/>
      <c r="Z301" s="138"/>
      <c r="AA301" s="138">
        <f t="shared" si="200"/>
        <v>0</v>
      </c>
      <c r="AB301" s="138">
        <f t="shared" si="201"/>
        <v>0</v>
      </c>
      <c r="AC301" s="138">
        <f t="shared" si="201"/>
        <v>0</v>
      </c>
      <c r="AD301" s="138">
        <f t="shared" si="201"/>
        <v>0</v>
      </c>
      <c r="AE301" s="138">
        <f t="shared" si="202"/>
        <v>0</v>
      </c>
      <c r="AF301" s="138">
        <f>+[3]BICUTAN!AX81</f>
        <v>0</v>
      </c>
      <c r="AG301" s="138"/>
      <c r="AH301" s="138"/>
      <c r="AI301" s="138">
        <f t="shared" si="203"/>
        <v>0</v>
      </c>
      <c r="AJ301" s="138">
        <f t="shared" si="205"/>
        <v>0</v>
      </c>
      <c r="AK301" s="138">
        <f t="shared" si="205"/>
        <v>0</v>
      </c>
      <c r="AL301" s="138">
        <f t="shared" si="205"/>
        <v>0</v>
      </c>
      <c r="AM301" s="138">
        <f>SUM(AJ301:AL301)</f>
        <v>0</v>
      </c>
      <c r="AN301" s="181" t="str">
        <f t="shared" si="208"/>
        <v xml:space="preserve"> </v>
      </c>
      <c r="AO301" s="181" t="str">
        <f t="shared" si="207"/>
        <v xml:space="preserve"> </v>
      </c>
      <c r="AP301" s="181" t="str">
        <f t="shared" si="207"/>
        <v xml:space="preserve"> </v>
      </c>
      <c r="AQ301" s="181" t="str">
        <f t="shared" si="207"/>
        <v xml:space="preserve"> </v>
      </c>
      <c r="AR301" s="138">
        <f t="shared" si="120"/>
        <v>0</v>
      </c>
      <c r="AS301" s="138">
        <f t="shared" si="120"/>
        <v>0</v>
      </c>
      <c r="AT301" s="138">
        <f t="shared" si="120"/>
        <v>0</v>
      </c>
      <c r="AU301" s="138">
        <f t="shared" si="121"/>
        <v>0</v>
      </c>
      <c r="AV301" s="143"/>
    </row>
    <row r="302" spans="1:48" s="96" customFormat="1">
      <c r="A302" s="135"/>
      <c r="B302" s="136"/>
      <c r="C302" s="238" t="s">
        <v>76</v>
      </c>
      <c r="D302" s="138"/>
      <c r="E302" s="138"/>
      <c r="F302" s="138"/>
      <c r="G302" s="138">
        <f t="shared" si="195"/>
        <v>0</v>
      </c>
      <c r="H302" s="138"/>
      <c r="I302" s="138"/>
      <c r="J302" s="138"/>
      <c r="K302" s="138">
        <f t="shared" si="196"/>
        <v>0</v>
      </c>
      <c r="L302" s="138">
        <f t="shared" si="118"/>
        <v>0</v>
      </c>
      <c r="M302" s="138">
        <f t="shared" si="118"/>
        <v>0</v>
      </c>
      <c r="N302" s="138">
        <f t="shared" si="118"/>
        <v>0</v>
      </c>
      <c r="O302" s="138">
        <f t="shared" si="197"/>
        <v>0</v>
      </c>
      <c r="P302" s="138"/>
      <c r="Q302" s="138"/>
      <c r="R302" s="138"/>
      <c r="S302" s="138">
        <f t="shared" si="198"/>
        <v>0</v>
      </c>
      <c r="T302" s="138"/>
      <c r="U302" s="138"/>
      <c r="V302" s="138"/>
      <c r="W302" s="138">
        <f t="shared" si="199"/>
        <v>0</v>
      </c>
      <c r="X302" s="138">
        <f>+[3]DULAG!J81</f>
        <v>2111464.25</v>
      </c>
      <c r="Y302" s="138"/>
      <c r="Z302" s="138"/>
      <c r="AA302" s="138">
        <f t="shared" si="200"/>
        <v>2111464.25</v>
      </c>
      <c r="AB302" s="138">
        <f t="shared" si="201"/>
        <v>2111464.25</v>
      </c>
      <c r="AC302" s="138">
        <f t="shared" si="201"/>
        <v>0</v>
      </c>
      <c r="AD302" s="138">
        <f t="shared" si="201"/>
        <v>0</v>
      </c>
      <c r="AE302" s="138">
        <f t="shared" si="202"/>
        <v>2111464.25</v>
      </c>
      <c r="AF302" s="138">
        <f>+[3]DULAG!AX81</f>
        <v>0</v>
      </c>
      <c r="AG302" s="138"/>
      <c r="AH302" s="138"/>
      <c r="AI302" s="138">
        <f t="shared" si="203"/>
        <v>0</v>
      </c>
      <c r="AJ302" s="138">
        <f t="shared" si="205"/>
        <v>2111464.25</v>
      </c>
      <c r="AK302" s="138">
        <f t="shared" si="205"/>
        <v>0</v>
      </c>
      <c r="AL302" s="138">
        <f t="shared" si="205"/>
        <v>0</v>
      </c>
      <c r="AM302" s="138">
        <f>SUM(AJ302:AL302)</f>
        <v>2111464.25</v>
      </c>
      <c r="AN302" s="181">
        <f t="shared" si="208"/>
        <v>0</v>
      </c>
      <c r="AO302" s="181" t="str">
        <f t="shared" si="207"/>
        <v xml:space="preserve"> </v>
      </c>
      <c r="AP302" s="181" t="str">
        <f t="shared" si="207"/>
        <v xml:space="preserve"> </v>
      </c>
      <c r="AQ302" s="181">
        <f t="shared" si="207"/>
        <v>0</v>
      </c>
      <c r="AR302" s="138">
        <f t="shared" si="120"/>
        <v>0</v>
      </c>
      <c r="AS302" s="138">
        <f t="shared" si="120"/>
        <v>0</v>
      </c>
      <c r="AT302" s="138">
        <f t="shared" si="120"/>
        <v>0</v>
      </c>
      <c r="AU302" s="138">
        <f t="shared" si="121"/>
        <v>0</v>
      </c>
      <c r="AV302" s="143"/>
    </row>
    <row r="303" spans="1:48" s="96" customFormat="1">
      <c r="A303" s="135"/>
      <c r="B303" s="136"/>
      <c r="C303" s="212" t="s">
        <v>70</v>
      </c>
      <c r="D303" s="138"/>
      <c r="E303" s="138"/>
      <c r="F303" s="138"/>
      <c r="G303" s="138">
        <f t="shared" si="195"/>
        <v>0</v>
      </c>
      <c r="H303" s="138"/>
      <c r="I303" s="138"/>
      <c r="J303" s="138"/>
      <c r="K303" s="138">
        <f t="shared" si="196"/>
        <v>0</v>
      </c>
      <c r="L303" s="138">
        <f t="shared" si="118"/>
        <v>0</v>
      </c>
      <c r="M303" s="138">
        <f t="shared" si="118"/>
        <v>0</v>
      </c>
      <c r="N303" s="138">
        <f t="shared" si="118"/>
        <v>0</v>
      </c>
      <c r="O303" s="138">
        <f t="shared" si="197"/>
        <v>0</v>
      </c>
      <c r="P303" s="138"/>
      <c r="Q303" s="138"/>
      <c r="R303" s="138"/>
      <c r="S303" s="138">
        <f t="shared" si="198"/>
        <v>0</v>
      </c>
      <c r="T303" s="138"/>
      <c r="U303" s="138"/>
      <c r="V303" s="138"/>
      <c r="W303" s="138">
        <f t="shared" si="199"/>
        <v>0</v>
      </c>
      <c r="X303" s="138">
        <f>+[3]TMC!J81</f>
        <v>3429072.72</v>
      </c>
      <c r="Y303" s="138">
        <f>+[3]TMC!J82</f>
        <v>0</v>
      </c>
      <c r="Z303" s="138"/>
      <c r="AA303" s="138">
        <f t="shared" si="200"/>
        <v>3429072.72</v>
      </c>
      <c r="AB303" s="138">
        <f t="shared" si="201"/>
        <v>3429072.72</v>
      </c>
      <c r="AC303" s="138">
        <f t="shared" si="201"/>
        <v>0</v>
      </c>
      <c r="AD303" s="138">
        <f t="shared" si="201"/>
        <v>0</v>
      </c>
      <c r="AE303" s="138">
        <f t="shared" si="202"/>
        <v>3429072.72</v>
      </c>
      <c r="AF303" s="138">
        <f>+[3]TMC!AX81</f>
        <v>3429072.72</v>
      </c>
      <c r="AG303" s="138">
        <f>+[3]TMC!AX82</f>
        <v>0</v>
      </c>
      <c r="AH303" s="138"/>
      <c r="AI303" s="138">
        <f t="shared" si="203"/>
        <v>3429072.72</v>
      </c>
      <c r="AJ303" s="138">
        <f t="shared" si="205"/>
        <v>0</v>
      </c>
      <c r="AK303" s="138">
        <f t="shared" si="205"/>
        <v>0</v>
      </c>
      <c r="AL303" s="138">
        <f t="shared" si="205"/>
        <v>0</v>
      </c>
      <c r="AM303" s="138">
        <f>SUM(AJ303:AL303)</f>
        <v>0</v>
      </c>
      <c r="AN303" s="181">
        <f t="shared" si="208"/>
        <v>1</v>
      </c>
      <c r="AO303" s="181" t="str">
        <f t="shared" si="207"/>
        <v xml:space="preserve"> </v>
      </c>
      <c r="AP303" s="181" t="str">
        <f t="shared" si="207"/>
        <v xml:space="preserve"> </v>
      </c>
      <c r="AQ303" s="181">
        <f t="shared" si="207"/>
        <v>1</v>
      </c>
      <c r="AR303" s="138">
        <f t="shared" si="120"/>
        <v>0</v>
      </c>
      <c r="AS303" s="138">
        <f t="shared" si="120"/>
        <v>0</v>
      </c>
      <c r="AT303" s="138">
        <f t="shared" si="120"/>
        <v>0</v>
      </c>
      <c r="AU303" s="138">
        <f t="shared" si="121"/>
        <v>0</v>
      </c>
      <c r="AV303" s="143"/>
    </row>
    <row r="304" spans="1:48">
      <c r="A304" s="169"/>
      <c r="B304" s="170"/>
      <c r="C304" s="171"/>
      <c r="D304" s="172"/>
      <c r="E304" s="172"/>
      <c r="F304" s="172"/>
      <c r="G304" s="138">
        <f t="shared" si="195"/>
        <v>0</v>
      </c>
      <c r="H304" s="172"/>
      <c r="I304" s="172"/>
      <c r="J304" s="172"/>
      <c r="K304" s="138">
        <f t="shared" si="196"/>
        <v>0</v>
      </c>
      <c r="L304" s="138">
        <f t="shared" si="118"/>
        <v>0</v>
      </c>
      <c r="M304" s="138">
        <f t="shared" si="118"/>
        <v>0</v>
      </c>
      <c r="N304" s="138">
        <f t="shared" si="118"/>
        <v>0</v>
      </c>
      <c r="O304" s="138">
        <f t="shared" si="197"/>
        <v>0</v>
      </c>
      <c r="P304" s="172"/>
      <c r="Q304" s="172"/>
      <c r="R304" s="172"/>
      <c r="S304" s="138">
        <f t="shared" si="198"/>
        <v>0</v>
      </c>
      <c r="T304" s="172"/>
      <c r="U304" s="172"/>
      <c r="V304" s="172"/>
      <c r="W304" s="138">
        <f t="shared" si="199"/>
        <v>0</v>
      </c>
      <c r="X304" s="138"/>
      <c r="Y304" s="138"/>
      <c r="Z304" s="138"/>
      <c r="AA304" s="138">
        <f t="shared" si="200"/>
        <v>0</v>
      </c>
      <c r="AB304" s="138">
        <f t="shared" si="201"/>
        <v>0</v>
      </c>
      <c r="AC304" s="138">
        <f t="shared" si="201"/>
        <v>0</v>
      </c>
      <c r="AD304" s="138">
        <f t="shared" si="201"/>
        <v>0</v>
      </c>
      <c r="AE304" s="138">
        <f t="shared" si="202"/>
        <v>0</v>
      </c>
      <c r="AF304" s="138"/>
      <c r="AG304" s="138"/>
      <c r="AH304" s="138"/>
      <c r="AI304" s="138">
        <f t="shared" si="203"/>
        <v>0</v>
      </c>
      <c r="AJ304" s="138">
        <f t="shared" si="205"/>
        <v>0</v>
      </c>
      <c r="AK304" s="138">
        <f t="shared" si="205"/>
        <v>0</v>
      </c>
      <c r="AL304" s="138">
        <f t="shared" si="205"/>
        <v>0</v>
      </c>
      <c r="AM304" s="138">
        <f t="shared" si="206"/>
        <v>0</v>
      </c>
      <c r="AN304" s="142" t="str">
        <f t="shared" si="208"/>
        <v xml:space="preserve"> </v>
      </c>
      <c r="AO304" s="142" t="str">
        <f t="shared" si="207"/>
        <v xml:space="preserve"> </v>
      </c>
      <c r="AP304" s="142" t="str">
        <f t="shared" si="207"/>
        <v xml:space="preserve"> </v>
      </c>
      <c r="AQ304" s="142" t="str">
        <f t="shared" si="207"/>
        <v xml:space="preserve"> </v>
      </c>
      <c r="AR304" s="138">
        <f t="shared" si="120"/>
        <v>0</v>
      </c>
      <c r="AS304" s="138">
        <f t="shared" si="120"/>
        <v>0</v>
      </c>
      <c r="AT304" s="138">
        <f t="shared" si="120"/>
        <v>0</v>
      </c>
      <c r="AU304" s="138">
        <f t="shared" si="121"/>
        <v>0</v>
      </c>
      <c r="AV304" s="173"/>
    </row>
    <row r="305" spans="1:49" s="244" customFormat="1">
      <c r="A305" s="239">
        <v>302020000</v>
      </c>
      <c r="B305" s="240"/>
      <c r="C305" s="241" t="s">
        <v>179</v>
      </c>
      <c r="D305" s="164">
        <f>SUM(D306:D357)</f>
        <v>506601000</v>
      </c>
      <c r="E305" s="164">
        <f t="shared" ref="E305:P305" si="209">SUM(E306:E357)</f>
        <v>2505319000</v>
      </c>
      <c r="F305" s="164">
        <f t="shared" si="209"/>
        <v>0</v>
      </c>
      <c r="G305" s="164">
        <f t="shared" si="209"/>
        <v>3011920000</v>
      </c>
      <c r="H305" s="164">
        <f t="shared" si="209"/>
        <v>33913469</v>
      </c>
      <c r="I305" s="164">
        <f t="shared" si="209"/>
        <v>-48586541.159999996</v>
      </c>
      <c r="J305" s="164">
        <f t="shared" si="209"/>
        <v>0</v>
      </c>
      <c r="K305" s="164">
        <f t="shared" si="209"/>
        <v>-14673072.16</v>
      </c>
      <c r="L305" s="164">
        <f t="shared" si="209"/>
        <v>540514469</v>
      </c>
      <c r="M305" s="164">
        <f t="shared" si="209"/>
        <v>2456732458.8400002</v>
      </c>
      <c r="N305" s="164">
        <f t="shared" si="209"/>
        <v>0</v>
      </c>
      <c r="O305" s="164">
        <f t="shared" si="209"/>
        <v>2997246927.8400002</v>
      </c>
      <c r="P305" s="164">
        <f t="shared" si="209"/>
        <v>506601000</v>
      </c>
      <c r="Q305" s="164">
        <f>SUM(Q306:Q359)</f>
        <v>2505319000</v>
      </c>
      <c r="R305" s="164">
        <f t="shared" ref="R305:AM305" si="210">SUM(R306:R359)</f>
        <v>0</v>
      </c>
      <c r="S305" s="164">
        <f t="shared" si="210"/>
        <v>3011920000</v>
      </c>
      <c r="T305" s="164">
        <f t="shared" si="210"/>
        <v>33913469</v>
      </c>
      <c r="U305" s="164">
        <f t="shared" si="210"/>
        <v>-48586541.159999996</v>
      </c>
      <c r="V305" s="164">
        <f t="shared" si="210"/>
        <v>0</v>
      </c>
      <c r="W305" s="164">
        <f t="shared" si="210"/>
        <v>-14673072.16</v>
      </c>
      <c r="X305" s="164">
        <f t="shared" si="210"/>
        <v>0</v>
      </c>
      <c r="Y305" s="164">
        <f t="shared" si="210"/>
        <v>2.7939677238464355E-9</v>
      </c>
      <c r="Z305" s="164">
        <f t="shared" si="210"/>
        <v>0</v>
      </c>
      <c r="AA305" s="164">
        <f t="shared" si="210"/>
        <v>3.4924596548080444E-9</v>
      </c>
      <c r="AB305" s="164">
        <f t="shared" si="210"/>
        <v>540514469</v>
      </c>
      <c r="AC305" s="164">
        <f t="shared" si="210"/>
        <v>2456732458.8400002</v>
      </c>
      <c r="AD305" s="164">
        <f t="shared" si="210"/>
        <v>0</v>
      </c>
      <c r="AE305" s="164">
        <f t="shared" si="210"/>
        <v>2997246927.8400002</v>
      </c>
      <c r="AF305" s="164">
        <f t="shared" si="210"/>
        <v>525221561.63000005</v>
      </c>
      <c r="AG305" s="164">
        <f t="shared" si="210"/>
        <v>2122374240.7120004</v>
      </c>
      <c r="AH305" s="164">
        <f t="shared" si="210"/>
        <v>0</v>
      </c>
      <c r="AI305" s="164">
        <f t="shared" si="210"/>
        <v>2647595802.3419991</v>
      </c>
      <c r="AJ305" s="164">
        <f t="shared" si="210"/>
        <v>15292907.370000018</v>
      </c>
      <c r="AK305" s="164">
        <f t="shared" si="210"/>
        <v>334358218.12800002</v>
      </c>
      <c r="AL305" s="164">
        <f t="shared" si="210"/>
        <v>0</v>
      </c>
      <c r="AM305" s="164">
        <f t="shared" si="210"/>
        <v>349651125.49800003</v>
      </c>
      <c r="AN305" s="166">
        <f t="shared" si="208"/>
        <v>0.97170675671588735</v>
      </c>
      <c r="AO305" s="166">
        <f t="shared" si="207"/>
        <v>0.86390124943198976</v>
      </c>
      <c r="AP305" s="166" t="str">
        <f t="shared" si="207"/>
        <v xml:space="preserve"> </v>
      </c>
      <c r="AQ305" s="166">
        <f t="shared" si="207"/>
        <v>0.8833425693925121</v>
      </c>
      <c r="AR305" s="164">
        <f>SUM(AR306:AR359)</f>
        <v>0</v>
      </c>
      <c r="AS305" s="164">
        <f>SUM(AS306:AS359)</f>
        <v>3.4924596548080444E-9</v>
      </c>
      <c r="AT305" s="164">
        <f>SUM(AT306:AT359)</f>
        <v>0</v>
      </c>
      <c r="AU305" s="164">
        <f>SUM(AU306:AU359)</f>
        <v>3.4924596548080444E-9</v>
      </c>
      <c r="AV305" s="242"/>
      <c r="AW305" s="243">
        <f>+AM305-'[1]Summary by PAP CY2015'!$BE$85</f>
        <v>0</v>
      </c>
    </row>
    <row r="306" spans="1:49">
      <c r="A306" s="135" t="s">
        <v>180</v>
      </c>
      <c r="B306" s="136"/>
      <c r="C306" s="212" t="s">
        <v>51</v>
      </c>
      <c r="D306" s="138">
        <v>10145000</v>
      </c>
      <c r="E306" s="138">
        <v>42260000</v>
      </c>
      <c r="F306" s="172">
        <v>0</v>
      </c>
      <c r="G306" s="138">
        <f t="shared" ref="G306:G403" si="211">SUM(D306:F306)</f>
        <v>52405000</v>
      </c>
      <c r="H306" s="138"/>
      <c r="I306" s="138">
        <v>-169500</v>
      </c>
      <c r="J306" s="172"/>
      <c r="K306" s="138">
        <f t="shared" ref="K306:K403" si="212">SUM(H306:J306)</f>
        <v>-169500</v>
      </c>
      <c r="L306" s="138">
        <f t="shared" ref="L306:N403" si="213">+D306+H306</f>
        <v>10145000</v>
      </c>
      <c r="M306" s="138">
        <f t="shared" si="213"/>
        <v>42090500</v>
      </c>
      <c r="N306" s="138">
        <f t="shared" si="213"/>
        <v>0</v>
      </c>
      <c r="O306" s="138">
        <f t="shared" ref="O306:O403" si="214">SUM(L306:N306)</f>
        <v>52235500</v>
      </c>
      <c r="P306" s="138">
        <v>10145000</v>
      </c>
      <c r="Q306" s="138">
        <v>42260000</v>
      </c>
      <c r="R306" s="172"/>
      <c r="S306" s="138">
        <f t="shared" ref="S306:S322" si="215">SUM(P306:R306)</f>
        <v>52405000</v>
      </c>
      <c r="T306" s="172"/>
      <c r="U306" s="138">
        <v>-169500</v>
      </c>
      <c r="V306" s="172"/>
      <c r="W306" s="138">
        <f t="shared" ref="W306:W403" si="216">SUM(T306:V306)</f>
        <v>-169500</v>
      </c>
      <c r="X306" s="138">
        <f>-'[3]Central CY'!E81</f>
        <v>-88104</v>
      </c>
      <c r="Y306" s="200">
        <f>-'[3]Central CY'!E82</f>
        <v>-6658250</v>
      </c>
      <c r="Z306" s="138">
        <f>-'[3]Central CY'!E83</f>
        <v>0</v>
      </c>
      <c r="AA306" s="245">
        <f t="shared" ref="AA306:AA403" si="217">SUM(X306:Z306)</f>
        <v>-6746354</v>
      </c>
      <c r="AB306" s="138">
        <f t="shared" si="201"/>
        <v>10056896</v>
      </c>
      <c r="AC306" s="138">
        <f t="shared" si="201"/>
        <v>35432250</v>
      </c>
      <c r="AD306" s="138">
        <f t="shared" si="201"/>
        <v>0</v>
      </c>
      <c r="AE306" s="138">
        <f t="shared" si="202"/>
        <v>45489146</v>
      </c>
      <c r="AF306" s="138">
        <f>'[3]Central CY'!F81</f>
        <v>10056896</v>
      </c>
      <c r="AG306" s="138">
        <f>'[3]Central CY'!F82</f>
        <v>14618328.240000002</v>
      </c>
      <c r="AH306" s="138">
        <f>'[3]Central CY'!F83</f>
        <v>0</v>
      </c>
      <c r="AI306" s="138">
        <f t="shared" ref="AI306:AI403" si="218">SUM(AF306:AH306)</f>
        <v>24675224.240000002</v>
      </c>
      <c r="AJ306" s="138">
        <f t="shared" si="205"/>
        <v>0</v>
      </c>
      <c r="AK306" s="138">
        <f t="shared" si="205"/>
        <v>20813921.759999998</v>
      </c>
      <c r="AL306" s="138">
        <f t="shared" si="205"/>
        <v>0</v>
      </c>
      <c r="AM306" s="138">
        <f t="shared" si="206"/>
        <v>20813921.759999998</v>
      </c>
      <c r="AN306" s="142">
        <f t="shared" si="208"/>
        <v>1</v>
      </c>
      <c r="AO306" s="142">
        <f t="shared" si="207"/>
        <v>0.41257126600766258</v>
      </c>
      <c r="AP306" s="142" t="str">
        <f t="shared" si="207"/>
        <v xml:space="preserve"> </v>
      </c>
      <c r="AQ306" s="142">
        <f t="shared" si="207"/>
        <v>0.54244201990514396</v>
      </c>
      <c r="AR306" s="138">
        <f t="shared" ref="AR306:AT403" si="219">+L306-P306-T306</f>
        <v>0</v>
      </c>
      <c r="AS306" s="138">
        <f t="shared" si="219"/>
        <v>0</v>
      </c>
      <c r="AT306" s="138">
        <f t="shared" si="219"/>
        <v>0</v>
      </c>
      <c r="AU306" s="138">
        <f t="shared" ref="AU306:AU403" si="220">SUM(AR306:AT306)</f>
        <v>0</v>
      </c>
      <c r="AV306" s="173"/>
    </row>
    <row r="307" spans="1:49" s="96" customFormat="1" ht="24">
      <c r="A307" s="135" t="s">
        <v>181</v>
      </c>
      <c r="B307" s="136"/>
      <c r="C307" s="212" t="s">
        <v>52</v>
      </c>
      <c r="D307" s="138">
        <v>28196000</v>
      </c>
      <c r="E307" s="138">
        <v>201380000</v>
      </c>
      <c r="F307" s="138">
        <v>0</v>
      </c>
      <c r="G307" s="138">
        <f t="shared" si="211"/>
        <v>229576000</v>
      </c>
      <c r="H307" s="138">
        <f>+[3]CHDNCR!E86</f>
        <v>0</v>
      </c>
      <c r="I307" s="138">
        <f>+[3]CHDNCR!E87</f>
        <v>-3500000</v>
      </c>
      <c r="J307" s="138"/>
      <c r="K307" s="138">
        <f t="shared" si="212"/>
        <v>-3500000</v>
      </c>
      <c r="L307" s="138">
        <f t="shared" si="213"/>
        <v>28196000</v>
      </c>
      <c r="M307" s="138">
        <f t="shared" si="213"/>
        <v>197880000</v>
      </c>
      <c r="N307" s="138">
        <f t="shared" si="213"/>
        <v>0</v>
      </c>
      <c r="O307" s="138">
        <f t="shared" si="214"/>
        <v>226076000</v>
      </c>
      <c r="P307" s="138">
        <v>28196000</v>
      </c>
      <c r="Q307" s="138">
        <v>201380000</v>
      </c>
      <c r="R307" s="138">
        <v>0</v>
      </c>
      <c r="S307" s="138">
        <f t="shared" si="215"/>
        <v>229576000</v>
      </c>
      <c r="T307" s="138">
        <f>+[3]CHDNCR!H86</f>
        <v>0</v>
      </c>
      <c r="U307" s="138">
        <f>+[3]CHDNCR!H87</f>
        <v>-3500000</v>
      </c>
      <c r="V307" s="138"/>
      <c r="W307" s="138">
        <f t="shared" si="216"/>
        <v>-3500000</v>
      </c>
      <c r="X307" s="138"/>
      <c r="Y307" s="246">
        <f>+[3]CHDNCR!J87+[3]CHDNCR!I87</f>
        <v>-7680000</v>
      </c>
      <c r="Z307" s="138"/>
      <c r="AA307" s="245">
        <f t="shared" si="217"/>
        <v>-7680000</v>
      </c>
      <c r="AB307" s="138">
        <f t="shared" si="201"/>
        <v>28196000</v>
      </c>
      <c r="AC307" s="138">
        <f t="shared" si="201"/>
        <v>190200000</v>
      </c>
      <c r="AD307" s="138">
        <f t="shared" si="201"/>
        <v>0</v>
      </c>
      <c r="AE307" s="138">
        <f t="shared" si="202"/>
        <v>218396000</v>
      </c>
      <c r="AF307" s="138">
        <f>+[3]CHDNCR!AX86</f>
        <v>28195999.999999996</v>
      </c>
      <c r="AG307" s="138">
        <f>+[3]CHDNCR!AX87</f>
        <v>180758345.90000004</v>
      </c>
      <c r="AH307" s="179"/>
      <c r="AI307" s="138">
        <f t="shared" si="218"/>
        <v>208954345.90000004</v>
      </c>
      <c r="AJ307" s="138">
        <f t="shared" si="205"/>
        <v>0</v>
      </c>
      <c r="AK307" s="138">
        <f t="shared" si="205"/>
        <v>9441654.0999999642</v>
      </c>
      <c r="AL307" s="138">
        <f t="shared" si="205"/>
        <v>0</v>
      </c>
      <c r="AM307" s="138">
        <f t="shared" si="206"/>
        <v>9441654.0999999642</v>
      </c>
      <c r="AN307" s="142">
        <f t="shared" si="208"/>
        <v>0.99999999999999989</v>
      </c>
      <c r="AO307" s="142">
        <f t="shared" si="207"/>
        <v>0.95035933701367004</v>
      </c>
      <c r="AP307" s="142" t="str">
        <f t="shared" si="207"/>
        <v xml:space="preserve"> </v>
      </c>
      <c r="AQ307" s="142">
        <f t="shared" si="207"/>
        <v>0.95676819126723944</v>
      </c>
      <c r="AR307" s="138">
        <f t="shared" si="219"/>
        <v>0</v>
      </c>
      <c r="AS307" s="138">
        <f t="shared" si="219"/>
        <v>0</v>
      </c>
      <c r="AT307" s="138">
        <f t="shared" si="219"/>
        <v>0</v>
      </c>
      <c r="AU307" s="138">
        <f t="shared" si="220"/>
        <v>0</v>
      </c>
      <c r="AV307" s="143"/>
    </row>
    <row r="308" spans="1:49" s="96" customFormat="1">
      <c r="A308" s="135" t="s">
        <v>182</v>
      </c>
      <c r="B308" s="136"/>
      <c r="C308" s="212" t="s">
        <v>88</v>
      </c>
      <c r="D308" s="138">
        <v>18510000</v>
      </c>
      <c r="E308" s="138">
        <v>109937000</v>
      </c>
      <c r="F308" s="138">
        <v>0</v>
      </c>
      <c r="G308" s="138">
        <f>SUM(D308:F308)</f>
        <v>128447000</v>
      </c>
      <c r="H308" s="138">
        <f>+[3]CHDCAR!E86</f>
        <v>2646420</v>
      </c>
      <c r="I308" s="138">
        <f>+[3]CHDCAR!E87</f>
        <v>-2646420</v>
      </c>
      <c r="J308" s="138"/>
      <c r="K308" s="138">
        <f>SUM(H308:J308)</f>
        <v>0</v>
      </c>
      <c r="L308" s="138">
        <f>+D308+H308</f>
        <v>21156420</v>
      </c>
      <c r="M308" s="138">
        <f>+E308+I308</f>
        <v>107290580</v>
      </c>
      <c r="N308" s="138">
        <f>+F308+J308</f>
        <v>0</v>
      </c>
      <c r="O308" s="138">
        <f>SUM(L308:N308)</f>
        <v>128447000</v>
      </c>
      <c r="P308" s="138">
        <v>18510000</v>
      </c>
      <c r="Q308" s="138">
        <v>109937000</v>
      </c>
      <c r="R308" s="138">
        <v>0</v>
      </c>
      <c r="S308" s="138">
        <f t="shared" si="215"/>
        <v>128447000</v>
      </c>
      <c r="T308" s="138">
        <f>+[3]CHDCAR!H86</f>
        <v>2646420</v>
      </c>
      <c r="U308" s="138">
        <f>+[3]CHDCAR!H87</f>
        <v>-2646420</v>
      </c>
      <c r="V308" s="138"/>
      <c r="W308" s="138">
        <f>SUM(T308:V308)</f>
        <v>0</v>
      </c>
      <c r="X308" s="138"/>
      <c r="Y308" s="200">
        <f>+[3]CHDCAR!J87+[3]CHDCAR!I87</f>
        <v>50000</v>
      </c>
      <c r="Z308" s="138"/>
      <c r="AA308" s="245">
        <f>SUM(X308:Z308)</f>
        <v>50000</v>
      </c>
      <c r="AB308" s="138">
        <f>+P308+X308+T308</f>
        <v>21156420</v>
      </c>
      <c r="AC308" s="138">
        <f>+Q308+Y308+U308</f>
        <v>107340580</v>
      </c>
      <c r="AD308" s="138">
        <f>+R308+Z308+V308</f>
        <v>0</v>
      </c>
      <c r="AE308" s="138">
        <f>SUM(AB308:AD308)</f>
        <v>128497000</v>
      </c>
      <c r="AF308" s="138">
        <f>+[3]CHDCAR!AX86</f>
        <v>18500984.629999999</v>
      </c>
      <c r="AG308" s="138">
        <f>+[3]CHDCAR!AX87</f>
        <v>99018879.732999995</v>
      </c>
      <c r="AH308" s="179"/>
      <c r="AI308" s="138">
        <f>SUM(AF308:AH308)</f>
        <v>117519864.36299999</v>
      </c>
      <c r="AJ308" s="138">
        <f>+AB308-AF308</f>
        <v>2655435.370000001</v>
      </c>
      <c r="AK308" s="138">
        <f>+AC308-AG308</f>
        <v>8321700.2670000046</v>
      </c>
      <c r="AL308" s="138">
        <f>+AD308-AH308</f>
        <v>0</v>
      </c>
      <c r="AM308" s="138">
        <f>SUM(AJ308:AL308)</f>
        <v>10977135.637000006</v>
      </c>
      <c r="AN308" s="142">
        <f>IF(AB308=0," ",AF308/AB308)</f>
        <v>0.87448559964303973</v>
      </c>
      <c r="AO308" s="142">
        <f>IF(AC308=0," ",AG308/AC308)</f>
        <v>0.92247386527071118</v>
      </c>
      <c r="AP308" s="142" t="str">
        <f>IF(AD308=0," ",AH308/AD308)</f>
        <v xml:space="preserve"> </v>
      </c>
      <c r="AQ308" s="142">
        <f>IF(AE308=0," ",AI308/AE308)</f>
        <v>0.91457282553678287</v>
      </c>
      <c r="AR308" s="138">
        <f>+L308-P308-T308</f>
        <v>0</v>
      </c>
      <c r="AS308" s="138">
        <f>+M308-Q308-U308</f>
        <v>0</v>
      </c>
      <c r="AT308" s="138">
        <f>+N308-R308-V308</f>
        <v>0</v>
      </c>
      <c r="AU308" s="138">
        <f>SUM(AR308:AT308)</f>
        <v>0</v>
      </c>
      <c r="AV308" s="143"/>
    </row>
    <row r="309" spans="1:49" s="96" customFormat="1">
      <c r="A309" s="135" t="s">
        <v>183</v>
      </c>
      <c r="B309" s="136"/>
      <c r="C309" s="213" t="s">
        <v>80</v>
      </c>
      <c r="D309" s="138">
        <v>62298000</v>
      </c>
      <c r="E309" s="138">
        <v>130189000</v>
      </c>
      <c r="F309" s="138">
        <v>0</v>
      </c>
      <c r="G309" s="138">
        <f t="shared" si="211"/>
        <v>192487000</v>
      </c>
      <c r="H309" s="138">
        <f>+[3]CHD1!E86</f>
        <v>4250000</v>
      </c>
      <c r="I309" s="138">
        <f>+[3]CHD1!E87</f>
        <v>-4250000</v>
      </c>
      <c r="J309" s="138"/>
      <c r="K309" s="138">
        <f t="shared" si="212"/>
        <v>0</v>
      </c>
      <c r="L309" s="138">
        <f t="shared" si="213"/>
        <v>66548000</v>
      </c>
      <c r="M309" s="138">
        <f t="shared" si="213"/>
        <v>125939000</v>
      </c>
      <c r="N309" s="138">
        <f t="shared" si="213"/>
        <v>0</v>
      </c>
      <c r="O309" s="138">
        <f t="shared" si="214"/>
        <v>192487000</v>
      </c>
      <c r="P309" s="138">
        <v>62298000</v>
      </c>
      <c r="Q309" s="138">
        <v>130189000</v>
      </c>
      <c r="R309" s="138">
        <v>0</v>
      </c>
      <c r="S309" s="138">
        <f t="shared" si="215"/>
        <v>192487000</v>
      </c>
      <c r="T309" s="138">
        <f>+[3]CHD1!H86</f>
        <v>4250000</v>
      </c>
      <c r="U309" s="138">
        <f>+[3]CHD1!H87</f>
        <v>-4250000</v>
      </c>
      <c r="V309" s="138"/>
      <c r="W309" s="138">
        <f t="shared" si="216"/>
        <v>0</v>
      </c>
      <c r="X309" s="247">
        <f>[3]CHD1!I86</f>
        <v>-1479971</v>
      </c>
      <c r="Y309" s="246">
        <f>+[3]CHD1!J87+[3]CHD1!I87</f>
        <v>-11528198</v>
      </c>
      <c r="Z309" s="138"/>
      <c r="AA309" s="245">
        <f t="shared" si="217"/>
        <v>-13008169</v>
      </c>
      <c r="AB309" s="138">
        <f t="shared" si="201"/>
        <v>65068029</v>
      </c>
      <c r="AC309" s="138">
        <f t="shared" si="201"/>
        <v>114410802</v>
      </c>
      <c r="AD309" s="138">
        <f t="shared" si="201"/>
        <v>0</v>
      </c>
      <c r="AE309" s="138">
        <f t="shared" si="202"/>
        <v>179478831</v>
      </c>
      <c r="AF309" s="138">
        <f>+[3]CHD1!AX86</f>
        <v>58858519.309999995</v>
      </c>
      <c r="AG309" s="138">
        <f>+[3]CHD1!AX87</f>
        <v>108664222.62000002</v>
      </c>
      <c r="AH309" s="179"/>
      <c r="AI309" s="138">
        <f t="shared" si="218"/>
        <v>167522741.93000001</v>
      </c>
      <c r="AJ309" s="138">
        <f t="shared" si="205"/>
        <v>6209509.6900000051</v>
      </c>
      <c r="AK309" s="138">
        <f t="shared" si="205"/>
        <v>5746579.3799999803</v>
      </c>
      <c r="AL309" s="138">
        <f t="shared" si="205"/>
        <v>0</v>
      </c>
      <c r="AM309" s="138">
        <f t="shared" si="206"/>
        <v>11956089.069999985</v>
      </c>
      <c r="AN309" s="142">
        <f t="shared" si="208"/>
        <v>0.90456895981896113</v>
      </c>
      <c r="AO309" s="142">
        <f t="shared" si="207"/>
        <v>0.94977240540626595</v>
      </c>
      <c r="AP309" s="142" t="str">
        <f t="shared" si="207"/>
        <v xml:space="preserve"> </v>
      </c>
      <c r="AQ309" s="142">
        <f t="shared" si="207"/>
        <v>0.93338440526169908</v>
      </c>
      <c r="AR309" s="138">
        <f t="shared" si="219"/>
        <v>0</v>
      </c>
      <c r="AS309" s="138">
        <f t="shared" si="219"/>
        <v>0</v>
      </c>
      <c r="AT309" s="138">
        <f t="shared" si="219"/>
        <v>0</v>
      </c>
      <c r="AU309" s="138">
        <f t="shared" si="220"/>
        <v>0</v>
      </c>
      <c r="AV309" s="143"/>
    </row>
    <row r="310" spans="1:49" s="96" customFormat="1" ht="24">
      <c r="A310" s="135" t="s">
        <v>184</v>
      </c>
      <c r="B310" s="136"/>
      <c r="C310" s="212" t="s">
        <v>91</v>
      </c>
      <c r="D310" s="138">
        <v>30609000</v>
      </c>
      <c r="E310" s="138">
        <v>102418000</v>
      </c>
      <c r="F310" s="138">
        <v>0</v>
      </c>
      <c r="G310" s="138">
        <f t="shared" si="211"/>
        <v>133027000</v>
      </c>
      <c r="H310" s="138">
        <f>+[3]CHD2!E86</f>
        <v>0</v>
      </c>
      <c r="I310" s="138">
        <f>+[3]CHD2!E87</f>
        <v>0</v>
      </c>
      <c r="J310" s="138"/>
      <c r="K310" s="138">
        <f t="shared" si="212"/>
        <v>0</v>
      </c>
      <c r="L310" s="138">
        <f t="shared" si="213"/>
        <v>30609000</v>
      </c>
      <c r="M310" s="138">
        <f t="shared" si="213"/>
        <v>102418000</v>
      </c>
      <c r="N310" s="138">
        <f t="shared" si="213"/>
        <v>0</v>
      </c>
      <c r="O310" s="138">
        <f t="shared" si="214"/>
        <v>133027000</v>
      </c>
      <c r="P310" s="138">
        <v>30609000</v>
      </c>
      <c r="Q310" s="138">
        <v>102418000</v>
      </c>
      <c r="R310" s="138">
        <v>0</v>
      </c>
      <c r="S310" s="138">
        <f t="shared" si="215"/>
        <v>133027000</v>
      </c>
      <c r="T310" s="138">
        <f>+[3]CHD2!H86</f>
        <v>0</v>
      </c>
      <c r="U310" s="138">
        <f>+[3]CHD2!H87</f>
        <v>0</v>
      </c>
      <c r="V310" s="138"/>
      <c r="W310" s="138">
        <f t="shared" si="216"/>
        <v>0</v>
      </c>
      <c r="X310" s="138">
        <f>[3]CHD2!I86</f>
        <v>-7969600</v>
      </c>
      <c r="Y310" s="200">
        <f>+[3]CHD2!J87+[3]CHD2!I87</f>
        <v>350000</v>
      </c>
      <c r="Z310" s="138"/>
      <c r="AA310" s="245">
        <f t="shared" si="217"/>
        <v>-7619600</v>
      </c>
      <c r="AB310" s="138">
        <f t="shared" si="201"/>
        <v>22639400</v>
      </c>
      <c r="AC310" s="138">
        <f t="shared" si="201"/>
        <v>102768000</v>
      </c>
      <c r="AD310" s="138">
        <f t="shared" si="201"/>
        <v>0</v>
      </c>
      <c r="AE310" s="138">
        <f t="shared" si="202"/>
        <v>125407400</v>
      </c>
      <c r="AF310" s="138">
        <f>+[3]CHD2!AX86</f>
        <v>22203719.999999996</v>
      </c>
      <c r="AG310" s="138">
        <f>+[3]CHD2!AX87</f>
        <v>101944780.7</v>
      </c>
      <c r="AH310" s="179"/>
      <c r="AI310" s="138">
        <f t="shared" si="218"/>
        <v>124148500.7</v>
      </c>
      <c r="AJ310" s="138">
        <f t="shared" si="205"/>
        <v>435680.00000000373</v>
      </c>
      <c r="AK310" s="138">
        <f t="shared" si="205"/>
        <v>823219.29999999702</v>
      </c>
      <c r="AL310" s="138">
        <f t="shared" si="205"/>
        <v>0</v>
      </c>
      <c r="AM310" s="138">
        <f t="shared" si="206"/>
        <v>1258899.3000000007</v>
      </c>
      <c r="AN310" s="142">
        <f t="shared" si="208"/>
        <v>0.98075567373693628</v>
      </c>
      <c r="AO310" s="142">
        <f t="shared" si="207"/>
        <v>0.99198953662618716</v>
      </c>
      <c r="AP310" s="142" t="str">
        <f t="shared" si="207"/>
        <v xml:space="preserve"> </v>
      </c>
      <c r="AQ310" s="142">
        <f t="shared" si="207"/>
        <v>0.98996152300422469</v>
      </c>
      <c r="AR310" s="138">
        <f t="shared" si="219"/>
        <v>0</v>
      </c>
      <c r="AS310" s="138">
        <f t="shared" si="219"/>
        <v>0</v>
      </c>
      <c r="AT310" s="138">
        <f t="shared" si="219"/>
        <v>0</v>
      </c>
      <c r="AU310" s="138">
        <f t="shared" si="220"/>
        <v>0</v>
      </c>
      <c r="AV310" s="143"/>
    </row>
    <row r="311" spans="1:49" s="96" customFormat="1">
      <c r="A311" s="135" t="s">
        <v>185</v>
      </c>
      <c r="B311" s="136"/>
      <c r="C311" s="212" t="s">
        <v>93</v>
      </c>
      <c r="D311" s="138">
        <v>31687000</v>
      </c>
      <c r="E311" s="138">
        <v>155451000</v>
      </c>
      <c r="F311" s="138">
        <v>0</v>
      </c>
      <c r="G311" s="138">
        <f t="shared" si="211"/>
        <v>187138000</v>
      </c>
      <c r="H311" s="138">
        <f>+[3]CHD3!E86</f>
        <v>0</v>
      </c>
      <c r="I311" s="138">
        <f>+[3]CHD3!E87</f>
        <v>0</v>
      </c>
      <c r="J311" s="138"/>
      <c r="K311" s="138">
        <f t="shared" si="212"/>
        <v>0</v>
      </c>
      <c r="L311" s="138">
        <f t="shared" si="213"/>
        <v>31687000</v>
      </c>
      <c r="M311" s="138">
        <f t="shared" si="213"/>
        <v>155451000</v>
      </c>
      <c r="N311" s="138">
        <f t="shared" si="213"/>
        <v>0</v>
      </c>
      <c r="O311" s="138">
        <f t="shared" si="214"/>
        <v>187138000</v>
      </c>
      <c r="P311" s="138">
        <v>31687000</v>
      </c>
      <c r="Q311" s="138">
        <v>155451000</v>
      </c>
      <c r="R311" s="138">
        <v>0</v>
      </c>
      <c r="S311" s="138">
        <f t="shared" si="215"/>
        <v>187138000</v>
      </c>
      <c r="T311" s="138">
        <f>+[3]CHD3!H86</f>
        <v>0</v>
      </c>
      <c r="U311" s="138">
        <f>+[3]CHD3!H87</f>
        <v>0</v>
      </c>
      <c r="V311" s="138"/>
      <c r="W311" s="138">
        <f t="shared" si="216"/>
        <v>0</v>
      </c>
      <c r="X311" s="138"/>
      <c r="Y311" s="200">
        <f>+[3]CHD3!J87+[3]CHD3!I87</f>
        <v>500000</v>
      </c>
      <c r="Z311" s="138"/>
      <c r="AA311" s="245">
        <f t="shared" si="217"/>
        <v>500000</v>
      </c>
      <c r="AB311" s="138">
        <f t="shared" si="201"/>
        <v>31687000</v>
      </c>
      <c r="AC311" s="138">
        <f t="shared" si="201"/>
        <v>155951000</v>
      </c>
      <c r="AD311" s="138">
        <f t="shared" si="201"/>
        <v>0</v>
      </c>
      <c r="AE311" s="138">
        <f t="shared" si="202"/>
        <v>187638000</v>
      </c>
      <c r="AF311" s="138">
        <f>+[3]CHD3!AX86</f>
        <v>31686999.999999996</v>
      </c>
      <c r="AG311" s="138">
        <f>+[3]CHD3!AX87</f>
        <v>139944469.25</v>
      </c>
      <c r="AH311" s="179"/>
      <c r="AI311" s="138">
        <f t="shared" si="218"/>
        <v>171631469.25</v>
      </c>
      <c r="AJ311" s="138">
        <f t="shared" si="205"/>
        <v>0</v>
      </c>
      <c r="AK311" s="138">
        <f t="shared" si="205"/>
        <v>16006530.75</v>
      </c>
      <c r="AL311" s="138">
        <f t="shared" si="205"/>
        <v>0</v>
      </c>
      <c r="AM311" s="138">
        <f t="shared" si="206"/>
        <v>16006530.75</v>
      </c>
      <c r="AN311" s="142">
        <f t="shared" si="208"/>
        <v>0.99999999999999989</v>
      </c>
      <c r="AO311" s="142">
        <f t="shared" si="207"/>
        <v>0.89736179473039612</v>
      </c>
      <c r="AP311" s="142" t="str">
        <f t="shared" si="207"/>
        <v xml:space="preserve"> </v>
      </c>
      <c r="AQ311" s="142">
        <f t="shared" si="207"/>
        <v>0.91469462075912134</v>
      </c>
      <c r="AR311" s="138">
        <f t="shared" si="219"/>
        <v>0</v>
      </c>
      <c r="AS311" s="138">
        <f t="shared" si="219"/>
        <v>0</v>
      </c>
      <c r="AT311" s="138">
        <f t="shared" si="219"/>
        <v>0</v>
      </c>
      <c r="AU311" s="138">
        <f t="shared" si="220"/>
        <v>0</v>
      </c>
      <c r="AV311" s="143"/>
    </row>
    <row r="312" spans="1:49" s="96" customFormat="1">
      <c r="A312" s="135" t="s">
        <v>186</v>
      </c>
      <c r="B312" s="136"/>
      <c r="C312" s="212" t="s">
        <v>95</v>
      </c>
      <c r="D312" s="138">
        <v>25498000</v>
      </c>
      <c r="E312" s="138">
        <v>164493000</v>
      </c>
      <c r="F312" s="138">
        <v>0</v>
      </c>
      <c r="G312" s="138">
        <f t="shared" si="211"/>
        <v>189991000</v>
      </c>
      <c r="H312" s="138">
        <f>+[3]CHD4A!E86</f>
        <v>0</v>
      </c>
      <c r="I312" s="138">
        <f>+[3]CHD4A!E87</f>
        <v>-5058750</v>
      </c>
      <c r="J312" s="138"/>
      <c r="K312" s="138">
        <f t="shared" si="212"/>
        <v>-5058750</v>
      </c>
      <c r="L312" s="138">
        <f t="shared" si="213"/>
        <v>25498000</v>
      </c>
      <c r="M312" s="138">
        <f t="shared" si="213"/>
        <v>159434250</v>
      </c>
      <c r="N312" s="138">
        <f t="shared" si="213"/>
        <v>0</v>
      </c>
      <c r="O312" s="138">
        <f t="shared" si="214"/>
        <v>184932250</v>
      </c>
      <c r="P312" s="138">
        <v>25498000</v>
      </c>
      <c r="Q312" s="138">
        <v>164493000</v>
      </c>
      <c r="R312" s="138">
        <v>0</v>
      </c>
      <c r="S312" s="138">
        <f t="shared" si="215"/>
        <v>189991000</v>
      </c>
      <c r="T312" s="138">
        <f>+[3]CHD4A!H86</f>
        <v>0</v>
      </c>
      <c r="U312" s="247">
        <f>+[3]CHD4A!H87</f>
        <v>-5058750</v>
      </c>
      <c r="V312" s="138"/>
      <c r="W312" s="138">
        <f t="shared" si="216"/>
        <v>-5058750</v>
      </c>
      <c r="X312" s="138"/>
      <c r="Y312" s="246">
        <f>+[3]CHD4A!J87+[3]CHD4A!I87</f>
        <v>-4450000</v>
      </c>
      <c r="Z312" s="138"/>
      <c r="AA312" s="245">
        <f t="shared" si="217"/>
        <v>-4450000</v>
      </c>
      <c r="AB312" s="138">
        <f t="shared" si="201"/>
        <v>25498000</v>
      </c>
      <c r="AC312" s="138">
        <f t="shared" si="201"/>
        <v>154984250</v>
      </c>
      <c r="AD312" s="138">
        <f t="shared" si="201"/>
        <v>0</v>
      </c>
      <c r="AE312" s="138">
        <f t="shared" si="202"/>
        <v>180482250</v>
      </c>
      <c r="AF312" s="138">
        <f>+[3]CHD4A!AX86</f>
        <v>25395041.399999999</v>
      </c>
      <c r="AG312" s="138">
        <f>+[3]CHD4A!AX87</f>
        <v>146564917.81</v>
      </c>
      <c r="AH312" s="179"/>
      <c r="AI312" s="138">
        <f t="shared" si="218"/>
        <v>171959959.21000001</v>
      </c>
      <c r="AJ312" s="138">
        <f t="shared" si="205"/>
        <v>102958.60000000149</v>
      </c>
      <c r="AK312" s="138">
        <f t="shared" si="205"/>
        <v>8419332.1899999976</v>
      </c>
      <c r="AL312" s="138">
        <f t="shared" si="205"/>
        <v>0</v>
      </c>
      <c r="AM312" s="138">
        <f t="shared" si="206"/>
        <v>8522290.7899999991</v>
      </c>
      <c r="AN312" s="142">
        <f t="shared" si="208"/>
        <v>0.99596209114440337</v>
      </c>
      <c r="AO312" s="142">
        <f t="shared" si="207"/>
        <v>0.94567620780821282</v>
      </c>
      <c r="AP312" s="142" t="str">
        <f t="shared" si="207"/>
        <v xml:space="preserve"> </v>
      </c>
      <c r="AQ312" s="142">
        <f t="shared" si="207"/>
        <v>0.95278044910233561</v>
      </c>
      <c r="AR312" s="138">
        <f t="shared" si="219"/>
        <v>0</v>
      </c>
      <c r="AS312" s="138">
        <f t="shared" si="219"/>
        <v>0</v>
      </c>
      <c r="AT312" s="138">
        <f t="shared" si="219"/>
        <v>0</v>
      </c>
      <c r="AU312" s="138">
        <f t="shared" si="220"/>
        <v>0</v>
      </c>
      <c r="AV312" s="143"/>
    </row>
    <row r="313" spans="1:49" s="96" customFormat="1">
      <c r="A313" s="135" t="s">
        <v>187</v>
      </c>
      <c r="B313" s="136"/>
      <c r="C313" s="212" t="s">
        <v>97</v>
      </c>
      <c r="D313" s="138">
        <v>21704000</v>
      </c>
      <c r="E313" s="138">
        <v>150546000</v>
      </c>
      <c r="F313" s="138">
        <v>0</v>
      </c>
      <c r="G313" s="138">
        <f t="shared" si="211"/>
        <v>172250000</v>
      </c>
      <c r="H313" s="138">
        <f>+[3]CHD4B!E86</f>
        <v>0</v>
      </c>
      <c r="I313" s="138">
        <f>+[3]CHD4B!E87</f>
        <v>0</v>
      </c>
      <c r="J313" s="138"/>
      <c r="K313" s="138">
        <f t="shared" si="212"/>
        <v>0</v>
      </c>
      <c r="L313" s="138">
        <f t="shared" si="213"/>
        <v>21704000</v>
      </c>
      <c r="M313" s="138">
        <f t="shared" si="213"/>
        <v>150546000</v>
      </c>
      <c r="N313" s="138">
        <f t="shared" si="213"/>
        <v>0</v>
      </c>
      <c r="O313" s="138">
        <f t="shared" si="214"/>
        <v>172250000</v>
      </c>
      <c r="P313" s="138">
        <v>21704000</v>
      </c>
      <c r="Q313" s="138">
        <v>150546000</v>
      </c>
      <c r="R313" s="138">
        <v>0</v>
      </c>
      <c r="S313" s="138">
        <f t="shared" si="215"/>
        <v>172250000</v>
      </c>
      <c r="T313" s="138">
        <f>+[3]CHD4B!H86</f>
        <v>0</v>
      </c>
      <c r="U313" s="138">
        <f>+[3]CHD4B!H87</f>
        <v>0</v>
      </c>
      <c r="V313" s="138"/>
      <c r="W313" s="138">
        <f t="shared" si="216"/>
        <v>0</v>
      </c>
      <c r="X313" s="138"/>
      <c r="Y313" s="200">
        <f>+[3]CHD4B!J87+[3]CHD4B!I87</f>
        <v>58250</v>
      </c>
      <c r="Z313" s="138"/>
      <c r="AA313" s="245">
        <f t="shared" si="217"/>
        <v>58250</v>
      </c>
      <c r="AB313" s="138">
        <f t="shared" si="201"/>
        <v>21704000</v>
      </c>
      <c r="AC313" s="138">
        <f t="shared" si="201"/>
        <v>150604250</v>
      </c>
      <c r="AD313" s="138">
        <f t="shared" si="201"/>
        <v>0</v>
      </c>
      <c r="AE313" s="138">
        <f t="shared" si="202"/>
        <v>172308250</v>
      </c>
      <c r="AF313" s="138">
        <f>+[3]CHD4B!AX86</f>
        <v>21454000</v>
      </c>
      <c r="AG313" s="138">
        <f>+[3]CHD4B!AX87</f>
        <v>149313723.08000001</v>
      </c>
      <c r="AH313" s="179"/>
      <c r="AI313" s="138">
        <f t="shared" si="218"/>
        <v>170767723.08000001</v>
      </c>
      <c r="AJ313" s="138">
        <f t="shared" si="205"/>
        <v>250000</v>
      </c>
      <c r="AK313" s="138">
        <f t="shared" si="205"/>
        <v>1290526.9199999869</v>
      </c>
      <c r="AL313" s="138">
        <f t="shared" si="205"/>
        <v>0</v>
      </c>
      <c r="AM313" s="138">
        <f t="shared" si="206"/>
        <v>1540526.9199999869</v>
      </c>
      <c r="AN313" s="142">
        <f t="shared" si="208"/>
        <v>0.98848138591964618</v>
      </c>
      <c r="AO313" s="142">
        <f t="shared" si="207"/>
        <v>0.99143100596430722</v>
      </c>
      <c r="AP313" s="142" t="str">
        <f t="shared" si="207"/>
        <v xml:space="preserve"> </v>
      </c>
      <c r="AQ313" s="142">
        <f t="shared" si="207"/>
        <v>0.99105947091912316</v>
      </c>
      <c r="AR313" s="138">
        <f t="shared" si="219"/>
        <v>0</v>
      </c>
      <c r="AS313" s="138">
        <f t="shared" si="219"/>
        <v>0</v>
      </c>
      <c r="AT313" s="138">
        <f t="shared" si="219"/>
        <v>0</v>
      </c>
      <c r="AU313" s="138">
        <f t="shared" si="220"/>
        <v>0</v>
      </c>
      <c r="AV313" s="143"/>
    </row>
    <row r="314" spans="1:49" s="96" customFormat="1">
      <c r="A314" s="135" t="s">
        <v>188</v>
      </c>
      <c r="B314" s="136"/>
      <c r="C314" s="212" t="s">
        <v>53</v>
      </c>
      <c r="D314" s="138">
        <v>31189000</v>
      </c>
      <c r="E314" s="138">
        <v>188826000</v>
      </c>
      <c r="F314" s="138">
        <v>0</v>
      </c>
      <c r="G314" s="138">
        <f t="shared" si="211"/>
        <v>220015000</v>
      </c>
      <c r="H314" s="138">
        <f>+[3]CHD5!E86</f>
        <v>2425000</v>
      </c>
      <c r="I314" s="138">
        <f>+[3]CHD5!E87</f>
        <v>-2425000</v>
      </c>
      <c r="J314" s="138"/>
      <c r="K314" s="138">
        <f t="shared" si="212"/>
        <v>0</v>
      </c>
      <c r="L314" s="138">
        <f t="shared" si="213"/>
        <v>33614000</v>
      </c>
      <c r="M314" s="138">
        <f t="shared" si="213"/>
        <v>186401000</v>
      </c>
      <c r="N314" s="138">
        <f t="shared" si="213"/>
        <v>0</v>
      </c>
      <c r="O314" s="138">
        <f t="shared" si="214"/>
        <v>220015000</v>
      </c>
      <c r="P314" s="138">
        <v>31189000</v>
      </c>
      <c r="Q314" s="138">
        <v>188826000</v>
      </c>
      <c r="R314" s="138">
        <v>0</v>
      </c>
      <c r="S314" s="138">
        <f t="shared" si="215"/>
        <v>220015000</v>
      </c>
      <c r="T314" s="138">
        <f>+[3]CHD5!H86</f>
        <v>2425000</v>
      </c>
      <c r="U314" s="138">
        <f>+[3]CHD5!H87</f>
        <v>-2425000</v>
      </c>
      <c r="V314" s="138"/>
      <c r="W314" s="138">
        <f t="shared" si="216"/>
        <v>0</v>
      </c>
      <c r="X314" s="138">
        <f>[3]CHD5!I86</f>
        <v>-5221032.04</v>
      </c>
      <c r="Y314" s="200">
        <f>+[3]CHD5!J87+[3]CHD5!I87</f>
        <v>-4237424</v>
      </c>
      <c r="Z314" s="138"/>
      <c r="AA314" s="245">
        <f t="shared" si="217"/>
        <v>-9458456.0399999991</v>
      </c>
      <c r="AB314" s="138">
        <f t="shared" si="201"/>
        <v>28392967.960000001</v>
      </c>
      <c r="AC314" s="138">
        <f t="shared" si="201"/>
        <v>182163576</v>
      </c>
      <c r="AD314" s="138">
        <f t="shared" si="201"/>
        <v>0</v>
      </c>
      <c r="AE314" s="138">
        <f t="shared" si="202"/>
        <v>210556543.96000001</v>
      </c>
      <c r="AF314" s="138">
        <f>+[3]CHD5!AX86</f>
        <v>28980829.959999997</v>
      </c>
      <c r="AG314" s="138">
        <f>+[3]CHD5!AX87</f>
        <v>158821278.97</v>
      </c>
      <c r="AH314" s="179"/>
      <c r="AI314" s="138">
        <f t="shared" si="218"/>
        <v>187802108.93000001</v>
      </c>
      <c r="AJ314" s="138">
        <f t="shared" si="205"/>
        <v>-587861.99999999627</v>
      </c>
      <c r="AK314" s="138">
        <f t="shared" si="205"/>
        <v>23342297.030000001</v>
      </c>
      <c r="AL314" s="138">
        <f t="shared" si="205"/>
        <v>0</v>
      </c>
      <c r="AM314" s="138">
        <f t="shared" si="206"/>
        <v>22754435.030000005</v>
      </c>
      <c r="AN314" s="142">
        <f t="shared" si="208"/>
        <v>1.0207044927754005</v>
      </c>
      <c r="AO314" s="142">
        <f t="shared" si="207"/>
        <v>0.87186078829502112</v>
      </c>
      <c r="AP314" s="142" t="str">
        <f t="shared" si="207"/>
        <v xml:space="preserve"> </v>
      </c>
      <c r="AQ314" s="142">
        <f t="shared" si="207"/>
        <v>0.89193195042979656</v>
      </c>
      <c r="AR314" s="138">
        <f t="shared" si="219"/>
        <v>0</v>
      </c>
      <c r="AS314" s="138">
        <f t="shared" si="219"/>
        <v>0</v>
      </c>
      <c r="AT314" s="138">
        <f t="shared" si="219"/>
        <v>0</v>
      </c>
      <c r="AU314" s="138">
        <f t="shared" si="220"/>
        <v>0</v>
      </c>
      <c r="AV314" s="143"/>
    </row>
    <row r="315" spans="1:49" s="96" customFormat="1" ht="24">
      <c r="A315" s="135" t="s">
        <v>189</v>
      </c>
      <c r="B315" s="136"/>
      <c r="C315" s="212" t="s">
        <v>100</v>
      </c>
      <c r="D315" s="138">
        <v>27240000</v>
      </c>
      <c r="E315" s="138">
        <v>184284000</v>
      </c>
      <c r="F315" s="138">
        <v>0</v>
      </c>
      <c r="G315" s="138">
        <f t="shared" si="211"/>
        <v>211524000</v>
      </c>
      <c r="H315" s="138">
        <f>+[3]CHD6!E86</f>
        <v>0</v>
      </c>
      <c r="I315" s="138">
        <f>+[3]CHD6!E87</f>
        <v>-1396072.16</v>
      </c>
      <c r="J315" s="138"/>
      <c r="K315" s="138">
        <f t="shared" si="212"/>
        <v>-1396072.16</v>
      </c>
      <c r="L315" s="138">
        <f t="shared" si="213"/>
        <v>27240000</v>
      </c>
      <c r="M315" s="138">
        <f t="shared" si="213"/>
        <v>182887927.84</v>
      </c>
      <c r="N315" s="138">
        <f t="shared" si="213"/>
        <v>0</v>
      </c>
      <c r="O315" s="138">
        <f t="shared" si="214"/>
        <v>210127927.84</v>
      </c>
      <c r="P315" s="138">
        <v>27240000</v>
      </c>
      <c r="Q315" s="138">
        <v>184284000</v>
      </c>
      <c r="R315" s="138">
        <v>0</v>
      </c>
      <c r="S315" s="138">
        <f t="shared" si="215"/>
        <v>211524000</v>
      </c>
      <c r="T315" s="138">
        <f>+[3]CHD6!H86</f>
        <v>0</v>
      </c>
      <c r="U315" s="138">
        <f>+[3]CHD6!H87</f>
        <v>-1396072.16</v>
      </c>
      <c r="V315" s="138"/>
      <c r="W315" s="138">
        <f t="shared" si="216"/>
        <v>-1396072.16</v>
      </c>
      <c r="X315" s="138"/>
      <c r="Y315" s="200">
        <f>+[3]CHD6!J87+[3]CHD6!I87</f>
        <v>-1924400</v>
      </c>
      <c r="Z315" s="138"/>
      <c r="AA315" s="245">
        <f t="shared" si="217"/>
        <v>-1924400</v>
      </c>
      <c r="AB315" s="138">
        <f t="shared" si="201"/>
        <v>27240000</v>
      </c>
      <c r="AC315" s="138">
        <f t="shared" si="201"/>
        <v>180963527.84</v>
      </c>
      <c r="AD315" s="138">
        <f t="shared" si="201"/>
        <v>0</v>
      </c>
      <c r="AE315" s="138">
        <f t="shared" si="202"/>
        <v>208203527.84</v>
      </c>
      <c r="AF315" s="138">
        <f>+[3]CHD6!AX86</f>
        <v>27239957.809999999</v>
      </c>
      <c r="AG315" s="138">
        <f>+[3]CHD6!AX87</f>
        <v>150942027.15000001</v>
      </c>
      <c r="AH315" s="179"/>
      <c r="AI315" s="138">
        <f t="shared" si="218"/>
        <v>178181984.96000001</v>
      </c>
      <c r="AJ315" s="138">
        <f t="shared" si="205"/>
        <v>42.190000001341105</v>
      </c>
      <c r="AK315" s="138">
        <f t="shared" si="205"/>
        <v>30021500.689999998</v>
      </c>
      <c r="AL315" s="138">
        <f t="shared" si="205"/>
        <v>0</v>
      </c>
      <c r="AM315" s="138">
        <f t="shared" si="206"/>
        <v>30021542.879999999</v>
      </c>
      <c r="AN315" s="142">
        <f t="shared" si="208"/>
        <v>0.99999845117474295</v>
      </c>
      <c r="AO315" s="142">
        <f t="shared" si="207"/>
        <v>0.83410192623707202</v>
      </c>
      <c r="AP315" s="142" t="str">
        <f t="shared" si="207"/>
        <v xml:space="preserve"> </v>
      </c>
      <c r="AQ315" s="142">
        <f t="shared" si="207"/>
        <v>0.85580675221281111</v>
      </c>
      <c r="AR315" s="138">
        <f t="shared" si="219"/>
        <v>0</v>
      </c>
      <c r="AS315" s="138">
        <f t="shared" si="219"/>
        <v>3.4924596548080444E-9</v>
      </c>
      <c r="AT315" s="138">
        <f t="shared" si="219"/>
        <v>0</v>
      </c>
      <c r="AU315" s="138">
        <f t="shared" si="220"/>
        <v>3.4924596548080444E-9</v>
      </c>
      <c r="AV315" s="143"/>
    </row>
    <row r="316" spans="1:49" s="96" customFormat="1">
      <c r="A316" s="135" t="s">
        <v>190</v>
      </c>
      <c r="B316" s="136"/>
      <c r="C316" s="212" t="s">
        <v>54</v>
      </c>
      <c r="D316" s="138">
        <v>29288000</v>
      </c>
      <c r="E316" s="138">
        <v>156118000</v>
      </c>
      <c r="F316" s="138">
        <v>0</v>
      </c>
      <c r="G316" s="138">
        <f t="shared" si="211"/>
        <v>185406000</v>
      </c>
      <c r="H316" s="138">
        <f>+[3]CHD7!E86</f>
        <v>2776000</v>
      </c>
      <c r="I316" s="138">
        <f>+[3]CHD7!E87</f>
        <v>-2776000</v>
      </c>
      <c r="J316" s="138"/>
      <c r="K316" s="138">
        <f t="shared" si="212"/>
        <v>0</v>
      </c>
      <c r="L316" s="138">
        <f t="shared" si="213"/>
        <v>32064000</v>
      </c>
      <c r="M316" s="138">
        <f t="shared" si="213"/>
        <v>153342000</v>
      </c>
      <c r="N316" s="138">
        <f t="shared" si="213"/>
        <v>0</v>
      </c>
      <c r="O316" s="138">
        <f t="shared" si="214"/>
        <v>185406000</v>
      </c>
      <c r="P316" s="138">
        <v>29288000</v>
      </c>
      <c r="Q316" s="138">
        <v>156118000</v>
      </c>
      <c r="R316" s="138">
        <v>0</v>
      </c>
      <c r="S316" s="138">
        <f t="shared" si="215"/>
        <v>185406000</v>
      </c>
      <c r="T316" s="138">
        <f>+[3]CHD7!H86</f>
        <v>2776000</v>
      </c>
      <c r="U316" s="138">
        <f>+[3]CHD7!H87</f>
        <v>-2776000</v>
      </c>
      <c r="V316" s="138"/>
      <c r="W316" s="138">
        <f t="shared" si="216"/>
        <v>0</v>
      </c>
      <c r="X316" s="138"/>
      <c r="Y316" s="200">
        <f>+[3]CHD7!J87+[3]CHD7!I87</f>
        <v>300000</v>
      </c>
      <c r="Z316" s="138"/>
      <c r="AA316" s="245">
        <f t="shared" si="217"/>
        <v>300000</v>
      </c>
      <c r="AB316" s="138">
        <f t="shared" si="201"/>
        <v>32064000</v>
      </c>
      <c r="AC316" s="138">
        <f t="shared" si="201"/>
        <v>153642000</v>
      </c>
      <c r="AD316" s="138">
        <f t="shared" si="201"/>
        <v>0</v>
      </c>
      <c r="AE316" s="138">
        <f t="shared" si="202"/>
        <v>185706000</v>
      </c>
      <c r="AF316" s="138">
        <f>+[3]CHD7!AX86</f>
        <v>31908672</v>
      </c>
      <c r="AG316" s="138">
        <f>+[3]CHD7!AX87</f>
        <v>125199844.619</v>
      </c>
      <c r="AH316" s="179"/>
      <c r="AI316" s="138">
        <f t="shared" si="218"/>
        <v>157108516.61900002</v>
      </c>
      <c r="AJ316" s="138">
        <f t="shared" si="205"/>
        <v>155328</v>
      </c>
      <c r="AK316" s="138">
        <f t="shared" si="205"/>
        <v>28442155.380999997</v>
      </c>
      <c r="AL316" s="138">
        <f t="shared" si="205"/>
        <v>0</v>
      </c>
      <c r="AM316" s="138">
        <f t="shared" si="206"/>
        <v>28597483.380999997</v>
      </c>
      <c r="AN316" s="142">
        <f t="shared" si="208"/>
        <v>0.9951556886227545</v>
      </c>
      <c r="AO316" s="142">
        <f t="shared" si="207"/>
        <v>0.81488033622967682</v>
      </c>
      <c r="AP316" s="142" t="str">
        <f t="shared" si="207"/>
        <v xml:space="preserve"> </v>
      </c>
      <c r="AQ316" s="142">
        <f t="shared" si="207"/>
        <v>0.84600668055420947</v>
      </c>
      <c r="AR316" s="138">
        <f t="shared" si="219"/>
        <v>0</v>
      </c>
      <c r="AS316" s="138">
        <f t="shared" si="219"/>
        <v>0</v>
      </c>
      <c r="AT316" s="138">
        <f t="shared" si="219"/>
        <v>0</v>
      </c>
      <c r="AU316" s="138">
        <f t="shared" si="220"/>
        <v>0</v>
      </c>
      <c r="AV316" s="143"/>
    </row>
    <row r="317" spans="1:49" s="96" customFormat="1">
      <c r="A317" s="135" t="s">
        <v>191</v>
      </c>
      <c r="B317" s="136"/>
      <c r="C317" s="212" t="s">
        <v>103</v>
      </c>
      <c r="D317" s="138">
        <v>37539000</v>
      </c>
      <c r="E317" s="138">
        <v>161569000</v>
      </c>
      <c r="F317" s="138">
        <v>0</v>
      </c>
      <c r="G317" s="138">
        <f t="shared" si="211"/>
        <v>199108000</v>
      </c>
      <c r="H317" s="138">
        <f>+[3]CHD8!E86</f>
        <v>4800000</v>
      </c>
      <c r="I317" s="138">
        <f>+[3]CHD8!E87</f>
        <v>-4800000</v>
      </c>
      <c r="J317" s="138"/>
      <c r="K317" s="138">
        <f t="shared" si="212"/>
        <v>0</v>
      </c>
      <c r="L317" s="138">
        <f t="shared" si="213"/>
        <v>42339000</v>
      </c>
      <c r="M317" s="138">
        <f t="shared" si="213"/>
        <v>156769000</v>
      </c>
      <c r="N317" s="138">
        <f t="shared" si="213"/>
        <v>0</v>
      </c>
      <c r="O317" s="138">
        <f t="shared" si="214"/>
        <v>199108000</v>
      </c>
      <c r="P317" s="138">
        <v>37539000</v>
      </c>
      <c r="Q317" s="138">
        <v>161569000</v>
      </c>
      <c r="R317" s="138">
        <v>0</v>
      </c>
      <c r="S317" s="138">
        <f t="shared" si="215"/>
        <v>199108000</v>
      </c>
      <c r="T317" s="138">
        <f>+[3]CHD8!H86</f>
        <v>4800000</v>
      </c>
      <c r="U317" s="138">
        <f>+[3]CHD8!H87</f>
        <v>-4800000</v>
      </c>
      <c r="V317" s="138"/>
      <c r="W317" s="138">
        <f t="shared" si="216"/>
        <v>0</v>
      </c>
      <c r="X317" s="138"/>
      <c r="Y317" s="200">
        <f>+[3]CHD8!J87+[3]CHD8!I87</f>
        <v>550000</v>
      </c>
      <c r="Z317" s="138"/>
      <c r="AA317" s="245">
        <f t="shared" si="217"/>
        <v>550000</v>
      </c>
      <c r="AB317" s="138">
        <f t="shared" si="201"/>
        <v>42339000</v>
      </c>
      <c r="AC317" s="138">
        <f t="shared" si="201"/>
        <v>157319000</v>
      </c>
      <c r="AD317" s="138">
        <f t="shared" si="201"/>
        <v>0</v>
      </c>
      <c r="AE317" s="138">
        <f t="shared" si="202"/>
        <v>199658000</v>
      </c>
      <c r="AF317" s="138">
        <f>+[3]CHD8!AX86</f>
        <v>41934493.710000001</v>
      </c>
      <c r="AG317" s="138">
        <f>+[3]CHD8!AX87</f>
        <v>120396589.28999998</v>
      </c>
      <c r="AH317" s="179"/>
      <c r="AI317" s="138">
        <f t="shared" si="218"/>
        <v>162331082.99999997</v>
      </c>
      <c r="AJ317" s="138">
        <f t="shared" si="205"/>
        <v>404506.28999999911</v>
      </c>
      <c r="AK317" s="138">
        <f t="shared" si="205"/>
        <v>36922410.710000023</v>
      </c>
      <c r="AL317" s="138">
        <f t="shared" si="205"/>
        <v>0</v>
      </c>
      <c r="AM317" s="138">
        <f t="shared" si="206"/>
        <v>37326917.000000022</v>
      </c>
      <c r="AN317" s="142">
        <f t="shared" si="208"/>
        <v>0.99044601218734507</v>
      </c>
      <c r="AO317" s="142">
        <f t="shared" si="207"/>
        <v>0.76530227938138418</v>
      </c>
      <c r="AP317" s="142" t="str">
        <f t="shared" si="207"/>
        <v xml:space="preserve"> </v>
      </c>
      <c r="AQ317" s="142">
        <f t="shared" si="207"/>
        <v>0.81304572318664903</v>
      </c>
      <c r="AR317" s="138">
        <f t="shared" si="219"/>
        <v>0</v>
      </c>
      <c r="AS317" s="138">
        <f t="shared" si="219"/>
        <v>0</v>
      </c>
      <c r="AT317" s="138">
        <f t="shared" si="219"/>
        <v>0</v>
      </c>
      <c r="AU317" s="138">
        <f t="shared" si="220"/>
        <v>0</v>
      </c>
      <c r="AV317" s="143"/>
    </row>
    <row r="318" spans="1:49" s="96" customFormat="1" ht="24">
      <c r="A318" s="135" t="s">
        <v>192</v>
      </c>
      <c r="B318" s="136"/>
      <c r="C318" s="212" t="s">
        <v>105</v>
      </c>
      <c r="D318" s="138">
        <v>34126000</v>
      </c>
      <c r="E318" s="138">
        <v>158900000</v>
      </c>
      <c r="F318" s="138">
        <v>0</v>
      </c>
      <c r="G318" s="138">
        <f t="shared" si="211"/>
        <v>193026000</v>
      </c>
      <c r="H318" s="138">
        <f>+[3]CHD9!E86</f>
        <v>9382310</v>
      </c>
      <c r="I318" s="138">
        <f>+[3]CHD9!E87</f>
        <v>-9382310</v>
      </c>
      <c r="J318" s="138"/>
      <c r="K318" s="138">
        <f t="shared" si="212"/>
        <v>0</v>
      </c>
      <c r="L318" s="138">
        <f t="shared" si="213"/>
        <v>43508310</v>
      </c>
      <c r="M318" s="138">
        <f t="shared" si="213"/>
        <v>149517690</v>
      </c>
      <c r="N318" s="138">
        <f t="shared" si="213"/>
        <v>0</v>
      </c>
      <c r="O318" s="138">
        <f t="shared" si="214"/>
        <v>193026000</v>
      </c>
      <c r="P318" s="138">
        <v>34126000</v>
      </c>
      <c r="Q318" s="138">
        <v>158900000</v>
      </c>
      <c r="R318" s="138">
        <v>0</v>
      </c>
      <c r="S318" s="138">
        <f t="shared" si="215"/>
        <v>193026000</v>
      </c>
      <c r="T318" s="138">
        <f>+[3]CHD9!H86</f>
        <v>9382310</v>
      </c>
      <c r="U318" s="138">
        <f>+[3]CHD9!H87</f>
        <v>-9382310</v>
      </c>
      <c r="V318" s="138"/>
      <c r="W318" s="138">
        <f t="shared" si="216"/>
        <v>0</v>
      </c>
      <c r="X318" s="138">
        <f>[3]CHD9!I86</f>
        <v>-5913326.1600000001</v>
      </c>
      <c r="Y318" s="200">
        <f>+[3]CHD9!J87+[3]CHD9!I87</f>
        <v>-3520832.3</v>
      </c>
      <c r="Z318" s="138"/>
      <c r="AA318" s="245">
        <f t="shared" si="217"/>
        <v>-9434158.4600000009</v>
      </c>
      <c r="AB318" s="138">
        <f t="shared" si="201"/>
        <v>37594983.840000004</v>
      </c>
      <c r="AC318" s="138">
        <f t="shared" si="201"/>
        <v>145996857.69999999</v>
      </c>
      <c r="AD318" s="138">
        <f t="shared" si="201"/>
        <v>0</v>
      </c>
      <c r="AE318" s="138">
        <f t="shared" si="202"/>
        <v>183591841.53999999</v>
      </c>
      <c r="AF318" s="138">
        <f>+[3]CHD9!AX86</f>
        <v>33322008.100000001</v>
      </c>
      <c r="AG318" s="138">
        <f>+[3]CHD9!AX87</f>
        <v>99755512.480000004</v>
      </c>
      <c r="AH318" s="179"/>
      <c r="AI318" s="138">
        <f t="shared" si="218"/>
        <v>133077520.58000001</v>
      </c>
      <c r="AJ318" s="138">
        <f t="shared" si="205"/>
        <v>4272975.7400000021</v>
      </c>
      <c r="AK318" s="138">
        <f t="shared" si="205"/>
        <v>46241345.219999984</v>
      </c>
      <c r="AL318" s="138">
        <f t="shared" si="205"/>
        <v>0</v>
      </c>
      <c r="AM318" s="138">
        <f t="shared" si="206"/>
        <v>50514320.959999986</v>
      </c>
      <c r="AN318" s="142">
        <f t="shared" si="208"/>
        <v>0.8863418652290076</v>
      </c>
      <c r="AO318" s="142">
        <f t="shared" si="207"/>
        <v>0.68327164057860412</v>
      </c>
      <c r="AP318" s="142" t="str">
        <f t="shared" si="207"/>
        <v xml:space="preserve"> </v>
      </c>
      <c r="AQ318" s="142">
        <f t="shared" si="207"/>
        <v>0.72485530655242003</v>
      </c>
      <c r="AR318" s="138">
        <f t="shared" si="219"/>
        <v>0</v>
      </c>
      <c r="AS318" s="138">
        <f t="shared" si="219"/>
        <v>0</v>
      </c>
      <c r="AT318" s="138">
        <f t="shared" si="219"/>
        <v>0</v>
      </c>
      <c r="AU318" s="138">
        <f t="shared" si="220"/>
        <v>0</v>
      </c>
      <c r="AV318" s="143"/>
    </row>
    <row r="319" spans="1:49" s="96" customFormat="1" ht="24">
      <c r="A319" s="135" t="s">
        <v>193</v>
      </c>
      <c r="B319" s="136"/>
      <c r="C319" s="212" t="s">
        <v>107</v>
      </c>
      <c r="D319" s="138">
        <v>41006000</v>
      </c>
      <c r="E319" s="138">
        <v>156270000</v>
      </c>
      <c r="F319" s="138">
        <v>0</v>
      </c>
      <c r="G319" s="138">
        <f t="shared" si="211"/>
        <v>197276000</v>
      </c>
      <c r="H319" s="138">
        <f>+[3]CHD10!E86</f>
        <v>2850000</v>
      </c>
      <c r="I319" s="138">
        <f>+[3]CHD10!E87</f>
        <v>-2850000</v>
      </c>
      <c r="J319" s="138"/>
      <c r="K319" s="138">
        <f t="shared" si="212"/>
        <v>0</v>
      </c>
      <c r="L319" s="138">
        <f t="shared" si="213"/>
        <v>43856000</v>
      </c>
      <c r="M319" s="138">
        <f t="shared" si="213"/>
        <v>153420000</v>
      </c>
      <c r="N319" s="138">
        <f t="shared" si="213"/>
        <v>0</v>
      </c>
      <c r="O319" s="138">
        <f t="shared" si="214"/>
        <v>197276000</v>
      </c>
      <c r="P319" s="138">
        <v>41006000</v>
      </c>
      <c r="Q319" s="138">
        <v>156270000</v>
      </c>
      <c r="R319" s="138">
        <v>0</v>
      </c>
      <c r="S319" s="138">
        <f t="shared" si="215"/>
        <v>197276000</v>
      </c>
      <c r="T319" s="138">
        <f>+[3]CHD10!H86</f>
        <v>2850000</v>
      </c>
      <c r="U319" s="138">
        <f>+[3]CHD10!H87</f>
        <v>-2850000</v>
      </c>
      <c r="V319" s="138"/>
      <c r="W319" s="138">
        <f t="shared" si="216"/>
        <v>0</v>
      </c>
      <c r="X319" s="138"/>
      <c r="Y319" s="200">
        <f>+[3]CHD10!J87+[3]CHD10!I87</f>
        <v>400000</v>
      </c>
      <c r="Z319" s="138"/>
      <c r="AA319" s="245">
        <f t="shared" si="217"/>
        <v>400000</v>
      </c>
      <c r="AB319" s="138">
        <f t="shared" si="201"/>
        <v>43856000</v>
      </c>
      <c r="AC319" s="138">
        <f t="shared" si="201"/>
        <v>153820000</v>
      </c>
      <c r="AD319" s="138">
        <f t="shared" si="201"/>
        <v>0</v>
      </c>
      <c r="AE319" s="138">
        <f t="shared" si="202"/>
        <v>197676000</v>
      </c>
      <c r="AF319" s="138">
        <f>+[3]CHD10!AX86</f>
        <v>43856000.000000007</v>
      </c>
      <c r="AG319" s="138">
        <f>+[3]CHD10!AX87</f>
        <v>150201489.5</v>
      </c>
      <c r="AH319" s="179"/>
      <c r="AI319" s="138">
        <f t="shared" si="218"/>
        <v>194057489.5</v>
      </c>
      <c r="AJ319" s="138">
        <f t="shared" si="205"/>
        <v>0</v>
      </c>
      <c r="AK319" s="138">
        <f t="shared" si="205"/>
        <v>3618510.5</v>
      </c>
      <c r="AL319" s="138">
        <f t="shared" si="205"/>
        <v>0</v>
      </c>
      <c r="AM319" s="138">
        <f t="shared" si="206"/>
        <v>3618510.5</v>
      </c>
      <c r="AN319" s="142">
        <f t="shared" si="208"/>
        <v>1.0000000000000002</v>
      </c>
      <c r="AO319" s="142">
        <f t="shared" si="207"/>
        <v>0.97647568261604478</v>
      </c>
      <c r="AP319" s="142" t="str">
        <f t="shared" si="207"/>
        <v xml:space="preserve"> </v>
      </c>
      <c r="AQ319" s="142">
        <f t="shared" si="207"/>
        <v>0.98169474038325344</v>
      </c>
      <c r="AR319" s="138">
        <f t="shared" si="219"/>
        <v>0</v>
      </c>
      <c r="AS319" s="138">
        <f t="shared" si="219"/>
        <v>0</v>
      </c>
      <c r="AT319" s="138">
        <f t="shared" si="219"/>
        <v>0</v>
      </c>
      <c r="AU319" s="138">
        <f t="shared" si="220"/>
        <v>0</v>
      </c>
      <c r="AV319" s="143"/>
    </row>
    <row r="320" spans="1:49" s="96" customFormat="1">
      <c r="A320" s="135" t="s">
        <v>194</v>
      </c>
      <c r="B320" s="136"/>
      <c r="C320" s="212" t="s">
        <v>55</v>
      </c>
      <c r="D320" s="138">
        <v>27433000</v>
      </c>
      <c r="E320" s="138">
        <v>157243000</v>
      </c>
      <c r="F320" s="138">
        <v>0</v>
      </c>
      <c r="G320" s="138">
        <f t="shared" si="211"/>
        <v>184676000</v>
      </c>
      <c r="H320" s="138">
        <f>+[3]CHD11!E86</f>
        <v>0</v>
      </c>
      <c r="I320" s="138">
        <f>+[3]CHD11!E87</f>
        <v>-4548750</v>
      </c>
      <c r="J320" s="138"/>
      <c r="K320" s="138">
        <f t="shared" si="212"/>
        <v>-4548750</v>
      </c>
      <c r="L320" s="138">
        <f t="shared" si="213"/>
        <v>27433000</v>
      </c>
      <c r="M320" s="138">
        <f t="shared" si="213"/>
        <v>152694250</v>
      </c>
      <c r="N320" s="138">
        <f t="shared" si="213"/>
        <v>0</v>
      </c>
      <c r="O320" s="138">
        <f t="shared" si="214"/>
        <v>180127250</v>
      </c>
      <c r="P320" s="138">
        <v>27433000</v>
      </c>
      <c r="Q320" s="138">
        <v>157243000</v>
      </c>
      <c r="R320" s="138">
        <v>0</v>
      </c>
      <c r="S320" s="138">
        <f t="shared" si="215"/>
        <v>184676000</v>
      </c>
      <c r="T320" s="138">
        <f>+[3]CHD11!H86</f>
        <v>0</v>
      </c>
      <c r="U320" s="138">
        <f>+[3]CHD11!H87</f>
        <v>-4548750</v>
      </c>
      <c r="V320" s="138"/>
      <c r="W320" s="138">
        <f t="shared" si="216"/>
        <v>-4548750</v>
      </c>
      <c r="X320" s="138"/>
      <c r="Y320" s="200">
        <f>+[3]CHD11!J87+[3]CHD11!I87</f>
        <v>-1160000</v>
      </c>
      <c r="Z320" s="138"/>
      <c r="AA320" s="245">
        <f t="shared" si="217"/>
        <v>-1160000</v>
      </c>
      <c r="AB320" s="138">
        <f t="shared" si="201"/>
        <v>27433000</v>
      </c>
      <c r="AC320" s="138">
        <f t="shared" si="201"/>
        <v>151534250</v>
      </c>
      <c r="AD320" s="138">
        <f t="shared" si="201"/>
        <v>0</v>
      </c>
      <c r="AE320" s="138">
        <f t="shared" si="202"/>
        <v>178967250</v>
      </c>
      <c r="AF320" s="138">
        <f>+[3]CHD11!AX86</f>
        <v>27433000</v>
      </c>
      <c r="AG320" s="138">
        <f>+[3]CHD11!AX87</f>
        <v>131931399.94</v>
      </c>
      <c r="AH320" s="179"/>
      <c r="AI320" s="138">
        <f t="shared" si="218"/>
        <v>159364399.94</v>
      </c>
      <c r="AJ320" s="138">
        <f t="shared" si="205"/>
        <v>0</v>
      </c>
      <c r="AK320" s="138">
        <f t="shared" si="205"/>
        <v>19602850.060000002</v>
      </c>
      <c r="AL320" s="138">
        <f t="shared" si="205"/>
        <v>0</v>
      </c>
      <c r="AM320" s="138">
        <f t="shared" si="206"/>
        <v>19602850.060000002</v>
      </c>
      <c r="AN320" s="142">
        <f t="shared" si="208"/>
        <v>1</v>
      </c>
      <c r="AO320" s="142">
        <f t="shared" si="207"/>
        <v>0.87063749574766103</v>
      </c>
      <c r="AP320" s="142" t="str">
        <f t="shared" si="207"/>
        <v xml:space="preserve"> </v>
      </c>
      <c r="AQ320" s="142">
        <f t="shared" si="207"/>
        <v>0.89046683088665657</v>
      </c>
      <c r="AR320" s="138">
        <f t="shared" si="219"/>
        <v>0</v>
      </c>
      <c r="AS320" s="138">
        <f t="shared" si="219"/>
        <v>0</v>
      </c>
      <c r="AT320" s="138">
        <f t="shared" si="219"/>
        <v>0</v>
      </c>
      <c r="AU320" s="138">
        <f t="shared" si="220"/>
        <v>0</v>
      </c>
      <c r="AV320" s="143"/>
    </row>
    <row r="321" spans="1:48" s="96" customFormat="1">
      <c r="A321" s="135" t="s">
        <v>195</v>
      </c>
      <c r="B321" s="136"/>
      <c r="C321" s="212" t="s">
        <v>56</v>
      </c>
      <c r="D321" s="138">
        <v>24308000</v>
      </c>
      <c r="E321" s="138">
        <v>149144000</v>
      </c>
      <c r="F321" s="138">
        <v>0</v>
      </c>
      <c r="G321" s="138">
        <f t="shared" si="211"/>
        <v>173452000</v>
      </c>
      <c r="H321" s="138">
        <f>+[3]CHD12!E86</f>
        <v>1510000</v>
      </c>
      <c r="I321" s="138">
        <f>+[3]CHD12!E87</f>
        <v>-1510000</v>
      </c>
      <c r="J321" s="138"/>
      <c r="K321" s="138">
        <f t="shared" si="212"/>
        <v>0</v>
      </c>
      <c r="L321" s="138">
        <f t="shared" si="213"/>
        <v>25818000</v>
      </c>
      <c r="M321" s="138">
        <f t="shared" si="213"/>
        <v>147634000</v>
      </c>
      <c r="N321" s="138">
        <f t="shared" si="213"/>
        <v>0</v>
      </c>
      <c r="O321" s="138">
        <f t="shared" si="214"/>
        <v>173452000</v>
      </c>
      <c r="P321" s="138">
        <v>24308000</v>
      </c>
      <c r="Q321" s="138">
        <v>149144000</v>
      </c>
      <c r="R321" s="138">
        <v>0</v>
      </c>
      <c r="S321" s="138">
        <f t="shared" si="215"/>
        <v>173452000</v>
      </c>
      <c r="T321" s="138">
        <f>+[3]CHD12!H86</f>
        <v>1510000</v>
      </c>
      <c r="U321" s="138">
        <f>+[3]CHD12!H87</f>
        <v>-1510000</v>
      </c>
      <c r="V321" s="138"/>
      <c r="W321" s="138">
        <f t="shared" si="216"/>
        <v>0</v>
      </c>
      <c r="X321" s="138"/>
      <c r="Y321" s="200">
        <f>+[3]CHD12!J87+[3]CHD12!I87</f>
        <v>400000</v>
      </c>
      <c r="Z321" s="138"/>
      <c r="AA321" s="138">
        <f t="shared" si="217"/>
        <v>400000</v>
      </c>
      <c r="AB321" s="138">
        <f t="shared" si="201"/>
        <v>25818000</v>
      </c>
      <c r="AC321" s="138">
        <f t="shared" si="201"/>
        <v>148034000</v>
      </c>
      <c r="AD321" s="138">
        <f t="shared" si="201"/>
        <v>0</v>
      </c>
      <c r="AE321" s="138">
        <f t="shared" si="202"/>
        <v>173852000</v>
      </c>
      <c r="AF321" s="138">
        <f>+[3]CHD12!AX86</f>
        <v>25817999.999999996</v>
      </c>
      <c r="AG321" s="138">
        <f>+[3]CHD12!AX87</f>
        <v>124029684.15000001</v>
      </c>
      <c r="AH321" s="179"/>
      <c r="AI321" s="138">
        <f t="shared" si="218"/>
        <v>149847684.15000001</v>
      </c>
      <c r="AJ321" s="138">
        <f t="shared" si="205"/>
        <v>0</v>
      </c>
      <c r="AK321" s="138">
        <f t="shared" si="205"/>
        <v>24004315.849999994</v>
      </c>
      <c r="AL321" s="138">
        <f t="shared" si="205"/>
        <v>0</v>
      </c>
      <c r="AM321" s="138">
        <f t="shared" si="206"/>
        <v>24004315.849999994</v>
      </c>
      <c r="AN321" s="142">
        <f t="shared" si="208"/>
        <v>0.99999999999999989</v>
      </c>
      <c r="AO321" s="142">
        <f t="shared" si="207"/>
        <v>0.83784592830025539</v>
      </c>
      <c r="AP321" s="142" t="str">
        <f t="shared" si="207"/>
        <v xml:space="preserve"> </v>
      </c>
      <c r="AQ321" s="142">
        <f t="shared" si="207"/>
        <v>0.86192672014126959</v>
      </c>
      <c r="AR321" s="138">
        <f t="shared" si="219"/>
        <v>0</v>
      </c>
      <c r="AS321" s="138">
        <f t="shared" si="219"/>
        <v>0</v>
      </c>
      <c r="AT321" s="138">
        <f t="shared" si="219"/>
        <v>0</v>
      </c>
      <c r="AU321" s="138">
        <f t="shared" si="220"/>
        <v>0</v>
      </c>
      <c r="AV321" s="143"/>
    </row>
    <row r="322" spans="1:48" s="96" customFormat="1">
      <c r="A322" s="135" t="s">
        <v>196</v>
      </c>
      <c r="B322" s="136"/>
      <c r="C322" s="212" t="s">
        <v>111</v>
      </c>
      <c r="D322" s="138">
        <v>25825000</v>
      </c>
      <c r="E322" s="138">
        <v>136291000</v>
      </c>
      <c r="F322" s="138">
        <v>0</v>
      </c>
      <c r="G322" s="138">
        <f t="shared" si="211"/>
        <v>162116000</v>
      </c>
      <c r="H322" s="138">
        <f>+[3]CHD13!E86</f>
        <v>3273739</v>
      </c>
      <c r="I322" s="138">
        <f>+[3]CHD13!E87</f>
        <v>-3273739</v>
      </c>
      <c r="J322" s="138"/>
      <c r="K322" s="138">
        <f t="shared" si="212"/>
        <v>0</v>
      </c>
      <c r="L322" s="138">
        <f t="shared" si="213"/>
        <v>29098739</v>
      </c>
      <c r="M322" s="138">
        <f t="shared" si="213"/>
        <v>133017261</v>
      </c>
      <c r="N322" s="138">
        <f t="shared" si="213"/>
        <v>0</v>
      </c>
      <c r="O322" s="138">
        <f t="shared" si="214"/>
        <v>162116000</v>
      </c>
      <c r="P322" s="138">
        <v>25825000</v>
      </c>
      <c r="Q322" s="138">
        <v>136291000</v>
      </c>
      <c r="R322" s="138">
        <v>0</v>
      </c>
      <c r="S322" s="138">
        <f t="shared" si="215"/>
        <v>162116000</v>
      </c>
      <c r="T322" s="138">
        <f>+[3]CHD13!H86</f>
        <v>3273739</v>
      </c>
      <c r="U322" s="138">
        <f>+[3]CHD13!H87</f>
        <v>-3273739</v>
      </c>
      <c r="V322" s="138"/>
      <c r="W322" s="138">
        <f t="shared" si="216"/>
        <v>0</v>
      </c>
      <c r="X322" s="138"/>
      <c r="Y322" s="200">
        <f>+[3]CHD13!J87+[3]CHD13!I87</f>
        <v>550000</v>
      </c>
      <c r="Z322" s="138"/>
      <c r="AA322" s="138">
        <f t="shared" si="217"/>
        <v>550000</v>
      </c>
      <c r="AB322" s="138">
        <f t="shared" si="201"/>
        <v>29098739</v>
      </c>
      <c r="AC322" s="138">
        <f t="shared" si="201"/>
        <v>133567261</v>
      </c>
      <c r="AD322" s="138">
        <f t="shared" si="201"/>
        <v>0</v>
      </c>
      <c r="AE322" s="138">
        <f t="shared" si="202"/>
        <v>162666000</v>
      </c>
      <c r="AF322" s="138">
        <f>+[3]CHD13!AX86</f>
        <v>29098739</v>
      </c>
      <c r="AG322" s="138">
        <f>+[3]CHD13!AX87</f>
        <v>96423445.659999996</v>
      </c>
      <c r="AH322" s="179"/>
      <c r="AI322" s="138">
        <f t="shared" si="218"/>
        <v>125522184.66</v>
      </c>
      <c r="AJ322" s="138">
        <f t="shared" si="205"/>
        <v>0</v>
      </c>
      <c r="AK322" s="138">
        <f t="shared" si="205"/>
        <v>37143815.340000004</v>
      </c>
      <c r="AL322" s="138">
        <f t="shared" si="205"/>
        <v>0</v>
      </c>
      <c r="AM322" s="138">
        <f t="shared" si="206"/>
        <v>37143815.340000004</v>
      </c>
      <c r="AN322" s="142">
        <f t="shared" si="208"/>
        <v>1</v>
      </c>
      <c r="AO322" s="142">
        <f t="shared" si="207"/>
        <v>0.72190928329360593</v>
      </c>
      <c r="AP322" s="142" t="str">
        <f t="shared" si="207"/>
        <v xml:space="preserve"> </v>
      </c>
      <c r="AQ322" s="142">
        <f t="shared" si="207"/>
        <v>0.77165593707351254</v>
      </c>
      <c r="AR322" s="138">
        <f t="shared" si="219"/>
        <v>0</v>
      </c>
      <c r="AS322" s="138">
        <f t="shared" si="219"/>
        <v>0</v>
      </c>
      <c r="AT322" s="138">
        <f t="shared" si="219"/>
        <v>0</v>
      </c>
      <c r="AU322" s="138">
        <f t="shared" si="220"/>
        <v>0</v>
      </c>
      <c r="AV322" s="143"/>
    </row>
    <row r="323" spans="1:48" s="96" customFormat="1">
      <c r="A323" s="135"/>
      <c r="B323" s="136"/>
      <c r="C323" s="212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200"/>
      <c r="Z323" s="138"/>
      <c r="AA323" s="138"/>
      <c r="AB323" s="138">
        <f t="shared" si="201"/>
        <v>0</v>
      </c>
      <c r="AC323" s="138">
        <f t="shared" si="201"/>
        <v>0</v>
      </c>
      <c r="AD323" s="138">
        <f t="shared" si="201"/>
        <v>0</v>
      </c>
      <c r="AE323" s="138">
        <f t="shared" si="202"/>
        <v>0</v>
      </c>
      <c r="AF323" s="138"/>
      <c r="AG323" s="138"/>
      <c r="AH323" s="179"/>
      <c r="AI323" s="138"/>
      <c r="AJ323" s="138"/>
      <c r="AK323" s="138"/>
      <c r="AL323" s="138"/>
      <c r="AM323" s="138"/>
      <c r="AN323" s="142"/>
      <c r="AO323" s="142"/>
      <c r="AP323" s="142"/>
      <c r="AQ323" s="142"/>
      <c r="AR323" s="138"/>
      <c r="AS323" s="138"/>
      <c r="AT323" s="138"/>
      <c r="AU323" s="138"/>
      <c r="AV323" s="143"/>
    </row>
    <row r="324" spans="1:48" s="96" customFormat="1">
      <c r="A324" s="135"/>
      <c r="B324" s="136"/>
      <c r="C324" s="216" t="s">
        <v>197</v>
      </c>
      <c r="D324" s="138"/>
      <c r="E324" s="138"/>
      <c r="F324" s="138"/>
      <c r="G324" s="138">
        <f>SUM(D324:F324)</f>
        <v>0</v>
      </c>
      <c r="H324" s="138"/>
      <c r="I324" s="138">
        <f>+[3]VMC!E87</f>
        <v>0</v>
      </c>
      <c r="J324" s="138"/>
      <c r="K324" s="138">
        <f>SUM(H324:J324)</f>
        <v>0</v>
      </c>
      <c r="L324" s="138">
        <f t="shared" ref="L324:N327" si="221">+D324+H324</f>
        <v>0</v>
      </c>
      <c r="M324" s="138">
        <f t="shared" si="221"/>
        <v>0</v>
      </c>
      <c r="N324" s="138">
        <f t="shared" si="221"/>
        <v>0</v>
      </c>
      <c r="O324" s="138">
        <f>SUM(L324:N324)</f>
        <v>0</v>
      </c>
      <c r="P324" s="138"/>
      <c r="Q324" s="138"/>
      <c r="R324" s="138"/>
      <c r="S324" s="138">
        <f>SUM(P324:R324)</f>
        <v>0</v>
      </c>
      <c r="T324" s="138"/>
      <c r="U324" s="138">
        <f>+[3]VMC!H87</f>
        <v>0</v>
      </c>
      <c r="V324" s="138"/>
      <c r="W324" s="138">
        <f>SUM(T324:V324)</f>
        <v>0</v>
      </c>
      <c r="X324" s="138"/>
      <c r="Y324" s="200">
        <f>+[3]VMC!J87</f>
        <v>1500000</v>
      </c>
      <c r="Z324" s="138"/>
      <c r="AA324" s="245">
        <f>SUM(X324:Z324)</f>
        <v>1500000</v>
      </c>
      <c r="AB324" s="138">
        <f t="shared" si="201"/>
        <v>0</v>
      </c>
      <c r="AC324" s="138">
        <f t="shared" si="201"/>
        <v>1500000</v>
      </c>
      <c r="AD324" s="138">
        <f t="shared" si="201"/>
        <v>0</v>
      </c>
      <c r="AE324" s="138">
        <f t="shared" si="202"/>
        <v>1500000</v>
      </c>
      <c r="AF324" s="138">
        <f>+[3]VMC!AX86</f>
        <v>0</v>
      </c>
      <c r="AG324" s="138">
        <f>+[3]VMC!AX87</f>
        <v>1355816.5</v>
      </c>
      <c r="AH324" s="179"/>
      <c r="AI324" s="138">
        <f>SUM(AF324:AH324)</f>
        <v>1355816.5</v>
      </c>
      <c r="AJ324" s="138">
        <f t="shared" ref="AJ324:AL327" si="222">+AB324-AF324</f>
        <v>0</v>
      </c>
      <c r="AK324" s="138">
        <f t="shared" si="222"/>
        <v>144183.5</v>
      </c>
      <c r="AL324" s="138">
        <f t="shared" si="222"/>
        <v>0</v>
      </c>
      <c r="AM324" s="138">
        <f>SUM(AJ324:AL324)</f>
        <v>144183.5</v>
      </c>
      <c r="AN324" s="142" t="str">
        <f t="shared" ref="AN324:AQ327" si="223">IF(AB324=0," ",AF324/AB324)</f>
        <v xml:space="preserve"> </v>
      </c>
      <c r="AO324" s="142">
        <f t="shared" si="223"/>
        <v>0.90387766666666669</v>
      </c>
      <c r="AP324" s="142" t="str">
        <f t="shared" si="223"/>
        <v xml:space="preserve"> </v>
      </c>
      <c r="AQ324" s="142">
        <f t="shared" si="223"/>
        <v>0.90387766666666669</v>
      </c>
      <c r="AR324" s="138">
        <f t="shared" ref="AR324:AT327" si="224">+L324-P324-T324</f>
        <v>0</v>
      </c>
      <c r="AS324" s="138">
        <f t="shared" si="224"/>
        <v>0</v>
      </c>
      <c r="AT324" s="138">
        <f t="shared" si="224"/>
        <v>0</v>
      </c>
      <c r="AU324" s="138">
        <f>SUM(AR324:AT324)</f>
        <v>0</v>
      </c>
      <c r="AV324" s="143"/>
    </row>
    <row r="325" spans="1:48" s="96" customFormat="1">
      <c r="A325" s="135"/>
      <c r="B325" s="136"/>
      <c r="C325" s="213" t="s">
        <v>57</v>
      </c>
      <c r="D325" s="138"/>
      <c r="E325" s="138"/>
      <c r="F325" s="138"/>
      <c r="G325" s="138">
        <f>SUM(D325:F325)</f>
        <v>0</v>
      </c>
      <c r="H325" s="138"/>
      <c r="I325" s="138">
        <f>+[3]DJNRMH!E87</f>
        <v>0</v>
      </c>
      <c r="J325" s="138"/>
      <c r="K325" s="138">
        <f>SUM(H325:J325)</f>
        <v>0</v>
      </c>
      <c r="L325" s="138">
        <f t="shared" si="221"/>
        <v>0</v>
      </c>
      <c r="M325" s="138">
        <f t="shared" si="221"/>
        <v>0</v>
      </c>
      <c r="N325" s="138">
        <f t="shared" si="221"/>
        <v>0</v>
      </c>
      <c r="O325" s="138">
        <f>SUM(L325:N325)</f>
        <v>0</v>
      </c>
      <c r="P325" s="138"/>
      <c r="Q325" s="138"/>
      <c r="R325" s="138"/>
      <c r="S325" s="138">
        <f>SUM(P325:R325)</f>
        <v>0</v>
      </c>
      <c r="T325" s="138"/>
      <c r="U325" s="138">
        <f>+[3]DJNRMH!H87</f>
        <v>0</v>
      </c>
      <c r="V325" s="138"/>
      <c r="W325" s="138">
        <f>SUM(T325:V325)</f>
        <v>0</v>
      </c>
      <c r="X325" s="138"/>
      <c r="Y325" s="200">
        <f>+[3]DJNRMH!J87</f>
        <v>2840000</v>
      </c>
      <c r="Z325" s="138"/>
      <c r="AA325" s="245">
        <f>SUM(X325:Z325)</f>
        <v>2840000</v>
      </c>
      <c r="AB325" s="138">
        <f t="shared" si="201"/>
        <v>0</v>
      </c>
      <c r="AC325" s="138">
        <f t="shared" si="201"/>
        <v>2840000</v>
      </c>
      <c r="AD325" s="138">
        <f t="shared" si="201"/>
        <v>0</v>
      </c>
      <c r="AE325" s="138">
        <f t="shared" si="202"/>
        <v>2840000</v>
      </c>
      <c r="AF325" s="138">
        <f>+[3]DJNRMH!AX86</f>
        <v>0</v>
      </c>
      <c r="AG325" s="138">
        <f>+[3]DJNRMH!AX87</f>
        <v>1974010.74</v>
      </c>
      <c r="AH325" s="179"/>
      <c r="AI325" s="138">
        <f>SUM(AF325:AH325)</f>
        <v>1974010.74</v>
      </c>
      <c r="AJ325" s="138">
        <f t="shared" si="222"/>
        <v>0</v>
      </c>
      <c r="AK325" s="138">
        <f t="shared" si="222"/>
        <v>865989.26</v>
      </c>
      <c r="AL325" s="138">
        <f t="shared" si="222"/>
        <v>0</v>
      </c>
      <c r="AM325" s="138">
        <f>SUM(AJ325:AL325)</f>
        <v>865989.26</v>
      </c>
      <c r="AN325" s="142" t="str">
        <f t="shared" si="223"/>
        <v xml:space="preserve"> </v>
      </c>
      <c r="AO325" s="142">
        <f t="shared" si="223"/>
        <v>0.69507420422535215</v>
      </c>
      <c r="AP325" s="142" t="str">
        <f t="shared" si="223"/>
        <v xml:space="preserve"> </v>
      </c>
      <c r="AQ325" s="142">
        <f t="shared" si="223"/>
        <v>0.69507420422535215</v>
      </c>
      <c r="AR325" s="138">
        <f t="shared" si="224"/>
        <v>0</v>
      </c>
      <c r="AS325" s="138">
        <f t="shared" si="224"/>
        <v>0</v>
      </c>
      <c r="AT325" s="138">
        <f t="shared" si="224"/>
        <v>0</v>
      </c>
      <c r="AU325" s="138">
        <f>SUM(AR325:AT325)</f>
        <v>0</v>
      </c>
      <c r="AV325" s="143"/>
    </row>
    <row r="326" spans="1:48" s="96" customFormat="1" ht="24">
      <c r="A326" s="135"/>
      <c r="B326" s="136"/>
      <c r="C326" s="212" t="s">
        <v>198</v>
      </c>
      <c r="D326" s="138"/>
      <c r="E326" s="138"/>
      <c r="F326" s="138"/>
      <c r="G326" s="138">
        <f>SUM(D326:F326)</f>
        <v>0</v>
      </c>
      <c r="H326" s="138"/>
      <c r="I326" s="138">
        <f>+[3]SLRSH!E87</f>
        <v>0</v>
      </c>
      <c r="J326" s="138"/>
      <c r="K326" s="138">
        <f>SUM(H326:J326)</f>
        <v>0</v>
      </c>
      <c r="L326" s="138">
        <f t="shared" si="221"/>
        <v>0</v>
      </c>
      <c r="M326" s="138">
        <f t="shared" si="221"/>
        <v>0</v>
      </c>
      <c r="N326" s="138">
        <f t="shared" si="221"/>
        <v>0</v>
      </c>
      <c r="O326" s="138">
        <f>SUM(L326:N326)</f>
        <v>0</v>
      </c>
      <c r="P326" s="138"/>
      <c r="Q326" s="138"/>
      <c r="R326" s="138"/>
      <c r="S326" s="138">
        <f>SUM(P326:R326)</f>
        <v>0</v>
      </c>
      <c r="T326" s="138"/>
      <c r="U326" s="138">
        <f>+[3]SLRSH!H87</f>
        <v>0</v>
      </c>
      <c r="V326" s="138"/>
      <c r="W326" s="138">
        <f>SUM(T326:V326)</f>
        <v>0</v>
      </c>
      <c r="X326" s="138"/>
      <c r="Y326" s="200">
        <f>+[3]SLRSH!J87</f>
        <v>1000000</v>
      </c>
      <c r="Z326" s="138"/>
      <c r="AA326" s="245">
        <f>SUM(X326:Z326)</f>
        <v>1000000</v>
      </c>
      <c r="AB326" s="138">
        <f t="shared" si="201"/>
        <v>0</v>
      </c>
      <c r="AC326" s="138">
        <f t="shared" si="201"/>
        <v>1000000</v>
      </c>
      <c r="AD326" s="138">
        <f t="shared" si="201"/>
        <v>0</v>
      </c>
      <c r="AE326" s="138">
        <f t="shared" si="202"/>
        <v>1000000</v>
      </c>
      <c r="AF326" s="138">
        <f>+[3]SLRSH!AX86</f>
        <v>0</v>
      </c>
      <c r="AG326" s="138">
        <f>+[3]SLRSH!AX87</f>
        <v>999478.83000000007</v>
      </c>
      <c r="AH326" s="179"/>
      <c r="AI326" s="138">
        <f>SUM(AF326:AH326)</f>
        <v>999478.83000000007</v>
      </c>
      <c r="AJ326" s="138">
        <f t="shared" si="222"/>
        <v>0</v>
      </c>
      <c r="AK326" s="138">
        <f t="shared" si="222"/>
        <v>521.16999999992549</v>
      </c>
      <c r="AL326" s="138">
        <f t="shared" si="222"/>
        <v>0</v>
      </c>
      <c r="AM326" s="138">
        <f>SUM(AJ326:AL326)</f>
        <v>521.16999999992549</v>
      </c>
      <c r="AN326" s="142" t="str">
        <f t="shared" si="223"/>
        <v xml:space="preserve"> </v>
      </c>
      <c r="AO326" s="142">
        <f t="shared" si="223"/>
        <v>0.99947883000000004</v>
      </c>
      <c r="AP326" s="142" t="str">
        <f t="shared" si="223"/>
        <v xml:space="preserve"> </v>
      </c>
      <c r="AQ326" s="142">
        <f t="shared" si="223"/>
        <v>0.99947883000000004</v>
      </c>
      <c r="AR326" s="138">
        <f t="shared" si="224"/>
        <v>0</v>
      </c>
      <c r="AS326" s="138">
        <f t="shared" si="224"/>
        <v>0</v>
      </c>
      <c r="AT326" s="138">
        <f t="shared" si="224"/>
        <v>0</v>
      </c>
      <c r="AU326" s="138">
        <f>SUM(AR326:AT326)</f>
        <v>0</v>
      </c>
      <c r="AV326" s="143"/>
    </row>
    <row r="327" spans="1:48" s="96" customFormat="1" ht="24">
      <c r="A327" s="135"/>
      <c r="B327" s="136"/>
      <c r="C327" s="216" t="s">
        <v>58</v>
      </c>
      <c r="D327" s="138"/>
      <c r="E327" s="138"/>
      <c r="F327" s="138"/>
      <c r="G327" s="138">
        <f>SUM(D327:F327)</f>
        <v>0</v>
      </c>
      <c r="H327" s="138">
        <f>+[3]LPGH!E86</f>
        <v>0</v>
      </c>
      <c r="I327" s="138">
        <f>+[3]LPGH!E87</f>
        <v>0</v>
      </c>
      <c r="J327" s="138"/>
      <c r="K327" s="138">
        <f>SUM(H327:J327)</f>
        <v>0</v>
      </c>
      <c r="L327" s="138">
        <f t="shared" si="221"/>
        <v>0</v>
      </c>
      <c r="M327" s="138">
        <f t="shared" si="221"/>
        <v>0</v>
      </c>
      <c r="N327" s="138">
        <f t="shared" si="221"/>
        <v>0</v>
      </c>
      <c r="O327" s="138">
        <f>SUM(L327:N327)</f>
        <v>0</v>
      </c>
      <c r="P327" s="138"/>
      <c r="Q327" s="138"/>
      <c r="R327" s="138"/>
      <c r="S327" s="138">
        <f>SUM(P327:R327)</f>
        <v>0</v>
      </c>
      <c r="T327" s="138">
        <f>+[3]LPGH!H86</f>
        <v>0</v>
      </c>
      <c r="U327" s="138">
        <f>+[3]LPGH!H87</f>
        <v>0</v>
      </c>
      <c r="V327" s="138"/>
      <c r="W327" s="138">
        <f>SUM(T327:V327)</f>
        <v>0</v>
      </c>
      <c r="X327" s="138">
        <v>88104</v>
      </c>
      <c r="Y327" s="200">
        <f>+[3]LPGH!J87</f>
        <v>2340000</v>
      </c>
      <c r="Z327" s="138"/>
      <c r="AA327" s="245">
        <f>SUM(X327:Z327)</f>
        <v>2428104</v>
      </c>
      <c r="AB327" s="138">
        <f t="shared" si="201"/>
        <v>88104</v>
      </c>
      <c r="AC327" s="138">
        <f t="shared" si="201"/>
        <v>2340000</v>
      </c>
      <c r="AD327" s="138">
        <f t="shared" si="201"/>
        <v>0</v>
      </c>
      <c r="AE327" s="138">
        <f t="shared" si="202"/>
        <v>2428104</v>
      </c>
      <c r="AF327" s="138">
        <f>+[3]LPGH!AX86</f>
        <v>72060.480000000025</v>
      </c>
      <c r="AG327" s="138">
        <f>+[3]LPGH!AX87</f>
        <v>4428.5</v>
      </c>
      <c r="AH327" s="179"/>
      <c r="AI327" s="138">
        <f>SUM(AF327:AH327)</f>
        <v>76488.980000000025</v>
      </c>
      <c r="AJ327" s="138">
        <f t="shared" si="222"/>
        <v>16043.519999999975</v>
      </c>
      <c r="AK327" s="138">
        <f t="shared" si="222"/>
        <v>2335571.5</v>
      </c>
      <c r="AL327" s="138">
        <f t="shared" si="222"/>
        <v>0</v>
      </c>
      <c r="AM327" s="138">
        <f>SUM(AJ327:AL327)</f>
        <v>2351615.02</v>
      </c>
      <c r="AN327" s="142">
        <f t="shared" si="223"/>
        <v>0.81790247888858647</v>
      </c>
      <c r="AO327" s="142">
        <f t="shared" si="223"/>
        <v>1.8925213675213676E-3</v>
      </c>
      <c r="AP327" s="142" t="str">
        <f t="shared" si="223"/>
        <v xml:space="preserve"> </v>
      </c>
      <c r="AQ327" s="142">
        <f t="shared" si="223"/>
        <v>3.1501525470078721E-2</v>
      </c>
      <c r="AR327" s="138">
        <f t="shared" si="224"/>
        <v>0</v>
      </c>
      <c r="AS327" s="138">
        <f t="shared" si="224"/>
        <v>0</v>
      </c>
      <c r="AT327" s="138">
        <f t="shared" si="224"/>
        <v>0</v>
      </c>
      <c r="AU327" s="138">
        <f>SUM(AR327:AT327)</f>
        <v>0</v>
      </c>
      <c r="AV327" s="143"/>
    </row>
    <row r="328" spans="1:48" s="96" customFormat="1">
      <c r="A328" s="135"/>
      <c r="B328" s="136"/>
      <c r="C328" s="216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200"/>
      <c r="Z328" s="138"/>
      <c r="AA328" s="138"/>
      <c r="AB328" s="138">
        <f t="shared" si="201"/>
        <v>0</v>
      </c>
      <c r="AC328" s="138">
        <f t="shared" si="201"/>
        <v>0</v>
      </c>
      <c r="AD328" s="138">
        <f t="shared" si="201"/>
        <v>0</v>
      </c>
      <c r="AE328" s="138">
        <f t="shared" si="202"/>
        <v>0</v>
      </c>
      <c r="AF328" s="138"/>
      <c r="AG328" s="138"/>
      <c r="AH328" s="179"/>
      <c r="AI328" s="138"/>
      <c r="AJ328" s="138"/>
      <c r="AK328" s="138"/>
      <c r="AL328" s="138"/>
      <c r="AM328" s="138"/>
      <c r="AN328" s="142"/>
      <c r="AO328" s="142"/>
      <c r="AP328" s="142"/>
      <c r="AQ328" s="142"/>
      <c r="AR328" s="138"/>
      <c r="AS328" s="138"/>
      <c r="AT328" s="138"/>
      <c r="AU328" s="138"/>
      <c r="AV328" s="143"/>
    </row>
    <row r="329" spans="1:48" s="96" customFormat="1" ht="24">
      <c r="A329" s="135"/>
      <c r="B329" s="136"/>
      <c r="C329" s="216" t="s">
        <v>113</v>
      </c>
      <c r="D329" s="138"/>
      <c r="E329" s="138"/>
      <c r="F329" s="138"/>
      <c r="G329" s="138">
        <f>SUM(D329:F329)</f>
        <v>0</v>
      </c>
      <c r="H329" s="138"/>
      <c r="I329" s="138">
        <f>+[3]ITRMC!E87</f>
        <v>0</v>
      </c>
      <c r="J329" s="138"/>
      <c r="K329" s="138">
        <f>SUM(H329:J329)</f>
        <v>0</v>
      </c>
      <c r="L329" s="138">
        <f t="shared" ref="L329:N331" si="225">+D329+H329</f>
        <v>0</v>
      </c>
      <c r="M329" s="138">
        <f t="shared" si="225"/>
        <v>0</v>
      </c>
      <c r="N329" s="138">
        <f t="shared" si="225"/>
        <v>0</v>
      </c>
      <c r="O329" s="138">
        <f>SUM(L329:N329)</f>
        <v>0</v>
      </c>
      <c r="P329" s="138"/>
      <c r="Q329" s="138"/>
      <c r="R329" s="138"/>
      <c r="S329" s="138">
        <f>SUM(P329:R329)</f>
        <v>0</v>
      </c>
      <c r="T329" s="138"/>
      <c r="U329" s="138">
        <f>+[3]ITRMC!H87</f>
        <v>0</v>
      </c>
      <c r="V329" s="138"/>
      <c r="W329" s="138">
        <f>SUM(T329:V329)</f>
        <v>0</v>
      </c>
      <c r="X329" s="138">
        <f>+[3]ITRMC!J86</f>
        <v>0</v>
      </c>
      <c r="Y329" s="200">
        <f>+[3]ITRMC!J87</f>
        <v>8337950</v>
      </c>
      <c r="Z329" s="138"/>
      <c r="AA329" s="245">
        <f>SUM(X329:Z329)</f>
        <v>8337950</v>
      </c>
      <c r="AB329" s="138">
        <f t="shared" si="201"/>
        <v>0</v>
      </c>
      <c r="AC329" s="138">
        <f t="shared" si="201"/>
        <v>8337950</v>
      </c>
      <c r="AD329" s="138">
        <f t="shared" si="201"/>
        <v>0</v>
      </c>
      <c r="AE329" s="138">
        <f t="shared" si="202"/>
        <v>8337950</v>
      </c>
      <c r="AF329" s="138">
        <f>+[3]ITRMC!AX86</f>
        <v>0</v>
      </c>
      <c r="AG329" s="138">
        <f>+[3]ITRMC!AX87</f>
        <v>5737794.3899999997</v>
      </c>
      <c r="AH329" s="179"/>
      <c r="AI329" s="138">
        <f>SUM(AF329:AH329)</f>
        <v>5737794.3899999997</v>
      </c>
      <c r="AJ329" s="138">
        <f t="shared" ref="AJ329:AL331" si="226">+AB329-AF329</f>
        <v>0</v>
      </c>
      <c r="AK329" s="138">
        <f t="shared" si="226"/>
        <v>2600155.6100000003</v>
      </c>
      <c r="AL329" s="138">
        <f t="shared" si="226"/>
        <v>0</v>
      </c>
      <c r="AM329" s="138">
        <f>SUM(AJ329:AL329)</f>
        <v>2600155.6100000003</v>
      </c>
      <c r="AN329" s="142" t="str">
        <f t="shared" ref="AN329:AQ331" si="227">IF(AB329=0," ",AF329/AB329)</f>
        <v xml:space="preserve"> </v>
      </c>
      <c r="AO329" s="142">
        <f t="shared" si="227"/>
        <v>0.68815408943445322</v>
      </c>
      <c r="AP329" s="142" t="str">
        <f t="shared" si="227"/>
        <v xml:space="preserve"> </v>
      </c>
      <c r="AQ329" s="142">
        <f t="shared" si="227"/>
        <v>0.68815408943445322</v>
      </c>
      <c r="AR329" s="138">
        <f t="shared" ref="AR329:AT331" si="228">+L329-P329-T329</f>
        <v>0</v>
      </c>
      <c r="AS329" s="138">
        <f t="shared" si="228"/>
        <v>0</v>
      </c>
      <c r="AT329" s="138">
        <f t="shared" si="228"/>
        <v>0</v>
      </c>
      <c r="AU329" s="138">
        <f>SUM(AR329:AT329)</f>
        <v>0</v>
      </c>
      <c r="AV329" s="143"/>
    </row>
    <row r="330" spans="1:48" s="96" customFormat="1" ht="24">
      <c r="A330" s="135"/>
      <c r="B330" s="136"/>
      <c r="C330" s="216" t="s">
        <v>138</v>
      </c>
      <c r="D330" s="138"/>
      <c r="E330" s="138"/>
      <c r="F330" s="138"/>
      <c r="G330" s="138">
        <f>SUM(D330:F330)</f>
        <v>0</v>
      </c>
      <c r="H330" s="138">
        <f>+[3]MMMHMC!E86</f>
        <v>0</v>
      </c>
      <c r="I330" s="138">
        <f>+[3]MMMHMC!E87</f>
        <v>0</v>
      </c>
      <c r="J330" s="138"/>
      <c r="K330" s="138">
        <f>SUM(H330:J330)</f>
        <v>0</v>
      </c>
      <c r="L330" s="138">
        <f t="shared" si="225"/>
        <v>0</v>
      </c>
      <c r="M330" s="138">
        <f t="shared" si="225"/>
        <v>0</v>
      </c>
      <c r="N330" s="138">
        <f t="shared" si="225"/>
        <v>0</v>
      </c>
      <c r="O330" s="138">
        <f>SUM(L330:N330)</f>
        <v>0</v>
      </c>
      <c r="P330" s="138"/>
      <c r="Q330" s="138"/>
      <c r="R330" s="138"/>
      <c r="S330" s="138">
        <f>SUM(P330:R330)</f>
        <v>0</v>
      </c>
      <c r="T330" s="138">
        <f>+[3]MMMHMC!H86</f>
        <v>0</v>
      </c>
      <c r="U330" s="138">
        <f>+[3]MMMHMC!H87</f>
        <v>0</v>
      </c>
      <c r="V330" s="138"/>
      <c r="W330" s="138">
        <f>SUM(T330:V330)</f>
        <v>0</v>
      </c>
      <c r="X330" s="138">
        <f>+[3]MMMHMC!J86</f>
        <v>242533.7</v>
      </c>
      <c r="Y330" s="200">
        <f>+[3]MMMHMC!J87</f>
        <v>1298358</v>
      </c>
      <c r="Z330" s="138"/>
      <c r="AA330" s="245">
        <f>SUM(X330:Z330)</f>
        <v>1540891.7</v>
      </c>
      <c r="AB330" s="138">
        <f t="shared" si="201"/>
        <v>242533.7</v>
      </c>
      <c r="AC330" s="138">
        <f t="shared" si="201"/>
        <v>1298358</v>
      </c>
      <c r="AD330" s="138">
        <f t="shared" si="201"/>
        <v>0</v>
      </c>
      <c r="AE330" s="138">
        <f t="shared" si="202"/>
        <v>1540891.7</v>
      </c>
      <c r="AF330" s="138">
        <f>+[3]MMMHMC!AX86</f>
        <v>242533.7</v>
      </c>
      <c r="AG330" s="138">
        <f>+[3]MMMHMC!AX87</f>
        <v>1298358</v>
      </c>
      <c r="AH330" s="179"/>
      <c r="AI330" s="138">
        <f>SUM(AF330:AH330)</f>
        <v>1540891.7</v>
      </c>
      <c r="AJ330" s="138">
        <f t="shared" si="226"/>
        <v>0</v>
      </c>
      <c r="AK330" s="138">
        <f t="shared" si="226"/>
        <v>0</v>
      </c>
      <c r="AL330" s="138">
        <f t="shared" si="226"/>
        <v>0</v>
      </c>
      <c r="AM330" s="138">
        <f>SUM(AJ330:AL330)</f>
        <v>0</v>
      </c>
      <c r="AN330" s="142">
        <f t="shared" si="227"/>
        <v>1</v>
      </c>
      <c r="AO330" s="142">
        <f t="shared" si="227"/>
        <v>1</v>
      </c>
      <c r="AP330" s="142" t="str">
        <f t="shared" si="227"/>
        <v xml:space="preserve"> </v>
      </c>
      <c r="AQ330" s="142">
        <f t="shared" si="227"/>
        <v>1</v>
      </c>
      <c r="AR330" s="138">
        <f t="shared" si="228"/>
        <v>0</v>
      </c>
      <c r="AS330" s="138">
        <f t="shared" si="228"/>
        <v>0</v>
      </c>
      <c r="AT330" s="138">
        <f t="shared" si="228"/>
        <v>0</v>
      </c>
      <c r="AU330" s="138">
        <f>SUM(AR330:AT330)</f>
        <v>0</v>
      </c>
      <c r="AV330" s="143"/>
    </row>
    <row r="331" spans="1:48" s="96" customFormat="1">
      <c r="A331" s="135"/>
      <c r="B331" s="136"/>
      <c r="C331" s="212" t="s">
        <v>166</v>
      </c>
      <c r="D331" s="138"/>
      <c r="E331" s="138"/>
      <c r="F331" s="138"/>
      <c r="G331" s="138">
        <f>SUM(D331:F331)</f>
        <v>0</v>
      </c>
      <c r="H331" s="138">
        <f>+[3]R1!E86</f>
        <v>0</v>
      </c>
      <c r="I331" s="138">
        <f>+[3]R1!E87</f>
        <v>0</v>
      </c>
      <c r="J331" s="138"/>
      <c r="K331" s="138">
        <f>SUM(H331:J331)</f>
        <v>0</v>
      </c>
      <c r="L331" s="138">
        <f t="shared" si="225"/>
        <v>0</v>
      </c>
      <c r="M331" s="138">
        <f t="shared" si="225"/>
        <v>0</v>
      </c>
      <c r="N331" s="138">
        <f t="shared" si="225"/>
        <v>0</v>
      </c>
      <c r="O331" s="138">
        <f>SUM(L331:N331)</f>
        <v>0</v>
      </c>
      <c r="P331" s="138"/>
      <c r="Q331" s="138"/>
      <c r="R331" s="138"/>
      <c r="S331" s="138">
        <f>SUM(P331:R331)</f>
        <v>0</v>
      </c>
      <c r="T331" s="138">
        <f>+[3]R1!H86</f>
        <v>0</v>
      </c>
      <c r="U331" s="138">
        <f>+[3]R1!H87</f>
        <v>0</v>
      </c>
      <c r="V331" s="138"/>
      <c r="W331" s="138">
        <f>SUM(T331:V331)</f>
        <v>0</v>
      </c>
      <c r="X331" s="138">
        <f>+[3]R1!J86</f>
        <v>1237437.3</v>
      </c>
      <c r="Y331" s="200">
        <f>+[3]R1!J87</f>
        <v>3441890</v>
      </c>
      <c r="Z331" s="138"/>
      <c r="AA331" s="245">
        <f>SUM(X331:Z331)</f>
        <v>4679327.3</v>
      </c>
      <c r="AB331" s="138">
        <f t="shared" si="201"/>
        <v>1237437.3</v>
      </c>
      <c r="AC331" s="138">
        <f t="shared" si="201"/>
        <v>3441890</v>
      </c>
      <c r="AD331" s="138">
        <f t="shared" si="201"/>
        <v>0</v>
      </c>
      <c r="AE331" s="138">
        <f t="shared" si="202"/>
        <v>4679327.3</v>
      </c>
      <c r="AF331" s="138">
        <f>+[3]R1!AX86</f>
        <v>1017956.06</v>
      </c>
      <c r="AG331" s="138">
        <f>+[3]R1!AX87</f>
        <v>3441250.1399999997</v>
      </c>
      <c r="AH331" s="179"/>
      <c r="AI331" s="138">
        <f>SUM(AF331:AH331)</f>
        <v>4459206.1999999993</v>
      </c>
      <c r="AJ331" s="138">
        <f t="shared" si="226"/>
        <v>219481.24</v>
      </c>
      <c r="AK331" s="138">
        <f t="shared" si="226"/>
        <v>639.86000000033528</v>
      </c>
      <c r="AL331" s="138">
        <f t="shared" si="226"/>
        <v>0</v>
      </c>
      <c r="AM331" s="138">
        <f>SUM(AJ331:AL331)</f>
        <v>220121.10000000033</v>
      </c>
      <c r="AN331" s="142">
        <f t="shared" si="227"/>
        <v>0.82263243559895927</v>
      </c>
      <c r="AO331" s="142">
        <f t="shared" si="227"/>
        <v>0.99981409632498419</v>
      </c>
      <c r="AP331" s="142" t="str">
        <f t="shared" si="227"/>
        <v xml:space="preserve"> </v>
      </c>
      <c r="AQ331" s="142">
        <f t="shared" si="227"/>
        <v>0.95295881525534654</v>
      </c>
      <c r="AR331" s="138">
        <f t="shared" si="228"/>
        <v>0</v>
      </c>
      <c r="AS331" s="138">
        <f t="shared" si="228"/>
        <v>0</v>
      </c>
      <c r="AT331" s="138">
        <f t="shared" si="228"/>
        <v>0</v>
      </c>
      <c r="AU331" s="138">
        <f>SUM(AR331:AT331)</f>
        <v>0</v>
      </c>
      <c r="AV331" s="143"/>
    </row>
    <row r="332" spans="1:48" s="96" customFormat="1">
      <c r="A332" s="135"/>
      <c r="B332" s="136"/>
      <c r="C332" s="212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200"/>
      <c r="Z332" s="138"/>
      <c r="AA332" s="138"/>
      <c r="AB332" s="138">
        <f t="shared" si="201"/>
        <v>0</v>
      </c>
      <c r="AC332" s="138">
        <f t="shared" si="201"/>
        <v>0</v>
      </c>
      <c r="AD332" s="138">
        <f t="shared" si="201"/>
        <v>0</v>
      </c>
      <c r="AE332" s="138">
        <f t="shared" si="202"/>
        <v>0</v>
      </c>
      <c r="AF332" s="138"/>
      <c r="AG332" s="138"/>
      <c r="AH332" s="179"/>
      <c r="AI332" s="138"/>
      <c r="AJ332" s="138"/>
      <c r="AK332" s="138"/>
      <c r="AL332" s="138"/>
      <c r="AM332" s="138"/>
      <c r="AN332" s="142"/>
      <c r="AO332" s="142"/>
      <c r="AP332" s="142"/>
      <c r="AQ332" s="142"/>
      <c r="AR332" s="138"/>
      <c r="AS332" s="138"/>
      <c r="AT332" s="138"/>
      <c r="AU332" s="138"/>
      <c r="AV332" s="143"/>
    </row>
    <row r="333" spans="1:48" s="96" customFormat="1">
      <c r="A333" s="135"/>
      <c r="B333" s="136"/>
      <c r="C333" s="212" t="s">
        <v>139</v>
      </c>
      <c r="D333" s="138"/>
      <c r="E333" s="138"/>
      <c r="F333" s="138"/>
      <c r="G333" s="138">
        <f>SUM(D333:F333)</f>
        <v>0</v>
      </c>
      <c r="H333" s="138">
        <f>+[3]CVMC!E86</f>
        <v>0</v>
      </c>
      <c r="I333" s="138"/>
      <c r="J333" s="138"/>
      <c r="K333" s="138">
        <f>SUM(H333:J333)</f>
        <v>0</v>
      </c>
      <c r="L333" s="138">
        <f>+D333+H333</f>
        <v>0</v>
      </c>
      <c r="M333" s="138">
        <f>+E333+I333</f>
        <v>0</v>
      </c>
      <c r="N333" s="138">
        <f>+F333+J333</f>
        <v>0</v>
      </c>
      <c r="O333" s="138">
        <f>SUM(L333:N333)</f>
        <v>0</v>
      </c>
      <c r="P333" s="138"/>
      <c r="Q333" s="138"/>
      <c r="R333" s="138"/>
      <c r="S333" s="138">
        <f>SUM(P333:R333)</f>
        <v>0</v>
      </c>
      <c r="T333" s="138">
        <f>+[3]CVMC!H86</f>
        <v>0</v>
      </c>
      <c r="U333" s="138"/>
      <c r="V333" s="138"/>
      <c r="W333" s="138">
        <f>SUM(T333:V333)</f>
        <v>0</v>
      </c>
      <c r="X333" s="138">
        <f>+[3]CVMC!J86</f>
        <v>7969600</v>
      </c>
      <c r="Y333" s="200">
        <f>+[3]CVMC!J87</f>
        <v>0</v>
      </c>
      <c r="Z333" s="138"/>
      <c r="AA333" s="245">
        <f>SUM(X333:Z333)</f>
        <v>7969600</v>
      </c>
      <c r="AB333" s="138">
        <f t="shared" si="201"/>
        <v>7969600</v>
      </c>
      <c r="AC333" s="138">
        <f t="shared" si="201"/>
        <v>0</v>
      </c>
      <c r="AD333" s="138">
        <f t="shared" si="201"/>
        <v>0</v>
      </c>
      <c r="AE333" s="138">
        <f t="shared" si="202"/>
        <v>7969600</v>
      </c>
      <c r="AF333" s="138">
        <f>+[3]CVMC!AX86</f>
        <v>7216590.8500000006</v>
      </c>
      <c r="AG333" s="138">
        <f>+[3]CVMC!AX87</f>
        <v>0</v>
      </c>
      <c r="AH333" s="179"/>
      <c r="AI333" s="138">
        <f>SUM(AF333:AH333)</f>
        <v>7216590.8500000006</v>
      </c>
      <c r="AJ333" s="138">
        <f>+AB333-AF333</f>
        <v>753009.14999999944</v>
      </c>
      <c r="AK333" s="138">
        <f>+AC333-AG333</f>
        <v>0</v>
      </c>
      <c r="AL333" s="138">
        <f>+AD333-AH333</f>
        <v>0</v>
      </c>
      <c r="AM333" s="138">
        <f>SUM(AJ333:AL333)</f>
        <v>753009.14999999944</v>
      </c>
      <c r="AN333" s="142">
        <f>IF(AB333=0," ",AF333/AB333)</f>
        <v>0.9055148125376431</v>
      </c>
      <c r="AO333" s="142" t="str">
        <f>IF(AC333=0," ",AG333/AC333)</f>
        <v xml:space="preserve"> </v>
      </c>
      <c r="AP333" s="142" t="str">
        <f>IF(AD333=0," ",AH333/AD333)</f>
        <v xml:space="preserve"> </v>
      </c>
      <c r="AQ333" s="142">
        <f>IF(AE333=0," ",AI333/AE333)</f>
        <v>0.9055148125376431</v>
      </c>
      <c r="AR333" s="138">
        <f>+L333-P333-T333</f>
        <v>0</v>
      </c>
      <c r="AS333" s="138">
        <f>+M333-Q333-U333</f>
        <v>0</v>
      </c>
      <c r="AT333" s="138">
        <f>+N333-R333-V333</f>
        <v>0</v>
      </c>
      <c r="AU333" s="138">
        <f>SUM(AR333:AT333)</f>
        <v>0</v>
      </c>
      <c r="AV333" s="143"/>
    </row>
    <row r="334" spans="1:48" s="96" customFormat="1">
      <c r="A334" s="135"/>
      <c r="B334" s="136"/>
      <c r="C334" s="212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200"/>
      <c r="Z334" s="138"/>
      <c r="AA334" s="138"/>
      <c r="AB334" s="138">
        <f t="shared" si="201"/>
        <v>0</v>
      </c>
      <c r="AC334" s="138">
        <f t="shared" si="201"/>
        <v>0</v>
      </c>
      <c r="AD334" s="138">
        <f t="shared" si="201"/>
        <v>0</v>
      </c>
      <c r="AE334" s="138">
        <f t="shared" si="202"/>
        <v>0</v>
      </c>
      <c r="AF334" s="138"/>
      <c r="AG334" s="138"/>
      <c r="AH334" s="179"/>
      <c r="AI334" s="138"/>
      <c r="AJ334" s="138"/>
      <c r="AK334" s="138"/>
      <c r="AL334" s="138"/>
      <c r="AM334" s="138"/>
      <c r="AN334" s="142"/>
      <c r="AO334" s="142"/>
      <c r="AP334" s="142"/>
      <c r="AQ334" s="142"/>
      <c r="AR334" s="138"/>
      <c r="AS334" s="138"/>
      <c r="AT334" s="138"/>
      <c r="AU334" s="138"/>
      <c r="AV334" s="143"/>
    </row>
    <row r="335" spans="1:48" s="96" customFormat="1">
      <c r="A335" s="135"/>
      <c r="B335" s="136"/>
      <c r="C335" s="216" t="s">
        <v>115</v>
      </c>
      <c r="D335" s="138"/>
      <c r="E335" s="138"/>
      <c r="F335" s="138"/>
      <c r="G335" s="138">
        <f>SUM(D335:F335)</f>
        <v>0</v>
      </c>
      <c r="H335" s="138">
        <f>+[3]BRH!E86</f>
        <v>0</v>
      </c>
      <c r="I335" s="138">
        <f>+[3]BRH!E87</f>
        <v>0</v>
      </c>
      <c r="J335" s="138"/>
      <c r="K335" s="138">
        <f>SUM(H335:J335)</f>
        <v>0</v>
      </c>
      <c r="L335" s="138">
        <f>+D335+H335</f>
        <v>0</v>
      </c>
      <c r="M335" s="138">
        <f>+E335+I335</f>
        <v>0</v>
      </c>
      <c r="N335" s="138">
        <f>+F335+J335</f>
        <v>0</v>
      </c>
      <c r="O335" s="138">
        <f>SUM(L335:N335)</f>
        <v>0</v>
      </c>
      <c r="P335" s="138"/>
      <c r="Q335" s="138"/>
      <c r="R335" s="138"/>
      <c r="S335" s="138">
        <f>SUM(P335:R335)</f>
        <v>0</v>
      </c>
      <c r="T335" s="138">
        <f>+[3]BRH!H86</f>
        <v>0</v>
      </c>
      <c r="U335" s="138">
        <f>+[3]BRH!H87</f>
        <v>0</v>
      </c>
      <c r="V335" s="138"/>
      <c r="W335" s="138">
        <f>SUM(T335:V335)</f>
        <v>0</v>
      </c>
      <c r="X335" s="138">
        <f>+[3]BRH!J86</f>
        <v>0</v>
      </c>
      <c r="Y335" s="200">
        <f>+[3]BRH!J87</f>
        <v>4000000</v>
      </c>
      <c r="Z335" s="138"/>
      <c r="AA335" s="245">
        <f>SUM(X335:Z335)</f>
        <v>4000000</v>
      </c>
      <c r="AB335" s="138">
        <f t="shared" si="201"/>
        <v>0</v>
      </c>
      <c r="AC335" s="138">
        <f t="shared" si="201"/>
        <v>4000000</v>
      </c>
      <c r="AD335" s="138">
        <f t="shared" si="201"/>
        <v>0</v>
      </c>
      <c r="AE335" s="138">
        <f t="shared" si="202"/>
        <v>4000000</v>
      </c>
      <c r="AF335" s="138">
        <f>+[3]BRH!AX86</f>
        <v>0</v>
      </c>
      <c r="AG335" s="138">
        <f>+[3]BRH!AX87</f>
        <v>3997936</v>
      </c>
      <c r="AH335" s="179"/>
      <c r="AI335" s="138">
        <f>SUM(AF335:AH335)</f>
        <v>3997936</v>
      </c>
      <c r="AJ335" s="138">
        <f>+AB335-AF335</f>
        <v>0</v>
      </c>
      <c r="AK335" s="138">
        <f>+AC335-AG335</f>
        <v>2064</v>
      </c>
      <c r="AL335" s="138">
        <f>+AD335-AH335</f>
        <v>0</v>
      </c>
      <c r="AM335" s="138">
        <f>SUM(AJ335:AL335)</f>
        <v>2064</v>
      </c>
      <c r="AN335" s="142" t="str">
        <f>IF(AB335=0," ",AF335/AB335)</f>
        <v xml:space="preserve"> </v>
      </c>
      <c r="AO335" s="142">
        <f>IF(AC335=0," ",AG335/AC335)</f>
        <v>0.99948400000000004</v>
      </c>
      <c r="AP335" s="142" t="str">
        <f>IF(AD335=0," ",AH335/AD335)</f>
        <v xml:space="preserve"> </v>
      </c>
      <c r="AQ335" s="142">
        <f>IF(AE335=0," ",AI335/AE335)</f>
        <v>0.99948400000000004</v>
      </c>
      <c r="AR335" s="138">
        <f>+L335-P335-T335</f>
        <v>0</v>
      </c>
      <c r="AS335" s="138">
        <f>+M335-Q335-U335</f>
        <v>0</v>
      </c>
      <c r="AT335" s="138">
        <f>+N335-R335-V335</f>
        <v>0</v>
      </c>
      <c r="AU335" s="138">
        <f>SUM(AR335:AT335)</f>
        <v>0</v>
      </c>
      <c r="AV335" s="143"/>
    </row>
    <row r="336" spans="1:48" s="96" customFormat="1">
      <c r="A336" s="135"/>
      <c r="B336" s="136"/>
      <c r="C336" s="212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200"/>
      <c r="Z336" s="138"/>
      <c r="AA336" s="138"/>
      <c r="AB336" s="138"/>
      <c r="AC336" s="138"/>
      <c r="AD336" s="138"/>
      <c r="AE336" s="138"/>
      <c r="AF336" s="138"/>
      <c r="AG336" s="138"/>
      <c r="AH336" s="179"/>
      <c r="AI336" s="138"/>
      <c r="AJ336" s="138"/>
      <c r="AK336" s="138"/>
      <c r="AL336" s="138"/>
      <c r="AM336" s="138"/>
      <c r="AN336" s="142"/>
      <c r="AO336" s="142"/>
      <c r="AP336" s="142"/>
      <c r="AQ336" s="142"/>
      <c r="AR336" s="138"/>
      <c r="AS336" s="138"/>
      <c r="AT336" s="138"/>
      <c r="AU336" s="138"/>
      <c r="AV336" s="143"/>
    </row>
    <row r="337" spans="1:48" s="96" customFormat="1">
      <c r="A337" s="135"/>
      <c r="B337" s="136"/>
      <c r="C337" s="212" t="s">
        <v>116</v>
      </c>
      <c r="D337" s="138"/>
      <c r="E337" s="138"/>
      <c r="F337" s="138"/>
      <c r="G337" s="138">
        <f>SUM(D337:F337)</f>
        <v>0</v>
      </c>
      <c r="H337" s="138">
        <f>+[3]BMC!E86</f>
        <v>0</v>
      </c>
      <c r="I337" s="138"/>
      <c r="J337" s="138"/>
      <c r="K337" s="138">
        <f>SUM(H337:J337)</f>
        <v>0</v>
      </c>
      <c r="L337" s="138">
        <f t="shared" ref="L337:N341" si="229">+D337+H337</f>
        <v>0</v>
      </c>
      <c r="M337" s="138">
        <f t="shared" si="229"/>
        <v>0</v>
      </c>
      <c r="N337" s="138">
        <f t="shared" si="229"/>
        <v>0</v>
      </c>
      <c r="O337" s="138">
        <f>SUM(L337:N337)</f>
        <v>0</v>
      </c>
      <c r="P337" s="138"/>
      <c r="Q337" s="138"/>
      <c r="R337" s="138"/>
      <c r="S337" s="138">
        <f>SUM(P337:R337)</f>
        <v>0</v>
      </c>
      <c r="T337" s="138">
        <f>+[3]BMC!H86</f>
        <v>0</v>
      </c>
      <c r="U337" s="138"/>
      <c r="V337" s="138"/>
      <c r="W337" s="138">
        <f>SUM(T337:V337)</f>
        <v>0</v>
      </c>
      <c r="X337" s="138">
        <f>+[3]BMC!J86</f>
        <v>976761.1</v>
      </c>
      <c r="Y337" s="200">
        <f>+[3]BMC!J87</f>
        <v>1853087</v>
      </c>
      <c r="Z337" s="138"/>
      <c r="AA337" s="245">
        <f>SUM(X337:Z337)</f>
        <v>2829848.1</v>
      </c>
      <c r="AB337" s="138">
        <f t="shared" si="201"/>
        <v>976761.1</v>
      </c>
      <c r="AC337" s="138">
        <f t="shared" si="201"/>
        <v>1853087</v>
      </c>
      <c r="AD337" s="138">
        <f t="shared" si="201"/>
        <v>0</v>
      </c>
      <c r="AE337" s="138">
        <f t="shared" si="202"/>
        <v>2829848.1</v>
      </c>
      <c r="AF337" s="138">
        <f>+[3]BMC!AX86</f>
        <v>976761.1</v>
      </c>
      <c r="AG337" s="138">
        <f>+[3]BMC!AX87</f>
        <v>0</v>
      </c>
      <c r="AH337" s="179"/>
      <c r="AI337" s="138">
        <f>SUM(AF337:AH337)</f>
        <v>976761.1</v>
      </c>
      <c r="AJ337" s="138">
        <f t="shared" ref="AJ337:AL341" si="230">+AB337-AF337</f>
        <v>0</v>
      </c>
      <c r="AK337" s="138">
        <f t="shared" si="230"/>
        <v>1853087</v>
      </c>
      <c r="AL337" s="138">
        <f t="shared" si="230"/>
        <v>0</v>
      </c>
      <c r="AM337" s="138">
        <f>SUM(AJ337:AL337)</f>
        <v>1853087</v>
      </c>
      <c r="AN337" s="142">
        <f t="shared" ref="AN337:AQ341" si="231">IF(AB337=0," ",AF337/AB337)</f>
        <v>1</v>
      </c>
      <c r="AO337" s="142">
        <f t="shared" si="231"/>
        <v>0</v>
      </c>
      <c r="AP337" s="142" t="str">
        <f t="shared" si="231"/>
        <v xml:space="preserve"> </v>
      </c>
      <c r="AQ337" s="142">
        <f t="shared" si="231"/>
        <v>0.34516379165369332</v>
      </c>
      <c r="AR337" s="138">
        <f t="shared" ref="AR337:AT341" si="232">+L337-P337-T337</f>
        <v>0</v>
      </c>
      <c r="AS337" s="138">
        <f t="shared" si="232"/>
        <v>0</v>
      </c>
      <c r="AT337" s="138">
        <f t="shared" si="232"/>
        <v>0</v>
      </c>
      <c r="AU337" s="138">
        <f>SUM(AR337:AT337)</f>
        <v>0</v>
      </c>
      <c r="AV337" s="143"/>
    </row>
    <row r="338" spans="1:48" s="96" customFormat="1" ht="24">
      <c r="A338" s="135"/>
      <c r="B338" s="136"/>
      <c r="C338" s="212" t="s">
        <v>117</v>
      </c>
      <c r="D338" s="138"/>
      <c r="E338" s="138"/>
      <c r="F338" s="138"/>
      <c r="G338" s="138">
        <f>SUM(D338:F338)</f>
        <v>0</v>
      </c>
      <c r="H338" s="138">
        <f>+[3]BRTTH!E86</f>
        <v>0</v>
      </c>
      <c r="I338" s="138"/>
      <c r="J338" s="138"/>
      <c r="K338" s="138">
        <f>SUM(H338:J338)</f>
        <v>0</v>
      </c>
      <c r="L338" s="138">
        <f t="shared" si="229"/>
        <v>0</v>
      </c>
      <c r="M338" s="138">
        <f t="shared" si="229"/>
        <v>0</v>
      </c>
      <c r="N338" s="138">
        <f t="shared" si="229"/>
        <v>0</v>
      </c>
      <c r="O338" s="138">
        <f>SUM(L338:N338)</f>
        <v>0</v>
      </c>
      <c r="P338" s="138"/>
      <c r="Q338" s="138"/>
      <c r="R338" s="138"/>
      <c r="S338" s="138">
        <f>SUM(P338:R338)</f>
        <v>0</v>
      </c>
      <c r="T338" s="138">
        <f>+[3]BRTTH!H86</f>
        <v>0</v>
      </c>
      <c r="U338" s="138"/>
      <c r="V338" s="138"/>
      <c r="W338" s="138">
        <f>SUM(T338:V338)</f>
        <v>0</v>
      </c>
      <c r="X338" s="138">
        <f>+[3]BRTTH!J86</f>
        <v>2552031.64</v>
      </c>
      <c r="Y338" s="200">
        <f>+[3]BRTTH!J87</f>
        <v>1553087</v>
      </c>
      <c r="Z338" s="138"/>
      <c r="AA338" s="245">
        <f>SUM(X338:Z338)</f>
        <v>4105118.64</v>
      </c>
      <c r="AB338" s="138">
        <f t="shared" si="201"/>
        <v>2552031.64</v>
      </c>
      <c r="AC338" s="138">
        <f t="shared" si="201"/>
        <v>1553087</v>
      </c>
      <c r="AD338" s="138">
        <f t="shared" si="201"/>
        <v>0</v>
      </c>
      <c r="AE338" s="138">
        <f t="shared" si="202"/>
        <v>4105118.64</v>
      </c>
      <c r="AF338" s="138">
        <f>+[3]BRTTH!AX86</f>
        <v>2552031.64</v>
      </c>
      <c r="AG338" s="138">
        <f>+[3]BRTTH!AX87</f>
        <v>0</v>
      </c>
      <c r="AH338" s="179"/>
      <c r="AI338" s="138">
        <f>SUM(AF338:AH338)</f>
        <v>2552031.64</v>
      </c>
      <c r="AJ338" s="138">
        <f t="shared" si="230"/>
        <v>0</v>
      </c>
      <c r="AK338" s="138">
        <f t="shared" si="230"/>
        <v>1553087</v>
      </c>
      <c r="AL338" s="138">
        <f t="shared" si="230"/>
        <v>0</v>
      </c>
      <c r="AM338" s="138">
        <f>SUM(AJ338:AL338)</f>
        <v>1553087</v>
      </c>
      <c r="AN338" s="142">
        <f t="shared" si="231"/>
        <v>1</v>
      </c>
      <c r="AO338" s="142">
        <f t="shared" si="231"/>
        <v>0</v>
      </c>
      <c r="AP338" s="142" t="str">
        <f t="shared" si="231"/>
        <v xml:space="preserve"> </v>
      </c>
      <c r="AQ338" s="142">
        <f t="shared" si="231"/>
        <v>0.62167061753908293</v>
      </c>
      <c r="AR338" s="138">
        <f t="shared" si="232"/>
        <v>0</v>
      </c>
      <c r="AS338" s="138">
        <f t="shared" si="232"/>
        <v>0</v>
      </c>
      <c r="AT338" s="138">
        <f t="shared" si="232"/>
        <v>0</v>
      </c>
      <c r="AU338" s="138">
        <f>SUM(AR338:AT338)</f>
        <v>0</v>
      </c>
      <c r="AV338" s="143"/>
    </row>
    <row r="339" spans="1:48" s="96" customFormat="1">
      <c r="A339" s="135"/>
      <c r="B339" s="136"/>
      <c r="C339" s="212" t="s">
        <v>118</v>
      </c>
      <c r="D339" s="138"/>
      <c r="E339" s="138"/>
      <c r="F339" s="138"/>
      <c r="G339" s="138">
        <f>SUM(D339:F339)</f>
        <v>0</v>
      </c>
      <c r="H339" s="138">
        <f>+[3]BS!E86</f>
        <v>0</v>
      </c>
      <c r="I339" s="138"/>
      <c r="J339" s="138"/>
      <c r="K339" s="138">
        <f>SUM(H339:J339)</f>
        <v>0</v>
      </c>
      <c r="L339" s="138">
        <f t="shared" si="229"/>
        <v>0</v>
      </c>
      <c r="M339" s="138">
        <f t="shared" si="229"/>
        <v>0</v>
      </c>
      <c r="N339" s="138">
        <f t="shared" si="229"/>
        <v>0</v>
      </c>
      <c r="O339" s="138">
        <f>SUM(L339:N339)</f>
        <v>0</v>
      </c>
      <c r="P339" s="138"/>
      <c r="Q339" s="138"/>
      <c r="R339" s="138"/>
      <c r="S339" s="138">
        <f>SUM(P339:R339)</f>
        <v>0</v>
      </c>
      <c r="T339" s="138">
        <f>+[3]BS!H86</f>
        <v>0</v>
      </c>
      <c r="U339" s="138"/>
      <c r="V339" s="138"/>
      <c r="W339" s="138">
        <f>SUM(T339:V339)</f>
        <v>0</v>
      </c>
      <c r="X339" s="138">
        <f>+[3]BS!J86</f>
        <v>577412</v>
      </c>
      <c r="Y339" s="200">
        <f>+[3]BS!J87</f>
        <v>1381250</v>
      </c>
      <c r="Z339" s="138"/>
      <c r="AA339" s="245">
        <f>SUM(X339:Z339)</f>
        <v>1958662</v>
      </c>
      <c r="AB339" s="138">
        <f t="shared" si="201"/>
        <v>577412</v>
      </c>
      <c r="AC339" s="138">
        <f t="shared" si="201"/>
        <v>1381250</v>
      </c>
      <c r="AD339" s="138">
        <f t="shared" si="201"/>
        <v>0</v>
      </c>
      <c r="AE339" s="138">
        <f t="shared" si="202"/>
        <v>1958662</v>
      </c>
      <c r="AF339" s="138">
        <f>+[3]BS!AX86</f>
        <v>577412</v>
      </c>
      <c r="AG339" s="138">
        <f>+[3]BS!AX87</f>
        <v>1381250</v>
      </c>
      <c r="AH339" s="179"/>
      <c r="AI339" s="138">
        <f>SUM(AF339:AH339)</f>
        <v>1958662</v>
      </c>
      <c r="AJ339" s="138">
        <f t="shared" si="230"/>
        <v>0</v>
      </c>
      <c r="AK339" s="138">
        <f t="shared" si="230"/>
        <v>0</v>
      </c>
      <c r="AL339" s="138">
        <f t="shared" si="230"/>
        <v>0</v>
      </c>
      <c r="AM339" s="138">
        <f>SUM(AJ339:AL339)</f>
        <v>0</v>
      </c>
      <c r="AN339" s="142">
        <f t="shared" si="231"/>
        <v>1</v>
      </c>
      <c r="AO339" s="142">
        <f t="shared" si="231"/>
        <v>1</v>
      </c>
      <c r="AP339" s="142" t="str">
        <f t="shared" si="231"/>
        <v xml:space="preserve"> </v>
      </c>
      <c r="AQ339" s="142">
        <f t="shared" si="231"/>
        <v>1</v>
      </c>
      <c r="AR339" s="138">
        <f t="shared" si="232"/>
        <v>0</v>
      </c>
      <c r="AS339" s="138">
        <f t="shared" si="232"/>
        <v>0</v>
      </c>
      <c r="AT339" s="138">
        <f t="shared" si="232"/>
        <v>0</v>
      </c>
      <c r="AU339" s="138">
        <f>SUM(AR339:AT339)</f>
        <v>0</v>
      </c>
      <c r="AV339" s="143"/>
    </row>
    <row r="340" spans="1:48" s="96" customFormat="1">
      <c r="A340" s="135"/>
      <c r="B340" s="136"/>
      <c r="C340" s="213" t="s">
        <v>119</v>
      </c>
      <c r="D340" s="138"/>
      <c r="E340" s="138"/>
      <c r="F340" s="138"/>
      <c r="G340" s="138">
        <f>SUM(D340:F340)</f>
        <v>0</v>
      </c>
      <c r="H340" s="138">
        <f>+'[3]TRC-CAMARINES'!E86</f>
        <v>0</v>
      </c>
      <c r="I340" s="138"/>
      <c r="J340" s="138"/>
      <c r="K340" s="138">
        <f>SUM(H340:J340)</f>
        <v>0</v>
      </c>
      <c r="L340" s="138">
        <f t="shared" si="229"/>
        <v>0</v>
      </c>
      <c r="M340" s="138">
        <f t="shared" si="229"/>
        <v>0</v>
      </c>
      <c r="N340" s="138">
        <f t="shared" si="229"/>
        <v>0</v>
      </c>
      <c r="O340" s="138">
        <f>SUM(L340:N340)</f>
        <v>0</v>
      </c>
      <c r="P340" s="138"/>
      <c r="Q340" s="138"/>
      <c r="R340" s="138"/>
      <c r="S340" s="138">
        <f>SUM(P340:R340)</f>
        <v>0</v>
      </c>
      <c r="T340" s="138">
        <f>+'[3]TRC-CAMARINES'!H86</f>
        <v>0</v>
      </c>
      <c r="U340" s="138"/>
      <c r="V340" s="138"/>
      <c r="W340" s="138">
        <f>SUM(T340:V340)</f>
        <v>0</v>
      </c>
      <c r="X340" s="138">
        <f>+'[3]TRC-CAMARINES'!J86</f>
        <v>940702.4</v>
      </c>
      <c r="Y340" s="200">
        <f>+'[3]TRC-CAMARINES'!J87</f>
        <v>0</v>
      </c>
      <c r="Z340" s="138"/>
      <c r="AA340" s="245">
        <f>SUM(X340:Z340)</f>
        <v>940702.4</v>
      </c>
      <c r="AB340" s="138">
        <f t="shared" si="201"/>
        <v>940702.4</v>
      </c>
      <c r="AC340" s="138">
        <f t="shared" si="201"/>
        <v>0</v>
      </c>
      <c r="AD340" s="138">
        <f t="shared" si="201"/>
        <v>0</v>
      </c>
      <c r="AE340" s="138">
        <f t="shared" si="202"/>
        <v>940702.4</v>
      </c>
      <c r="AF340" s="138">
        <f>+'[3]TRC-CAMARINES'!AX86</f>
        <v>1239659.6599999999</v>
      </c>
      <c r="AG340" s="138">
        <f>+'[3]TRC-CAMARINES'!AX87</f>
        <v>0</v>
      </c>
      <c r="AH340" s="179"/>
      <c r="AI340" s="138">
        <f>SUM(AF340:AH340)</f>
        <v>1239659.6599999999</v>
      </c>
      <c r="AJ340" s="138">
        <f t="shared" si="230"/>
        <v>-298957.25999999989</v>
      </c>
      <c r="AK340" s="138">
        <f t="shared" si="230"/>
        <v>0</v>
      </c>
      <c r="AL340" s="138">
        <f t="shared" si="230"/>
        <v>0</v>
      </c>
      <c r="AM340" s="138">
        <f>SUM(AJ340:AL340)</f>
        <v>-298957.25999999989</v>
      </c>
      <c r="AN340" s="142">
        <f t="shared" si="231"/>
        <v>1.3178021657008634</v>
      </c>
      <c r="AO340" s="142" t="str">
        <f t="shared" si="231"/>
        <v xml:space="preserve"> </v>
      </c>
      <c r="AP340" s="142" t="str">
        <f t="shared" si="231"/>
        <v xml:space="preserve"> </v>
      </c>
      <c r="AQ340" s="142">
        <f t="shared" si="231"/>
        <v>1.3178021657008634</v>
      </c>
      <c r="AR340" s="138">
        <f t="shared" si="232"/>
        <v>0</v>
      </c>
      <c r="AS340" s="138">
        <f t="shared" si="232"/>
        <v>0</v>
      </c>
      <c r="AT340" s="138">
        <f t="shared" si="232"/>
        <v>0</v>
      </c>
      <c r="AU340" s="138">
        <f>SUM(AR340:AT340)</f>
        <v>0</v>
      </c>
      <c r="AV340" s="143"/>
    </row>
    <row r="341" spans="1:48" s="96" customFormat="1">
      <c r="A341" s="135"/>
      <c r="B341" s="136"/>
      <c r="C341" s="213" t="s">
        <v>77</v>
      </c>
      <c r="D341" s="138"/>
      <c r="E341" s="138"/>
      <c r="F341" s="138"/>
      <c r="G341" s="138">
        <f>SUM(D341:F341)</f>
        <v>0</v>
      </c>
      <c r="H341" s="138">
        <f>+[3]malinao!E86</f>
        <v>0</v>
      </c>
      <c r="I341" s="138"/>
      <c r="J341" s="138"/>
      <c r="K341" s="138">
        <f>SUM(H341:J341)</f>
        <v>0</v>
      </c>
      <c r="L341" s="138">
        <f t="shared" si="229"/>
        <v>0</v>
      </c>
      <c r="M341" s="138">
        <f t="shared" si="229"/>
        <v>0</v>
      </c>
      <c r="N341" s="138">
        <f t="shared" si="229"/>
        <v>0</v>
      </c>
      <c r="O341" s="138">
        <f>SUM(L341:N341)</f>
        <v>0</v>
      </c>
      <c r="P341" s="138"/>
      <c r="Q341" s="138"/>
      <c r="R341" s="138"/>
      <c r="S341" s="138">
        <f>SUM(P341:R341)</f>
        <v>0</v>
      </c>
      <c r="T341" s="138">
        <f>+[3]malinao!H86</f>
        <v>0</v>
      </c>
      <c r="U341" s="138"/>
      <c r="V341" s="138"/>
      <c r="W341" s="138">
        <f>SUM(T341:V341)</f>
        <v>0</v>
      </c>
      <c r="X341" s="138">
        <f>+[3]malinao!J86</f>
        <v>174124.9</v>
      </c>
      <c r="Y341" s="200">
        <f>+[3]malinao!J87</f>
        <v>0</v>
      </c>
      <c r="Z341" s="138"/>
      <c r="AA341" s="245">
        <f>SUM(X341:Z341)</f>
        <v>174124.9</v>
      </c>
      <c r="AB341" s="138">
        <f t="shared" si="201"/>
        <v>174124.9</v>
      </c>
      <c r="AC341" s="138">
        <f t="shared" si="201"/>
        <v>0</v>
      </c>
      <c r="AD341" s="138">
        <f t="shared" si="201"/>
        <v>0</v>
      </c>
      <c r="AE341" s="138">
        <f t="shared" si="202"/>
        <v>174124.9</v>
      </c>
      <c r="AF341" s="138">
        <f>+[3]malinao!AX86</f>
        <v>174124.9</v>
      </c>
      <c r="AG341" s="138">
        <f>+[3]malinao!AX87</f>
        <v>0</v>
      </c>
      <c r="AH341" s="179"/>
      <c r="AI341" s="138">
        <f>SUM(AF341:AH341)</f>
        <v>174124.9</v>
      </c>
      <c r="AJ341" s="138">
        <f t="shared" si="230"/>
        <v>0</v>
      </c>
      <c r="AK341" s="138">
        <f t="shared" si="230"/>
        <v>0</v>
      </c>
      <c r="AL341" s="138">
        <f t="shared" si="230"/>
        <v>0</v>
      </c>
      <c r="AM341" s="138">
        <f>SUM(AJ341:AL341)</f>
        <v>0</v>
      </c>
      <c r="AN341" s="142">
        <f t="shared" si="231"/>
        <v>1</v>
      </c>
      <c r="AO341" s="142" t="str">
        <f t="shared" si="231"/>
        <v xml:space="preserve"> </v>
      </c>
      <c r="AP341" s="142" t="str">
        <f t="shared" si="231"/>
        <v xml:space="preserve"> </v>
      </c>
      <c r="AQ341" s="142">
        <f t="shared" si="231"/>
        <v>1</v>
      </c>
      <c r="AR341" s="138">
        <f t="shared" si="232"/>
        <v>0</v>
      </c>
      <c r="AS341" s="138">
        <f t="shared" si="232"/>
        <v>0</v>
      </c>
      <c r="AT341" s="138">
        <f t="shared" si="232"/>
        <v>0</v>
      </c>
      <c r="AU341" s="138">
        <f>SUM(AR341:AT341)</f>
        <v>0</v>
      </c>
      <c r="AV341" s="143"/>
    </row>
    <row r="342" spans="1:48" s="96" customFormat="1">
      <c r="A342" s="135"/>
      <c r="B342" s="136"/>
      <c r="C342" s="213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200"/>
      <c r="Z342" s="138"/>
      <c r="AA342" s="138"/>
      <c r="AB342" s="138">
        <f t="shared" si="201"/>
        <v>0</v>
      </c>
      <c r="AC342" s="138">
        <f t="shared" si="201"/>
        <v>0</v>
      </c>
      <c r="AD342" s="138">
        <f t="shared" si="201"/>
        <v>0</v>
      </c>
      <c r="AE342" s="138">
        <f t="shared" si="202"/>
        <v>0</v>
      </c>
      <c r="AF342" s="138"/>
      <c r="AG342" s="138"/>
      <c r="AH342" s="179"/>
      <c r="AI342" s="138"/>
      <c r="AJ342" s="138"/>
      <c r="AK342" s="138"/>
      <c r="AL342" s="138"/>
      <c r="AM342" s="138"/>
      <c r="AN342" s="142"/>
      <c r="AO342" s="142"/>
      <c r="AP342" s="142"/>
      <c r="AQ342" s="142"/>
      <c r="AR342" s="138"/>
      <c r="AS342" s="138"/>
      <c r="AT342" s="138"/>
      <c r="AU342" s="138"/>
      <c r="AV342" s="143"/>
    </row>
    <row r="343" spans="1:48" s="96" customFormat="1" ht="24">
      <c r="A343" s="135"/>
      <c r="B343" s="136"/>
      <c r="C343" s="216" t="s">
        <v>142</v>
      </c>
      <c r="D343" s="138"/>
      <c r="E343" s="138"/>
      <c r="F343" s="138"/>
      <c r="G343" s="138">
        <f>SUM(D343:F343)</f>
        <v>0</v>
      </c>
      <c r="H343" s="138"/>
      <c r="I343" s="138">
        <f>+[3]CLMMRH!E87</f>
        <v>0</v>
      </c>
      <c r="J343" s="138"/>
      <c r="K343" s="138">
        <f>SUM(H343:J343)</f>
        <v>0</v>
      </c>
      <c r="L343" s="138">
        <f t="shared" ref="L343:N346" si="233">+D343+H343</f>
        <v>0</v>
      </c>
      <c r="M343" s="138">
        <f t="shared" si="233"/>
        <v>0</v>
      </c>
      <c r="N343" s="138">
        <f t="shared" si="233"/>
        <v>0</v>
      </c>
      <c r="O343" s="138">
        <f>SUM(L343:N343)</f>
        <v>0</v>
      </c>
      <c r="P343" s="138"/>
      <c r="Q343" s="138"/>
      <c r="R343" s="138"/>
      <c r="S343" s="138">
        <f>SUM(P343:R343)</f>
        <v>0</v>
      </c>
      <c r="T343" s="138"/>
      <c r="U343" s="138">
        <f>+[3]CLMMRH!H87</f>
        <v>0</v>
      </c>
      <c r="V343" s="138"/>
      <c r="W343" s="138">
        <f>SUM(T343:V343)</f>
        <v>0</v>
      </c>
      <c r="X343" s="138"/>
      <c r="Y343" s="200">
        <f>+[3]CLMMRH!J87</f>
        <v>1100000</v>
      </c>
      <c r="Z343" s="138"/>
      <c r="AA343" s="245">
        <f>SUM(X343:Z343)</f>
        <v>1100000</v>
      </c>
      <c r="AB343" s="138">
        <f t="shared" si="201"/>
        <v>0</v>
      </c>
      <c r="AC343" s="138">
        <f t="shared" si="201"/>
        <v>1100000</v>
      </c>
      <c r="AD343" s="138">
        <f t="shared" si="201"/>
        <v>0</v>
      </c>
      <c r="AE343" s="138">
        <f t="shared" si="202"/>
        <v>1100000</v>
      </c>
      <c r="AF343" s="138"/>
      <c r="AG343" s="138">
        <f>+[3]CLMMRH!AX87</f>
        <v>876226.09</v>
      </c>
      <c r="AH343" s="179"/>
      <c r="AI343" s="138">
        <f>SUM(AF343:AH343)</f>
        <v>876226.09</v>
      </c>
      <c r="AJ343" s="138">
        <f t="shared" ref="AJ343:AL346" si="234">+AB343-AF343</f>
        <v>0</v>
      </c>
      <c r="AK343" s="138">
        <f t="shared" si="234"/>
        <v>223773.91000000003</v>
      </c>
      <c r="AL343" s="138">
        <f t="shared" si="234"/>
        <v>0</v>
      </c>
      <c r="AM343" s="138">
        <f>SUM(AJ343:AL343)</f>
        <v>223773.91000000003</v>
      </c>
      <c r="AN343" s="142" t="str">
        <f t="shared" ref="AN343:AQ346" si="235">IF(AB343=0," ",AF343/AB343)</f>
        <v xml:space="preserve"> </v>
      </c>
      <c r="AO343" s="142">
        <f t="shared" si="235"/>
        <v>0.79656917272727268</v>
      </c>
      <c r="AP343" s="142" t="str">
        <f t="shared" si="235"/>
        <v xml:space="preserve"> </v>
      </c>
      <c r="AQ343" s="142">
        <f t="shared" si="235"/>
        <v>0.79656917272727268</v>
      </c>
      <c r="AR343" s="138">
        <f t="shared" ref="AR343:AT346" si="236">+L343-P343-T343</f>
        <v>0</v>
      </c>
      <c r="AS343" s="138">
        <f t="shared" si="236"/>
        <v>0</v>
      </c>
      <c r="AT343" s="138">
        <f t="shared" si="236"/>
        <v>0</v>
      </c>
      <c r="AU343" s="138">
        <f>SUM(AR343:AT343)</f>
        <v>0</v>
      </c>
      <c r="AV343" s="143"/>
    </row>
    <row r="344" spans="1:48" s="96" customFormat="1" ht="24">
      <c r="A344" s="135"/>
      <c r="B344" s="136"/>
      <c r="C344" s="212" t="s">
        <v>199</v>
      </c>
      <c r="D344" s="138"/>
      <c r="E344" s="138"/>
      <c r="F344" s="138"/>
      <c r="G344" s="138">
        <f>SUM(D344:F344)</f>
        <v>0</v>
      </c>
      <c r="H344" s="138"/>
      <c r="I344" s="138">
        <f>+[3]DJMMC!E87</f>
        <v>0</v>
      </c>
      <c r="J344" s="138"/>
      <c r="K344" s="138">
        <f>SUM(H344:J344)</f>
        <v>0</v>
      </c>
      <c r="L344" s="138">
        <f t="shared" si="233"/>
        <v>0</v>
      </c>
      <c r="M344" s="138">
        <f t="shared" si="233"/>
        <v>0</v>
      </c>
      <c r="N344" s="138">
        <f t="shared" si="233"/>
        <v>0</v>
      </c>
      <c r="O344" s="138">
        <f>SUM(L344:N344)</f>
        <v>0</v>
      </c>
      <c r="P344" s="138"/>
      <c r="Q344" s="138"/>
      <c r="R344" s="138"/>
      <c r="S344" s="138">
        <f>SUM(P344:R344)</f>
        <v>0</v>
      </c>
      <c r="T344" s="138"/>
      <c r="U344" s="138">
        <f>+[3]DJMMC!H87</f>
        <v>0</v>
      </c>
      <c r="V344" s="138"/>
      <c r="W344" s="138">
        <f>SUM(T344:V344)</f>
        <v>0</v>
      </c>
      <c r="X344" s="138"/>
      <c r="Y344" s="200">
        <f>+[3]DJMMC!J87</f>
        <v>100000</v>
      </c>
      <c r="Z344" s="138"/>
      <c r="AA344" s="245">
        <f>SUM(X344:Z344)</f>
        <v>100000</v>
      </c>
      <c r="AB344" s="138">
        <f t="shared" si="201"/>
        <v>0</v>
      </c>
      <c r="AC344" s="138">
        <f t="shared" si="201"/>
        <v>100000</v>
      </c>
      <c r="AD344" s="138">
        <f t="shared" si="201"/>
        <v>0</v>
      </c>
      <c r="AE344" s="138">
        <f t="shared" si="202"/>
        <v>100000</v>
      </c>
      <c r="AF344" s="138"/>
      <c r="AG344" s="138">
        <f>+[3]DJMMC!AX87</f>
        <v>99550</v>
      </c>
      <c r="AH344" s="179"/>
      <c r="AI344" s="138">
        <f>SUM(AF344:AH344)</f>
        <v>99550</v>
      </c>
      <c r="AJ344" s="138">
        <f t="shared" si="234"/>
        <v>0</v>
      </c>
      <c r="AK344" s="138">
        <f t="shared" si="234"/>
        <v>450</v>
      </c>
      <c r="AL344" s="138">
        <f t="shared" si="234"/>
        <v>0</v>
      </c>
      <c r="AM344" s="138">
        <f>SUM(AJ344:AL344)</f>
        <v>450</v>
      </c>
      <c r="AN344" s="142" t="str">
        <f t="shared" si="235"/>
        <v xml:space="preserve"> </v>
      </c>
      <c r="AO344" s="142">
        <f t="shared" si="235"/>
        <v>0.99550000000000005</v>
      </c>
      <c r="AP344" s="142" t="str">
        <f t="shared" si="235"/>
        <v xml:space="preserve"> </v>
      </c>
      <c r="AQ344" s="142">
        <f t="shared" si="235"/>
        <v>0.99550000000000005</v>
      </c>
      <c r="AR344" s="138">
        <f t="shared" si="236"/>
        <v>0</v>
      </c>
      <c r="AS344" s="138">
        <f t="shared" si="236"/>
        <v>0</v>
      </c>
      <c r="AT344" s="138">
        <f t="shared" si="236"/>
        <v>0</v>
      </c>
      <c r="AU344" s="138">
        <f>SUM(AR344:AT344)</f>
        <v>0</v>
      </c>
      <c r="AV344" s="143"/>
    </row>
    <row r="345" spans="1:48" s="96" customFormat="1">
      <c r="A345" s="135"/>
      <c r="B345" s="136"/>
      <c r="C345" s="216" t="s">
        <v>60</v>
      </c>
      <c r="D345" s="138"/>
      <c r="E345" s="138"/>
      <c r="F345" s="138"/>
      <c r="G345" s="138">
        <f>SUM(D345:F345)</f>
        <v>0</v>
      </c>
      <c r="H345" s="138"/>
      <c r="I345" s="138">
        <f>+[3]WVMC!E87</f>
        <v>0</v>
      </c>
      <c r="J345" s="138"/>
      <c r="K345" s="138">
        <f>SUM(H345:J345)</f>
        <v>0</v>
      </c>
      <c r="L345" s="138">
        <f t="shared" si="233"/>
        <v>0</v>
      </c>
      <c r="M345" s="138">
        <f t="shared" si="233"/>
        <v>0</v>
      </c>
      <c r="N345" s="138">
        <f t="shared" si="233"/>
        <v>0</v>
      </c>
      <c r="O345" s="138">
        <f>SUM(L345:N345)</f>
        <v>0</v>
      </c>
      <c r="P345" s="138"/>
      <c r="Q345" s="138"/>
      <c r="R345" s="138"/>
      <c r="S345" s="138">
        <f>SUM(P345:R345)</f>
        <v>0</v>
      </c>
      <c r="T345" s="138"/>
      <c r="U345" s="138">
        <f>+[3]WVMC!H87</f>
        <v>0</v>
      </c>
      <c r="V345" s="138"/>
      <c r="W345" s="138">
        <f>SUM(T345:V345)</f>
        <v>0</v>
      </c>
      <c r="X345" s="138"/>
      <c r="Y345" s="200">
        <f>+[3]WVMC!J87</f>
        <v>1174400</v>
      </c>
      <c r="Z345" s="138"/>
      <c r="AA345" s="245">
        <f>SUM(X345:Z345)</f>
        <v>1174400</v>
      </c>
      <c r="AB345" s="138">
        <f t="shared" si="201"/>
        <v>0</v>
      </c>
      <c r="AC345" s="138">
        <f t="shared" si="201"/>
        <v>1174400</v>
      </c>
      <c r="AD345" s="138">
        <f t="shared" si="201"/>
        <v>0</v>
      </c>
      <c r="AE345" s="138">
        <f t="shared" si="202"/>
        <v>1174400</v>
      </c>
      <c r="AF345" s="138"/>
      <c r="AG345" s="138">
        <f>+[3]WVMC!AX87</f>
        <v>991556.75</v>
      </c>
      <c r="AH345" s="179"/>
      <c r="AI345" s="138">
        <f>SUM(AF345:AH345)</f>
        <v>991556.75</v>
      </c>
      <c r="AJ345" s="138">
        <f t="shared" si="234"/>
        <v>0</v>
      </c>
      <c r="AK345" s="138">
        <f t="shared" si="234"/>
        <v>182843.25</v>
      </c>
      <c r="AL345" s="138">
        <f t="shared" si="234"/>
        <v>0</v>
      </c>
      <c r="AM345" s="138">
        <f>SUM(AJ345:AL345)</f>
        <v>182843.25</v>
      </c>
      <c r="AN345" s="142" t="str">
        <f t="shared" si="235"/>
        <v xml:space="preserve"> </v>
      </c>
      <c r="AO345" s="142">
        <f t="shared" si="235"/>
        <v>0.84430922173024525</v>
      </c>
      <c r="AP345" s="142" t="str">
        <f t="shared" si="235"/>
        <v xml:space="preserve"> </v>
      </c>
      <c r="AQ345" s="142">
        <f t="shared" si="235"/>
        <v>0.84430922173024525</v>
      </c>
      <c r="AR345" s="138">
        <f t="shared" si="236"/>
        <v>0</v>
      </c>
      <c r="AS345" s="138">
        <f t="shared" si="236"/>
        <v>0</v>
      </c>
      <c r="AT345" s="138">
        <f t="shared" si="236"/>
        <v>0</v>
      </c>
      <c r="AU345" s="138">
        <f>SUM(AR345:AT345)</f>
        <v>0</v>
      </c>
      <c r="AV345" s="143"/>
    </row>
    <row r="346" spans="1:48" s="96" customFormat="1">
      <c r="A346" s="135"/>
      <c r="B346" s="136"/>
      <c r="C346" s="212" t="s">
        <v>200</v>
      </c>
      <c r="D346" s="138"/>
      <c r="E346" s="138"/>
      <c r="F346" s="138"/>
      <c r="G346" s="138">
        <f>SUM(D346:F346)</f>
        <v>0</v>
      </c>
      <c r="H346" s="138"/>
      <c r="I346" s="138">
        <f>+[3]WVS!E87</f>
        <v>0</v>
      </c>
      <c r="J346" s="138"/>
      <c r="K346" s="138">
        <f>SUM(H346:J346)</f>
        <v>0</v>
      </c>
      <c r="L346" s="138">
        <f t="shared" si="233"/>
        <v>0</v>
      </c>
      <c r="M346" s="138">
        <f t="shared" si="233"/>
        <v>0</v>
      </c>
      <c r="N346" s="138">
        <f t="shared" si="233"/>
        <v>0</v>
      </c>
      <c r="O346" s="138">
        <f>SUM(L346:N346)</f>
        <v>0</v>
      </c>
      <c r="P346" s="138"/>
      <c r="Q346" s="138"/>
      <c r="R346" s="138"/>
      <c r="S346" s="138">
        <f>SUM(P346:R346)</f>
        <v>0</v>
      </c>
      <c r="T346" s="138"/>
      <c r="U346" s="138">
        <f>+[3]WVS!H87</f>
        <v>0</v>
      </c>
      <c r="V346" s="138"/>
      <c r="W346" s="138">
        <f>SUM(T346:V346)</f>
        <v>0</v>
      </c>
      <c r="X346" s="138"/>
      <c r="Y346" s="200">
        <f>+[3]WVS!J87</f>
        <v>100000</v>
      </c>
      <c r="Z346" s="138"/>
      <c r="AA346" s="245">
        <f>SUM(X346:Z346)</f>
        <v>100000</v>
      </c>
      <c r="AB346" s="138">
        <f t="shared" si="201"/>
        <v>0</v>
      </c>
      <c r="AC346" s="138">
        <f t="shared" si="201"/>
        <v>100000</v>
      </c>
      <c r="AD346" s="138">
        <f t="shared" si="201"/>
        <v>0</v>
      </c>
      <c r="AE346" s="138">
        <f t="shared" si="202"/>
        <v>100000</v>
      </c>
      <c r="AF346" s="138"/>
      <c r="AG346" s="138">
        <f>+[3]WVS!AX87</f>
        <v>100000</v>
      </c>
      <c r="AH346" s="179"/>
      <c r="AI346" s="138">
        <f>SUM(AF346:AH346)</f>
        <v>100000</v>
      </c>
      <c r="AJ346" s="138">
        <f t="shared" si="234"/>
        <v>0</v>
      </c>
      <c r="AK346" s="138">
        <f t="shared" si="234"/>
        <v>0</v>
      </c>
      <c r="AL346" s="138">
        <f t="shared" si="234"/>
        <v>0</v>
      </c>
      <c r="AM346" s="138">
        <f>SUM(AJ346:AL346)</f>
        <v>0</v>
      </c>
      <c r="AN346" s="142" t="str">
        <f t="shared" si="235"/>
        <v xml:space="preserve"> </v>
      </c>
      <c r="AO346" s="142">
        <f t="shared" si="235"/>
        <v>1</v>
      </c>
      <c r="AP346" s="142" t="str">
        <f t="shared" si="235"/>
        <v xml:space="preserve"> </v>
      </c>
      <c r="AQ346" s="142">
        <f t="shared" si="235"/>
        <v>1</v>
      </c>
      <c r="AR346" s="138">
        <f t="shared" si="236"/>
        <v>0</v>
      </c>
      <c r="AS346" s="138">
        <f t="shared" si="236"/>
        <v>0</v>
      </c>
      <c r="AT346" s="138">
        <f t="shared" si="236"/>
        <v>0</v>
      </c>
      <c r="AU346" s="138">
        <f>SUM(AR346:AT346)</f>
        <v>0</v>
      </c>
      <c r="AV346" s="143"/>
    </row>
    <row r="347" spans="1:48" s="96" customFormat="1">
      <c r="A347" s="135"/>
      <c r="B347" s="136"/>
      <c r="C347" s="212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200"/>
      <c r="Z347" s="138"/>
      <c r="AA347" s="138"/>
      <c r="AB347" s="138">
        <f t="shared" si="201"/>
        <v>0</v>
      </c>
      <c r="AC347" s="138">
        <f t="shared" si="201"/>
        <v>0</v>
      </c>
      <c r="AD347" s="138">
        <f t="shared" si="201"/>
        <v>0</v>
      </c>
      <c r="AE347" s="138">
        <f t="shared" si="202"/>
        <v>0</v>
      </c>
      <c r="AF347" s="138"/>
      <c r="AG347" s="138"/>
      <c r="AH347" s="179"/>
      <c r="AI347" s="138"/>
      <c r="AJ347" s="138"/>
      <c r="AK347" s="138"/>
      <c r="AL347" s="138"/>
      <c r="AM347" s="138"/>
      <c r="AN347" s="142"/>
      <c r="AO347" s="142"/>
      <c r="AP347" s="142"/>
      <c r="AQ347" s="142"/>
      <c r="AR347" s="138"/>
      <c r="AS347" s="138"/>
      <c r="AT347" s="138"/>
      <c r="AU347" s="138"/>
      <c r="AV347" s="143"/>
    </row>
    <row r="348" spans="1:48" s="96" customFormat="1">
      <c r="A348" s="135"/>
      <c r="B348" s="136"/>
      <c r="C348" s="212" t="s">
        <v>123</v>
      </c>
      <c r="D348" s="138"/>
      <c r="E348" s="138"/>
      <c r="F348" s="138"/>
      <c r="G348" s="138">
        <f t="shared" ref="G348:G354" si="237">SUM(D348:F348)</f>
        <v>0</v>
      </c>
      <c r="H348" s="138">
        <f>+[3]BASILAN!E86</f>
        <v>0</v>
      </c>
      <c r="I348" s="138"/>
      <c r="J348" s="138"/>
      <c r="K348" s="138">
        <f t="shared" ref="K348:K354" si="238">SUM(H348:J348)</f>
        <v>0</v>
      </c>
      <c r="L348" s="138">
        <f t="shared" ref="L348:N354" si="239">+D348+H348</f>
        <v>0</v>
      </c>
      <c r="M348" s="138">
        <f t="shared" si="239"/>
        <v>0</v>
      </c>
      <c r="N348" s="138">
        <f t="shared" si="239"/>
        <v>0</v>
      </c>
      <c r="O348" s="138">
        <f t="shared" ref="O348:O354" si="240">SUM(L348:N348)</f>
        <v>0</v>
      </c>
      <c r="P348" s="138"/>
      <c r="Q348" s="138"/>
      <c r="R348" s="138"/>
      <c r="S348" s="138">
        <f t="shared" ref="S348:S354" si="241">SUM(P348:R348)</f>
        <v>0</v>
      </c>
      <c r="T348" s="138">
        <f>+[3]BASILAN!H86</f>
        <v>0</v>
      </c>
      <c r="U348" s="138"/>
      <c r="V348" s="138"/>
      <c r="W348" s="138">
        <f t="shared" ref="W348:W354" si="242">SUM(T348:V348)</f>
        <v>0</v>
      </c>
      <c r="X348" s="138">
        <f>+[3]BASILAN!J86</f>
        <v>635759.80000000005</v>
      </c>
      <c r="Y348" s="200">
        <f>+[3]BASILAN!J87</f>
        <v>0</v>
      </c>
      <c r="Z348" s="138"/>
      <c r="AA348" s="245">
        <f t="shared" ref="AA348:AA354" si="243">SUM(X348:Z348)</f>
        <v>635759.80000000005</v>
      </c>
      <c r="AB348" s="138">
        <f t="shared" si="201"/>
        <v>635759.80000000005</v>
      </c>
      <c r="AC348" s="138">
        <f t="shared" si="201"/>
        <v>0</v>
      </c>
      <c r="AD348" s="138">
        <f t="shared" si="201"/>
        <v>0</v>
      </c>
      <c r="AE348" s="138">
        <f t="shared" si="202"/>
        <v>635759.80000000005</v>
      </c>
      <c r="AF348" s="138">
        <f>+[3]BASILAN!AX86</f>
        <v>0</v>
      </c>
      <c r="AG348" s="138"/>
      <c r="AH348" s="179"/>
      <c r="AI348" s="138">
        <f t="shared" ref="AI348:AI354" si="244">SUM(AF348:AH348)</f>
        <v>0</v>
      </c>
      <c r="AJ348" s="138">
        <f t="shared" ref="AJ348:AL354" si="245">+AB348-AF348</f>
        <v>635759.80000000005</v>
      </c>
      <c r="AK348" s="138">
        <f t="shared" si="245"/>
        <v>0</v>
      </c>
      <c r="AL348" s="138">
        <f t="shared" si="245"/>
        <v>0</v>
      </c>
      <c r="AM348" s="138">
        <f t="shared" ref="AM348:AM354" si="246">SUM(AJ348:AL348)</f>
        <v>635759.80000000005</v>
      </c>
      <c r="AN348" s="142">
        <f t="shared" ref="AN348:AQ354" si="247">IF(AB348=0," ",AF348/AB348)</f>
        <v>0</v>
      </c>
      <c r="AO348" s="142" t="str">
        <f t="shared" si="247"/>
        <v xml:space="preserve"> </v>
      </c>
      <c r="AP348" s="142" t="str">
        <f t="shared" si="247"/>
        <v xml:space="preserve"> </v>
      </c>
      <c r="AQ348" s="142">
        <f t="shared" si="247"/>
        <v>0</v>
      </c>
      <c r="AR348" s="138">
        <f t="shared" ref="AR348:AT354" si="248">+L348-P348-T348</f>
        <v>0</v>
      </c>
      <c r="AS348" s="138">
        <f t="shared" si="248"/>
        <v>0</v>
      </c>
      <c r="AT348" s="138">
        <f t="shared" si="248"/>
        <v>0</v>
      </c>
      <c r="AU348" s="138">
        <f t="shared" ref="AU348:AU354" si="249">SUM(AR348:AT348)</f>
        <v>0</v>
      </c>
      <c r="AV348" s="143"/>
    </row>
    <row r="349" spans="1:48" s="96" customFormat="1">
      <c r="A349" s="135"/>
      <c r="B349" s="136"/>
      <c r="C349" s="216" t="s">
        <v>120</v>
      </c>
      <c r="D349" s="138"/>
      <c r="E349" s="138"/>
      <c r="F349" s="138"/>
      <c r="G349" s="138">
        <f t="shared" si="237"/>
        <v>0</v>
      </c>
      <c r="H349" s="138">
        <f>+[3]ZCMC!E86</f>
        <v>0</v>
      </c>
      <c r="I349" s="138"/>
      <c r="J349" s="138"/>
      <c r="K349" s="138">
        <f t="shared" si="238"/>
        <v>0</v>
      </c>
      <c r="L349" s="138">
        <f t="shared" si="239"/>
        <v>0</v>
      </c>
      <c r="M349" s="138">
        <f t="shared" si="239"/>
        <v>0</v>
      </c>
      <c r="N349" s="138">
        <f t="shared" si="239"/>
        <v>0</v>
      </c>
      <c r="O349" s="138">
        <f t="shared" si="240"/>
        <v>0</v>
      </c>
      <c r="P349" s="138"/>
      <c r="Q349" s="138"/>
      <c r="R349" s="138"/>
      <c r="S349" s="138">
        <f t="shared" si="241"/>
        <v>0</v>
      </c>
      <c r="T349" s="138">
        <f>+[3]ZCMC!H86</f>
        <v>0</v>
      </c>
      <c r="U349" s="138"/>
      <c r="V349" s="138"/>
      <c r="W349" s="138">
        <f t="shared" si="242"/>
        <v>0</v>
      </c>
      <c r="X349" s="138">
        <f>+[3]ZCMC!J86</f>
        <v>1720191.8</v>
      </c>
      <c r="Y349" s="200">
        <f>+[3]ZCMC!J87</f>
        <v>3920832.3</v>
      </c>
      <c r="Z349" s="138"/>
      <c r="AA349" s="245">
        <f t="shared" si="243"/>
        <v>5641024.0999999996</v>
      </c>
      <c r="AB349" s="138">
        <f t="shared" si="201"/>
        <v>1720191.8</v>
      </c>
      <c r="AC349" s="138">
        <f t="shared" si="201"/>
        <v>3920832.3</v>
      </c>
      <c r="AD349" s="138">
        <f t="shared" si="201"/>
        <v>0</v>
      </c>
      <c r="AE349" s="138">
        <f t="shared" si="202"/>
        <v>5641024.0999999996</v>
      </c>
      <c r="AF349" s="138">
        <f>+[3]ZCMC!AX86</f>
        <v>1720191.8000000003</v>
      </c>
      <c r="AG349" s="138"/>
      <c r="AH349" s="179"/>
      <c r="AI349" s="138">
        <f t="shared" si="244"/>
        <v>1720191.8000000003</v>
      </c>
      <c r="AJ349" s="138">
        <f t="shared" si="245"/>
        <v>0</v>
      </c>
      <c r="AK349" s="138">
        <f t="shared" si="245"/>
        <v>3920832.3</v>
      </c>
      <c r="AL349" s="138">
        <f t="shared" si="245"/>
        <v>0</v>
      </c>
      <c r="AM349" s="138">
        <f t="shared" si="246"/>
        <v>3920832.3</v>
      </c>
      <c r="AN349" s="142">
        <f t="shared" si="247"/>
        <v>1.0000000000000002</v>
      </c>
      <c r="AO349" s="142">
        <f t="shared" si="247"/>
        <v>0</v>
      </c>
      <c r="AP349" s="142" t="str">
        <f t="shared" si="247"/>
        <v xml:space="preserve"> </v>
      </c>
      <c r="AQ349" s="142">
        <f t="shared" si="247"/>
        <v>0.30494317512311292</v>
      </c>
      <c r="AR349" s="138">
        <f t="shared" si="248"/>
        <v>0</v>
      </c>
      <c r="AS349" s="138">
        <f t="shared" si="248"/>
        <v>0</v>
      </c>
      <c r="AT349" s="138">
        <f t="shared" si="248"/>
        <v>0</v>
      </c>
      <c r="AU349" s="138">
        <f t="shared" si="249"/>
        <v>0</v>
      </c>
      <c r="AV349" s="143"/>
    </row>
    <row r="350" spans="1:48" s="96" customFormat="1">
      <c r="A350" s="135"/>
      <c r="B350" s="136"/>
      <c r="C350" s="216" t="s">
        <v>122</v>
      </c>
      <c r="D350" s="138"/>
      <c r="E350" s="138"/>
      <c r="F350" s="138"/>
      <c r="G350" s="138">
        <f t="shared" si="237"/>
        <v>0</v>
      </c>
      <c r="H350" s="138">
        <f>+[3]MCS!E86</f>
        <v>0</v>
      </c>
      <c r="I350" s="138"/>
      <c r="J350" s="138"/>
      <c r="K350" s="138">
        <f t="shared" si="238"/>
        <v>0</v>
      </c>
      <c r="L350" s="138">
        <f t="shared" si="239"/>
        <v>0</v>
      </c>
      <c r="M350" s="138">
        <f t="shared" si="239"/>
        <v>0</v>
      </c>
      <c r="N350" s="138">
        <f t="shared" si="239"/>
        <v>0</v>
      </c>
      <c r="O350" s="138">
        <f t="shared" si="240"/>
        <v>0</v>
      </c>
      <c r="P350" s="138"/>
      <c r="Q350" s="138"/>
      <c r="R350" s="138"/>
      <c r="S350" s="138">
        <f t="shared" si="241"/>
        <v>0</v>
      </c>
      <c r="T350" s="138">
        <f>+[3]MCS!H86</f>
        <v>0</v>
      </c>
      <c r="U350" s="138"/>
      <c r="V350" s="138"/>
      <c r="W350" s="138">
        <f t="shared" si="242"/>
        <v>0</v>
      </c>
      <c r="X350" s="138">
        <f>+[3]MCS!J86</f>
        <v>533764.19999999995</v>
      </c>
      <c r="Y350" s="200">
        <f>+[3]MCS!J87</f>
        <v>0</v>
      </c>
      <c r="Z350" s="138"/>
      <c r="AA350" s="245">
        <f t="shared" si="243"/>
        <v>533764.19999999995</v>
      </c>
      <c r="AB350" s="138">
        <f t="shared" si="201"/>
        <v>533764.19999999995</v>
      </c>
      <c r="AC350" s="138">
        <f t="shared" si="201"/>
        <v>0</v>
      </c>
      <c r="AD350" s="138">
        <f t="shared" si="201"/>
        <v>0</v>
      </c>
      <c r="AE350" s="138">
        <f t="shared" si="202"/>
        <v>533764.19999999995</v>
      </c>
      <c r="AF350" s="138">
        <f>+[3]MCS!AX86</f>
        <v>533764.19999999995</v>
      </c>
      <c r="AG350" s="138"/>
      <c r="AH350" s="179"/>
      <c r="AI350" s="138">
        <f t="shared" si="244"/>
        <v>533764.19999999995</v>
      </c>
      <c r="AJ350" s="138">
        <f t="shared" si="245"/>
        <v>0</v>
      </c>
      <c r="AK350" s="138">
        <f t="shared" si="245"/>
        <v>0</v>
      </c>
      <c r="AL350" s="138">
        <f t="shared" si="245"/>
        <v>0</v>
      </c>
      <c r="AM350" s="138">
        <f t="shared" si="246"/>
        <v>0</v>
      </c>
      <c r="AN350" s="142">
        <f t="shared" si="247"/>
        <v>1</v>
      </c>
      <c r="AO350" s="142" t="str">
        <f t="shared" si="247"/>
        <v xml:space="preserve"> </v>
      </c>
      <c r="AP350" s="142" t="str">
        <f t="shared" si="247"/>
        <v xml:space="preserve"> </v>
      </c>
      <c r="AQ350" s="142">
        <f t="shared" si="247"/>
        <v>1</v>
      </c>
      <c r="AR350" s="138">
        <f t="shared" si="248"/>
        <v>0</v>
      </c>
      <c r="AS350" s="138">
        <f t="shared" si="248"/>
        <v>0</v>
      </c>
      <c r="AT350" s="138">
        <f t="shared" si="248"/>
        <v>0</v>
      </c>
      <c r="AU350" s="138">
        <f t="shared" si="249"/>
        <v>0</v>
      </c>
      <c r="AV350" s="143"/>
    </row>
    <row r="351" spans="1:48" s="96" customFormat="1">
      <c r="A351" s="135"/>
      <c r="B351" s="136"/>
      <c r="C351" s="216" t="s">
        <v>169</v>
      </c>
      <c r="D351" s="138"/>
      <c r="E351" s="138"/>
      <c r="F351" s="138"/>
      <c r="G351" s="138">
        <f t="shared" si="237"/>
        <v>0</v>
      </c>
      <c r="H351" s="138">
        <f>+[3]SULU!E86</f>
        <v>0</v>
      </c>
      <c r="I351" s="138"/>
      <c r="J351" s="138"/>
      <c r="K351" s="138">
        <f t="shared" si="238"/>
        <v>0</v>
      </c>
      <c r="L351" s="138">
        <f t="shared" si="239"/>
        <v>0</v>
      </c>
      <c r="M351" s="138">
        <f t="shared" si="239"/>
        <v>0</v>
      </c>
      <c r="N351" s="138">
        <f t="shared" si="239"/>
        <v>0</v>
      </c>
      <c r="O351" s="138">
        <f t="shared" si="240"/>
        <v>0</v>
      </c>
      <c r="P351" s="138"/>
      <c r="Q351" s="138"/>
      <c r="R351" s="138"/>
      <c r="S351" s="138">
        <f t="shared" si="241"/>
        <v>0</v>
      </c>
      <c r="T351" s="138">
        <f>+[3]SULU!H86</f>
        <v>0</v>
      </c>
      <c r="U351" s="138"/>
      <c r="V351" s="138"/>
      <c r="W351" s="138">
        <f t="shared" si="242"/>
        <v>0</v>
      </c>
      <c r="X351" s="138">
        <f>+[3]SULU!J86</f>
        <v>498404.5</v>
      </c>
      <c r="Y351" s="200">
        <f>+[3]SULU!J87</f>
        <v>0</v>
      </c>
      <c r="Z351" s="138"/>
      <c r="AA351" s="245">
        <f t="shared" si="243"/>
        <v>498404.5</v>
      </c>
      <c r="AB351" s="138">
        <f t="shared" si="201"/>
        <v>498404.5</v>
      </c>
      <c r="AC351" s="138">
        <f t="shared" si="201"/>
        <v>0</v>
      </c>
      <c r="AD351" s="138">
        <f t="shared" si="201"/>
        <v>0</v>
      </c>
      <c r="AE351" s="138">
        <f t="shared" si="202"/>
        <v>498404.5</v>
      </c>
      <c r="AF351" s="138">
        <f>+[3]SULU!AX86</f>
        <v>472714.5</v>
      </c>
      <c r="AG351" s="138"/>
      <c r="AH351" s="179"/>
      <c r="AI351" s="138">
        <f t="shared" si="244"/>
        <v>472714.5</v>
      </c>
      <c r="AJ351" s="138">
        <f t="shared" si="245"/>
        <v>25690</v>
      </c>
      <c r="AK351" s="138">
        <f t="shared" si="245"/>
        <v>0</v>
      </c>
      <c r="AL351" s="138">
        <f t="shared" si="245"/>
        <v>0</v>
      </c>
      <c r="AM351" s="138">
        <f t="shared" si="246"/>
        <v>25690</v>
      </c>
      <c r="AN351" s="142">
        <f t="shared" si="247"/>
        <v>0.94845552156932778</v>
      </c>
      <c r="AO351" s="142" t="str">
        <f t="shared" si="247"/>
        <v xml:space="preserve"> </v>
      </c>
      <c r="AP351" s="142" t="str">
        <f t="shared" si="247"/>
        <v xml:space="preserve"> </v>
      </c>
      <c r="AQ351" s="142">
        <f t="shared" si="247"/>
        <v>0.94845552156932778</v>
      </c>
      <c r="AR351" s="138">
        <f t="shared" si="248"/>
        <v>0</v>
      </c>
      <c r="AS351" s="138">
        <f t="shared" si="248"/>
        <v>0</v>
      </c>
      <c r="AT351" s="138">
        <f t="shared" si="248"/>
        <v>0</v>
      </c>
      <c r="AU351" s="138">
        <f t="shared" si="249"/>
        <v>0</v>
      </c>
      <c r="AV351" s="143"/>
    </row>
    <row r="352" spans="1:48" s="96" customFormat="1">
      <c r="A352" s="135"/>
      <c r="B352" s="136"/>
      <c r="C352" s="212" t="s">
        <v>201</v>
      </c>
      <c r="D352" s="138"/>
      <c r="E352" s="138"/>
      <c r="F352" s="138"/>
      <c r="G352" s="138">
        <f t="shared" si="237"/>
        <v>0</v>
      </c>
      <c r="H352" s="138">
        <f>+[3]LPH!E86</f>
        <v>0</v>
      </c>
      <c r="I352" s="138"/>
      <c r="J352" s="138"/>
      <c r="K352" s="138">
        <f t="shared" si="238"/>
        <v>0</v>
      </c>
      <c r="L352" s="138">
        <f t="shared" si="239"/>
        <v>0</v>
      </c>
      <c r="M352" s="138">
        <f t="shared" si="239"/>
        <v>0</v>
      </c>
      <c r="N352" s="138">
        <f t="shared" si="239"/>
        <v>0</v>
      </c>
      <c r="O352" s="138">
        <f t="shared" si="240"/>
        <v>0</v>
      </c>
      <c r="P352" s="138"/>
      <c r="Q352" s="138"/>
      <c r="R352" s="138"/>
      <c r="S352" s="138">
        <f t="shared" si="241"/>
        <v>0</v>
      </c>
      <c r="T352" s="138">
        <f>+[3]LPH!H86</f>
        <v>0</v>
      </c>
      <c r="U352" s="138"/>
      <c r="V352" s="138"/>
      <c r="W352" s="138">
        <f t="shared" si="242"/>
        <v>0</v>
      </c>
      <c r="X352" s="138">
        <f>+[3]LPH!J86</f>
        <v>529398.4</v>
      </c>
      <c r="Y352" s="200">
        <f>+[3]LPH!J87</f>
        <v>0</v>
      </c>
      <c r="Z352" s="138"/>
      <c r="AA352" s="245">
        <f t="shared" si="243"/>
        <v>529398.4</v>
      </c>
      <c r="AB352" s="138">
        <f t="shared" ref="AB352:AD420" si="250">+P352+X352+T352</f>
        <v>529398.4</v>
      </c>
      <c r="AC352" s="138">
        <f t="shared" si="250"/>
        <v>0</v>
      </c>
      <c r="AD352" s="138">
        <f t="shared" si="250"/>
        <v>0</v>
      </c>
      <c r="AE352" s="138">
        <f t="shared" ref="AE352:AE420" si="251">SUM(AB352:AD352)</f>
        <v>529398.4</v>
      </c>
      <c r="AF352" s="138">
        <f>+[3]LPH!AX86</f>
        <v>521778.19999999995</v>
      </c>
      <c r="AG352" s="138"/>
      <c r="AH352" s="179"/>
      <c r="AI352" s="138">
        <f t="shared" si="244"/>
        <v>521778.19999999995</v>
      </c>
      <c r="AJ352" s="138">
        <f t="shared" si="245"/>
        <v>7620.2000000000698</v>
      </c>
      <c r="AK352" s="138">
        <f t="shared" si="245"/>
        <v>0</v>
      </c>
      <c r="AL352" s="138">
        <f t="shared" si="245"/>
        <v>0</v>
      </c>
      <c r="AM352" s="138">
        <f t="shared" si="246"/>
        <v>7620.2000000000698</v>
      </c>
      <c r="AN352" s="142">
        <f t="shared" si="247"/>
        <v>0.98560592551847515</v>
      </c>
      <c r="AO352" s="142" t="str">
        <f t="shared" si="247"/>
        <v xml:space="preserve"> </v>
      </c>
      <c r="AP352" s="142" t="str">
        <f t="shared" si="247"/>
        <v xml:space="preserve"> </v>
      </c>
      <c r="AQ352" s="142">
        <f t="shared" si="247"/>
        <v>0.98560592551847515</v>
      </c>
      <c r="AR352" s="138">
        <f t="shared" si="248"/>
        <v>0</v>
      </c>
      <c r="AS352" s="138">
        <f t="shared" si="248"/>
        <v>0</v>
      </c>
      <c r="AT352" s="138">
        <f t="shared" si="248"/>
        <v>0</v>
      </c>
      <c r="AU352" s="138">
        <f t="shared" si="249"/>
        <v>0</v>
      </c>
      <c r="AV352" s="143"/>
    </row>
    <row r="353" spans="1:49" s="96" customFormat="1">
      <c r="A353" s="135"/>
      <c r="B353" s="136"/>
      <c r="C353" s="212" t="s">
        <v>168</v>
      </c>
      <c r="D353" s="138"/>
      <c r="E353" s="138"/>
      <c r="F353" s="138"/>
      <c r="G353" s="138">
        <f t="shared" si="237"/>
        <v>0</v>
      </c>
      <c r="H353" s="138">
        <f>[3]DJRMH!E86</f>
        <v>0</v>
      </c>
      <c r="I353" s="138"/>
      <c r="J353" s="138"/>
      <c r="K353" s="138">
        <f t="shared" si="238"/>
        <v>0</v>
      </c>
      <c r="L353" s="138">
        <f t="shared" si="239"/>
        <v>0</v>
      </c>
      <c r="M353" s="138">
        <f t="shared" si="239"/>
        <v>0</v>
      </c>
      <c r="N353" s="138">
        <f t="shared" si="239"/>
        <v>0</v>
      </c>
      <c r="O353" s="138">
        <f t="shared" si="240"/>
        <v>0</v>
      </c>
      <c r="P353" s="138"/>
      <c r="Q353" s="138"/>
      <c r="R353" s="138"/>
      <c r="S353" s="138">
        <f t="shared" si="241"/>
        <v>0</v>
      </c>
      <c r="T353" s="138">
        <f>[3]DJRMH!H86</f>
        <v>0</v>
      </c>
      <c r="U353" s="138"/>
      <c r="V353" s="138"/>
      <c r="W353" s="138">
        <f t="shared" si="242"/>
        <v>0</v>
      </c>
      <c r="X353" s="138">
        <f>[3]DJRMH!J86</f>
        <v>634388.80000000005</v>
      </c>
      <c r="Y353" s="200">
        <f>[3]DJRMH!J87</f>
        <v>0</v>
      </c>
      <c r="Z353" s="138"/>
      <c r="AA353" s="245">
        <f t="shared" si="243"/>
        <v>634388.80000000005</v>
      </c>
      <c r="AB353" s="138">
        <f t="shared" si="250"/>
        <v>634388.80000000005</v>
      </c>
      <c r="AC353" s="138">
        <f t="shared" si="250"/>
        <v>0</v>
      </c>
      <c r="AD353" s="138">
        <f t="shared" si="250"/>
        <v>0</v>
      </c>
      <c r="AE353" s="138">
        <f t="shared" si="251"/>
        <v>634388.80000000005</v>
      </c>
      <c r="AF353" s="138">
        <f>[3]DJRMH!AX86</f>
        <v>634361.67999999993</v>
      </c>
      <c r="AG353" s="138"/>
      <c r="AH353" s="179"/>
      <c r="AI353" s="138">
        <f t="shared" si="244"/>
        <v>634361.67999999993</v>
      </c>
      <c r="AJ353" s="138">
        <f t="shared" si="245"/>
        <v>27.120000000111759</v>
      </c>
      <c r="AK353" s="138">
        <f t="shared" si="245"/>
        <v>0</v>
      </c>
      <c r="AL353" s="138">
        <f t="shared" si="245"/>
        <v>0</v>
      </c>
      <c r="AM353" s="138">
        <f t="shared" si="246"/>
        <v>27.120000000111759</v>
      </c>
      <c r="AN353" s="142">
        <f t="shared" si="247"/>
        <v>0.99995725019104986</v>
      </c>
      <c r="AO353" s="142" t="str">
        <f t="shared" si="247"/>
        <v xml:space="preserve"> </v>
      </c>
      <c r="AP353" s="142" t="str">
        <f t="shared" si="247"/>
        <v xml:space="preserve"> </v>
      </c>
      <c r="AQ353" s="142">
        <f t="shared" si="247"/>
        <v>0.99995725019104986</v>
      </c>
      <c r="AR353" s="138">
        <f t="shared" si="248"/>
        <v>0</v>
      </c>
      <c r="AS353" s="138">
        <f t="shared" si="248"/>
        <v>0</v>
      </c>
      <c r="AT353" s="138">
        <f t="shared" si="248"/>
        <v>0</v>
      </c>
      <c r="AU353" s="138">
        <f t="shared" si="249"/>
        <v>0</v>
      </c>
      <c r="AV353" s="143"/>
    </row>
    <row r="354" spans="1:49" s="96" customFormat="1">
      <c r="A354" s="135"/>
      <c r="B354" s="136"/>
      <c r="C354" s="216" t="s">
        <v>121</v>
      </c>
      <c r="D354" s="138"/>
      <c r="E354" s="138"/>
      <c r="F354" s="138"/>
      <c r="G354" s="138">
        <f t="shared" si="237"/>
        <v>0</v>
      </c>
      <c r="H354" s="138">
        <f>+[3]MRH!E86</f>
        <v>0</v>
      </c>
      <c r="I354" s="138"/>
      <c r="J354" s="138"/>
      <c r="K354" s="138">
        <f t="shared" si="238"/>
        <v>0</v>
      </c>
      <c r="L354" s="138">
        <f t="shared" si="239"/>
        <v>0</v>
      </c>
      <c r="M354" s="138">
        <f t="shared" si="239"/>
        <v>0</v>
      </c>
      <c r="N354" s="138">
        <f t="shared" si="239"/>
        <v>0</v>
      </c>
      <c r="O354" s="138">
        <f t="shared" si="240"/>
        <v>0</v>
      </c>
      <c r="P354" s="138"/>
      <c r="Q354" s="138"/>
      <c r="R354" s="138"/>
      <c r="S354" s="138">
        <f t="shared" si="241"/>
        <v>0</v>
      </c>
      <c r="T354" s="138">
        <f>+[3]MRH!H86</f>
        <v>0</v>
      </c>
      <c r="U354" s="138"/>
      <c r="V354" s="138"/>
      <c r="W354" s="138">
        <f t="shared" si="242"/>
        <v>0</v>
      </c>
      <c r="X354" s="138">
        <f>+[3]MRH!J86</f>
        <v>1361418.66</v>
      </c>
      <c r="Y354" s="200">
        <f>+[3]MRH!J87</f>
        <v>0</v>
      </c>
      <c r="Z354" s="138"/>
      <c r="AA354" s="245">
        <f t="shared" si="243"/>
        <v>1361418.66</v>
      </c>
      <c r="AB354" s="138">
        <f t="shared" si="250"/>
        <v>1361418.66</v>
      </c>
      <c r="AC354" s="138">
        <f t="shared" si="250"/>
        <v>0</v>
      </c>
      <c r="AD354" s="138">
        <f t="shared" si="250"/>
        <v>0</v>
      </c>
      <c r="AE354" s="138">
        <f t="shared" si="251"/>
        <v>1361418.66</v>
      </c>
      <c r="AF354" s="138">
        <f>+[3]MRH!AX86</f>
        <v>1325758.94</v>
      </c>
      <c r="AG354" s="138"/>
      <c r="AH354" s="179"/>
      <c r="AI354" s="138">
        <f t="shared" si="244"/>
        <v>1325758.94</v>
      </c>
      <c r="AJ354" s="138">
        <f t="shared" si="245"/>
        <v>35659.719999999972</v>
      </c>
      <c r="AK354" s="138">
        <f t="shared" si="245"/>
        <v>0</v>
      </c>
      <c r="AL354" s="138">
        <f t="shared" si="245"/>
        <v>0</v>
      </c>
      <c r="AM354" s="138">
        <f t="shared" si="246"/>
        <v>35659.719999999972</v>
      </c>
      <c r="AN354" s="142">
        <f t="shared" si="247"/>
        <v>0.97380694047487204</v>
      </c>
      <c r="AO354" s="142" t="str">
        <f t="shared" si="247"/>
        <v xml:space="preserve"> </v>
      </c>
      <c r="AP354" s="142" t="str">
        <f t="shared" si="247"/>
        <v xml:space="preserve"> </v>
      </c>
      <c r="AQ354" s="142">
        <f t="shared" si="247"/>
        <v>0.97380694047487204</v>
      </c>
      <c r="AR354" s="138">
        <f t="shared" si="248"/>
        <v>0</v>
      </c>
      <c r="AS354" s="138">
        <f t="shared" si="248"/>
        <v>0</v>
      </c>
      <c r="AT354" s="138">
        <f t="shared" si="248"/>
        <v>0</v>
      </c>
      <c r="AU354" s="138">
        <f t="shared" si="249"/>
        <v>0</v>
      </c>
      <c r="AV354" s="143"/>
    </row>
    <row r="355" spans="1:49" s="96" customFormat="1">
      <c r="A355" s="135"/>
      <c r="B355" s="136"/>
      <c r="C355" s="216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200"/>
      <c r="Z355" s="138"/>
      <c r="AA355" s="138"/>
      <c r="AB355" s="138"/>
      <c r="AC355" s="138"/>
      <c r="AD355" s="138"/>
      <c r="AE355" s="138"/>
      <c r="AF355" s="138"/>
      <c r="AG355" s="138"/>
      <c r="AH355" s="179"/>
      <c r="AI355" s="138"/>
      <c r="AJ355" s="138"/>
      <c r="AK355" s="138"/>
      <c r="AL355" s="138"/>
      <c r="AM355" s="138"/>
      <c r="AN355" s="142"/>
      <c r="AO355" s="142"/>
      <c r="AP355" s="142"/>
      <c r="AQ355" s="142"/>
      <c r="AR355" s="138"/>
      <c r="AS355" s="138"/>
      <c r="AT355" s="138"/>
      <c r="AU355" s="138"/>
      <c r="AV355" s="143"/>
    </row>
    <row r="356" spans="1:49" s="96" customFormat="1">
      <c r="A356" s="135"/>
      <c r="B356" s="136"/>
      <c r="C356" s="222" t="s">
        <v>170</v>
      </c>
      <c r="D356" s="138"/>
      <c r="E356" s="138"/>
      <c r="F356" s="138"/>
      <c r="G356" s="138">
        <f>SUM(D356:F356)</f>
        <v>0</v>
      </c>
      <c r="H356" s="179"/>
      <c r="I356" s="138">
        <f>+[3]DRH!E87</f>
        <v>0</v>
      </c>
      <c r="J356" s="138"/>
      <c r="K356" s="138">
        <f>SUM(H356:J356)</f>
        <v>0</v>
      </c>
      <c r="L356" s="138">
        <f t="shared" ref="L356:N357" si="252">+D356+H356</f>
        <v>0</v>
      </c>
      <c r="M356" s="138">
        <f t="shared" si="252"/>
        <v>0</v>
      </c>
      <c r="N356" s="138">
        <f t="shared" si="252"/>
        <v>0</v>
      </c>
      <c r="O356" s="138">
        <f>SUM(L356:N356)</f>
        <v>0</v>
      </c>
      <c r="P356" s="138"/>
      <c r="Q356" s="138"/>
      <c r="R356" s="138"/>
      <c r="S356" s="138">
        <f>SUM(P356:R356)</f>
        <v>0</v>
      </c>
      <c r="T356" s="179"/>
      <c r="U356" s="138">
        <f>+[3]DRH!H87</f>
        <v>0</v>
      </c>
      <c r="V356" s="138"/>
      <c r="W356" s="138">
        <f>SUM(T356:V356)</f>
        <v>0</v>
      </c>
      <c r="X356" s="138"/>
      <c r="Y356" s="200">
        <f>+[3]DRH!J87</f>
        <v>500000</v>
      </c>
      <c r="Z356" s="138"/>
      <c r="AA356" s="245">
        <f>SUM(X356:Z356)</f>
        <v>500000</v>
      </c>
      <c r="AB356" s="138">
        <f t="shared" ref="AB356:AD357" si="253">+P356+X356+T356</f>
        <v>0</v>
      </c>
      <c r="AC356" s="138">
        <f t="shared" si="253"/>
        <v>500000</v>
      </c>
      <c r="AD356" s="138">
        <f t="shared" si="253"/>
        <v>0</v>
      </c>
      <c r="AE356" s="138">
        <f>SUM(AB356:AD356)</f>
        <v>500000</v>
      </c>
      <c r="AF356" s="179"/>
      <c r="AG356" s="138">
        <f>+[3]DRH!AX87</f>
        <v>424415.13</v>
      </c>
      <c r="AH356" s="179"/>
      <c r="AI356" s="138">
        <f>SUM(AF356:AH356)</f>
        <v>424415.13</v>
      </c>
      <c r="AJ356" s="138">
        <f t="shared" ref="AJ356:AL357" si="254">+AB356-AF356</f>
        <v>0</v>
      </c>
      <c r="AK356" s="138">
        <f t="shared" si="254"/>
        <v>75584.87</v>
      </c>
      <c r="AL356" s="138">
        <f t="shared" si="254"/>
        <v>0</v>
      </c>
      <c r="AM356" s="138">
        <f>SUM(AJ356:AL356)</f>
        <v>75584.87</v>
      </c>
      <c r="AN356" s="142" t="str">
        <f t="shared" ref="AN356:AQ357" si="255">IF(AB356=0," ",AF356/AB356)</f>
        <v xml:space="preserve"> </v>
      </c>
      <c r="AO356" s="142">
        <f t="shared" si="255"/>
        <v>0.84883026000000006</v>
      </c>
      <c r="AP356" s="142" t="str">
        <f t="shared" si="255"/>
        <v xml:space="preserve"> </v>
      </c>
      <c r="AQ356" s="142">
        <f t="shared" si="255"/>
        <v>0.84883026000000006</v>
      </c>
      <c r="AR356" s="138">
        <f t="shared" ref="AR356:AT357" si="256">+L356-P356-T356</f>
        <v>0</v>
      </c>
      <c r="AS356" s="138">
        <f t="shared" si="256"/>
        <v>0</v>
      </c>
      <c r="AT356" s="138">
        <f t="shared" si="256"/>
        <v>0</v>
      </c>
      <c r="AU356" s="138">
        <f>SUM(AR356:AT356)</f>
        <v>0</v>
      </c>
      <c r="AV356" s="143"/>
    </row>
    <row r="357" spans="1:49" s="96" customFormat="1">
      <c r="A357" s="135"/>
      <c r="B357" s="136"/>
      <c r="C357" s="222" t="s">
        <v>171</v>
      </c>
      <c r="D357" s="138"/>
      <c r="E357" s="138"/>
      <c r="F357" s="138"/>
      <c r="G357" s="138">
        <f>SUM(D357:F357)</f>
        <v>0</v>
      </c>
      <c r="H357" s="179"/>
      <c r="I357" s="138">
        <f>+[3]SPMC!E87</f>
        <v>0</v>
      </c>
      <c r="J357" s="138"/>
      <c r="K357" s="138">
        <f>SUM(H357:J357)</f>
        <v>0</v>
      </c>
      <c r="L357" s="138">
        <f t="shared" si="252"/>
        <v>0</v>
      </c>
      <c r="M357" s="138">
        <f t="shared" si="252"/>
        <v>0</v>
      </c>
      <c r="N357" s="138">
        <f t="shared" si="252"/>
        <v>0</v>
      </c>
      <c r="O357" s="138">
        <f>SUM(L357:N357)</f>
        <v>0</v>
      </c>
      <c r="P357" s="138"/>
      <c r="Q357" s="138"/>
      <c r="R357" s="138"/>
      <c r="S357" s="138">
        <f>SUM(P357:R357)</f>
        <v>0</v>
      </c>
      <c r="T357" s="179"/>
      <c r="U357" s="138">
        <f>+[3]SPMC!H87</f>
        <v>0</v>
      </c>
      <c r="V357" s="138"/>
      <c r="W357" s="138">
        <f>SUM(T357:V357)</f>
        <v>0</v>
      </c>
      <c r="X357" s="138"/>
      <c r="Y357" s="200">
        <f>+[3]SPMC!J87</f>
        <v>1060000</v>
      </c>
      <c r="Z357" s="138"/>
      <c r="AA357" s="245">
        <f>SUM(X357:Z357)</f>
        <v>1060000</v>
      </c>
      <c r="AB357" s="138">
        <f t="shared" si="253"/>
        <v>0</v>
      </c>
      <c r="AC357" s="138">
        <f t="shared" si="253"/>
        <v>1060000</v>
      </c>
      <c r="AD357" s="138">
        <f t="shared" si="253"/>
        <v>0</v>
      </c>
      <c r="AE357" s="138">
        <f>SUM(AB357:AD357)</f>
        <v>1060000</v>
      </c>
      <c r="AF357" s="179"/>
      <c r="AG357" s="138">
        <f>+[3]SPMC!AX87</f>
        <v>663230.55000000005</v>
      </c>
      <c r="AH357" s="179"/>
      <c r="AI357" s="138">
        <f>SUM(AF357:AH357)</f>
        <v>663230.55000000005</v>
      </c>
      <c r="AJ357" s="138">
        <f t="shared" si="254"/>
        <v>0</v>
      </c>
      <c r="AK357" s="138">
        <f t="shared" si="254"/>
        <v>396769.44999999995</v>
      </c>
      <c r="AL357" s="138">
        <f t="shared" si="254"/>
        <v>0</v>
      </c>
      <c r="AM357" s="138">
        <f>SUM(AJ357:AL357)</f>
        <v>396769.44999999995</v>
      </c>
      <c r="AN357" s="142" t="str">
        <f t="shared" si="255"/>
        <v xml:space="preserve"> </v>
      </c>
      <c r="AO357" s="142">
        <f t="shared" si="255"/>
        <v>0.62568919811320756</v>
      </c>
      <c r="AP357" s="142" t="str">
        <f t="shared" si="255"/>
        <v xml:space="preserve"> </v>
      </c>
      <c r="AQ357" s="142">
        <f t="shared" si="255"/>
        <v>0.62568919811320756</v>
      </c>
      <c r="AR357" s="138">
        <f t="shared" si="256"/>
        <v>0</v>
      </c>
      <c r="AS357" s="138">
        <f t="shared" si="256"/>
        <v>0</v>
      </c>
      <c r="AT357" s="138">
        <f t="shared" si="256"/>
        <v>0</v>
      </c>
      <c r="AU357" s="138">
        <f>SUM(AR357:AT357)</f>
        <v>0</v>
      </c>
      <c r="AV357" s="143"/>
    </row>
    <row r="358" spans="1:49" s="96" customFormat="1">
      <c r="A358" s="135"/>
      <c r="B358" s="136"/>
      <c r="C358" s="222"/>
      <c r="D358" s="138"/>
      <c r="E358" s="138"/>
      <c r="F358" s="138"/>
      <c r="G358" s="138"/>
      <c r="H358" s="179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79"/>
      <c r="U358" s="138"/>
      <c r="V358" s="138"/>
      <c r="W358" s="138"/>
      <c r="X358" s="138"/>
      <c r="Y358" s="200"/>
      <c r="Z358" s="138"/>
      <c r="AA358" s="245"/>
      <c r="AB358" s="138"/>
      <c r="AC358" s="138"/>
      <c r="AD358" s="138"/>
      <c r="AE358" s="138"/>
      <c r="AF358" s="179"/>
      <c r="AG358" s="138"/>
      <c r="AH358" s="179"/>
      <c r="AI358" s="138"/>
      <c r="AJ358" s="138"/>
      <c r="AK358" s="138"/>
      <c r="AL358" s="138"/>
      <c r="AM358" s="138"/>
      <c r="AN358" s="142"/>
      <c r="AO358" s="142"/>
      <c r="AP358" s="142"/>
      <c r="AQ358" s="142"/>
      <c r="AR358" s="138"/>
      <c r="AS358" s="138"/>
      <c r="AT358" s="138"/>
      <c r="AU358" s="138"/>
      <c r="AV358" s="143"/>
    </row>
    <row r="359" spans="1:49" s="96" customFormat="1">
      <c r="A359" s="135"/>
      <c r="B359" s="136"/>
      <c r="C359" s="237" t="s">
        <v>79</v>
      </c>
      <c r="D359" s="138"/>
      <c r="E359" s="138"/>
      <c r="F359" s="138"/>
      <c r="G359" s="138">
        <f>SUM(D359:F359)</f>
        <v>0</v>
      </c>
      <c r="H359" s="179"/>
      <c r="I359" s="138">
        <f>+[3]SPMC!E88</f>
        <v>0</v>
      </c>
      <c r="J359" s="138"/>
      <c r="K359" s="138">
        <f>SUM(H359:J359)</f>
        <v>0</v>
      </c>
      <c r="L359" s="138">
        <f>+D359+H359</f>
        <v>0</v>
      </c>
      <c r="M359" s="138">
        <f>+E359+I359</f>
        <v>0</v>
      </c>
      <c r="N359" s="138">
        <f>+F359+J359</f>
        <v>0</v>
      </c>
      <c r="O359" s="138">
        <f>SUM(L359:N359)</f>
        <v>0</v>
      </c>
      <c r="P359" s="138"/>
      <c r="Q359" s="138"/>
      <c r="R359" s="138"/>
      <c r="S359" s="138">
        <f t="shared" ref="S359:S385" si="257">SUM(P359:R359)</f>
        <v>0</v>
      </c>
      <c r="T359" s="179"/>
      <c r="U359" s="138">
        <f>+[3]SPMC!H88</f>
        <v>0</v>
      </c>
      <c r="V359" s="138"/>
      <c r="W359" s="138">
        <f>SUM(T359:V359)</f>
        <v>0</v>
      </c>
      <c r="X359" s="138"/>
      <c r="Y359" s="200">
        <f>+[3]TRCTAGAYTAY!J87</f>
        <v>500000</v>
      </c>
      <c r="Z359" s="138"/>
      <c r="AA359" s="245">
        <f>SUM(X359:Z359)</f>
        <v>500000</v>
      </c>
      <c r="AB359" s="138">
        <f>+P359+X359+T359</f>
        <v>0</v>
      </c>
      <c r="AC359" s="138">
        <f>+Q359+Y359+U359</f>
        <v>500000</v>
      </c>
      <c r="AD359" s="138">
        <f>+R359+Z359+V359</f>
        <v>0</v>
      </c>
      <c r="AE359" s="138">
        <f>SUM(AB359:AD359)</f>
        <v>500000</v>
      </c>
      <c r="AF359" s="179"/>
      <c r="AG359" s="200">
        <f>+[3]TRCTAGAYTAY!AX87</f>
        <v>500000</v>
      </c>
      <c r="AH359" s="179"/>
      <c r="AI359" s="138">
        <f>SUM(AF359:AH359)</f>
        <v>500000</v>
      </c>
      <c r="AJ359" s="138">
        <f>+AB359-AF359</f>
        <v>0</v>
      </c>
      <c r="AK359" s="138">
        <f>+AC359-AG359</f>
        <v>0</v>
      </c>
      <c r="AL359" s="138">
        <f>+AD359-AH359</f>
        <v>0</v>
      </c>
      <c r="AM359" s="138">
        <f>SUM(AJ359:AL359)</f>
        <v>0</v>
      </c>
      <c r="AN359" s="142" t="str">
        <f>IF(AB359=0," ",AF359/AB359)</f>
        <v xml:space="preserve"> </v>
      </c>
      <c r="AO359" s="142">
        <f>IF(AC359=0," ",AG359/AC359)</f>
        <v>1</v>
      </c>
      <c r="AP359" s="142" t="str">
        <f>IF(AD359=0," ",AH359/AD359)</f>
        <v xml:space="preserve"> </v>
      </c>
      <c r="AQ359" s="142">
        <f>IF(AE359=0," ",AI359/AE359)</f>
        <v>1</v>
      </c>
      <c r="AR359" s="138">
        <f>+L359-P359-T359</f>
        <v>0</v>
      </c>
      <c r="AS359" s="138">
        <f>+M359-Q359-U359</f>
        <v>0</v>
      </c>
      <c r="AT359" s="138">
        <f>+N359-R359-V359</f>
        <v>0</v>
      </c>
      <c r="AU359" s="138">
        <f>SUM(AR359:AT359)</f>
        <v>0</v>
      </c>
      <c r="AV359" s="143"/>
    </row>
    <row r="360" spans="1:49" s="96" customFormat="1">
      <c r="A360" s="135"/>
      <c r="B360" s="136"/>
      <c r="C360" s="137"/>
      <c r="D360" s="138"/>
      <c r="E360" s="138"/>
      <c r="F360" s="138"/>
      <c r="G360" s="138">
        <f t="shared" si="211"/>
        <v>0</v>
      </c>
      <c r="H360" s="138"/>
      <c r="I360" s="138"/>
      <c r="J360" s="138"/>
      <c r="K360" s="138">
        <f t="shared" si="212"/>
        <v>0</v>
      </c>
      <c r="L360" s="138">
        <f t="shared" si="213"/>
        <v>0</v>
      </c>
      <c r="M360" s="138">
        <f t="shared" si="213"/>
        <v>0</v>
      </c>
      <c r="N360" s="138">
        <f t="shared" si="213"/>
        <v>0</v>
      </c>
      <c r="O360" s="138">
        <f t="shared" si="214"/>
        <v>0</v>
      </c>
      <c r="P360" s="138"/>
      <c r="Q360" s="138"/>
      <c r="R360" s="138"/>
      <c r="S360" s="138">
        <f t="shared" si="257"/>
        <v>0</v>
      </c>
      <c r="T360" s="138"/>
      <c r="U360" s="138"/>
      <c r="V360" s="138"/>
      <c r="W360" s="138">
        <f t="shared" si="216"/>
        <v>0</v>
      </c>
      <c r="X360" s="138"/>
      <c r="Y360" s="138"/>
      <c r="Z360" s="138"/>
      <c r="AA360" s="138">
        <f t="shared" si="217"/>
        <v>0</v>
      </c>
      <c r="AB360" s="138">
        <f t="shared" si="250"/>
        <v>0</v>
      </c>
      <c r="AC360" s="138">
        <f t="shared" si="250"/>
        <v>0</v>
      </c>
      <c r="AD360" s="138">
        <f t="shared" si="250"/>
        <v>0</v>
      </c>
      <c r="AE360" s="138">
        <f t="shared" si="251"/>
        <v>0</v>
      </c>
      <c r="AF360" s="138"/>
      <c r="AG360" s="138"/>
      <c r="AH360" s="138"/>
      <c r="AI360" s="138">
        <f t="shared" si="218"/>
        <v>0</v>
      </c>
      <c r="AJ360" s="138">
        <f t="shared" si="205"/>
        <v>0</v>
      </c>
      <c r="AK360" s="138">
        <f t="shared" si="205"/>
        <v>0</v>
      </c>
      <c r="AL360" s="138">
        <f t="shared" si="205"/>
        <v>0</v>
      </c>
      <c r="AM360" s="138">
        <f t="shared" si="206"/>
        <v>0</v>
      </c>
      <c r="AN360" s="142" t="str">
        <f t="shared" si="208"/>
        <v xml:space="preserve"> </v>
      </c>
      <c r="AO360" s="142" t="str">
        <f t="shared" si="207"/>
        <v xml:space="preserve"> </v>
      </c>
      <c r="AP360" s="142" t="str">
        <f t="shared" si="207"/>
        <v xml:space="preserve"> </v>
      </c>
      <c r="AQ360" s="142" t="str">
        <f t="shared" si="207"/>
        <v xml:space="preserve"> </v>
      </c>
      <c r="AR360" s="138">
        <f t="shared" si="219"/>
        <v>0</v>
      </c>
      <c r="AS360" s="138">
        <f t="shared" si="219"/>
        <v>0</v>
      </c>
      <c r="AT360" s="138">
        <f t="shared" si="219"/>
        <v>0</v>
      </c>
      <c r="AU360" s="138">
        <f t="shared" si="220"/>
        <v>0</v>
      </c>
      <c r="AV360" s="143"/>
    </row>
    <row r="361" spans="1:49">
      <c r="A361" s="176">
        <v>302030000</v>
      </c>
      <c r="B361" s="177"/>
      <c r="C361" s="235" t="s">
        <v>202</v>
      </c>
      <c r="D361" s="172"/>
      <c r="E361" s="172"/>
      <c r="F361" s="172"/>
      <c r="G361" s="138">
        <f t="shared" si="211"/>
        <v>0</v>
      </c>
      <c r="H361" s="172"/>
      <c r="I361" s="172"/>
      <c r="J361" s="172"/>
      <c r="K361" s="138">
        <f t="shared" si="212"/>
        <v>0</v>
      </c>
      <c r="L361" s="138">
        <f t="shared" si="213"/>
        <v>0</v>
      </c>
      <c r="M361" s="138">
        <f t="shared" si="213"/>
        <v>0</v>
      </c>
      <c r="N361" s="138">
        <f t="shared" si="213"/>
        <v>0</v>
      </c>
      <c r="O361" s="138">
        <f t="shared" si="214"/>
        <v>0</v>
      </c>
      <c r="P361" s="172"/>
      <c r="Q361" s="172"/>
      <c r="R361" s="172"/>
      <c r="S361" s="138">
        <f t="shared" si="257"/>
        <v>0</v>
      </c>
      <c r="T361" s="138">
        <f>SUM(Q361:S361)</f>
        <v>0</v>
      </c>
      <c r="U361" s="172"/>
      <c r="V361" s="172"/>
      <c r="W361" s="138">
        <f t="shared" si="216"/>
        <v>0</v>
      </c>
      <c r="X361" s="138"/>
      <c r="Y361" s="138"/>
      <c r="Z361" s="138"/>
      <c r="AA361" s="138">
        <f t="shared" si="217"/>
        <v>0</v>
      </c>
      <c r="AB361" s="138">
        <f t="shared" si="250"/>
        <v>0</v>
      </c>
      <c r="AC361" s="138">
        <f t="shared" si="250"/>
        <v>0</v>
      </c>
      <c r="AD361" s="138">
        <f t="shared" si="250"/>
        <v>0</v>
      </c>
      <c r="AE361" s="138">
        <f t="shared" si="251"/>
        <v>0</v>
      </c>
      <c r="AF361" s="138"/>
      <c r="AG361" s="138"/>
      <c r="AH361" s="138"/>
      <c r="AI361" s="138">
        <f t="shared" si="218"/>
        <v>0</v>
      </c>
      <c r="AJ361" s="138">
        <f t="shared" si="205"/>
        <v>0</v>
      </c>
      <c r="AK361" s="138">
        <f t="shared" si="205"/>
        <v>0</v>
      </c>
      <c r="AL361" s="138">
        <f t="shared" si="205"/>
        <v>0</v>
      </c>
      <c r="AM361" s="138">
        <f t="shared" si="206"/>
        <v>0</v>
      </c>
      <c r="AN361" s="142" t="str">
        <f t="shared" si="208"/>
        <v xml:space="preserve"> </v>
      </c>
      <c r="AO361" s="142" t="str">
        <f t="shared" si="207"/>
        <v xml:space="preserve"> </v>
      </c>
      <c r="AP361" s="142" t="str">
        <f t="shared" si="207"/>
        <v xml:space="preserve"> </v>
      </c>
      <c r="AQ361" s="142" t="str">
        <f t="shared" si="207"/>
        <v xml:space="preserve"> </v>
      </c>
      <c r="AR361" s="138">
        <f t="shared" si="219"/>
        <v>0</v>
      </c>
      <c r="AS361" s="138">
        <f t="shared" si="219"/>
        <v>0</v>
      </c>
      <c r="AT361" s="138">
        <f t="shared" si="219"/>
        <v>0</v>
      </c>
      <c r="AU361" s="138">
        <f t="shared" si="220"/>
        <v>0</v>
      </c>
      <c r="AV361" s="173"/>
    </row>
    <row r="362" spans="1:49" s="183" customFormat="1" ht="36">
      <c r="A362" s="248" t="s">
        <v>203</v>
      </c>
      <c r="B362" s="249"/>
      <c r="C362" s="137" t="s">
        <v>204</v>
      </c>
      <c r="D362" s="179">
        <v>0</v>
      </c>
      <c r="E362" s="179">
        <f>35295657000-35295657000</f>
        <v>0</v>
      </c>
      <c r="F362" s="179"/>
      <c r="G362" s="179">
        <f t="shared" si="211"/>
        <v>0</v>
      </c>
      <c r="H362" s="179">
        <v>0</v>
      </c>
      <c r="I362" s="179">
        <f>35295657000-35295657000</f>
        <v>0</v>
      </c>
      <c r="J362" s="179"/>
      <c r="K362" s="179">
        <f t="shared" si="212"/>
        <v>0</v>
      </c>
      <c r="L362" s="179">
        <f t="shared" si="213"/>
        <v>0</v>
      </c>
      <c r="M362" s="179">
        <f t="shared" si="213"/>
        <v>0</v>
      </c>
      <c r="N362" s="179">
        <f t="shared" si="213"/>
        <v>0</v>
      </c>
      <c r="O362" s="179">
        <f t="shared" si="214"/>
        <v>0</v>
      </c>
      <c r="P362" s="179">
        <v>0</v>
      </c>
      <c r="Q362" s="179">
        <f>35295657000-35295657000</f>
        <v>0</v>
      </c>
      <c r="R362" s="179"/>
      <c r="S362" s="179">
        <f t="shared" si="257"/>
        <v>0</v>
      </c>
      <c r="T362" s="179"/>
      <c r="U362" s="179"/>
      <c r="V362" s="179"/>
      <c r="W362" s="179">
        <f t="shared" si="216"/>
        <v>0</v>
      </c>
      <c r="X362" s="179">
        <v>0</v>
      </c>
      <c r="Y362" s="179">
        <v>0</v>
      </c>
      <c r="Z362" s="179">
        <v>0</v>
      </c>
      <c r="AA362" s="179">
        <f t="shared" si="217"/>
        <v>0</v>
      </c>
      <c r="AB362" s="179">
        <f t="shared" si="250"/>
        <v>0</v>
      </c>
      <c r="AC362" s="179">
        <f t="shared" si="250"/>
        <v>0</v>
      </c>
      <c r="AD362" s="179">
        <f t="shared" si="250"/>
        <v>0</v>
      </c>
      <c r="AE362" s="179">
        <f t="shared" si="251"/>
        <v>0</v>
      </c>
      <c r="AF362" s="179">
        <v>0</v>
      </c>
      <c r="AG362" s="179">
        <v>0</v>
      </c>
      <c r="AH362" s="179">
        <v>0</v>
      </c>
      <c r="AI362" s="179">
        <f t="shared" si="218"/>
        <v>0</v>
      </c>
      <c r="AJ362" s="179">
        <f t="shared" si="205"/>
        <v>0</v>
      </c>
      <c r="AK362" s="179">
        <f t="shared" si="205"/>
        <v>0</v>
      </c>
      <c r="AL362" s="179">
        <f t="shared" si="205"/>
        <v>0</v>
      </c>
      <c r="AM362" s="179">
        <f t="shared" si="206"/>
        <v>0</v>
      </c>
      <c r="AN362" s="181" t="str">
        <f t="shared" si="208"/>
        <v xml:space="preserve"> </v>
      </c>
      <c r="AO362" s="181" t="str">
        <f t="shared" si="207"/>
        <v xml:space="preserve"> </v>
      </c>
      <c r="AP362" s="181" t="str">
        <f t="shared" si="207"/>
        <v xml:space="preserve"> </v>
      </c>
      <c r="AQ362" s="181" t="str">
        <f t="shared" si="207"/>
        <v xml:space="preserve"> </v>
      </c>
      <c r="AR362" s="179">
        <f t="shared" si="219"/>
        <v>0</v>
      </c>
      <c r="AS362" s="179">
        <f t="shared" si="219"/>
        <v>0</v>
      </c>
      <c r="AT362" s="179">
        <f t="shared" si="219"/>
        <v>0</v>
      </c>
      <c r="AU362" s="138">
        <f t="shared" si="220"/>
        <v>0</v>
      </c>
      <c r="AV362" s="182"/>
    </row>
    <row r="363" spans="1:49" s="168" customFormat="1" ht="24">
      <c r="A363" s="176" t="s">
        <v>205</v>
      </c>
      <c r="B363" s="177"/>
      <c r="C363" s="211" t="s">
        <v>206</v>
      </c>
      <c r="D363" s="164"/>
      <c r="E363" s="164">
        <v>13317000</v>
      </c>
      <c r="F363" s="164"/>
      <c r="G363" s="164">
        <f t="shared" si="211"/>
        <v>13317000</v>
      </c>
      <c r="H363" s="164"/>
      <c r="I363" s="164"/>
      <c r="J363" s="164"/>
      <c r="K363" s="164">
        <f t="shared" si="212"/>
        <v>0</v>
      </c>
      <c r="L363" s="164">
        <f t="shared" si="213"/>
        <v>0</v>
      </c>
      <c r="M363" s="164">
        <f t="shared" si="213"/>
        <v>13317000</v>
      </c>
      <c r="N363" s="164">
        <f t="shared" si="213"/>
        <v>0</v>
      </c>
      <c r="O363" s="164">
        <f t="shared" si="214"/>
        <v>13317000</v>
      </c>
      <c r="P363" s="164"/>
      <c r="Q363" s="164">
        <v>13317000</v>
      </c>
      <c r="R363" s="164"/>
      <c r="S363" s="164">
        <f t="shared" si="257"/>
        <v>13317000</v>
      </c>
      <c r="T363" s="164"/>
      <c r="U363" s="164"/>
      <c r="V363" s="164"/>
      <c r="W363" s="164">
        <f t="shared" si="216"/>
        <v>0</v>
      </c>
      <c r="X363" s="164">
        <f>-'[3]Central CY'!E87</f>
        <v>0</v>
      </c>
      <c r="Y363" s="164">
        <f>-'[3]Central CY'!E88</f>
        <v>0</v>
      </c>
      <c r="Z363" s="164">
        <f>-'[3]Central CY'!E89</f>
        <v>0</v>
      </c>
      <c r="AA363" s="164">
        <f t="shared" si="217"/>
        <v>0</v>
      </c>
      <c r="AB363" s="164">
        <f t="shared" si="250"/>
        <v>0</v>
      </c>
      <c r="AC363" s="164">
        <f t="shared" si="250"/>
        <v>13317000</v>
      </c>
      <c r="AD363" s="164">
        <f t="shared" si="250"/>
        <v>0</v>
      </c>
      <c r="AE363" s="164">
        <f t="shared" si="251"/>
        <v>13317000</v>
      </c>
      <c r="AF363" s="164">
        <f>'[3]Central CY'!F87</f>
        <v>0</v>
      </c>
      <c r="AG363" s="164">
        <f>'[3]Central CY'!F88</f>
        <v>13317000</v>
      </c>
      <c r="AH363" s="164">
        <f>'[3]Central CY'!F89</f>
        <v>0</v>
      </c>
      <c r="AI363" s="164">
        <f t="shared" si="218"/>
        <v>13317000</v>
      </c>
      <c r="AJ363" s="164">
        <f t="shared" si="205"/>
        <v>0</v>
      </c>
      <c r="AK363" s="164">
        <f t="shared" si="205"/>
        <v>0</v>
      </c>
      <c r="AL363" s="164">
        <f t="shared" si="205"/>
        <v>0</v>
      </c>
      <c r="AM363" s="164">
        <f t="shared" si="206"/>
        <v>0</v>
      </c>
      <c r="AN363" s="166" t="str">
        <f t="shared" si="208"/>
        <v xml:space="preserve"> </v>
      </c>
      <c r="AO363" s="166">
        <f t="shared" si="207"/>
        <v>1</v>
      </c>
      <c r="AP363" s="166" t="str">
        <f t="shared" si="207"/>
        <v xml:space="preserve"> </v>
      </c>
      <c r="AQ363" s="166">
        <f t="shared" si="207"/>
        <v>1</v>
      </c>
      <c r="AR363" s="164">
        <f t="shared" si="219"/>
        <v>0</v>
      </c>
      <c r="AS363" s="164">
        <f t="shared" si="219"/>
        <v>0</v>
      </c>
      <c r="AT363" s="164">
        <f t="shared" si="219"/>
        <v>0</v>
      </c>
      <c r="AU363" s="131">
        <f t="shared" si="220"/>
        <v>0</v>
      </c>
      <c r="AV363" s="167"/>
      <c r="AW363" s="168">
        <f>+AM363-'[1]Summary by PAP CY2015'!$BE$91</f>
        <v>0</v>
      </c>
    </row>
    <row r="364" spans="1:49" s="168" customFormat="1">
      <c r="A364" s="176" t="s">
        <v>207</v>
      </c>
      <c r="B364" s="177"/>
      <c r="C364" s="211" t="s">
        <v>208</v>
      </c>
      <c r="D364" s="164"/>
      <c r="E364" s="164">
        <v>12435000</v>
      </c>
      <c r="F364" s="164"/>
      <c r="G364" s="164">
        <f t="shared" si="211"/>
        <v>12435000</v>
      </c>
      <c r="H364" s="164"/>
      <c r="I364" s="164"/>
      <c r="J364" s="164"/>
      <c r="K364" s="164">
        <f t="shared" si="212"/>
        <v>0</v>
      </c>
      <c r="L364" s="164">
        <f t="shared" si="213"/>
        <v>0</v>
      </c>
      <c r="M364" s="164">
        <f t="shared" si="213"/>
        <v>12435000</v>
      </c>
      <c r="N364" s="164">
        <f t="shared" si="213"/>
        <v>0</v>
      </c>
      <c r="O364" s="164">
        <f t="shared" si="214"/>
        <v>12435000</v>
      </c>
      <c r="P364" s="164"/>
      <c r="Q364" s="164">
        <v>12435000</v>
      </c>
      <c r="R364" s="164"/>
      <c r="S364" s="164">
        <f t="shared" si="257"/>
        <v>12435000</v>
      </c>
      <c r="T364" s="164"/>
      <c r="U364" s="164"/>
      <c r="V364" s="164"/>
      <c r="W364" s="164">
        <f t="shared" si="216"/>
        <v>0</v>
      </c>
      <c r="X364" s="164">
        <f>-'[3]Central CY'!E92</f>
        <v>0</v>
      </c>
      <c r="Y364" s="164">
        <f>-'[3]Central CY'!E93</f>
        <v>0</v>
      </c>
      <c r="Z364" s="164">
        <f>-'[3]Central CY'!E94</f>
        <v>0</v>
      </c>
      <c r="AA364" s="164">
        <f t="shared" si="217"/>
        <v>0</v>
      </c>
      <c r="AB364" s="164">
        <f t="shared" si="250"/>
        <v>0</v>
      </c>
      <c r="AC364" s="164">
        <f t="shared" si="250"/>
        <v>12435000</v>
      </c>
      <c r="AD364" s="164">
        <f t="shared" si="250"/>
        <v>0</v>
      </c>
      <c r="AE364" s="164">
        <f t="shared" si="251"/>
        <v>12435000</v>
      </c>
      <c r="AF364" s="164">
        <f>'[3]Central CY'!F92</f>
        <v>0</v>
      </c>
      <c r="AG364" s="164">
        <f>'[3]Central CY'!F93</f>
        <v>12435000</v>
      </c>
      <c r="AH364" s="164">
        <f>'[3]Central CY'!F94</f>
        <v>0</v>
      </c>
      <c r="AI364" s="164">
        <f t="shared" si="218"/>
        <v>12435000</v>
      </c>
      <c r="AJ364" s="164">
        <f t="shared" si="205"/>
        <v>0</v>
      </c>
      <c r="AK364" s="164">
        <f t="shared" si="205"/>
        <v>0</v>
      </c>
      <c r="AL364" s="164">
        <f t="shared" si="205"/>
        <v>0</v>
      </c>
      <c r="AM364" s="164">
        <f t="shared" si="206"/>
        <v>0</v>
      </c>
      <c r="AN364" s="166" t="str">
        <f t="shared" si="208"/>
        <v xml:space="preserve"> </v>
      </c>
      <c r="AO364" s="166">
        <f t="shared" si="207"/>
        <v>1</v>
      </c>
      <c r="AP364" s="166" t="str">
        <f t="shared" si="207"/>
        <v xml:space="preserve"> </v>
      </c>
      <c r="AQ364" s="166">
        <f t="shared" si="207"/>
        <v>1</v>
      </c>
      <c r="AR364" s="164">
        <f t="shared" si="219"/>
        <v>0</v>
      </c>
      <c r="AS364" s="164">
        <f t="shared" si="219"/>
        <v>0</v>
      </c>
      <c r="AT364" s="164">
        <f t="shared" si="219"/>
        <v>0</v>
      </c>
      <c r="AU364" s="131">
        <f t="shared" si="220"/>
        <v>0</v>
      </c>
      <c r="AV364" s="167"/>
      <c r="AW364" s="168">
        <f>+AM364-'[1]Summary by PAP CY2015'!$BE$96</f>
        <v>0</v>
      </c>
    </row>
    <row r="365" spans="1:49">
      <c r="A365" s="169"/>
      <c r="B365" s="170"/>
      <c r="C365" s="171"/>
      <c r="D365" s="172"/>
      <c r="E365" s="172"/>
      <c r="F365" s="172"/>
      <c r="G365" s="138">
        <f t="shared" si="211"/>
        <v>0</v>
      </c>
      <c r="H365" s="172"/>
      <c r="I365" s="172"/>
      <c r="J365" s="172"/>
      <c r="K365" s="138">
        <f t="shared" si="212"/>
        <v>0</v>
      </c>
      <c r="L365" s="138">
        <f t="shared" si="213"/>
        <v>0</v>
      </c>
      <c r="M365" s="138">
        <f t="shared" si="213"/>
        <v>0</v>
      </c>
      <c r="N365" s="138">
        <f t="shared" si="213"/>
        <v>0</v>
      </c>
      <c r="O365" s="138">
        <f t="shared" si="214"/>
        <v>0</v>
      </c>
      <c r="P365" s="172"/>
      <c r="Q365" s="172"/>
      <c r="R365" s="172"/>
      <c r="S365" s="138">
        <f t="shared" si="257"/>
        <v>0</v>
      </c>
      <c r="T365" s="172"/>
      <c r="U365" s="172"/>
      <c r="V365" s="172"/>
      <c r="W365" s="138">
        <f t="shared" si="216"/>
        <v>0</v>
      </c>
      <c r="X365" s="138"/>
      <c r="Y365" s="138"/>
      <c r="Z365" s="138"/>
      <c r="AA365" s="138">
        <f t="shared" si="217"/>
        <v>0</v>
      </c>
      <c r="AB365" s="138">
        <f t="shared" si="250"/>
        <v>0</v>
      </c>
      <c r="AC365" s="138">
        <f t="shared" si="250"/>
        <v>0</v>
      </c>
      <c r="AD365" s="138">
        <f t="shared" si="250"/>
        <v>0</v>
      </c>
      <c r="AE365" s="138">
        <f t="shared" si="251"/>
        <v>0</v>
      </c>
      <c r="AF365" s="138"/>
      <c r="AG365" s="138"/>
      <c r="AH365" s="138"/>
      <c r="AI365" s="138">
        <f t="shared" si="218"/>
        <v>0</v>
      </c>
      <c r="AJ365" s="138">
        <f t="shared" si="205"/>
        <v>0</v>
      </c>
      <c r="AK365" s="138">
        <f t="shared" si="205"/>
        <v>0</v>
      </c>
      <c r="AL365" s="138">
        <f t="shared" si="205"/>
        <v>0</v>
      </c>
      <c r="AM365" s="138">
        <f t="shared" si="206"/>
        <v>0</v>
      </c>
      <c r="AN365" s="142" t="str">
        <f t="shared" si="208"/>
        <v xml:space="preserve"> </v>
      </c>
      <c r="AO365" s="142" t="str">
        <f t="shared" si="207"/>
        <v xml:space="preserve"> </v>
      </c>
      <c r="AP365" s="142" t="str">
        <f t="shared" si="207"/>
        <v xml:space="preserve"> </v>
      </c>
      <c r="AQ365" s="142" t="str">
        <f t="shared" si="207"/>
        <v xml:space="preserve"> </v>
      </c>
      <c r="AR365" s="138">
        <f t="shared" si="219"/>
        <v>0</v>
      </c>
      <c r="AS365" s="138">
        <f t="shared" si="219"/>
        <v>0</v>
      </c>
      <c r="AT365" s="138">
        <f t="shared" si="219"/>
        <v>0</v>
      </c>
      <c r="AU365" s="138">
        <f t="shared" si="220"/>
        <v>0</v>
      </c>
      <c r="AV365" s="173"/>
    </row>
    <row r="366" spans="1:49">
      <c r="A366" s="176">
        <v>302040000</v>
      </c>
      <c r="B366" s="177"/>
      <c r="C366" s="208" t="s">
        <v>209</v>
      </c>
      <c r="D366" s="172"/>
      <c r="E366" s="172"/>
      <c r="F366" s="172"/>
      <c r="G366" s="138">
        <f t="shared" si="211"/>
        <v>0</v>
      </c>
      <c r="H366" s="172"/>
      <c r="I366" s="172"/>
      <c r="J366" s="172"/>
      <c r="K366" s="138">
        <f t="shared" si="212"/>
        <v>0</v>
      </c>
      <c r="L366" s="138">
        <f t="shared" si="213"/>
        <v>0</v>
      </c>
      <c r="M366" s="138">
        <f t="shared" si="213"/>
        <v>0</v>
      </c>
      <c r="N366" s="138">
        <f t="shared" si="213"/>
        <v>0</v>
      </c>
      <c r="O366" s="138">
        <f t="shared" si="214"/>
        <v>0</v>
      </c>
      <c r="P366" s="172"/>
      <c r="Q366" s="172"/>
      <c r="R366" s="172"/>
      <c r="S366" s="138">
        <f t="shared" si="257"/>
        <v>0</v>
      </c>
      <c r="T366" s="172"/>
      <c r="U366" s="172"/>
      <c r="V366" s="172"/>
      <c r="W366" s="138">
        <f t="shared" si="216"/>
        <v>0</v>
      </c>
      <c r="X366" s="138"/>
      <c r="Y366" s="138"/>
      <c r="Z366" s="138"/>
      <c r="AA366" s="138">
        <f t="shared" si="217"/>
        <v>0</v>
      </c>
      <c r="AB366" s="138">
        <f t="shared" si="250"/>
        <v>0</v>
      </c>
      <c r="AC366" s="138">
        <f t="shared" si="250"/>
        <v>0</v>
      </c>
      <c r="AD366" s="138">
        <f t="shared" si="250"/>
        <v>0</v>
      </c>
      <c r="AE366" s="138">
        <f t="shared" si="251"/>
        <v>0</v>
      </c>
      <c r="AF366" s="138"/>
      <c r="AG366" s="138"/>
      <c r="AH366" s="138"/>
      <c r="AI366" s="138">
        <f t="shared" si="218"/>
        <v>0</v>
      </c>
      <c r="AJ366" s="138">
        <f t="shared" si="205"/>
        <v>0</v>
      </c>
      <c r="AK366" s="138">
        <f t="shared" si="205"/>
        <v>0</v>
      </c>
      <c r="AL366" s="138">
        <f t="shared" si="205"/>
        <v>0</v>
      </c>
      <c r="AM366" s="138">
        <f t="shared" si="206"/>
        <v>0</v>
      </c>
      <c r="AN366" s="142" t="str">
        <f t="shared" si="208"/>
        <v xml:space="preserve"> </v>
      </c>
      <c r="AO366" s="142" t="str">
        <f t="shared" si="207"/>
        <v xml:space="preserve"> </v>
      </c>
      <c r="AP366" s="142" t="str">
        <f t="shared" si="207"/>
        <v xml:space="preserve"> </v>
      </c>
      <c r="AQ366" s="142" t="str">
        <f t="shared" si="207"/>
        <v xml:space="preserve"> </v>
      </c>
      <c r="AR366" s="138">
        <f t="shared" si="219"/>
        <v>0</v>
      </c>
      <c r="AS366" s="138">
        <f t="shared" si="219"/>
        <v>0</v>
      </c>
      <c r="AT366" s="138">
        <f t="shared" si="219"/>
        <v>0</v>
      </c>
      <c r="AU366" s="138">
        <f t="shared" si="220"/>
        <v>0</v>
      </c>
      <c r="AV366" s="173"/>
    </row>
    <row r="367" spans="1:49" s="168" customFormat="1">
      <c r="A367" s="176" t="s">
        <v>210</v>
      </c>
      <c r="B367" s="177"/>
      <c r="C367" s="250" t="s">
        <v>211</v>
      </c>
      <c r="D367" s="164">
        <f>SUM(D368:D387)</f>
        <v>12482000</v>
      </c>
      <c r="E367" s="164">
        <f>SUM(E368:E387)</f>
        <v>132800000</v>
      </c>
      <c r="F367" s="164">
        <f>SUM(F368:F387)</f>
        <v>0</v>
      </c>
      <c r="G367" s="164">
        <f t="shared" si="211"/>
        <v>145282000</v>
      </c>
      <c r="H367" s="164">
        <f>SUM(H368:H387)</f>
        <v>0</v>
      </c>
      <c r="I367" s="164">
        <f>SUM(I368:I387)</f>
        <v>0</v>
      </c>
      <c r="J367" s="164">
        <f>SUM(J368:J387)</f>
        <v>0</v>
      </c>
      <c r="K367" s="164">
        <f t="shared" si="212"/>
        <v>0</v>
      </c>
      <c r="L367" s="164">
        <f t="shared" si="213"/>
        <v>12482000</v>
      </c>
      <c r="M367" s="164">
        <f t="shared" si="213"/>
        <v>132800000</v>
      </c>
      <c r="N367" s="164">
        <f t="shared" si="213"/>
        <v>0</v>
      </c>
      <c r="O367" s="164">
        <f t="shared" si="214"/>
        <v>145282000</v>
      </c>
      <c r="P367" s="164">
        <f>SUM(P368:P387)</f>
        <v>12482000</v>
      </c>
      <c r="Q367" s="164">
        <f>SUM(Q368:Q387)</f>
        <v>132800000</v>
      </c>
      <c r="R367" s="164">
        <f>SUM(R368:R387)</f>
        <v>0</v>
      </c>
      <c r="S367" s="164">
        <f t="shared" si="257"/>
        <v>145282000</v>
      </c>
      <c r="T367" s="164">
        <f>SUM(T368:T387)</f>
        <v>0</v>
      </c>
      <c r="U367" s="164">
        <f>SUM(U368:U387)</f>
        <v>0</v>
      </c>
      <c r="V367" s="164">
        <f>SUM(V368:V387)</f>
        <v>0</v>
      </c>
      <c r="W367" s="164">
        <f t="shared" si="216"/>
        <v>0</v>
      </c>
      <c r="X367" s="164">
        <f>SUM(X368:X387)</f>
        <v>0</v>
      </c>
      <c r="Y367" s="164">
        <f>SUM(Y368:Y387)</f>
        <v>0</v>
      </c>
      <c r="Z367" s="164">
        <f>SUM(Z368:Z387)</f>
        <v>0</v>
      </c>
      <c r="AA367" s="164">
        <f t="shared" si="217"/>
        <v>0</v>
      </c>
      <c r="AB367" s="164">
        <f t="shared" si="250"/>
        <v>12482000</v>
      </c>
      <c r="AC367" s="164">
        <f t="shared" si="250"/>
        <v>132800000</v>
      </c>
      <c r="AD367" s="164">
        <f t="shared" si="250"/>
        <v>0</v>
      </c>
      <c r="AE367" s="164">
        <f t="shared" si="251"/>
        <v>145282000</v>
      </c>
      <c r="AF367" s="164">
        <f>SUM(AF368:AF387)</f>
        <v>12464047.900000002</v>
      </c>
      <c r="AG367" s="164">
        <f>SUM(AG368:AG387)</f>
        <v>79361276.340000033</v>
      </c>
      <c r="AH367" s="164">
        <f>SUM(AH368:AH387)</f>
        <v>0</v>
      </c>
      <c r="AI367" s="164">
        <f t="shared" si="218"/>
        <v>91825324.240000039</v>
      </c>
      <c r="AJ367" s="164">
        <f t="shared" si="205"/>
        <v>17952.099999997765</v>
      </c>
      <c r="AK367" s="164">
        <f t="shared" si="205"/>
        <v>53438723.659999967</v>
      </c>
      <c r="AL367" s="164">
        <f t="shared" si="205"/>
        <v>0</v>
      </c>
      <c r="AM367" s="164">
        <f t="shared" si="206"/>
        <v>53456675.759999961</v>
      </c>
      <c r="AN367" s="166">
        <f t="shared" si="208"/>
        <v>0.99856176093574767</v>
      </c>
      <c r="AO367" s="166">
        <f t="shared" si="207"/>
        <v>0.59759997243975926</v>
      </c>
      <c r="AP367" s="166" t="str">
        <f t="shared" si="207"/>
        <v xml:space="preserve"> </v>
      </c>
      <c r="AQ367" s="166">
        <f t="shared" si="207"/>
        <v>0.63204887212455807</v>
      </c>
      <c r="AR367" s="164">
        <f t="shared" si="219"/>
        <v>0</v>
      </c>
      <c r="AS367" s="164">
        <f t="shared" si="219"/>
        <v>0</v>
      </c>
      <c r="AT367" s="164">
        <f t="shared" si="219"/>
        <v>0</v>
      </c>
      <c r="AU367" s="164">
        <f t="shared" si="220"/>
        <v>0</v>
      </c>
      <c r="AV367" s="167"/>
      <c r="AW367" s="168">
        <f>+AM367-'[1]Summary by PAP CY2015'!$BE$102</f>
        <v>0</v>
      </c>
    </row>
    <row r="368" spans="1:49" s="183" customFormat="1">
      <c r="A368" s="135" t="s">
        <v>210</v>
      </c>
      <c r="B368" s="136"/>
      <c r="C368" s="212" t="s">
        <v>51</v>
      </c>
      <c r="D368" s="179">
        <v>12482000</v>
      </c>
      <c r="E368" s="179">
        <v>132800000</v>
      </c>
      <c r="F368" s="179"/>
      <c r="G368" s="179">
        <f t="shared" si="211"/>
        <v>145282000</v>
      </c>
      <c r="H368" s="179"/>
      <c r="I368" s="179"/>
      <c r="J368" s="179"/>
      <c r="K368" s="179">
        <f t="shared" si="212"/>
        <v>0</v>
      </c>
      <c r="L368" s="179">
        <f t="shared" si="213"/>
        <v>12482000</v>
      </c>
      <c r="M368" s="179">
        <f t="shared" si="213"/>
        <v>132800000</v>
      </c>
      <c r="N368" s="179">
        <f t="shared" si="213"/>
        <v>0</v>
      </c>
      <c r="O368" s="179">
        <f t="shared" si="214"/>
        <v>145282000</v>
      </c>
      <c r="P368" s="179">
        <v>12482000</v>
      </c>
      <c r="Q368" s="179">
        <v>132800000</v>
      </c>
      <c r="R368" s="179"/>
      <c r="S368" s="179">
        <f t="shared" si="257"/>
        <v>145282000</v>
      </c>
      <c r="T368" s="179"/>
      <c r="U368" s="179"/>
      <c r="V368" s="179"/>
      <c r="W368" s="179">
        <f t="shared" si="216"/>
        <v>0</v>
      </c>
      <c r="X368" s="179">
        <f>-'[3]Central CY'!E98</f>
        <v>-89501.5</v>
      </c>
      <c r="Y368" s="179">
        <f>-'[3]Central CY'!E99</f>
        <v>-68767014</v>
      </c>
      <c r="Z368" s="179">
        <f>-'[3]Central CY'!E100</f>
        <v>0</v>
      </c>
      <c r="AA368" s="179">
        <f t="shared" si="217"/>
        <v>-68856515.5</v>
      </c>
      <c r="AB368" s="179">
        <f t="shared" si="250"/>
        <v>12392498.5</v>
      </c>
      <c r="AC368" s="179">
        <f t="shared" si="250"/>
        <v>64032986</v>
      </c>
      <c r="AD368" s="179">
        <f t="shared" si="250"/>
        <v>0</v>
      </c>
      <c r="AE368" s="179">
        <f t="shared" si="251"/>
        <v>76425484.5</v>
      </c>
      <c r="AF368" s="179">
        <f>+'[3]Central CY'!F98</f>
        <v>12378496.400000002</v>
      </c>
      <c r="AG368" s="179">
        <f>+'[3]Central CY'!F99</f>
        <v>36383408.350000039</v>
      </c>
      <c r="AH368" s="179"/>
      <c r="AI368" s="179">
        <f t="shared" si="218"/>
        <v>48761904.750000045</v>
      </c>
      <c r="AJ368" s="179">
        <f t="shared" si="205"/>
        <v>14002.099999997765</v>
      </c>
      <c r="AK368" s="179">
        <f t="shared" si="205"/>
        <v>27649577.649999961</v>
      </c>
      <c r="AL368" s="179">
        <f t="shared" si="205"/>
        <v>0</v>
      </c>
      <c r="AM368" s="179">
        <f t="shared" si="206"/>
        <v>27663579.749999959</v>
      </c>
      <c r="AN368" s="181">
        <f t="shared" si="208"/>
        <v>0.99887011485214239</v>
      </c>
      <c r="AO368" s="181">
        <f t="shared" si="207"/>
        <v>0.56819790271845261</v>
      </c>
      <c r="AP368" s="181" t="str">
        <f t="shared" si="207"/>
        <v xml:space="preserve"> </v>
      </c>
      <c r="AQ368" s="181">
        <f t="shared" si="207"/>
        <v>0.63803200030743734</v>
      </c>
      <c r="AR368" s="179">
        <f t="shared" si="219"/>
        <v>0</v>
      </c>
      <c r="AS368" s="179">
        <f t="shared" si="219"/>
        <v>0</v>
      </c>
      <c r="AT368" s="179">
        <f t="shared" si="219"/>
        <v>0</v>
      </c>
      <c r="AU368" s="138">
        <f t="shared" si="220"/>
        <v>0</v>
      </c>
      <c r="AV368" s="182"/>
    </row>
    <row r="369" spans="1:48" s="183" customFormat="1" ht="24">
      <c r="A369" s="135"/>
      <c r="B369" s="136"/>
      <c r="C369" s="212" t="s">
        <v>52</v>
      </c>
      <c r="D369" s="179"/>
      <c r="E369" s="179"/>
      <c r="F369" s="179"/>
      <c r="G369" s="179">
        <f>SUM(D369:F369)</f>
        <v>0</v>
      </c>
      <c r="H369" s="179"/>
      <c r="I369" s="179"/>
      <c r="J369" s="179"/>
      <c r="K369" s="179">
        <f>SUM(H369:J369)</f>
        <v>0</v>
      </c>
      <c r="L369" s="179">
        <f>+D369+H369</f>
        <v>0</v>
      </c>
      <c r="M369" s="179">
        <f>+E369+I369</f>
        <v>0</v>
      </c>
      <c r="N369" s="179">
        <f>+F369+J369</f>
        <v>0</v>
      </c>
      <c r="O369" s="179">
        <f>SUM(L369:N369)</f>
        <v>0</v>
      </c>
      <c r="P369" s="179"/>
      <c r="Q369" s="179"/>
      <c r="R369" s="179"/>
      <c r="S369" s="179">
        <f t="shared" si="257"/>
        <v>0</v>
      </c>
      <c r="T369" s="179"/>
      <c r="U369" s="179"/>
      <c r="V369" s="179"/>
      <c r="W369" s="179">
        <f>SUM(T369:V369)</f>
        <v>0</v>
      </c>
      <c r="X369" s="179"/>
      <c r="Y369" s="179">
        <v>2366805</v>
      </c>
      <c r="Z369" s="179"/>
      <c r="AA369" s="179">
        <f>SUM(X369:Z369)</f>
        <v>2366805</v>
      </c>
      <c r="AB369" s="179">
        <f t="shared" si="250"/>
        <v>0</v>
      </c>
      <c r="AC369" s="179">
        <f t="shared" si="250"/>
        <v>2366805</v>
      </c>
      <c r="AD369" s="179">
        <f t="shared" si="250"/>
        <v>0</v>
      </c>
      <c r="AE369" s="179">
        <f t="shared" si="251"/>
        <v>2366805</v>
      </c>
      <c r="AF369" s="179"/>
      <c r="AG369" s="179">
        <f>+[3]CHDNCR!AX104</f>
        <v>1676475.96</v>
      </c>
      <c r="AH369" s="179"/>
      <c r="AI369" s="179">
        <f>SUM(AF369:AH369)</f>
        <v>1676475.96</v>
      </c>
      <c r="AJ369" s="179">
        <f>+AB369-AF369</f>
        <v>0</v>
      </c>
      <c r="AK369" s="179">
        <f>+AC369-AG369</f>
        <v>690329.04</v>
      </c>
      <c r="AL369" s="179">
        <f>+AD369-AH369</f>
        <v>0</v>
      </c>
      <c r="AM369" s="179">
        <f>SUM(AJ369:AL369)</f>
        <v>690329.04</v>
      </c>
      <c r="AN369" s="181" t="str">
        <f>IF(AB369=0," ",AF369/AB369)</f>
        <v xml:space="preserve"> </v>
      </c>
      <c r="AO369" s="181">
        <f>IF(AC369=0," ",AG369/AC369)</f>
        <v>0.70832872163105953</v>
      </c>
      <c r="AP369" s="181" t="str">
        <f>IF(AD369=0," ",AH369/AD369)</f>
        <v xml:space="preserve"> </v>
      </c>
      <c r="AQ369" s="181">
        <f>IF(AE369=0," ",AI369/AE369)</f>
        <v>0.70832872163105953</v>
      </c>
      <c r="AR369" s="179">
        <f>+L369-P369-T369</f>
        <v>0</v>
      </c>
      <c r="AS369" s="179">
        <f>+M369-Q369-U369</f>
        <v>0</v>
      </c>
      <c r="AT369" s="179">
        <f>+N369-R369-V369</f>
        <v>0</v>
      </c>
      <c r="AU369" s="138">
        <f>SUM(AR369:AT369)</f>
        <v>0</v>
      </c>
      <c r="AV369" s="182"/>
    </row>
    <row r="370" spans="1:48" s="183" customFormat="1">
      <c r="A370" s="135"/>
      <c r="B370" s="136"/>
      <c r="C370" s="212" t="s">
        <v>88</v>
      </c>
      <c r="D370" s="179"/>
      <c r="E370" s="179"/>
      <c r="F370" s="179"/>
      <c r="G370" s="179">
        <f t="shared" si="211"/>
        <v>0</v>
      </c>
      <c r="H370" s="179"/>
      <c r="I370" s="179"/>
      <c r="J370" s="179"/>
      <c r="K370" s="179">
        <f t="shared" si="212"/>
        <v>0</v>
      </c>
      <c r="L370" s="179">
        <f t="shared" si="213"/>
        <v>0</v>
      </c>
      <c r="M370" s="179">
        <f t="shared" si="213"/>
        <v>0</v>
      </c>
      <c r="N370" s="179">
        <f t="shared" si="213"/>
        <v>0</v>
      </c>
      <c r="O370" s="179">
        <f t="shared" si="214"/>
        <v>0</v>
      </c>
      <c r="P370" s="179"/>
      <c r="Q370" s="179"/>
      <c r="R370" s="179"/>
      <c r="S370" s="179">
        <f t="shared" si="257"/>
        <v>0</v>
      </c>
      <c r="T370" s="179"/>
      <c r="U370" s="179"/>
      <c r="V370" s="179"/>
      <c r="W370" s="179">
        <f t="shared" si="216"/>
        <v>0</v>
      </c>
      <c r="X370" s="179"/>
      <c r="Y370" s="179">
        <f>+[3]CHDCAR!J104</f>
        <v>1709705</v>
      </c>
      <c r="Z370" s="179"/>
      <c r="AA370" s="179">
        <f t="shared" si="217"/>
        <v>1709705</v>
      </c>
      <c r="AB370" s="179">
        <f t="shared" si="250"/>
        <v>0</v>
      </c>
      <c r="AC370" s="179">
        <f t="shared" si="250"/>
        <v>1709705</v>
      </c>
      <c r="AD370" s="179">
        <f t="shared" si="250"/>
        <v>0</v>
      </c>
      <c r="AE370" s="179">
        <f t="shared" si="251"/>
        <v>1709705</v>
      </c>
      <c r="AF370" s="179"/>
      <c r="AG370" s="179">
        <f>+[3]CHDCAR!AX104</f>
        <v>1077577.8699999999</v>
      </c>
      <c r="AH370" s="179"/>
      <c r="AI370" s="179">
        <f t="shared" si="218"/>
        <v>1077577.8699999999</v>
      </c>
      <c r="AJ370" s="179">
        <f t="shared" si="205"/>
        <v>0</v>
      </c>
      <c r="AK370" s="179">
        <f t="shared" si="205"/>
        <v>632127.13000000012</v>
      </c>
      <c r="AL370" s="179">
        <f t="shared" si="205"/>
        <v>0</v>
      </c>
      <c r="AM370" s="179">
        <f t="shared" si="206"/>
        <v>632127.13000000012</v>
      </c>
      <c r="AN370" s="181" t="str">
        <f t="shared" si="208"/>
        <v xml:space="preserve"> </v>
      </c>
      <c r="AO370" s="181">
        <f t="shared" si="207"/>
        <v>0.63027122807735836</v>
      </c>
      <c r="AP370" s="181" t="str">
        <f t="shared" si="207"/>
        <v xml:space="preserve"> </v>
      </c>
      <c r="AQ370" s="181">
        <f t="shared" si="207"/>
        <v>0.63027122807735836</v>
      </c>
      <c r="AR370" s="179">
        <f t="shared" si="219"/>
        <v>0</v>
      </c>
      <c r="AS370" s="179">
        <f t="shared" si="219"/>
        <v>0</v>
      </c>
      <c r="AT370" s="179">
        <f t="shared" si="219"/>
        <v>0</v>
      </c>
      <c r="AU370" s="138">
        <f t="shared" si="220"/>
        <v>0</v>
      </c>
      <c r="AV370" s="182"/>
    </row>
    <row r="371" spans="1:48" s="183" customFormat="1">
      <c r="A371" s="135"/>
      <c r="B371" s="136"/>
      <c r="C371" s="216" t="s">
        <v>68</v>
      </c>
      <c r="D371" s="179"/>
      <c r="E371" s="179"/>
      <c r="F371" s="179"/>
      <c r="G371" s="179">
        <f t="shared" si="211"/>
        <v>0</v>
      </c>
      <c r="H371" s="179"/>
      <c r="I371" s="179"/>
      <c r="J371" s="179"/>
      <c r="K371" s="179">
        <f t="shared" si="212"/>
        <v>0</v>
      </c>
      <c r="L371" s="179">
        <f t="shared" si="213"/>
        <v>0</v>
      </c>
      <c r="M371" s="179">
        <f t="shared" si="213"/>
        <v>0</v>
      </c>
      <c r="N371" s="179">
        <f t="shared" si="213"/>
        <v>0</v>
      </c>
      <c r="O371" s="179">
        <f t="shared" si="214"/>
        <v>0</v>
      </c>
      <c r="P371" s="179"/>
      <c r="Q371" s="179"/>
      <c r="R371" s="179"/>
      <c r="S371" s="179">
        <f t="shared" si="257"/>
        <v>0</v>
      </c>
      <c r="T371" s="179"/>
      <c r="U371" s="179"/>
      <c r="V371" s="179"/>
      <c r="W371" s="179">
        <f t="shared" si="216"/>
        <v>0</v>
      </c>
      <c r="X371" s="179"/>
      <c r="Y371" s="179">
        <f>+[3]RITM!J104</f>
        <v>21274800</v>
      </c>
      <c r="Z371" s="179"/>
      <c r="AA371" s="179">
        <f t="shared" si="217"/>
        <v>21274800</v>
      </c>
      <c r="AB371" s="179">
        <f t="shared" si="250"/>
        <v>0</v>
      </c>
      <c r="AC371" s="179">
        <f t="shared" si="250"/>
        <v>21274800</v>
      </c>
      <c r="AD371" s="179">
        <f t="shared" si="250"/>
        <v>0</v>
      </c>
      <c r="AE371" s="179">
        <f t="shared" si="251"/>
        <v>21274800</v>
      </c>
      <c r="AF371" s="179"/>
      <c r="AG371" s="179">
        <f>+[3]RITM!AX104</f>
        <v>11535371.359999999</v>
      </c>
      <c r="AH371" s="179"/>
      <c r="AI371" s="179">
        <f t="shared" si="218"/>
        <v>11535371.359999999</v>
      </c>
      <c r="AJ371" s="179">
        <f t="shared" si="205"/>
        <v>0</v>
      </c>
      <c r="AK371" s="179">
        <f t="shared" si="205"/>
        <v>9739428.6400000006</v>
      </c>
      <c r="AL371" s="179">
        <f t="shared" si="205"/>
        <v>0</v>
      </c>
      <c r="AM371" s="179">
        <f t="shared" si="206"/>
        <v>9739428.6400000006</v>
      </c>
      <c r="AN371" s="181" t="str">
        <f t="shared" si="208"/>
        <v xml:space="preserve"> </v>
      </c>
      <c r="AO371" s="181">
        <f t="shared" si="207"/>
        <v>0.54220821629345517</v>
      </c>
      <c r="AP371" s="181" t="str">
        <f t="shared" si="207"/>
        <v xml:space="preserve"> </v>
      </c>
      <c r="AQ371" s="181">
        <f t="shared" si="207"/>
        <v>0.54220821629345517</v>
      </c>
      <c r="AR371" s="179">
        <f t="shared" si="219"/>
        <v>0</v>
      </c>
      <c r="AS371" s="179">
        <f t="shared" si="219"/>
        <v>0</v>
      </c>
      <c r="AT371" s="179">
        <f t="shared" si="219"/>
        <v>0</v>
      </c>
      <c r="AU371" s="138">
        <f t="shared" si="220"/>
        <v>0</v>
      </c>
      <c r="AV371" s="182"/>
    </row>
    <row r="372" spans="1:48" s="183" customFormat="1">
      <c r="A372" s="135"/>
      <c r="B372" s="136"/>
      <c r="C372" s="213" t="s">
        <v>80</v>
      </c>
      <c r="D372" s="179"/>
      <c r="E372" s="179"/>
      <c r="F372" s="179"/>
      <c r="G372" s="179">
        <f t="shared" si="211"/>
        <v>0</v>
      </c>
      <c r="H372" s="179"/>
      <c r="I372" s="179"/>
      <c r="J372" s="179"/>
      <c r="K372" s="179">
        <f t="shared" si="212"/>
        <v>0</v>
      </c>
      <c r="L372" s="179">
        <f t="shared" si="213"/>
        <v>0</v>
      </c>
      <c r="M372" s="179">
        <f t="shared" si="213"/>
        <v>0</v>
      </c>
      <c r="N372" s="179">
        <f t="shared" si="213"/>
        <v>0</v>
      </c>
      <c r="O372" s="179">
        <f t="shared" si="214"/>
        <v>0</v>
      </c>
      <c r="P372" s="179"/>
      <c r="Q372" s="179"/>
      <c r="R372" s="179"/>
      <c r="S372" s="179">
        <f t="shared" si="257"/>
        <v>0</v>
      </c>
      <c r="T372" s="179"/>
      <c r="U372" s="179"/>
      <c r="V372" s="179"/>
      <c r="W372" s="179">
        <f t="shared" si="216"/>
        <v>0</v>
      </c>
      <c r="X372" s="179"/>
      <c r="Y372" s="179">
        <f>+[3]CHD1!J104</f>
        <v>1638039</v>
      </c>
      <c r="Z372" s="179"/>
      <c r="AA372" s="179">
        <f t="shared" si="217"/>
        <v>1638039</v>
      </c>
      <c r="AB372" s="179">
        <f t="shared" si="250"/>
        <v>0</v>
      </c>
      <c r="AC372" s="179">
        <f t="shared" si="250"/>
        <v>1638039</v>
      </c>
      <c r="AD372" s="179">
        <f t="shared" si="250"/>
        <v>0</v>
      </c>
      <c r="AE372" s="179">
        <f t="shared" si="251"/>
        <v>1638039</v>
      </c>
      <c r="AF372" s="179"/>
      <c r="AG372" s="179">
        <f>+[3]CHD1!AX104</f>
        <v>1490039.0799999998</v>
      </c>
      <c r="AH372" s="179"/>
      <c r="AI372" s="179">
        <f t="shared" si="218"/>
        <v>1490039.0799999998</v>
      </c>
      <c r="AJ372" s="179">
        <f t="shared" si="205"/>
        <v>0</v>
      </c>
      <c r="AK372" s="179">
        <f t="shared" si="205"/>
        <v>147999.92000000016</v>
      </c>
      <c r="AL372" s="179">
        <f t="shared" si="205"/>
        <v>0</v>
      </c>
      <c r="AM372" s="179">
        <f t="shared" si="206"/>
        <v>147999.92000000016</v>
      </c>
      <c r="AN372" s="181" t="str">
        <f t="shared" si="208"/>
        <v xml:space="preserve"> </v>
      </c>
      <c r="AO372" s="181">
        <f t="shared" si="207"/>
        <v>0.90964810972144117</v>
      </c>
      <c r="AP372" s="181" t="str">
        <f t="shared" si="207"/>
        <v xml:space="preserve"> </v>
      </c>
      <c r="AQ372" s="181">
        <f t="shared" si="207"/>
        <v>0.90964810972144117</v>
      </c>
      <c r="AR372" s="179">
        <f t="shared" si="219"/>
        <v>0</v>
      </c>
      <c r="AS372" s="179">
        <f t="shared" si="219"/>
        <v>0</v>
      </c>
      <c r="AT372" s="179">
        <f t="shared" si="219"/>
        <v>0</v>
      </c>
      <c r="AU372" s="138">
        <f t="shared" si="220"/>
        <v>0</v>
      </c>
      <c r="AV372" s="182"/>
    </row>
    <row r="373" spans="1:48" s="183" customFormat="1" ht="24">
      <c r="A373" s="135"/>
      <c r="B373" s="136"/>
      <c r="C373" s="212" t="s">
        <v>91</v>
      </c>
      <c r="D373" s="179"/>
      <c r="E373" s="179"/>
      <c r="F373" s="179"/>
      <c r="G373" s="179">
        <f t="shared" si="211"/>
        <v>0</v>
      </c>
      <c r="H373" s="179"/>
      <c r="I373" s="179"/>
      <c r="J373" s="179"/>
      <c r="K373" s="179">
        <f t="shared" si="212"/>
        <v>0</v>
      </c>
      <c r="L373" s="179">
        <f t="shared" si="213"/>
        <v>0</v>
      </c>
      <c r="M373" s="179">
        <f t="shared" si="213"/>
        <v>0</v>
      </c>
      <c r="N373" s="179">
        <f t="shared" si="213"/>
        <v>0</v>
      </c>
      <c r="O373" s="179">
        <f t="shared" si="214"/>
        <v>0</v>
      </c>
      <c r="P373" s="179"/>
      <c r="Q373" s="179"/>
      <c r="R373" s="179"/>
      <c r="S373" s="179">
        <f t="shared" si="257"/>
        <v>0</v>
      </c>
      <c r="T373" s="179"/>
      <c r="U373" s="179"/>
      <c r="V373" s="179"/>
      <c r="W373" s="179">
        <f t="shared" si="216"/>
        <v>0</v>
      </c>
      <c r="X373" s="179"/>
      <c r="Y373" s="179">
        <f>+[3]CHD2!J104</f>
        <v>1610539</v>
      </c>
      <c r="Z373" s="179"/>
      <c r="AA373" s="179">
        <f t="shared" si="217"/>
        <v>1610539</v>
      </c>
      <c r="AB373" s="179">
        <f t="shared" si="250"/>
        <v>0</v>
      </c>
      <c r="AC373" s="179">
        <f t="shared" si="250"/>
        <v>1610539</v>
      </c>
      <c r="AD373" s="179">
        <f t="shared" si="250"/>
        <v>0</v>
      </c>
      <c r="AE373" s="179">
        <f t="shared" si="251"/>
        <v>1610539</v>
      </c>
      <c r="AF373" s="179"/>
      <c r="AG373" s="179">
        <f>+[3]CHD2!AX104</f>
        <v>860400.5</v>
      </c>
      <c r="AH373" s="179"/>
      <c r="AI373" s="179">
        <f t="shared" si="218"/>
        <v>860400.5</v>
      </c>
      <c r="AJ373" s="179">
        <f t="shared" si="205"/>
        <v>0</v>
      </c>
      <c r="AK373" s="179">
        <f t="shared" si="205"/>
        <v>750138.5</v>
      </c>
      <c r="AL373" s="179">
        <f t="shared" si="205"/>
        <v>0</v>
      </c>
      <c r="AM373" s="179">
        <f t="shared" si="206"/>
        <v>750138.5</v>
      </c>
      <c r="AN373" s="181" t="str">
        <f t="shared" si="208"/>
        <v xml:space="preserve"> </v>
      </c>
      <c r="AO373" s="181">
        <f t="shared" si="207"/>
        <v>0.53423139706644795</v>
      </c>
      <c r="AP373" s="181" t="str">
        <f t="shared" si="207"/>
        <v xml:space="preserve"> </v>
      </c>
      <c r="AQ373" s="181">
        <f t="shared" si="207"/>
        <v>0.53423139706644795</v>
      </c>
      <c r="AR373" s="179">
        <f t="shared" si="219"/>
        <v>0</v>
      </c>
      <c r="AS373" s="179">
        <f t="shared" si="219"/>
        <v>0</v>
      </c>
      <c r="AT373" s="179">
        <f t="shared" si="219"/>
        <v>0</v>
      </c>
      <c r="AU373" s="138">
        <f t="shared" si="220"/>
        <v>0</v>
      </c>
      <c r="AV373" s="182"/>
    </row>
    <row r="374" spans="1:48" s="183" customFormat="1">
      <c r="A374" s="135"/>
      <c r="B374" s="136"/>
      <c r="C374" s="212" t="s">
        <v>93</v>
      </c>
      <c r="D374" s="179"/>
      <c r="E374" s="179"/>
      <c r="F374" s="179"/>
      <c r="G374" s="179">
        <f t="shared" si="211"/>
        <v>0</v>
      </c>
      <c r="H374" s="179"/>
      <c r="I374" s="179"/>
      <c r="J374" s="179"/>
      <c r="K374" s="179">
        <f t="shared" si="212"/>
        <v>0</v>
      </c>
      <c r="L374" s="179">
        <f t="shared" si="213"/>
        <v>0</v>
      </c>
      <c r="M374" s="179">
        <f t="shared" si="213"/>
        <v>0</v>
      </c>
      <c r="N374" s="179">
        <f t="shared" si="213"/>
        <v>0</v>
      </c>
      <c r="O374" s="179">
        <f t="shared" si="214"/>
        <v>0</v>
      </c>
      <c r="P374" s="179"/>
      <c r="Q374" s="179"/>
      <c r="R374" s="179"/>
      <c r="S374" s="179">
        <f t="shared" si="257"/>
        <v>0</v>
      </c>
      <c r="T374" s="179"/>
      <c r="U374" s="179"/>
      <c r="V374" s="179"/>
      <c r="W374" s="179">
        <f t="shared" si="216"/>
        <v>0</v>
      </c>
      <c r="X374" s="179"/>
      <c r="Y374" s="179">
        <f>+[3]CHD3!J104</f>
        <v>1869705</v>
      </c>
      <c r="Z374" s="179"/>
      <c r="AA374" s="179">
        <f t="shared" si="217"/>
        <v>1869705</v>
      </c>
      <c r="AB374" s="179">
        <f t="shared" si="250"/>
        <v>0</v>
      </c>
      <c r="AC374" s="179">
        <f t="shared" si="250"/>
        <v>1869705</v>
      </c>
      <c r="AD374" s="179">
        <f t="shared" si="250"/>
        <v>0</v>
      </c>
      <c r="AE374" s="179">
        <f t="shared" si="251"/>
        <v>1869705</v>
      </c>
      <c r="AF374" s="179"/>
      <c r="AG374" s="179">
        <f>+[3]CHD3!AX104</f>
        <v>1611499.75</v>
      </c>
      <c r="AH374" s="179"/>
      <c r="AI374" s="179">
        <f t="shared" si="218"/>
        <v>1611499.75</v>
      </c>
      <c r="AJ374" s="179">
        <f t="shared" si="205"/>
        <v>0</v>
      </c>
      <c r="AK374" s="179">
        <f t="shared" si="205"/>
        <v>258205.25</v>
      </c>
      <c r="AL374" s="179">
        <f t="shared" si="205"/>
        <v>0</v>
      </c>
      <c r="AM374" s="179">
        <f t="shared" si="206"/>
        <v>258205.25</v>
      </c>
      <c r="AN374" s="181" t="str">
        <f t="shared" si="208"/>
        <v xml:space="preserve"> </v>
      </c>
      <c r="AO374" s="181">
        <f t="shared" si="207"/>
        <v>0.86190054045959119</v>
      </c>
      <c r="AP374" s="181" t="str">
        <f t="shared" si="207"/>
        <v xml:space="preserve"> </v>
      </c>
      <c r="AQ374" s="181">
        <f t="shared" si="207"/>
        <v>0.86190054045959119</v>
      </c>
      <c r="AR374" s="179">
        <f t="shared" si="219"/>
        <v>0</v>
      </c>
      <c r="AS374" s="179">
        <f t="shared" si="219"/>
        <v>0</v>
      </c>
      <c r="AT374" s="179">
        <f t="shared" si="219"/>
        <v>0</v>
      </c>
      <c r="AU374" s="138">
        <f t="shared" si="220"/>
        <v>0</v>
      </c>
      <c r="AV374" s="182"/>
    </row>
    <row r="375" spans="1:48" s="183" customFormat="1">
      <c r="A375" s="135"/>
      <c r="B375" s="136"/>
      <c r="C375" s="212" t="s">
        <v>95</v>
      </c>
      <c r="D375" s="179"/>
      <c r="E375" s="179"/>
      <c r="F375" s="179"/>
      <c r="G375" s="179">
        <f t="shared" si="211"/>
        <v>0</v>
      </c>
      <c r="H375" s="179"/>
      <c r="I375" s="179"/>
      <c r="J375" s="179"/>
      <c r="K375" s="179">
        <f t="shared" si="212"/>
        <v>0</v>
      </c>
      <c r="L375" s="179">
        <f t="shared" si="213"/>
        <v>0</v>
      </c>
      <c r="M375" s="179">
        <f t="shared" si="213"/>
        <v>0</v>
      </c>
      <c r="N375" s="179">
        <f t="shared" si="213"/>
        <v>0</v>
      </c>
      <c r="O375" s="179">
        <f t="shared" si="214"/>
        <v>0</v>
      </c>
      <c r="P375" s="179"/>
      <c r="Q375" s="179"/>
      <c r="R375" s="179"/>
      <c r="S375" s="179">
        <f t="shared" si="257"/>
        <v>0</v>
      </c>
      <c r="T375" s="179"/>
      <c r="U375" s="179"/>
      <c r="V375" s="179"/>
      <c r="W375" s="179">
        <f t="shared" si="216"/>
        <v>0</v>
      </c>
      <c r="X375" s="179"/>
      <c r="Y375" s="179">
        <f>+[3]CHD4A!J104</f>
        <v>3002195</v>
      </c>
      <c r="Z375" s="179"/>
      <c r="AA375" s="179">
        <f t="shared" si="217"/>
        <v>3002195</v>
      </c>
      <c r="AB375" s="179">
        <f t="shared" si="250"/>
        <v>0</v>
      </c>
      <c r="AC375" s="179">
        <f t="shared" si="250"/>
        <v>3002195</v>
      </c>
      <c r="AD375" s="179">
        <f t="shared" si="250"/>
        <v>0</v>
      </c>
      <c r="AE375" s="179">
        <f t="shared" si="251"/>
        <v>3002195</v>
      </c>
      <c r="AF375" s="179"/>
      <c r="AG375" s="179">
        <f>+[3]CHD4A!AX104</f>
        <v>1836743.74</v>
      </c>
      <c r="AH375" s="179"/>
      <c r="AI375" s="179">
        <f t="shared" si="218"/>
        <v>1836743.74</v>
      </c>
      <c r="AJ375" s="179">
        <f t="shared" si="205"/>
        <v>0</v>
      </c>
      <c r="AK375" s="179">
        <f t="shared" si="205"/>
        <v>1165451.26</v>
      </c>
      <c r="AL375" s="179">
        <f t="shared" si="205"/>
        <v>0</v>
      </c>
      <c r="AM375" s="179">
        <f t="shared" si="206"/>
        <v>1165451.26</v>
      </c>
      <c r="AN375" s="181" t="str">
        <f t="shared" si="208"/>
        <v xml:space="preserve"> </v>
      </c>
      <c r="AO375" s="181">
        <f t="shared" si="207"/>
        <v>0.61180027946219351</v>
      </c>
      <c r="AP375" s="181" t="str">
        <f t="shared" si="207"/>
        <v xml:space="preserve"> </v>
      </c>
      <c r="AQ375" s="181">
        <f t="shared" si="207"/>
        <v>0.61180027946219351</v>
      </c>
      <c r="AR375" s="179">
        <f t="shared" si="219"/>
        <v>0</v>
      </c>
      <c r="AS375" s="179">
        <f t="shared" si="219"/>
        <v>0</v>
      </c>
      <c r="AT375" s="179">
        <f t="shared" si="219"/>
        <v>0</v>
      </c>
      <c r="AU375" s="138">
        <f t="shared" si="220"/>
        <v>0</v>
      </c>
      <c r="AV375" s="182"/>
    </row>
    <row r="376" spans="1:48" s="183" customFormat="1">
      <c r="A376" s="135"/>
      <c r="B376" s="136"/>
      <c r="C376" s="212" t="s">
        <v>97</v>
      </c>
      <c r="D376" s="179"/>
      <c r="E376" s="179"/>
      <c r="F376" s="179"/>
      <c r="G376" s="179">
        <f t="shared" si="211"/>
        <v>0</v>
      </c>
      <c r="H376" s="179"/>
      <c r="I376" s="179"/>
      <c r="J376" s="179"/>
      <c r="K376" s="179">
        <f t="shared" si="212"/>
        <v>0</v>
      </c>
      <c r="L376" s="179">
        <f t="shared" si="213"/>
        <v>0</v>
      </c>
      <c r="M376" s="179">
        <f t="shared" si="213"/>
        <v>0</v>
      </c>
      <c r="N376" s="179">
        <f t="shared" si="213"/>
        <v>0</v>
      </c>
      <c r="O376" s="179">
        <f t="shared" si="214"/>
        <v>0</v>
      </c>
      <c r="P376" s="179"/>
      <c r="Q376" s="179"/>
      <c r="R376" s="179"/>
      <c r="S376" s="179">
        <f t="shared" si="257"/>
        <v>0</v>
      </c>
      <c r="T376" s="179"/>
      <c r="U376" s="179"/>
      <c r="V376" s="179"/>
      <c r="W376" s="179">
        <f t="shared" si="216"/>
        <v>0</v>
      </c>
      <c r="X376" s="179"/>
      <c r="Y376" s="179">
        <f>+[3]CHD4B!J104</f>
        <v>1468039</v>
      </c>
      <c r="Z376" s="179"/>
      <c r="AA376" s="179">
        <f t="shared" si="217"/>
        <v>1468039</v>
      </c>
      <c r="AB376" s="179">
        <f t="shared" si="250"/>
        <v>0</v>
      </c>
      <c r="AC376" s="179">
        <f t="shared" si="250"/>
        <v>1468039</v>
      </c>
      <c r="AD376" s="179">
        <f t="shared" si="250"/>
        <v>0</v>
      </c>
      <c r="AE376" s="179">
        <f t="shared" si="251"/>
        <v>1468039</v>
      </c>
      <c r="AF376" s="179"/>
      <c r="AG376" s="179">
        <f>+[3]CHD4B!AX104</f>
        <v>1255226</v>
      </c>
      <c r="AH376" s="179"/>
      <c r="AI376" s="179">
        <f t="shared" si="218"/>
        <v>1255226</v>
      </c>
      <c r="AJ376" s="179">
        <f t="shared" si="205"/>
        <v>0</v>
      </c>
      <c r="AK376" s="179">
        <f t="shared" si="205"/>
        <v>212813</v>
      </c>
      <c r="AL376" s="179">
        <f t="shared" si="205"/>
        <v>0</v>
      </c>
      <c r="AM376" s="179">
        <f t="shared" si="206"/>
        <v>212813</v>
      </c>
      <c r="AN376" s="181" t="str">
        <f t="shared" si="208"/>
        <v xml:space="preserve"> </v>
      </c>
      <c r="AO376" s="181">
        <f t="shared" si="207"/>
        <v>0.85503586757572514</v>
      </c>
      <c r="AP376" s="181" t="str">
        <f t="shared" si="207"/>
        <v xml:space="preserve"> </v>
      </c>
      <c r="AQ376" s="181">
        <f t="shared" si="207"/>
        <v>0.85503586757572514</v>
      </c>
      <c r="AR376" s="179">
        <f t="shared" si="219"/>
        <v>0</v>
      </c>
      <c r="AS376" s="179">
        <f t="shared" si="219"/>
        <v>0</v>
      </c>
      <c r="AT376" s="179">
        <f t="shared" si="219"/>
        <v>0</v>
      </c>
      <c r="AU376" s="138">
        <f t="shared" si="220"/>
        <v>0</v>
      </c>
      <c r="AV376" s="182"/>
    </row>
    <row r="377" spans="1:48" s="183" customFormat="1" ht="24">
      <c r="A377" s="135"/>
      <c r="B377" s="136"/>
      <c r="C377" s="212" t="s">
        <v>105</v>
      </c>
      <c r="D377" s="179"/>
      <c r="E377" s="179"/>
      <c r="F377" s="179"/>
      <c r="G377" s="179">
        <f t="shared" si="211"/>
        <v>0</v>
      </c>
      <c r="H377" s="179"/>
      <c r="I377" s="179"/>
      <c r="J377" s="179"/>
      <c r="K377" s="179">
        <f t="shared" si="212"/>
        <v>0</v>
      </c>
      <c r="L377" s="179">
        <f t="shared" si="213"/>
        <v>0</v>
      </c>
      <c r="M377" s="179">
        <f t="shared" si="213"/>
        <v>0</v>
      </c>
      <c r="N377" s="179">
        <f t="shared" si="213"/>
        <v>0</v>
      </c>
      <c r="O377" s="179">
        <f t="shared" si="214"/>
        <v>0</v>
      </c>
      <c r="P377" s="179"/>
      <c r="Q377" s="179"/>
      <c r="R377" s="179"/>
      <c r="S377" s="179">
        <f t="shared" si="257"/>
        <v>0</v>
      </c>
      <c r="T377" s="179"/>
      <c r="U377" s="179"/>
      <c r="V377" s="179"/>
      <c r="W377" s="179">
        <f t="shared" si="216"/>
        <v>0</v>
      </c>
      <c r="X377" s="179"/>
      <c r="Y377" s="179">
        <f>+[3]CHD9!J104</f>
        <v>2009580</v>
      </c>
      <c r="Z377" s="179"/>
      <c r="AA377" s="179">
        <f t="shared" si="217"/>
        <v>2009580</v>
      </c>
      <c r="AB377" s="179">
        <f t="shared" si="250"/>
        <v>0</v>
      </c>
      <c r="AC377" s="179">
        <f t="shared" si="250"/>
        <v>2009580</v>
      </c>
      <c r="AD377" s="179">
        <f t="shared" si="250"/>
        <v>0</v>
      </c>
      <c r="AE377" s="179">
        <f t="shared" si="251"/>
        <v>2009580</v>
      </c>
      <c r="AF377" s="179"/>
      <c r="AG377" s="179">
        <f>+[3]CHD9!AX104</f>
        <v>1347572.5</v>
      </c>
      <c r="AH377" s="179"/>
      <c r="AI377" s="179">
        <f t="shared" si="218"/>
        <v>1347572.5</v>
      </c>
      <c r="AJ377" s="179">
        <f t="shared" si="205"/>
        <v>0</v>
      </c>
      <c r="AK377" s="179">
        <f t="shared" si="205"/>
        <v>662007.5</v>
      </c>
      <c r="AL377" s="179">
        <f t="shared" si="205"/>
        <v>0</v>
      </c>
      <c r="AM377" s="179">
        <f t="shared" si="206"/>
        <v>662007.5</v>
      </c>
      <c r="AN377" s="181" t="str">
        <f t="shared" si="208"/>
        <v xml:space="preserve"> </v>
      </c>
      <c r="AO377" s="181">
        <f t="shared" si="207"/>
        <v>0.67057419958399267</v>
      </c>
      <c r="AP377" s="181" t="str">
        <f t="shared" si="207"/>
        <v xml:space="preserve"> </v>
      </c>
      <c r="AQ377" s="181">
        <f t="shared" si="207"/>
        <v>0.67057419958399267</v>
      </c>
      <c r="AR377" s="179">
        <f t="shared" si="219"/>
        <v>0</v>
      </c>
      <c r="AS377" s="179">
        <f t="shared" si="219"/>
        <v>0</v>
      </c>
      <c r="AT377" s="179">
        <f t="shared" si="219"/>
        <v>0</v>
      </c>
      <c r="AU377" s="138">
        <f t="shared" si="220"/>
        <v>0</v>
      </c>
      <c r="AV377" s="182"/>
    </row>
    <row r="378" spans="1:48" s="183" customFormat="1">
      <c r="A378" s="135"/>
      <c r="B378" s="136"/>
      <c r="C378" s="212" t="s">
        <v>53</v>
      </c>
      <c r="D378" s="179"/>
      <c r="E378" s="179"/>
      <c r="F378" s="179"/>
      <c r="G378" s="179">
        <f t="shared" si="211"/>
        <v>0</v>
      </c>
      <c r="H378" s="179"/>
      <c r="I378" s="179"/>
      <c r="J378" s="179"/>
      <c r="K378" s="179">
        <f t="shared" si="212"/>
        <v>0</v>
      </c>
      <c r="L378" s="179">
        <f t="shared" si="213"/>
        <v>0</v>
      </c>
      <c r="M378" s="179">
        <f t="shared" si="213"/>
        <v>0</v>
      </c>
      <c r="N378" s="179">
        <f t="shared" si="213"/>
        <v>0</v>
      </c>
      <c r="O378" s="179">
        <f t="shared" si="214"/>
        <v>0</v>
      </c>
      <c r="P378" s="179"/>
      <c r="Q378" s="179"/>
      <c r="R378" s="179"/>
      <c r="S378" s="179">
        <f t="shared" si="257"/>
        <v>0</v>
      </c>
      <c r="T378" s="179"/>
      <c r="U378" s="179"/>
      <c r="V378" s="179"/>
      <c r="W378" s="179">
        <f t="shared" si="216"/>
        <v>0</v>
      </c>
      <c r="X378" s="179"/>
      <c r="Y378" s="179">
        <f>+[3]CHD5!J104</f>
        <v>2947705</v>
      </c>
      <c r="Z378" s="179"/>
      <c r="AA378" s="179">
        <f t="shared" si="217"/>
        <v>2947705</v>
      </c>
      <c r="AB378" s="179">
        <f t="shared" si="250"/>
        <v>0</v>
      </c>
      <c r="AC378" s="179">
        <f t="shared" si="250"/>
        <v>2947705</v>
      </c>
      <c r="AD378" s="179">
        <f t="shared" si="250"/>
        <v>0</v>
      </c>
      <c r="AE378" s="179">
        <f t="shared" si="251"/>
        <v>2947705</v>
      </c>
      <c r="AF378" s="179"/>
      <c r="AG378" s="179">
        <f>+[3]CHD5!AX104</f>
        <v>827264.47</v>
      </c>
      <c r="AH378" s="179"/>
      <c r="AI378" s="179">
        <f t="shared" si="218"/>
        <v>827264.47</v>
      </c>
      <c r="AJ378" s="179">
        <f t="shared" si="205"/>
        <v>0</v>
      </c>
      <c r="AK378" s="179">
        <f t="shared" si="205"/>
        <v>2120440.5300000003</v>
      </c>
      <c r="AL378" s="179">
        <f t="shared" si="205"/>
        <v>0</v>
      </c>
      <c r="AM378" s="179">
        <f t="shared" si="206"/>
        <v>2120440.5300000003</v>
      </c>
      <c r="AN378" s="181" t="str">
        <f t="shared" si="208"/>
        <v xml:space="preserve"> </v>
      </c>
      <c r="AO378" s="181">
        <f t="shared" si="207"/>
        <v>0.28064696772573916</v>
      </c>
      <c r="AP378" s="181" t="str">
        <f t="shared" si="207"/>
        <v xml:space="preserve"> </v>
      </c>
      <c r="AQ378" s="181">
        <f t="shared" si="207"/>
        <v>0.28064696772573916</v>
      </c>
      <c r="AR378" s="179">
        <f t="shared" si="219"/>
        <v>0</v>
      </c>
      <c r="AS378" s="179">
        <f t="shared" si="219"/>
        <v>0</v>
      </c>
      <c r="AT378" s="179">
        <f t="shared" si="219"/>
        <v>0</v>
      </c>
      <c r="AU378" s="138">
        <f t="shared" si="220"/>
        <v>0</v>
      </c>
      <c r="AV378" s="182"/>
    </row>
    <row r="379" spans="1:48" s="183" customFormat="1" ht="24">
      <c r="A379" s="135"/>
      <c r="B379" s="136"/>
      <c r="C379" s="212" t="s">
        <v>100</v>
      </c>
      <c r="D379" s="179"/>
      <c r="E379" s="179"/>
      <c r="F379" s="179"/>
      <c r="G379" s="179">
        <f t="shared" si="211"/>
        <v>0</v>
      </c>
      <c r="H379" s="179"/>
      <c r="I379" s="179"/>
      <c r="J379" s="179"/>
      <c r="K379" s="179">
        <f t="shared" si="212"/>
        <v>0</v>
      </c>
      <c r="L379" s="179">
        <f t="shared" si="213"/>
        <v>0</v>
      </c>
      <c r="M379" s="179">
        <f t="shared" si="213"/>
        <v>0</v>
      </c>
      <c r="N379" s="179">
        <f t="shared" si="213"/>
        <v>0</v>
      </c>
      <c r="O379" s="179">
        <f t="shared" si="214"/>
        <v>0</v>
      </c>
      <c r="P379" s="179"/>
      <c r="Q379" s="179"/>
      <c r="R379" s="179"/>
      <c r="S379" s="179">
        <f t="shared" si="257"/>
        <v>0</v>
      </c>
      <c r="T379" s="179"/>
      <c r="U379" s="179"/>
      <c r="V379" s="179"/>
      <c r="W379" s="179">
        <f t="shared" si="216"/>
        <v>0</v>
      </c>
      <c r="X379" s="179"/>
      <c r="Y379" s="179">
        <f>+[3]CHD6!J104</f>
        <v>2328339</v>
      </c>
      <c r="Z379" s="179"/>
      <c r="AA379" s="179">
        <f t="shared" si="217"/>
        <v>2328339</v>
      </c>
      <c r="AB379" s="179">
        <f t="shared" si="250"/>
        <v>0</v>
      </c>
      <c r="AC379" s="179">
        <f t="shared" si="250"/>
        <v>2328339</v>
      </c>
      <c r="AD379" s="179">
        <f t="shared" si="250"/>
        <v>0</v>
      </c>
      <c r="AE379" s="179">
        <f t="shared" si="251"/>
        <v>2328339</v>
      </c>
      <c r="AF379" s="179"/>
      <c r="AG379" s="179">
        <f>+[3]CHD6!AX104</f>
        <v>1626119.92</v>
      </c>
      <c r="AH379" s="179"/>
      <c r="AI379" s="179">
        <f t="shared" si="218"/>
        <v>1626119.92</v>
      </c>
      <c r="AJ379" s="179">
        <f t="shared" si="205"/>
        <v>0</v>
      </c>
      <c r="AK379" s="179">
        <f t="shared" si="205"/>
        <v>702219.08000000007</v>
      </c>
      <c r="AL379" s="179">
        <f t="shared" si="205"/>
        <v>0</v>
      </c>
      <c r="AM379" s="179">
        <f t="shared" si="206"/>
        <v>702219.08000000007</v>
      </c>
      <c r="AN379" s="181" t="str">
        <f t="shared" si="208"/>
        <v xml:space="preserve"> </v>
      </c>
      <c r="AO379" s="181">
        <f t="shared" si="207"/>
        <v>0.6984034197769311</v>
      </c>
      <c r="AP379" s="181" t="str">
        <f t="shared" si="207"/>
        <v xml:space="preserve"> </v>
      </c>
      <c r="AQ379" s="181">
        <f t="shared" si="207"/>
        <v>0.6984034197769311</v>
      </c>
      <c r="AR379" s="179">
        <f t="shared" si="219"/>
        <v>0</v>
      </c>
      <c r="AS379" s="179">
        <f t="shared" si="219"/>
        <v>0</v>
      </c>
      <c r="AT379" s="179">
        <f t="shared" si="219"/>
        <v>0</v>
      </c>
      <c r="AU379" s="138">
        <f t="shared" si="220"/>
        <v>0</v>
      </c>
      <c r="AV379" s="182"/>
    </row>
    <row r="380" spans="1:48" s="183" customFormat="1">
      <c r="A380" s="135"/>
      <c r="B380" s="136"/>
      <c r="C380" s="212" t="s">
        <v>54</v>
      </c>
      <c r="D380" s="179"/>
      <c r="E380" s="179"/>
      <c r="F380" s="179"/>
      <c r="G380" s="179">
        <f t="shared" si="211"/>
        <v>0</v>
      </c>
      <c r="H380" s="179"/>
      <c r="I380" s="179"/>
      <c r="J380" s="179"/>
      <c r="K380" s="179">
        <f t="shared" si="212"/>
        <v>0</v>
      </c>
      <c r="L380" s="179">
        <f t="shared" si="213"/>
        <v>0</v>
      </c>
      <c r="M380" s="179">
        <f t="shared" si="213"/>
        <v>0</v>
      </c>
      <c r="N380" s="179">
        <f t="shared" si="213"/>
        <v>0</v>
      </c>
      <c r="O380" s="179">
        <f t="shared" si="214"/>
        <v>0</v>
      </c>
      <c r="P380" s="179"/>
      <c r="Q380" s="179"/>
      <c r="R380" s="179"/>
      <c r="S380" s="179">
        <f t="shared" si="257"/>
        <v>0</v>
      </c>
      <c r="T380" s="179"/>
      <c r="U380" s="179"/>
      <c r="V380" s="179"/>
      <c r="W380" s="179">
        <f t="shared" si="216"/>
        <v>0</v>
      </c>
      <c r="X380" s="179"/>
      <c r="Y380" s="179">
        <f>+[3]CHD7!J104</f>
        <v>2366019</v>
      </c>
      <c r="Z380" s="179"/>
      <c r="AA380" s="179">
        <f t="shared" si="217"/>
        <v>2366019</v>
      </c>
      <c r="AB380" s="179">
        <f t="shared" si="250"/>
        <v>0</v>
      </c>
      <c r="AC380" s="179">
        <f t="shared" si="250"/>
        <v>2366019</v>
      </c>
      <c r="AD380" s="179">
        <f t="shared" si="250"/>
        <v>0</v>
      </c>
      <c r="AE380" s="179">
        <f t="shared" si="251"/>
        <v>2366019</v>
      </c>
      <c r="AF380" s="179"/>
      <c r="AG380" s="179">
        <f>+[3]CHD7!AX104</f>
        <v>1185130.21</v>
      </c>
      <c r="AH380" s="179"/>
      <c r="AI380" s="179">
        <f t="shared" si="218"/>
        <v>1185130.21</v>
      </c>
      <c r="AJ380" s="179">
        <f t="shared" si="205"/>
        <v>0</v>
      </c>
      <c r="AK380" s="179">
        <f t="shared" si="205"/>
        <v>1180888.79</v>
      </c>
      <c r="AL380" s="179">
        <f t="shared" si="205"/>
        <v>0</v>
      </c>
      <c r="AM380" s="179">
        <f t="shared" si="206"/>
        <v>1180888.79</v>
      </c>
      <c r="AN380" s="181" t="str">
        <f t="shared" si="208"/>
        <v xml:space="preserve"> </v>
      </c>
      <c r="AO380" s="181">
        <f t="shared" si="207"/>
        <v>0.50089631993656858</v>
      </c>
      <c r="AP380" s="181" t="str">
        <f t="shared" si="207"/>
        <v xml:space="preserve"> </v>
      </c>
      <c r="AQ380" s="181">
        <f t="shared" si="207"/>
        <v>0.50089631993656858</v>
      </c>
      <c r="AR380" s="179">
        <f t="shared" si="219"/>
        <v>0</v>
      </c>
      <c r="AS380" s="179">
        <f t="shared" si="219"/>
        <v>0</v>
      </c>
      <c r="AT380" s="179">
        <f t="shared" si="219"/>
        <v>0</v>
      </c>
      <c r="AU380" s="138">
        <f t="shared" si="220"/>
        <v>0</v>
      </c>
      <c r="AV380" s="182"/>
    </row>
    <row r="381" spans="1:48" s="183" customFormat="1">
      <c r="A381" s="135"/>
      <c r="B381" s="136"/>
      <c r="C381" s="212" t="s">
        <v>103</v>
      </c>
      <c r="D381" s="179"/>
      <c r="E381" s="179"/>
      <c r="F381" s="179"/>
      <c r="G381" s="179">
        <f t="shared" si="211"/>
        <v>0</v>
      </c>
      <c r="H381" s="179"/>
      <c r="I381" s="179"/>
      <c r="J381" s="179"/>
      <c r="K381" s="179">
        <f t="shared" si="212"/>
        <v>0</v>
      </c>
      <c r="L381" s="179">
        <f t="shared" si="213"/>
        <v>0</v>
      </c>
      <c r="M381" s="179">
        <f t="shared" si="213"/>
        <v>0</v>
      </c>
      <c r="N381" s="179">
        <f t="shared" si="213"/>
        <v>0</v>
      </c>
      <c r="O381" s="179">
        <f t="shared" si="214"/>
        <v>0</v>
      </c>
      <c r="P381" s="179"/>
      <c r="Q381" s="179"/>
      <c r="R381" s="179"/>
      <c r="S381" s="179">
        <f t="shared" si="257"/>
        <v>0</v>
      </c>
      <c r="T381" s="179"/>
      <c r="U381" s="179"/>
      <c r="V381" s="179"/>
      <c r="W381" s="179">
        <f t="shared" si="216"/>
        <v>0</v>
      </c>
      <c r="X381" s="179"/>
      <c r="Y381" s="179">
        <f>+[3]CHD8!J104</f>
        <v>2630539</v>
      </c>
      <c r="Z381" s="179"/>
      <c r="AA381" s="179">
        <f t="shared" si="217"/>
        <v>2630539</v>
      </c>
      <c r="AB381" s="179">
        <f t="shared" si="250"/>
        <v>0</v>
      </c>
      <c r="AC381" s="179">
        <f t="shared" si="250"/>
        <v>2630539</v>
      </c>
      <c r="AD381" s="179">
        <f t="shared" si="250"/>
        <v>0</v>
      </c>
      <c r="AE381" s="179">
        <f t="shared" si="251"/>
        <v>2630539</v>
      </c>
      <c r="AF381" s="179"/>
      <c r="AG381" s="179">
        <f>+[3]CHD8!AX104</f>
        <v>2125516.06</v>
      </c>
      <c r="AH381" s="179"/>
      <c r="AI381" s="179">
        <f t="shared" si="218"/>
        <v>2125516.06</v>
      </c>
      <c r="AJ381" s="179">
        <f t="shared" si="205"/>
        <v>0</v>
      </c>
      <c r="AK381" s="179">
        <f t="shared" si="205"/>
        <v>505022.93999999994</v>
      </c>
      <c r="AL381" s="179">
        <f t="shared" si="205"/>
        <v>0</v>
      </c>
      <c r="AM381" s="179">
        <f t="shared" si="206"/>
        <v>505022.93999999994</v>
      </c>
      <c r="AN381" s="181" t="str">
        <f t="shared" si="208"/>
        <v xml:space="preserve"> </v>
      </c>
      <c r="AO381" s="181">
        <f t="shared" si="207"/>
        <v>0.80801541433143553</v>
      </c>
      <c r="AP381" s="181" t="str">
        <f t="shared" si="207"/>
        <v xml:space="preserve"> </v>
      </c>
      <c r="AQ381" s="181">
        <f t="shared" si="207"/>
        <v>0.80801541433143553</v>
      </c>
      <c r="AR381" s="179">
        <f t="shared" si="219"/>
        <v>0</v>
      </c>
      <c r="AS381" s="179">
        <f t="shared" si="219"/>
        <v>0</v>
      </c>
      <c r="AT381" s="179">
        <f t="shared" si="219"/>
        <v>0</v>
      </c>
      <c r="AU381" s="138">
        <f t="shared" si="220"/>
        <v>0</v>
      </c>
      <c r="AV381" s="182"/>
    </row>
    <row r="382" spans="1:48" s="183" customFormat="1" ht="24">
      <c r="A382" s="135"/>
      <c r="B382" s="136"/>
      <c r="C382" s="212" t="s">
        <v>107</v>
      </c>
      <c r="D382" s="179"/>
      <c r="E382" s="179"/>
      <c r="F382" s="179"/>
      <c r="G382" s="179">
        <f t="shared" si="211"/>
        <v>0</v>
      </c>
      <c r="H382" s="179"/>
      <c r="I382" s="179"/>
      <c r="J382" s="179"/>
      <c r="K382" s="179">
        <f t="shared" si="212"/>
        <v>0</v>
      </c>
      <c r="L382" s="179">
        <f t="shared" si="213"/>
        <v>0</v>
      </c>
      <c r="M382" s="179">
        <f t="shared" si="213"/>
        <v>0</v>
      </c>
      <c r="N382" s="179">
        <f t="shared" si="213"/>
        <v>0</v>
      </c>
      <c r="O382" s="179">
        <f t="shared" si="214"/>
        <v>0</v>
      </c>
      <c r="P382" s="179"/>
      <c r="Q382" s="179"/>
      <c r="R382" s="179"/>
      <c r="S382" s="179">
        <f t="shared" si="257"/>
        <v>0</v>
      </c>
      <c r="T382" s="179"/>
      <c r="U382" s="179"/>
      <c r="V382" s="179"/>
      <c r="W382" s="179">
        <f t="shared" si="216"/>
        <v>0</v>
      </c>
      <c r="X382" s="179"/>
      <c r="Y382" s="179">
        <f>+[3]CHD10!J104</f>
        <v>2434539</v>
      </c>
      <c r="Z382" s="179"/>
      <c r="AA382" s="179">
        <f t="shared" si="217"/>
        <v>2434539</v>
      </c>
      <c r="AB382" s="179">
        <f t="shared" si="250"/>
        <v>0</v>
      </c>
      <c r="AC382" s="179">
        <f t="shared" si="250"/>
        <v>2434539</v>
      </c>
      <c r="AD382" s="179">
        <f t="shared" si="250"/>
        <v>0</v>
      </c>
      <c r="AE382" s="179">
        <f t="shared" si="251"/>
        <v>2434539</v>
      </c>
      <c r="AF382" s="179"/>
      <c r="AG382" s="179">
        <f>+[3]CHD10!AX104</f>
        <v>1544792.71</v>
      </c>
      <c r="AH382" s="179"/>
      <c r="AI382" s="179">
        <f t="shared" si="218"/>
        <v>1544792.71</v>
      </c>
      <c r="AJ382" s="179">
        <f t="shared" si="205"/>
        <v>0</v>
      </c>
      <c r="AK382" s="179">
        <f t="shared" si="205"/>
        <v>889746.29</v>
      </c>
      <c r="AL382" s="179">
        <f t="shared" si="205"/>
        <v>0</v>
      </c>
      <c r="AM382" s="179">
        <f t="shared" si="206"/>
        <v>889746.29</v>
      </c>
      <c r="AN382" s="181" t="str">
        <f t="shared" si="208"/>
        <v xml:space="preserve"> </v>
      </c>
      <c r="AO382" s="181">
        <f t="shared" si="207"/>
        <v>0.63453192164923211</v>
      </c>
      <c r="AP382" s="181" t="str">
        <f t="shared" si="207"/>
        <v xml:space="preserve"> </v>
      </c>
      <c r="AQ382" s="181">
        <f t="shared" si="207"/>
        <v>0.63453192164923211</v>
      </c>
      <c r="AR382" s="179">
        <f t="shared" si="219"/>
        <v>0</v>
      </c>
      <c r="AS382" s="179">
        <f t="shared" si="219"/>
        <v>0</v>
      </c>
      <c r="AT382" s="179">
        <f t="shared" si="219"/>
        <v>0</v>
      </c>
      <c r="AU382" s="138">
        <f t="shared" si="220"/>
        <v>0</v>
      </c>
      <c r="AV382" s="182"/>
    </row>
    <row r="383" spans="1:48" s="183" customFormat="1">
      <c r="A383" s="135"/>
      <c r="B383" s="136"/>
      <c r="C383" s="212" t="s">
        <v>55</v>
      </c>
      <c r="D383" s="179"/>
      <c r="E383" s="179"/>
      <c r="F383" s="179"/>
      <c r="G383" s="179">
        <f t="shared" si="211"/>
        <v>0</v>
      </c>
      <c r="H383" s="179"/>
      <c r="I383" s="179"/>
      <c r="J383" s="179"/>
      <c r="K383" s="179">
        <f t="shared" si="212"/>
        <v>0</v>
      </c>
      <c r="L383" s="179">
        <f t="shared" si="213"/>
        <v>0</v>
      </c>
      <c r="M383" s="179">
        <f t="shared" si="213"/>
        <v>0</v>
      </c>
      <c r="N383" s="179">
        <f t="shared" si="213"/>
        <v>0</v>
      </c>
      <c r="O383" s="179">
        <f t="shared" si="214"/>
        <v>0</v>
      </c>
      <c r="P383" s="179"/>
      <c r="Q383" s="179"/>
      <c r="R383" s="179"/>
      <c r="S383" s="179">
        <f t="shared" si="257"/>
        <v>0</v>
      </c>
      <c r="T383" s="179"/>
      <c r="U383" s="179"/>
      <c r="V383" s="179"/>
      <c r="W383" s="179">
        <f t="shared" si="216"/>
        <v>0</v>
      </c>
      <c r="X383" s="179"/>
      <c r="Y383" s="179">
        <f>+[3]CHD11!J104</f>
        <v>3005673</v>
      </c>
      <c r="Z383" s="179"/>
      <c r="AA383" s="179">
        <f t="shared" si="217"/>
        <v>3005673</v>
      </c>
      <c r="AB383" s="179">
        <f t="shared" si="250"/>
        <v>0</v>
      </c>
      <c r="AC383" s="179">
        <f t="shared" si="250"/>
        <v>3005673</v>
      </c>
      <c r="AD383" s="179">
        <f t="shared" si="250"/>
        <v>0</v>
      </c>
      <c r="AE383" s="179">
        <f t="shared" si="251"/>
        <v>3005673</v>
      </c>
      <c r="AF383" s="179"/>
      <c r="AG383" s="179">
        <f>+[3]CHD11!AX104</f>
        <v>2296872.8599999994</v>
      </c>
      <c r="AH383" s="179"/>
      <c r="AI383" s="179">
        <f t="shared" si="218"/>
        <v>2296872.8599999994</v>
      </c>
      <c r="AJ383" s="179">
        <f t="shared" si="205"/>
        <v>0</v>
      </c>
      <c r="AK383" s="179">
        <f t="shared" si="205"/>
        <v>708800.1400000006</v>
      </c>
      <c r="AL383" s="179">
        <f t="shared" si="205"/>
        <v>0</v>
      </c>
      <c r="AM383" s="179">
        <f t="shared" si="206"/>
        <v>708800.1400000006</v>
      </c>
      <c r="AN383" s="181" t="str">
        <f t="shared" si="208"/>
        <v xml:space="preserve"> </v>
      </c>
      <c r="AO383" s="181">
        <f t="shared" si="207"/>
        <v>0.76417922375454661</v>
      </c>
      <c r="AP383" s="181" t="str">
        <f t="shared" si="207"/>
        <v xml:space="preserve"> </v>
      </c>
      <c r="AQ383" s="181">
        <f t="shared" si="207"/>
        <v>0.76417922375454661</v>
      </c>
      <c r="AR383" s="179">
        <f t="shared" si="219"/>
        <v>0</v>
      </c>
      <c r="AS383" s="179">
        <f t="shared" si="219"/>
        <v>0</v>
      </c>
      <c r="AT383" s="179">
        <f t="shared" si="219"/>
        <v>0</v>
      </c>
      <c r="AU383" s="138">
        <f t="shared" si="220"/>
        <v>0</v>
      </c>
      <c r="AV383" s="182"/>
    </row>
    <row r="384" spans="1:48" s="183" customFormat="1">
      <c r="A384" s="135"/>
      <c r="B384" s="136"/>
      <c r="C384" s="212" t="s">
        <v>56</v>
      </c>
      <c r="D384" s="179"/>
      <c r="E384" s="179"/>
      <c r="F384" s="179"/>
      <c r="G384" s="179">
        <f t="shared" si="211"/>
        <v>0</v>
      </c>
      <c r="H384" s="179"/>
      <c r="I384" s="179"/>
      <c r="J384" s="179"/>
      <c r="K384" s="179">
        <f t="shared" si="212"/>
        <v>0</v>
      </c>
      <c r="L384" s="179">
        <f t="shared" si="213"/>
        <v>0</v>
      </c>
      <c r="M384" s="179">
        <f t="shared" si="213"/>
        <v>0</v>
      </c>
      <c r="N384" s="179">
        <f t="shared" si="213"/>
        <v>0</v>
      </c>
      <c r="O384" s="179">
        <f t="shared" si="214"/>
        <v>0</v>
      </c>
      <c r="P384" s="179"/>
      <c r="Q384" s="179"/>
      <c r="R384" s="179"/>
      <c r="S384" s="179">
        <f t="shared" si="257"/>
        <v>0</v>
      </c>
      <c r="T384" s="179"/>
      <c r="U384" s="179"/>
      <c r="V384" s="179"/>
      <c r="W384" s="179">
        <f t="shared" si="216"/>
        <v>0</v>
      </c>
      <c r="X384" s="179"/>
      <c r="Y384" s="179">
        <f>+[3]CHD12!J104</f>
        <v>2805854</v>
      </c>
      <c r="Z384" s="179"/>
      <c r="AA384" s="179">
        <f t="shared" si="217"/>
        <v>2805854</v>
      </c>
      <c r="AB384" s="179">
        <f t="shared" si="250"/>
        <v>0</v>
      </c>
      <c r="AC384" s="179">
        <f t="shared" si="250"/>
        <v>2805854</v>
      </c>
      <c r="AD384" s="179">
        <f t="shared" si="250"/>
        <v>0</v>
      </c>
      <c r="AE384" s="179">
        <f t="shared" si="251"/>
        <v>2805854</v>
      </c>
      <c r="AF384" s="179"/>
      <c r="AG384" s="179">
        <f>+[3]CHD12!AX104</f>
        <v>1701473.3399999994</v>
      </c>
      <c r="AH384" s="179"/>
      <c r="AI384" s="179">
        <f t="shared" si="218"/>
        <v>1701473.3399999994</v>
      </c>
      <c r="AJ384" s="179">
        <f t="shared" si="205"/>
        <v>0</v>
      </c>
      <c r="AK384" s="179">
        <f t="shared" si="205"/>
        <v>1104380.6600000006</v>
      </c>
      <c r="AL384" s="179">
        <f t="shared" si="205"/>
        <v>0</v>
      </c>
      <c r="AM384" s="179">
        <f t="shared" si="206"/>
        <v>1104380.6600000006</v>
      </c>
      <c r="AN384" s="181" t="str">
        <f t="shared" si="208"/>
        <v xml:space="preserve"> </v>
      </c>
      <c r="AO384" s="181">
        <f t="shared" si="207"/>
        <v>0.60640123826827741</v>
      </c>
      <c r="AP384" s="181" t="str">
        <f t="shared" si="207"/>
        <v xml:space="preserve"> </v>
      </c>
      <c r="AQ384" s="181">
        <f t="shared" si="207"/>
        <v>0.60640123826827741</v>
      </c>
      <c r="AR384" s="179">
        <f t="shared" si="219"/>
        <v>0</v>
      </c>
      <c r="AS384" s="179">
        <f t="shared" si="219"/>
        <v>0</v>
      </c>
      <c r="AT384" s="179">
        <f t="shared" si="219"/>
        <v>0</v>
      </c>
      <c r="AU384" s="138">
        <f t="shared" si="220"/>
        <v>0</v>
      </c>
      <c r="AV384" s="182"/>
    </row>
    <row r="385" spans="1:49" s="183" customFormat="1">
      <c r="A385" s="135"/>
      <c r="B385" s="136"/>
      <c r="C385" s="212" t="s">
        <v>111</v>
      </c>
      <c r="D385" s="179"/>
      <c r="E385" s="179"/>
      <c r="F385" s="179"/>
      <c r="G385" s="179">
        <f t="shared" si="211"/>
        <v>0</v>
      </c>
      <c r="H385" s="179"/>
      <c r="I385" s="179"/>
      <c r="J385" s="179"/>
      <c r="K385" s="179">
        <f t="shared" si="212"/>
        <v>0</v>
      </c>
      <c r="L385" s="179">
        <f t="shared" si="213"/>
        <v>0</v>
      </c>
      <c r="M385" s="179">
        <f t="shared" si="213"/>
        <v>0</v>
      </c>
      <c r="N385" s="179">
        <f t="shared" si="213"/>
        <v>0</v>
      </c>
      <c r="O385" s="179">
        <f t="shared" si="214"/>
        <v>0</v>
      </c>
      <c r="P385" s="179"/>
      <c r="Q385" s="179"/>
      <c r="R385" s="179"/>
      <c r="S385" s="179">
        <f t="shared" si="257"/>
        <v>0</v>
      </c>
      <c r="T385" s="179"/>
      <c r="U385" s="179"/>
      <c r="V385" s="179"/>
      <c r="W385" s="179">
        <f t="shared" si="216"/>
        <v>0</v>
      </c>
      <c r="X385" s="179"/>
      <c r="Y385" s="179">
        <f>+[3]CHD13!J104</f>
        <v>1798939</v>
      </c>
      <c r="Z385" s="179"/>
      <c r="AA385" s="179">
        <f t="shared" si="217"/>
        <v>1798939</v>
      </c>
      <c r="AB385" s="179">
        <f t="shared" si="250"/>
        <v>0</v>
      </c>
      <c r="AC385" s="179">
        <f t="shared" si="250"/>
        <v>1798939</v>
      </c>
      <c r="AD385" s="179">
        <f t="shared" si="250"/>
        <v>0</v>
      </c>
      <c r="AE385" s="179">
        <f t="shared" si="251"/>
        <v>1798939</v>
      </c>
      <c r="AF385" s="179"/>
      <c r="AG385" s="179">
        <f>+[3]CHD13!AX104</f>
        <v>1087403.33</v>
      </c>
      <c r="AH385" s="179"/>
      <c r="AI385" s="179">
        <f t="shared" si="218"/>
        <v>1087403.33</v>
      </c>
      <c r="AJ385" s="179">
        <f t="shared" si="205"/>
        <v>0</v>
      </c>
      <c r="AK385" s="179">
        <f t="shared" si="205"/>
        <v>711535.66999999993</v>
      </c>
      <c r="AL385" s="179">
        <f t="shared" si="205"/>
        <v>0</v>
      </c>
      <c r="AM385" s="179">
        <f t="shared" si="206"/>
        <v>711535.66999999993</v>
      </c>
      <c r="AN385" s="181" t="str">
        <f t="shared" si="208"/>
        <v xml:space="preserve"> </v>
      </c>
      <c r="AO385" s="181">
        <f t="shared" si="207"/>
        <v>0.60446926215952856</v>
      </c>
      <c r="AP385" s="181" t="str">
        <f t="shared" si="207"/>
        <v xml:space="preserve"> </v>
      </c>
      <c r="AQ385" s="181">
        <f t="shared" si="207"/>
        <v>0.60446926215952856</v>
      </c>
      <c r="AR385" s="179">
        <f t="shared" si="219"/>
        <v>0</v>
      </c>
      <c r="AS385" s="179">
        <f t="shared" si="219"/>
        <v>0</v>
      </c>
      <c r="AT385" s="179">
        <f t="shared" si="219"/>
        <v>0</v>
      </c>
      <c r="AU385" s="138">
        <f t="shared" si="220"/>
        <v>0</v>
      </c>
      <c r="AV385" s="182"/>
    </row>
    <row r="386" spans="1:49" s="183" customFormat="1">
      <c r="A386" s="135"/>
      <c r="B386" s="136"/>
      <c r="C386" s="212"/>
      <c r="D386" s="179"/>
      <c r="E386" s="179"/>
      <c r="F386" s="179"/>
      <c r="G386" s="179"/>
      <c r="H386" s="179"/>
      <c r="I386" s="179"/>
      <c r="J386" s="179"/>
      <c r="K386" s="179"/>
      <c r="L386" s="179"/>
      <c r="M386" s="179"/>
      <c r="N386" s="179"/>
      <c r="O386" s="179"/>
      <c r="P386" s="179"/>
      <c r="Q386" s="179"/>
      <c r="R386" s="179"/>
      <c r="S386" s="179"/>
      <c r="T386" s="179"/>
      <c r="U386" s="179"/>
      <c r="V386" s="179"/>
      <c r="W386" s="179"/>
      <c r="X386" s="179"/>
      <c r="Y386" s="179"/>
      <c r="Z386" s="179"/>
      <c r="AA386" s="179"/>
      <c r="AB386" s="179">
        <f t="shared" si="250"/>
        <v>0</v>
      </c>
      <c r="AC386" s="179">
        <f t="shared" si="250"/>
        <v>0</v>
      </c>
      <c r="AD386" s="179">
        <f t="shared" si="250"/>
        <v>0</v>
      </c>
      <c r="AE386" s="179">
        <f t="shared" si="251"/>
        <v>0</v>
      </c>
      <c r="AF386" s="179"/>
      <c r="AG386" s="179"/>
      <c r="AH386" s="179"/>
      <c r="AI386" s="179"/>
      <c r="AJ386" s="179"/>
      <c r="AK386" s="179"/>
      <c r="AL386" s="179"/>
      <c r="AM386" s="179"/>
      <c r="AN386" s="181"/>
      <c r="AO386" s="181"/>
      <c r="AP386" s="181"/>
      <c r="AQ386" s="181"/>
      <c r="AR386" s="179"/>
      <c r="AS386" s="179"/>
      <c r="AT386" s="179"/>
      <c r="AU386" s="138"/>
      <c r="AV386" s="182"/>
    </row>
    <row r="387" spans="1:49" s="183" customFormat="1">
      <c r="A387" s="135"/>
      <c r="B387" s="136"/>
      <c r="C387" s="216" t="s">
        <v>69</v>
      </c>
      <c r="D387" s="179"/>
      <c r="E387" s="179"/>
      <c r="F387" s="179"/>
      <c r="G387" s="179">
        <f t="shared" si="211"/>
        <v>0</v>
      </c>
      <c r="H387" s="179"/>
      <c r="I387" s="179"/>
      <c r="J387" s="179"/>
      <c r="K387" s="179">
        <f t="shared" si="212"/>
        <v>0</v>
      </c>
      <c r="L387" s="179">
        <f t="shared" si="213"/>
        <v>0</v>
      </c>
      <c r="M387" s="179">
        <f t="shared" si="213"/>
        <v>0</v>
      </c>
      <c r="N387" s="179">
        <f t="shared" si="213"/>
        <v>0</v>
      </c>
      <c r="O387" s="179">
        <f t="shared" si="214"/>
        <v>0</v>
      </c>
      <c r="P387" s="179"/>
      <c r="Q387" s="179"/>
      <c r="R387" s="179"/>
      <c r="S387" s="179">
        <f t="shared" ref="S387:S403" si="258">SUM(P387:R387)</f>
        <v>0</v>
      </c>
      <c r="T387" s="179"/>
      <c r="U387" s="179"/>
      <c r="V387" s="179"/>
      <c r="W387" s="179">
        <f t="shared" si="216"/>
        <v>0</v>
      </c>
      <c r="X387" s="179">
        <v>89501.5</v>
      </c>
      <c r="Y387" s="179">
        <f>+[3]SLH!J104</f>
        <v>11500000</v>
      </c>
      <c r="Z387" s="179"/>
      <c r="AA387" s="179">
        <f t="shared" si="217"/>
        <v>11589501.5</v>
      </c>
      <c r="AB387" s="179">
        <f t="shared" si="250"/>
        <v>89501.5</v>
      </c>
      <c r="AC387" s="179">
        <f t="shared" si="250"/>
        <v>11500000</v>
      </c>
      <c r="AD387" s="179">
        <f t="shared" si="250"/>
        <v>0</v>
      </c>
      <c r="AE387" s="179">
        <f t="shared" si="251"/>
        <v>11589501.5</v>
      </c>
      <c r="AF387" s="179">
        <f>+[3]SLH!AX103</f>
        <v>85551.5</v>
      </c>
      <c r="AG387" s="179">
        <f>+[3]SLH!AX104</f>
        <v>7892388.3300000001</v>
      </c>
      <c r="AH387" s="179"/>
      <c r="AI387" s="179">
        <f t="shared" si="218"/>
        <v>7977939.8300000001</v>
      </c>
      <c r="AJ387" s="179">
        <f t="shared" si="205"/>
        <v>3950</v>
      </c>
      <c r="AK387" s="179">
        <f t="shared" si="205"/>
        <v>3607611.67</v>
      </c>
      <c r="AL387" s="179">
        <f t="shared" si="205"/>
        <v>0</v>
      </c>
      <c r="AM387" s="179">
        <f t="shared" si="206"/>
        <v>3611561.67</v>
      </c>
      <c r="AN387" s="181">
        <f t="shared" si="208"/>
        <v>0.95586666145260135</v>
      </c>
      <c r="AO387" s="181">
        <f t="shared" si="207"/>
        <v>0.68629463739130436</v>
      </c>
      <c r="AP387" s="181" t="str">
        <f t="shared" si="207"/>
        <v xml:space="preserve"> </v>
      </c>
      <c r="AQ387" s="181">
        <f t="shared" si="207"/>
        <v>0.68837644397388442</v>
      </c>
      <c r="AR387" s="179">
        <f t="shared" si="219"/>
        <v>0</v>
      </c>
      <c r="AS387" s="179">
        <f t="shared" si="219"/>
        <v>0</v>
      </c>
      <c r="AT387" s="179">
        <f t="shared" si="219"/>
        <v>0</v>
      </c>
      <c r="AU387" s="138">
        <f t="shared" si="220"/>
        <v>0</v>
      </c>
      <c r="AV387" s="182"/>
    </row>
    <row r="388" spans="1:49" s="183" customFormat="1">
      <c r="A388" s="135"/>
      <c r="B388" s="136"/>
      <c r="C388" s="251"/>
      <c r="D388" s="179"/>
      <c r="E388" s="179"/>
      <c r="F388" s="179"/>
      <c r="G388" s="179">
        <f t="shared" si="211"/>
        <v>0</v>
      </c>
      <c r="H388" s="179"/>
      <c r="I388" s="179"/>
      <c r="J388" s="179"/>
      <c r="K388" s="179">
        <f t="shared" si="212"/>
        <v>0</v>
      </c>
      <c r="L388" s="179">
        <f t="shared" si="213"/>
        <v>0</v>
      </c>
      <c r="M388" s="179">
        <f t="shared" si="213"/>
        <v>0</v>
      </c>
      <c r="N388" s="179">
        <f t="shared" si="213"/>
        <v>0</v>
      </c>
      <c r="O388" s="179">
        <f t="shared" si="214"/>
        <v>0</v>
      </c>
      <c r="P388" s="179"/>
      <c r="Q388" s="179"/>
      <c r="R388" s="179"/>
      <c r="S388" s="179">
        <f t="shared" si="258"/>
        <v>0</v>
      </c>
      <c r="T388" s="179"/>
      <c r="U388" s="179"/>
      <c r="V388" s="179"/>
      <c r="W388" s="179">
        <f t="shared" si="216"/>
        <v>0</v>
      </c>
      <c r="X388" s="179"/>
      <c r="Y388" s="179"/>
      <c r="Z388" s="179"/>
      <c r="AA388" s="179">
        <f t="shared" si="217"/>
        <v>0</v>
      </c>
      <c r="AB388" s="179">
        <f t="shared" si="250"/>
        <v>0</v>
      </c>
      <c r="AC388" s="179">
        <f t="shared" si="250"/>
        <v>0</v>
      </c>
      <c r="AD388" s="179">
        <f t="shared" si="250"/>
        <v>0</v>
      </c>
      <c r="AE388" s="179">
        <f t="shared" si="251"/>
        <v>0</v>
      </c>
      <c r="AF388" s="179"/>
      <c r="AG388" s="179"/>
      <c r="AH388" s="179"/>
      <c r="AI388" s="179">
        <f t="shared" si="218"/>
        <v>0</v>
      </c>
      <c r="AJ388" s="179">
        <f t="shared" si="205"/>
        <v>0</v>
      </c>
      <c r="AK388" s="179">
        <f t="shared" si="205"/>
        <v>0</v>
      </c>
      <c r="AL388" s="179">
        <f t="shared" si="205"/>
        <v>0</v>
      </c>
      <c r="AM388" s="179">
        <f t="shared" si="206"/>
        <v>0</v>
      </c>
      <c r="AN388" s="181" t="str">
        <f t="shared" si="208"/>
        <v xml:space="preserve"> </v>
      </c>
      <c r="AO388" s="181" t="str">
        <f t="shared" si="207"/>
        <v xml:space="preserve"> </v>
      </c>
      <c r="AP388" s="181" t="str">
        <f t="shared" si="207"/>
        <v xml:space="preserve"> </v>
      </c>
      <c r="AQ388" s="181" t="str">
        <f t="shared" si="207"/>
        <v xml:space="preserve"> </v>
      </c>
      <c r="AR388" s="179">
        <f t="shared" si="219"/>
        <v>0</v>
      </c>
      <c r="AS388" s="179">
        <f t="shared" si="219"/>
        <v>0</v>
      </c>
      <c r="AT388" s="179">
        <f t="shared" si="219"/>
        <v>0</v>
      </c>
      <c r="AU388" s="138">
        <f t="shared" si="220"/>
        <v>0</v>
      </c>
      <c r="AV388" s="182"/>
    </row>
    <row r="389" spans="1:49" s="168" customFormat="1" ht="36">
      <c r="A389" s="252" t="s">
        <v>212</v>
      </c>
      <c r="B389" s="253"/>
      <c r="C389" s="211" t="s">
        <v>213</v>
      </c>
      <c r="D389" s="164">
        <f>SUM(D390:D409)</f>
        <v>0</v>
      </c>
      <c r="E389" s="164">
        <f>SUM(E390:E409)</f>
        <v>788456000</v>
      </c>
      <c r="F389" s="164">
        <f>SUM(F390:F409)</f>
        <v>0</v>
      </c>
      <c r="G389" s="164">
        <f t="shared" si="211"/>
        <v>788456000</v>
      </c>
      <c r="H389" s="164">
        <f>SUM(H390:H409)</f>
        <v>0</v>
      </c>
      <c r="I389" s="164">
        <f>SUM(I390:I409)</f>
        <v>0</v>
      </c>
      <c r="J389" s="164">
        <f>SUM(J390:J409)</f>
        <v>0</v>
      </c>
      <c r="K389" s="164">
        <f t="shared" si="212"/>
        <v>0</v>
      </c>
      <c r="L389" s="164">
        <f t="shared" si="213"/>
        <v>0</v>
      </c>
      <c r="M389" s="164">
        <f t="shared" si="213"/>
        <v>788456000</v>
      </c>
      <c r="N389" s="164">
        <f t="shared" si="213"/>
        <v>0</v>
      </c>
      <c r="O389" s="164">
        <f t="shared" si="214"/>
        <v>788456000</v>
      </c>
      <c r="P389" s="164">
        <f>SUM(P390:P409)</f>
        <v>0</v>
      </c>
      <c r="Q389" s="164">
        <f>SUM(Q390:Q409)</f>
        <v>788456000</v>
      </c>
      <c r="R389" s="164">
        <f>SUM(R390:R409)</f>
        <v>0</v>
      </c>
      <c r="S389" s="164">
        <f t="shared" si="258"/>
        <v>788456000</v>
      </c>
      <c r="T389" s="164">
        <f>SUM(T390:T409)</f>
        <v>0</v>
      </c>
      <c r="U389" s="164">
        <f>SUM(U390:U409)</f>
        <v>0</v>
      </c>
      <c r="V389" s="164">
        <f>SUM(V390:V409)</f>
        <v>0</v>
      </c>
      <c r="W389" s="164">
        <f t="shared" si="216"/>
        <v>0</v>
      </c>
      <c r="X389" s="164">
        <f>SUM(X390:X409)</f>
        <v>0</v>
      </c>
      <c r="Y389" s="164">
        <f>SUM(Y390:Y409)</f>
        <v>0</v>
      </c>
      <c r="Z389" s="164">
        <f>SUM(Z390:Z409)</f>
        <v>0</v>
      </c>
      <c r="AA389" s="164">
        <f t="shared" si="217"/>
        <v>0</v>
      </c>
      <c r="AB389" s="164">
        <f t="shared" si="250"/>
        <v>0</v>
      </c>
      <c r="AC389" s="164">
        <f t="shared" si="250"/>
        <v>788456000</v>
      </c>
      <c r="AD389" s="164">
        <f t="shared" si="250"/>
        <v>0</v>
      </c>
      <c r="AE389" s="164">
        <f t="shared" si="251"/>
        <v>788456000</v>
      </c>
      <c r="AF389" s="164">
        <f>SUM(AF390:AF409)</f>
        <v>0</v>
      </c>
      <c r="AG389" s="164">
        <f>SUM(AG390:AG409)</f>
        <v>623883358.26000011</v>
      </c>
      <c r="AH389" s="164">
        <f>SUM(AH390:AH409)</f>
        <v>0</v>
      </c>
      <c r="AI389" s="164">
        <f t="shared" si="218"/>
        <v>623883358.26000011</v>
      </c>
      <c r="AJ389" s="164">
        <f t="shared" si="205"/>
        <v>0</v>
      </c>
      <c r="AK389" s="164">
        <f t="shared" si="205"/>
        <v>164572641.73999989</v>
      </c>
      <c r="AL389" s="164">
        <f t="shared" si="205"/>
        <v>0</v>
      </c>
      <c r="AM389" s="164">
        <f t="shared" si="206"/>
        <v>164572641.73999989</v>
      </c>
      <c r="AN389" s="166" t="str">
        <f t="shared" si="208"/>
        <v xml:space="preserve"> </v>
      </c>
      <c r="AO389" s="166">
        <f t="shared" si="207"/>
        <v>0.79127225648609445</v>
      </c>
      <c r="AP389" s="166" t="str">
        <f t="shared" si="207"/>
        <v xml:space="preserve"> </v>
      </c>
      <c r="AQ389" s="166">
        <f t="shared" si="207"/>
        <v>0.79127225648609445</v>
      </c>
      <c r="AR389" s="164">
        <f t="shared" si="219"/>
        <v>0</v>
      </c>
      <c r="AS389" s="164">
        <f t="shared" si="219"/>
        <v>0</v>
      </c>
      <c r="AT389" s="164">
        <f t="shared" si="219"/>
        <v>0</v>
      </c>
      <c r="AU389" s="164">
        <f t="shared" si="220"/>
        <v>0</v>
      </c>
      <c r="AV389" s="167"/>
      <c r="AW389" s="168">
        <f>+AM389-'[1]Summary by PAP CY2015'!$BE$107</f>
        <v>0</v>
      </c>
    </row>
    <row r="390" spans="1:49" s="96" customFormat="1">
      <c r="A390" s="135"/>
      <c r="B390" s="136"/>
      <c r="C390" s="212" t="s">
        <v>51</v>
      </c>
      <c r="D390" s="138">
        <v>0</v>
      </c>
      <c r="E390" s="138">
        <v>447840000</v>
      </c>
      <c r="F390" s="138">
        <v>0</v>
      </c>
      <c r="G390" s="138">
        <f t="shared" si="211"/>
        <v>447840000</v>
      </c>
      <c r="H390" s="138"/>
      <c r="I390" s="138"/>
      <c r="J390" s="138"/>
      <c r="K390" s="138">
        <f t="shared" si="212"/>
        <v>0</v>
      </c>
      <c r="L390" s="138">
        <f t="shared" si="213"/>
        <v>0</v>
      </c>
      <c r="M390" s="138">
        <f t="shared" si="213"/>
        <v>447840000</v>
      </c>
      <c r="N390" s="138">
        <f t="shared" si="213"/>
        <v>0</v>
      </c>
      <c r="O390" s="138">
        <f t="shared" si="214"/>
        <v>447840000</v>
      </c>
      <c r="P390" s="138"/>
      <c r="Q390" s="138">
        <v>447840000</v>
      </c>
      <c r="R390" s="138"/>
      <c r="S390" s="138">
        <f t="shared" si="258"/>
        <v>447840000</v>
      </c>
      <c r="T390" s="138"/>
      <c r="U390" s="138"/>
      <c r="V390" s="138"/>
      <c r="W390" s="138">
        <f t="shared" si="216"/>
        <v>0</v>
      </c>
      <c r="X390" s="138">
        <f>-'[3]Central CY'!E103</f>
        <v>0</v>
      </c>
      <c r="Y390" s="138">
        <f>-'[3]Central CY'!E104</f>
        <v>-45439908</v>
      </c>
      <c r="Z390" s="138">
        <f>-'[3]Central CY'!E105</f>
        <v>0</v>
      </c>
      <c r="AA390" s="138">
        <f t="shared" si="217"/>
        <v>-45439908</v>
      </c>
      <c r="AB390" s="138">
        <f t="shared" si="250"/>
        <v>0</v>
      </c>
      <c r="AC390" s="138">
        <f t="shared" si="250"/>
        <v>402400092</v>
      </c>
      <c r="AD390" s="138">
        <f t="shared" si="250"/>
        <v>0</v>
      </c>
      <c r="AE390" s="138">
        <f t="shared" si="251"/>
        <v>402400092</v>
      </c>
      <c r="AF390" s="138">
        <f>'[3]Central CY'!F103</f>
        <v>0</v>
      </c>
      <c r="AG390" s="138">
        <f>'[3]Central CY'!F104</f>
        <v>320740561.38999999</v>
      </c>
      <c r="AH390" s="138">
        <f>'[3]Central CY'!F105</f>
        <v>0</v>
      </c>
      <c r="AI390" s="138">
        <f t="shared" si="218"/>
        <v>320740561.38999999</v>
      </c>
      <c r="AJ390" s="138">
        <f t="shared" si="205"/>
        <v>0</v>
      </c>
      <c r="AK390" s="138">
        <f t="shared" si="205"/>
        <v>81659530.610000014</v>
      </c>
      <c r="AL390" s="138">
        <f t="shared" si="205"/>
        <v>0</v>
      </c>
      <c r="AM390" s="138">
        <f t="shared" si="206"/>
        <v>81659530.610000014</v>
      </c>
      <c r="AN390" s="181" t="str">
        <f t="shared" si="208"/>
        <v xml:space="preserve"> </v>
      </c>
      <c r="AO390" s="181">
        <f t="shared" si="207"/>
        <v>0.79706880730534224</v>
      </c>
      <c r="AP390" s="181" t="str">
        <f t="shared" si="207"/>
        <v xml:space="preserve"> </v>
      </c>
      <c r="AQ390" s="181">
        <f t="shared" si="207"/>
        <v>0.79706880730534224</v>
      </c>
      <c r="AR390" s="138">
        <f t="shared" si="219"/>
        <v>0</v>
      </c>
      <c r="AS390" s="138">
        <f t="shared" si="219"/>
        <v>0</v>
      </c>
      <c r="AT390" s="138">
        <f t="shared" si="219"/>
        <v>0</v>
      </c>
      <c r="AU390" s="138">
        <f t="shared" si="220"/>
        <v>0</v>
      </c>
      <c r="AV390" s="143"/>
    </row>
    <row r="391" spans="1:49" s="96" customFormat="1" ht="24">
      <c r="A391" s="135"/>
      <c r="B391" s="136"/>
      <c r="C391" s="212" t="s">
        <v>52</v>
      </c>
      <c r="D391" s="138">
        <v>0</v>
      </c>
      <c r="E391" s="138">
        <v>8650000</v>
      </c>
      <c r="F391" s="138">
        <v>0</v>
      </c>
      <c r="G391" s="138">
        <f t="shared" si="211"/>
        <v>8650000</v>
      </c>
      <c r="H391" s="138"/>
      <c r="I391" s="138"/>
      <c r="J391" s="138"/>
      <c r="K391" s="138">
        <f t="shared" si="212"/>
        <v>0</v>
      </c>
      <c r="L391" s="138">
        <f t="shared" si="213"/>
        <v>0</v>
      </c>
      <c r="M391" s="138">
        <f t="shared" si="213"/>
        <v>8650000</v>
      </c>
      <c r="N391" s="138">
        <f t="shared" si="213"/>
        <v>0</v>
      </c>
      <c r="O391" s="138">
        <f t="shared" si="214"/>
        <v>8650000</v>
      </c>
      <c r="P391" s="138">
        <v>0</v>
      </c>
      <c r="Q391" s="138">
        <v>8650000</v>
      </c>
      <c r="R391" s="138">
        <v>0</v>
      </c>
      <c r="S391" s="138">
        <f t="shared" si="258"/>
        <v>8650000</v>
      </c>
      <c r="T391" s="138"/>
      <c r="U391" s="138"/>
      <c r="V391" s="138"/>
      <c r="W391" s="138">
        <f t="shared" si="216"/>
        <v>0</v>
      </c>
      <c r="X391" s="138"/>
      <c r="Y391" s="138">
        <f>+[3]CHDNCR!J109</f>
        <v>0</v>
      </c>
      <c r="Z391" s="138"/>
      <c r="AA391" s="138">
        <f t="shared" si="217"/>
        <v>0</v>
      </c>
      <c r="AB391" s="138">
        <f t="shared" si="250"/>
        <v>0</v>
      </c>
      <c r="AC391" s="138">
        <f t="shared" si="250"/>
        <v>8650000</v>
      </c>
      <c r="AD391" s="138">
        <f t="shared" si="250"/>
        <v>0</v>
      </c>
      <c r="AE391" s="138">
        <f t="shared" si="251"/>
        <v>8650000</v>
      </c>
      <c r="AF391" s="138"/>
      <c r="AG391" s="138">
        <f>+[3]CHDNCR!AX109</f>
        <v>8578134.5</v>
      </c>
      <c r="AH391" s="138"/>
      <c r="AI391" s="138">
        <f t="shared" si="218"/>
        <v>8578134.5</v>
      </c>
      <c r="AJ391" s="138">
        <f t="shared" si="205"/>
        <v>0</v>
      </c>
      <c r="AK391" s="138">
        <f t="shared" si="205"/>
        <v>71865.5</v>
      </c>
      <c r="AL391" s="138">
        <f t="shared" si="205"/>
        <v>0</v>
      </c>
      <c r="AM391" s="138">
        <f t="shared" si="206"/>
        <v>71865.5</v>
      </c>
      <c r="AN391" s="181" t="str">
        <f t="shared" si="208"/>
        <v xml:space="preserve"> </v>
      </c>
      <c r="AO391" s="181">
        <f t="shared" si="207"/>
        <v>0.99169184971098268</v>
      </c>
      <c r="AP391" s="181" t="str">
        <f t="shared" si="207"/>
        <v xml:space="preserve"> </v>
      </c>
      <c r="AQ391" s="181">
        <f t="shared" si="207"/>
        <v>0.99169184971098268</v>
      </c>
      <c r="AR391" s="138">
        <f t="shared" si="219"/>
        <v>0</v>
      </c>
      <c r="AS391" s="138">
        <f t="shared" si="219"/>
        <v>0</v>
      </c>
      <c r="AT391" s="138">
        <f t="shared" si="219"/>
        <v>0</v>
      </c>
      <c r="AU391" s="138">
        <f t="shared" si="220"/>
        <v>0</v>
      </c>
      <c r="AV391" s="143"/>
    </row>
    <row r="392" spans="1:49" s="96" customFormat="1">
      <c r="A392" s="135"/>
      <c r="B392" s="136"/>
      <c r="C392" s="212" t="s">
        <v>88</v>
      </c>
      <c r="D392" s="138">
        <v>0</v>
      </c>
      <c r="E392" s="138">
        <v>16066000</v>
      </c>
      <c r="F392" s="138">
        <v>0</v>
      </c>
      <c r="G392" s="138">
        <f>SUM(D392:F392)</f>
        <v>16066000</v>
      </c>
      <c r="H392" s="138"/>
      <c r="I392" s="138"/>
      <c r="J392" s="138"/>
      <c r="K392" s="138">
        <f>SUM(H392:J392)</f>
        <v>0</v>
      </c>
      <c r="L392" s="138">
        <f>+D392+H392</f>
        <v>0</v>
      </c>
      <c r="M392" s="138">
        <f>+E392+I392</f>
        <v>16066000</v>
      </c>
      <c r="N392" s="138">
        <f>+F392+J392</f>
        <v>0</v>
      </c>
      <c r="O392" s="138">
        <f>SUM(L392:N392)</f>
        <v>16066000</v>
      </c>
      <c r="P392" s="138">
        <v>0</v>
      </c>
      <c r="Q392" s="138">
        <v>16066000</v>
      </c>
      <c r="R392" s="138">
        <v>0</v>
      </c>
      <c r="S392" s="138">
        <f t="shared" si="258"/>
        <v>16066000</v>
      </c>
      <c r="T392" s="138"/>
      <c r="U392" s="138"/>
      <c r="V392" s="138"/>
      <c r="W392" s="138">
        <f>SUM(T392:V392)</f>
        <v>0</v>
      </c>
      <c r="X392" s="138"/>
      <c r="Y392" s="138">
        <f>+[3]CHDCAR!J109</f>
        <v>1500000</v>
      </c>
      <c r="Z392" s="138"/>
      <c r="AA392" s="138">
        <f>SUM(X392:Z392)</f>
        <v>1500000</v>
      </c>
      <c r="AB392" s="138">
        <f t="shared" si="250"/>
        <v>0</v>
      </c>
      <c r="AC392" s="138">
        <f t="shared" si="250"/>
        <v>17566000</v>
      </c>
      <c r="AD392" s="138">
        <f t="shared" si="250"/>
        <v>0</v>
      </c>
      <c r="AE392" s="138">
        <f t="shared" si="251"/>
        <v>17566000</v>
      </c>
      <c r="AF392" s="138"/>
      <c r="AG392" s="138">
        <f>+[3]CHDCAR!AX109</f>
        <v>15833590.199999999</v>
      </c>
      <c r="AH392" s="138"/>
      <c r="AI392" s="138">
        <f>SUM(AF392:AH392)</f>
        <v>15833590.199999999</v>
      </c>
      <c r="AJ392" s="138">
        <f>+AB392-AF392</f>
        <v>0</v>
      </c>
      <c r="AK392" s="138">
        <f>+AC392-AG392</f>
        <v>1732409.8000000007</v>
      </c>
      <c r="AL392" s="138">
        <f>+AD392-AH392</f>
        <v>0</v>
      </c>
      <c r="AM392" s="138">
        <f>SUM(AJ392:AL392)</f>
        <v>1732409.8000000007</v>
      </c>
      <c r="AN392" s="181" t="str">
        <f>IF(AB392=0," ",AF392/AB392)</f>
        <v xml:space="preserve"> </v>
      </c>
      <c r="AO392" s="181">
        <f>IF(AC392=0," ",AG392/AC392)</f>
        <v>0.9013771034953888</v>
      </c>
      <c r="AP392" s="181" t="str">
        <f>IF(AD392=0," ",AH392/AD392)</f>
        <v xml:space="preserve"> </v>
      </c>
      <c r="AQ392" s="181">
        <f>IF(AE392=0," ",AI392/AE392)</f>
        <v>0.9013771034953888</v>
      </c>
      <c r="AR392" s="138">
        <f>+L392-P392-T392</f>
        <v>0</v>
      </c>
      <c r="AS392" s="138">
        <f>+M392-Q392-U392</f>
        <v>0</v>
      </c>
      <c r="AT392" s="138">
        <f>+N392-R392-V392</f>
        <v>0</v>
      </c>
      <c r="AU392" s="138">
        <f>SUM(AR392:AT392)</f>
        <v>0</v>
      </c>
      <c r="AV392" s="143"/>
    </row>
    <row r="393" spans="1:49" s="96" customFormat="1">
      <c r="A393" s="135"/>
      <c r="B393" s="136"/>
      <c r="C393" s="213" t="s">
        <v>80</v>
      </c>
      <c r="D393" s="138">
        <v>0</v>
      </c>
      <c r="E393" s="138">
        <v>15160000</v>
      </c>
      <c r="F393" s="138">
        <v>0</v>
      </c>
      <c r="G393" s="138">
        <f t="shared" si="211"/>
        <v>15160000</v>
      </c>
      <c r="H393" s="138"/>
      <c r="I393" s="138"/>
      <c r="J393" s="138"/>
      <c r="K393" s="138">
        <f t="shared" si="212"/>
        <v>0</v>
      </c>
      <c r="L393" s="138">
        <f t="shared" si="213"/>
        <v>0</v>
      </c>
      <c r="M393" s="138">
        <f t="shared" si="213"/>
        <v>15160000</v>
      </c>
      <c r="N393" s="138">
        <f t="shared" si="213"/>
        <v>0</v>
      </c>
      <c r="O393" s="138">
        <f t="shared" si="214"/>
        <v>15160000</v>
      </c>
      <c r="P393" s="138">
        <v>0</v>
      </c>
      <c r="Q393" s="138">
        <v>15160000</v>
      </c>
      <c r="R393" s="138">
        <v>0</v>
      </c>
      <c r="S393" s="138">
        <f t="shared" si="258"/>
        <v>15160000</v>
      </c>
      <c r="T393" s="138"/>
      <c r="U393" s="138"/>
      <c r="V393" s="138"/>
      <c r="W393" s="138">
        <f t="shared" si="216"/>
        <v>0</v>
      </c>
      <c r="X393" s="138"/>
      <c r="Y393" s="138">
        <f>+[3]CHD1!J109</f>
        <v>0</v>
      </c>
      <c r="Z393" s="138"/>
      <c r="AA393" s="138">
        <f t="shared" si="217"/>
        <v>0</v>
      </c>
      <c r="AB393" s="138">
        <f t="shared" si="250"/>
        <v>0</v>
      </c>
      <c r="AC393" s="138">
        <f t="shared" si="250"/>
        <v>15160000</v>
      </c>
      <c r="AD393" s="138">
        <f t="shared" si="250"/>
        <v>0</v>
      </c>
      <c r="AE393" s="138">
        <f t="shared" si="251"/>
        <v>15160000</v>
      </c>
      <c r="AF393" s="138"/>
      <c r="AG393" s="138">
        <f>+[3]CHD1!AX109</f>
        <v>15159722.999999996</v>
      </c>
      <c r="AH393" s="138"/>
      <c r="AI393" s="138">
        <f t="shared" si="218"/>
        <v>15159722.999999996</v>
      </c>
      <c r="AJ393" s="138">
        <f t="shared" si="205"/>
        <v>0</v>
      </c>
      <c r="AK393" s="138">
        <f t="shared" si="205"/>
        <v>277.00000000372529</v>
      </c>
      <c r="AL393" s="138">
        <f t="shared" si="205"/>
        <v>0</v>
      </c>
      <c r="AM393" s="138">
        <f t="shared" si="206"/>
        <v>277.00000000372529</v>
      </c>
      <c r="AN393" s="181" t="str">
        <f t="shared" si="208"/>
        <v xml:space="preserve"> </v>
      </c>
      <c r="AO393" s="181">
        <f t="shared" si="207"/>
        <v>0.99998172823218978</v>
      </c>
      <c r="AP393" s="181" t="str">
        <f t="shared" si="207"/>
        <v xml:space="preserve"> </v>
      </c>
      <c r="AQ393" s="181">
        <f t="shared" si="207"/>
        <v>0.99998172823218978</v>
      </c>
      <c r="AR393" s="138">
        <f t="shared" si="219"/>
        <v>0</v>
      </c>
      <c r="AS393" s="138">
        <f t="shared" si="219"/>
        <v>0</v>
      </c>
      <c r="AT393" s="138">
        <f t="shared" si="219"/>
        <v>0</v>
      </c>
      <c r="AU393" s="138">
        <f t="shared" si="220"/>
        <v>0</v>
      </c>
      <c r="AV393" s="143"/>
    </row>
    <row r="394" spans="1:49" s="96" customFormat="1" ht="24">
      <c r="A394" s="135"/>
      <c r="B394" s="136"/>
      <c r="C394" s="212" t="s">
        <v>91</v>
      </c>
      <c r="D394" s="138">
        <v>0</v>
      </c>
      <c r="E394" s="138">
        <v>12868000</v>
      </c>
      <c r="F394" s="138">
        <v>0</v>
      </c>
      <c r="G394" s="138">
        <f t="shared" si="211"/>
        <v>12868000</v>
      </c>
      <c r="H394" s="138"/>
      <c r="I394" s="138"/>
      <c r="J394" s="138"/>
      <c r="K394" s="138">
        <f t="shared" si="212"/>
        <v>0</v>
      </c>
      <c r="L394" s="138">
        <f t="shared" si="213"/>
        <v>0</v>
      </c>
      <c r="M394" s="138">
        <f t="shared" si="213"/>
        <v>12868000</v>
      </c>
      <c r="N394" s="138">
        <f t="shared" si="213"/>
        <v>0</v>
      </c>
      <c r="O394" s="138">
        <f t="shared" si="214"/>
        <v>12868000</v>
      </c>
      <c r="P394" s="138">
        <v>0</v>
      </c>
      <c r="Q394" s="138">
        <v>12868000</v>
      </c>
      <c r="R394" s="138">
        <v>0</v>
      </c>
      <c r="S394" s="138">
        <f t="shared" si="258"/>
        <v>12868000</v>
      </c>
      <c r="T394" s="138"/>
      <c r="U394" s="138"/>
      <c r="V394" s="138"/>
      <c r="W394" s="138">
        <f t="shared" si="216"/>
        <v>0</v>
      </c>
      <c r="X394" s="138"/>
      <c r="Y394" s="138">
        <f>+[3]CHD2!J109</f>
        <v>2300000</v>
      </c>
      <c r="Z394" s="138"/>
      <c r="AA394" s="138">
        <f t="shared" si="217"/>
        <v>2300000</v>
      </c>
      <c r="AB394" s="138">
        <f t="shared" si="250"/>
        <v>0</v>
      </c>
      <c r="AC394" s="138">
        <f t="shared" si="250"/>
        <v>15168000</v>
      </c>
      <c r="AD394" s="138">
        <f t="shared" si="250"/>
        <v>0</v>
      </c>
      <c r="AE394" s="138">
        <f t="shared" si="251"/>
        <v>15168000</v>
      </c>
      <c r="AF394" s="138"/>
      <c r="AG394" s="138">
        <f>+[3]CHD2!AX109</f>
        <v>14873865</v>
      </c>
      <c r="AH394" s="138"/>
      <c r="AI394" s="138">
        <f t="shared" si="218"/>
        <v>14873865</v>
      </c>
      <c r="AJ394" s="138">
        <f t="shared" si="205"/>
        <v>0</v>
      </c>
      <c r="AK394" s="138">
        <f t="shared" si="205"/>
        <v>294135</v>
      </c>
      <c r="AL394" s="138">
        <f t="shared" si="205"/>
        <v>0</v>
      </c>
      <c r="AM394" s="138">
        <f t="shared" si="206"/>
        <v>294135</v>
      </c>
      <c r="AN394" s="181" t="str">
        <f t="shared" si="208"/>
        <v xml:space="preserve"> </v>
      </c>
      <c r="AO394" s="181">
        <f t="shared" si="207"/>
        <v>0.98060818829113927</v>
      </c>
      <c r="AP394" s="181" t="str">
        <f t="shared" si="207"/>
        <v xml:space="preserve"> </v>
      </c>
      <c r="AQ394" s="181">
        <f t="shared" si="207"/>
        <v>0.98060818829113927</v>
      </c>
      <c r="AR394" s="138">
        <f t="shared" si="219"/>
        <v>0</v>
      </c>
      <c r="AS394" s="138">
        <f t="shared" si="219"/>
        <v>0</v>
      </c>
      <c r="AT394" s="138">
        <f t="shared" si="219"/>
        <v>0</v>
      </c>
      <c r="AU394" s="138">
        <f t="shared" si="220"/>
        <v>0</v>
      </c>
      <c r="AV394" s="143"/>
    </row>
    <row r="395" spans="1:49" s="96" customFormat="1">
      <c r="A395" s="135"/>
      <c r="B395" s="136"/>
      <c r="C395" s="212" t="s">
        <v>93</v>
      </c>
      <c r="D395" s="138">
        <v>0</v>
      </c>
      <c r="E395" s="138">
        <v>26062000</v>
      </c>
      <c r="F395" s="138">
        <v>0</v>
      </c>
      <c r="G395" s="138">
        <f t="shared" si="211"/>
        <v>26062000</v>
      </c>
      <c r="H395" s="138"/>
      <c r="I395" s="138"/>
      <c r="J395" s="138"/>
      <c r="K395" s="138">
        <f t="shared" si="212"/>
        <v>0</v>
      </c>
      <c r="L395" s="138">
        <f t="shared" si="213"/>
        <v>0</v>
      </c>
      <c r="M395" s="138">
        <f t="shared" si="213"/>
        <v>26062000</v>
      </c>
      <c r="N395" s="138">
        <f t="shared" si="213"/>
        <v>0</v>
      </c>
      <c r="O395" s="138">
        <f t="shared" si="214"/>
        <v>26062000</v>
      </c>
      <c r="P395" s="138">
        <v>0</v>
      </c>
      <c r="Q395" s="138">
        <v>26062000</v>
      </c>
      <c r="R395" s="138">
        <v>0</v>
      </c>
      <c r="S395" s="138">
        <f t="shared" si="258"/>
        <v>26062000</v>
      </c>
      <c r="T395" s="138"/>
      <c r="U395" s="138"/>
      <c r="V395" s="138"/>
      <c r="W395" s="138">
        <f t="shared" si="216"/>
        <v>0</v>
      </c>
      <c r="X395" s="138"/>
      <c r="Y395" s="138">
        <f>+[3]CHD3!J109</f>
        <v>0</v>
      </c>
      <c r="Z395" s="138"/>
      <c r="AA395" s="138">
        <f t="shared" si="217"/>
        <v>0</v>
      </c>
      <c r="AB395" s="138">
        <f t="shared" si="250"/>
        <v>0</v>
      </c>
      <c r="AC395" s="138">
        <f t="shared" si="250"/>
        <v>26062000</v>
      </c>
      <c r="AD395" s="138">
        <f t="shared" si="250"/>
        <v>0</v>
      </c>
      <c r="AE395" s="138">
        <f t="shared" si="251"/>
        <v>26062000</v>
      </c>
      <c r="AF395" s="138"/>
      <c r="AG395" s="138">
        <f>+[3]CHD3!AX109</f>
        <v>24960044.039999999</v>
      </c>
      <c r="AH395" s="138"/>
      <c r="AI395" s="138">
        <f t="shared" si="218"/>
        <v>24960044.039999999</v>
      </c>
      <c r="AJ395" s="138">
        <f t="shared" si="205"/>
        <v>0</v>
      </c>
      <c r="AK395" s="138">
        <f t="shared" si="205"/>
        <v>1101955.9600000009</v>
      </c>
      <c r="AL395" s="138">
        <f t="shared" si="205"/>
        <v>0</v>
      </c>
      <c r="AM395" s="138">
        <f t="shared" si="206"/>
        <v>1101955.9600000009</v>
      </c>
      <c r="AN395" s="181" t="str">
        <f t="shared" si="208"/>
        <v xml:space="preserve"> </v>
      </c>
      <c r="AO395" s="181">
        <f t="shared" si="207"/>
        <v>0.95771790499577925</v>
      </c>
      <c r="AP395" s="181" t="str">
        <f t="shared" si="207"/>
        <v xml:space="preserve"> </v>
      </c>
      <c r="AQ395" s="181">
        <f t="shared" si="207"/>
        <v>0.95771790499577925</v>
      </c>
      <c r="AR395" s="138">
        <f t="shared" si="219"/>
        <v>0</v>
      </c>
      <c r="AS395" s="138">
        <f t="shared" si="219"/>
        <v>0</v>
      </c>
      <c r="AT395" s="138">
        <f t="shared" si="219"/>
        <v>0</v>
      </c>
      <c r="AU395" s="138">
        <f t="shared" si="220"/>
        <v>0</v>
      </c>
      <c r="AV395" s="143"/>
    </row>
    <row r="396" spans="1:49" s="96" customFormat="1">
      <c r="A396" s="135"/>
      <c r="B396" s="136"/>
      <c r="C396" s="212" t="s">
        <v>95</v>
      </c>
      <c r="D396" s="138">
        <v>0</v>
      </c>
      <c r="E396" s="138">
        <v>26553000</v>
      </c>
      <c r="F396" s="138">
        <v>0</v>
      </c>
      <c r="G396" s="138">
        <f t="shared" si="211"/>
        <v>26553000</v>
      </c>
      <c r="H396" s="138"/>
      <c r="I396" s="138"/>
      <c r="J396" s="138"/>
      <c r="K396" s="138">
        <f t="shared" si="212"/>
        <v>0</v>
      </c>
      <c r="L396" s="138">
        <f t="shared" si="213"/>
        <v>0</v>
      </c>
      <c r="M396" s="138">
        <f t="shared" si="213"/>
        <v>26553000</v>
      </c>
      <c r="N396" s="138">
        <f t="shared" si="213"/>
        <v>0</v>
      </c>
      <c r="O396" s="138">
        <f t="shared" si="214"/>
        <v>26553000</v>
      </c>
      <c r="P396" s="138">
        <v>0</v>
      </c>
      <c r="Q396" s="138">
        <v>26553000</v>
      </c>
      <c r="R396" s="138">
        <v>0</v>
      </c>
      <c r="S396" s="138">
        <f t="shared" si="258"/>
        <v>26553000</v>
      </c>
      <c r="T396" s="138"/>
      <c r="U396" s="138"/>
      <c r="V396" s="138"/>
      <c r="W396" s="138">
        <f t="shared" si="216"/>
        <v>0</v>
      </c>
      <c r="X396" s="138"/>
      <c r="Y396" s="138">
        <f>+[3]CHD4A!J109</f>
        <v>1700000</v>
      </c>
      <c r="Z396" s="138"/>
      <c r="AA396" s="138">
        <f t="shared" si="217"/>
        <v>1700000</v>
      </c>
      <c r="AB396" s="138">
        <f t="shared" si="250"/>
        <v>0</v>
      </c>
      <c r="AC396" s="138">
        <f t="shared" si="250"/>
        <v>28253000</v>
      </c>
      <c r="AD396" s="138">
        <f t="shared" si="250"/>
        <v>0</v>
      </c>
      <c r="AE396" s="138">
        <f t="shared" si="251"/>
        <v>28253000</v>
      </c>
      <c r="AF396" s="138"/>
      <c r="AG396" s="138">
        <f>+[3]CHD4A!AX109</f>
        <v>27253000</v>
      </c>
      <c r="AH396" s="138"/>
      <c r="AI396" s="138">
        <f t="shared" si="218"/>
        <v>27253000</v>
      </c>
      <c r="AJ396" s="138">
        <f t="shared" si="205"/>
        <v>0</v>
      </c>
      <c r="AK396" s="138">
        <f t="shared" si="205"/>
        <v>1000000</v>
      </c>
      <c r="AL396" s="138">
        <f t="shared" si="205"/>
        <v>0</v>
      </c>
      <c r="AM396" s="138">
        <f t="shared" si="206"/>
        <v>1000000</v>
      </c>
      <c r="AN396" s="181" t="str">
        <f t="shared" si="208"/>
        <v xml:space="preserve"> </v>
      </c>
      <c r="AO396" s="181">
        <f t="shared" si="207"/>
        <v>0.96460552861643012</v>
      </c>
      <c r="AP396" s="181" t="str">
        <f t="shared" si="207"/>
        <v xml:space="preserve"> </v>
      </c>
      <c r="AQ396" s="181">
        <f t="shared" si="207"/>
        <v>0.96460552861643012</v>
      </c>
      <c r="AR396" s="138">
        <f t="shared" si="219"/>
        <v>0</v>
      </c>
      <c r="AS396" s="138">
        <f t="shared" si="219"/>
        <v>0</v>
      </c>
      <c r="AT396" s="138">
        <f t="shared" si="219"/>
        <v>0</v>
      </c>
      <c r="AU396" s="138">
        <f t="shared" si="220"/>
        <v>0</v>
      </c>
      <c r="AV396" s="143"/>
    </row>
    <row r="397" spans="1:49" s="96" customFormat="1">
      <c r="A397" s="135"/>
      <c r="B397" s="136"/>
      <c r="C397" s="212" t="s">
        <v>97</v>
      </c>
      <c r="D397" s="138">
        <v>0</v>
      </c>
      <c r="E397" s="138">
        <v>27960000</v>
      </c>
      <c r="F397" s="138">
        <v>0</v>
      </c>
      <c r="G397" s="138">
        <f t="shared" si="211"/>
        <v>27960000</v>
      </c>
      <c r="H397" s="138"/>
      <c r="I397" s="138"/>
      <c r="J397" s="138"/>
      <c r="K397" s="138">
        <f t="shared" si="212"/>
        <v>0</v>
      </c>
      <c r="L397" s="138">
        <f t="shared" si="213"/>
        <v>0</v>
      </c>
      <c r="M397" s="138">
        <f t="shared" si="213"/>
        <v>27960000</v>
      </c>
      <c r="N397" s="138">
        <f t="shared" si="213"/>
        <v>0</v>
      </c>
      <c r="O397" s="138">
        <f t="shared" si="214"/>
        <v>27960000</v>
      </c>
      <c r="P397" s="138">
        <v>0</v>
      </c>
      <c r="Q397" s="138">
        <v>27960000</v>
      </c>
      <c r="R397" s="138">
        <v>0</v>
      </c>
      <c r="S397" s="138">
        <f t="shared" si="258"/>
        <v>27960000</v>
      </c>
      <c r="T397" s="138"/>
      <c r="U397" s="138"/>
      <c r="V397" s="138"/>
      <c r="W397" s="138">
        <f t="shared" si="216"/>
        <v>0</v>
      </c>
      <c r="X397" s="138"/>
      <c r="Y397" s="138">
        <f>+[3]CHD4B!J109</f>
        <v>3000000</v>
      </c>
      <c r="Z397" s="138"/>
      <c r="AA397" s="138">
        <f t="shared" si="217"/>
        <v>3000000</v>
      </c>
      <c r="AB397" s="138">
        <f t="shared" si="250"/>
        <v>0</v>
      </c>
      <c r="AC397" s="138">
        <f t="shared" si="250"/>
        <v>30960000</v>
      </c>
      <c r="AD397" s="138">
        <f t="shared" si="250"/>
        <v>0</v>
      </c>
      <c r="AE397" s="138">
        <f t="shared" si="251"/>
        <v>30960000</v>
      </c>
      <c r="AF397" s="138"/>
      <c r="AG397" s="138">
        <f>+[3]CHD4B!AX109</f>
        <v>30960000</v>
      </c>
      <c r="AH397" s="138"/>
      <c r="AI397" s="138">
        <f t="shared" si="218"/>
        <v>30960000</v>
      </c>
      <c r="AJ397" s="138">
        <f t="shared" si="205"/>
        <v>0</v>
      </c>
      <c r="AK397" s="138">
        <f t="shared" si="205"/>
        <v>0</v>
      </c>
      <c r="AL397" s="138">
        <f t="shared" si="205"/>
        <v>0</v>
      </c>
      <c r="AM397" s="138">
        <f t="shared" si="206"/>
        <v>0</v>
      </c>
      <c r="AN397" s="181" t="str">
        <f t="shared" si="208"/>
        <v xml:space="preserve"> </v>
      </c>
      <c r="AO397" s="181">
        <f t="shared" si="207"/>
        <v>1</v>
      </c>
      <c r="AP397" s="181" t="str">
        <f t="shared" si="207"/>
        <v xml:space="preserve"> </v>
      </c>
      <c r="AQ397" s="181">
        <f t="shared" si="207"/>
        <v>1</v>
      </c>
      <c r="AR397" s="138">
        <f t="shared" si="219"/>
        <v>0</v>
      </c>
      <c r="AS397" s="138">
        <f t="shared" si="219"/>
        <v>0</v>
      </c>
      <c r="AT397" s="138">
        <f t="shared" si="219"/>
        <v>0</v>
      </c>
      <c r="AU397" s="138">
        <f t="shared" si="220"/>
        <v>0</v>
      </c>
      <c r="AV397" s="143"/>
    </row>
    <row r="398" spans="1:49" s="96" customFormat="1">
      <c r="A398" s="135"/>
      <c r="B398" s="136"/>
      <c r="C398" s="212" t="s">
        <v>53</v>
      </c>
      <c r="D398" s="138">
        <v>0</v>
      </c>
      <c r="E398" s="138">
        <v>22359000</v>
      </c>
      <c r="F398" s="138">
        <v>0</v>
      </c>
      <c r="G398" s="138">
        <f t="shared" si="211"/>
        <v>22359000</v>
      </c>
      <c r="H398" s="138"/>
      <c r="I398" s="138"/>
      <c r="J398" s="138"/>
      <c r="K398" s="138">
        <f t="shared" si="212"/>
        <v>0</v>
      </c>
      <c r="L398" s="138">
        <f t="shared" si="213"/>
        <v>0</v>
      </c>
      <c r="M398" s="138">
        <f t="shared" si="213"/>
        <v>22359000</v>
      </c>
      <c r="N398" s="138">
        <f t="shared" si="213"/>
        <v>0</v>
      </c>
      <c r="O398" s="138">
        <f t="shared" si="214"/>
        <v>22359000</v>
      </c>
      <c r="P398" s="138">
        <v>0</v>
      </c>
      <c r="Q398" s="138">
        <v>22359000</v>
      </c>
      <c r="R398" s="138">
        <v>0</v>
      </c>
      <c r="S398" s="138">
        <f t="shared" si="258"/>
        <v>22359000</v>
      </c>
      <c r="T398" s="138"/>
      <c r="U398" s="138"/>
      <c r="V398" s="138"/>
      <c r="W398" s="138">
        <f t="shared" si="216"/>
        <v>0</v>
      </c>
      <c r="X398" s="138"/>
      <c r="Y398" s="138">
        <f>+[3]CHD5!J109</f>
        <v>1500000</v>
      </c>
      <c r="Z398" s="138"/>
      <c r="AA398" s="138">
        <f t="shared" si="217"/>
        <v>1500000</v>
      </c>
      <c r="AB398" s="138">
        <f t="shared" si="250"/>
        <v>0</v>
      </c>
      <c r="AC398" s="138">
        <f t="shared" si="250"/>
        <v>23859000</v>
      </c>
      <c r="AD398" s="138">
        <f t="shared" si="250"/>
        <v>0</v>
      </c>
      <c r="AE398" s="138">
        <f t="shared" si="251"/>
        <v>23859000</v>
      </c>
      <c r="AF398" s="138"/>
      <c r="AG398" s="138">
        <f>+[3]CHD5!AX109</f>
        <v>12827187</v>
      </c>
      <c r="AH398" s="138"/>
      <c r="AI398" s="138">
        <f t="shared" si="218"/>
        <v>12827187</v>
      </c>
      <c r="AJ398" s="138">
        <f t="shared" si="205"/>
        <v>0</v>
      </c>
      <c r="AK398" s="138">
        <f t="shared" si="205"/>
        <v>11031813</v>
      </c>
      <c r="AL398" s="138">
        <f t="shared" si="205"/>
        <v>0</v>
      </c>
      <c r="AM398" s="138">
        <f t="shared" si="206"/>
        <v>11031813</v>
      </c>
      <c r="AN398" s="181" t="str">
        <f t="shared" si="208"/>
        <v xml:space="preserve"> </v>
      </c>
      <c r="AO398" s="181">
        <f t="shared" si="207"/>
        <v>0.53762466993587321</v>
      </c>
      <c r="AP398" s="181" t="str">
        <f t="shared" si="207"/>
        <v xml:space="preserve"> </v>
      </c>
      <c r="AQ398" s="181">
        <f t="shared" si="207"/>
        <v>0.53762466993587321</v>
      </c>
      <c r="AR398" s="138">
        <f t="shared" si="219"/>
        <v>0</v>
      </c>
      <c r="AS398" s="138">
        <f t="shared" si="219"/>
        <v>0</v>
      </c>
      <c r="AT398" s="138">
        <f t="shared" si="219"/>
        <v>0</v>
      </c>
      <c r="AU398" s="138">
        <f t="shared" si="220"/>
        <v>0</v>
      </c>
      <c r="AV398" s="143"/>
    </row>
    <row r="399" spans="1:49" s="96" customFormat="1" ht="24">
      <c r="A399" s="135"/>
      <c r="B399" s="136"/>
      <c r="C399" s="212" t="s">
        <v>100</v>
      </c>
      <c r="D399" s="138">
        <v>0</v>
      </c>
      <c r="E399" s="138">
        <v>28295000</v>
      </c>
      <c r="F399" s="138">
        <v>0</v>
      </c>
      <c r="G399" s="138">
        <f t="shared" si="211"/>
        <v>28295000</v>
      </c>
      <c r="H399" s="138"/>
      <c r="I399" s="138"/>
      <c r="J399" s="138"/>
      <c r="K399" s="138">
        <f t="shared" si="212"/>
        <v>0</v>
      </c>
      <c r="L399" s="138">
        <f t="shared" si="213"/>
        <v>0</v>
      </c>
      <c r="M399" s="138">
        <f t="shared" si="213"/>
        <v>28295000</v>
      </c>
      <c r="N399" s="138">
        <f t="shared" si="213"/>
        <v>0</v>
      </c>
      <c r="O399" s="138">
        <f t="shared" si="214"/>
        <v>28295000</v>
      </c>
      <c r="P399" s="138">
        <v>0</v>
      </c>
      <c r="Q399" s="138">
        <v>28295000</v>
      </c>
      <c r="R399" s="138">
        <v>0</v>
      </c>
      <c r="S399" s="138">
        <f t="shared" si="258"/>
        <v>28295000</v>
      </c>
      <c r="T399" s="138"/>
      <c r="U399" s="138"/>
      <c r="V399" s="138"/>
      <c r="W399" s="138">
        <f t="shared" si="216"/>
        <v>0</v>
      </c>
      <c r="X399" s="138"/>
      <c r="Y399" s="138">
        <f>+[3]CHD6!J109</f>
        <v>0</v>
      </c>
      <c r="Z399" s="138"/>
      <c r="AA399" s="138">
        <f t="shared" si="217"/>
        <v>0</v>
      </c>
      <c r="AB399" s="138">
        <f t="shared" si="250"/>
        <v>0</v>
      </c>
      <c r="AC399" s="138">
        <f t="shared" si="250"/>
        <v>28295000</v>
      </c>
      <c r="AD399" s="138">
        <f t="shared" si="250"/>
        <v>0</v>
      </c>
      <c r="AE399" s="138">
        <f t="shared" si="251"/>
        <v>28295000</v>
      </c>
      <c r="AF399" s="138"/>
      <c r="AG399" s="138">
        <f>+[3]CHD6!AX109</f>
        <v>9736627.4399999995</v>
      </c>
      <c r="AH399" s="138"/>
      <c r="AI399" s="138">
        <f t="shared" si="218"/>
        <v>9736627.4399999995</v>
      </c>
      <c r="AJ399" s="138">
        <f t="shared" ref="AJ399:AL464" si="259">+AB399-AF399</f>
        <v>0</v>
      </c>
      <c r="AK399" s="138">
        <f t="shared" si="259"/>
        <v>18558372.560000002</v>
      </c>
      <c r="AL399" s="138">
        <f t="shared" si="259"/>
        <v>0</v>
      </c>
      <c r="AM399" s="138">
        <f t="shared" ref="AM399:AM464" si="260">SUM(AJ399:AL399)</f>
        <v>18558372.560000002</v>
      </c>
      <c r="AN399" s="181" t="str">
        <f t="shared" si="208"/>
        <v xml:space="preserve"> </v>
      </c>
      <c r="AO399" s="181">
        <f t="shared" si="207"/>
        <v>0.34411123661424275</v>
      </c>
      <c r="AP399" s="181" t="str">
        <f t="shared" si="207"/>
        <v xml:space="preserve"> </v>
      </c>
      <c r="AQ399" s="181">
        <f t="shared" si="207"/>
        <v>0.34411123661424275</v>
      </c>
      <c r="AR399" s="138">
        <f t="shared" si="219"/>
        <v>0</v>
      </c>
      <c r="AS399" s="138">
        <f t="shared" si="219"/>
        <v>0</v>
      </c>
      <c r="AT399" s="138">
        <f t="shared" si="219"/>
        <v>0</v>
      </c>
      <c r="AU399" s="138">
        <f t="shared" si="220"/>
        <v>0</v>
      </c>
      <c r="AV399" s="143"/>
    </row>
    <row r="400" spans="1:49" s="96" customFormat="1">
      <c r="A400" s="135"/>
      <c r="B400" s="136"/>
      <c r="C400" s="212" t="s">
        <v>54</v>
      </c>
      <c r="D400" s="138">
        <v>0</v>
      </c>
      <c r="E400" s="138">
        <v>22937000</v>
      </c>
      <c r="F400" s="138">
        <v>0</v>
      </c>
      <c r="G400" s="138">
        <f t="shared" si="211"/>
        <v>22937000</v>
      </c>
      <c r="H400" s="138"/>
      <c r="I400" s="138"/>
      <c r="J400" s="138"/>
      <c r="K400" s="138">
        <f t="shared" si="212"/>
        <v>0</v>
      </c>
      <c r="L400" s="138">
        <f t="shared" si="213"/>
        <v>0</v>
      </c>
      <c r="M400" s="138">
        <f t="shared" si="213"/>
        <v>22937000</v>
      </c>
      <c r="N400" s="138">
        <f t="shared" si="213"/>
        <v>0</v>
      </c>
      <c r="O400" s="138">
        <f t="shared" si="214"/>
        <v>22937000</v>
      </c>
      <c r="P400" s="138">
        <v>0</v>
      </c>
      <c r="Q400" s="138">
        <v>22937000</v>
      </c>
      <c r="R400" s="138">
        <v>0</v>
      </c>
      <c r="S400" s="138">
        <f t="shared" si="258"/>
        <v>22937000</v>
      </c>
      <c r="T400" s="138"/>
      <c r="U400" s="138"/>
      <c r="V400" s="138"/>
      <c r="W400" s="138">
        <f t="shared" si="216"/>
        <v>0</v>
      </c>
      <c r="X400" s="138"/>
      <c r="Y400" s="138">
        <f>+[3]CHD7!J109</f>
        <v>100000</v>
      </c>
      <c r="Z400" s="138"/>
      <c r="AA400" s="138">
        <f t="shared" si="217"/>
        <v>100000</v>
      </c>
      <c r="AB400" s="138">
        <f t="shared" si="250"/>
        <v>0</v>
      </c>
      <c r="AC400" s="138">
        <f t="shared" si="250"/>
        <v>23037000</v>
      </c>
      <c r="AD400" s="138">
        <f t="shared" si="250"/>
        <v>0</v>
      </c>
      <c r="AE400" s="138">
        <f t="shared" si="251"/>
        <v>23037000</v>
      </c>
      <c r="AF400" s="138"/>
      <c r="AG400" s="138">
        <f>+[3]CHD7!AX109</f>
        <v>15039098.140000001</v>
      </c>
      <c r="AH400" s="138"/>
      <c r="AI400" s="138">
        <f t="shared" si="218"/>
        <v>15039098.140000001</v>
      </c>
      <c r="AJ400" s="138">
        <f t="shared" si="259"/>
        <v>0</v>
      </c>
      <c r="AK400" s="138">
        <f t="shared" si="259"/>
        <v>7997901.8599999994</v>
      </c>
      <c r="AL400" s="138">
        <f t="shared" si="259"/>
        <v>0</v>
      </c>
      <c r="AM400" s="138">
        <f t="shared" si="260"/>
        <v>7997901.8599999994</v>
      </c>
      <c r="AN400" s="181" t="str">
        <f t="shared" si="208"/>
        <v xml:space="preserve"> </v>
      </c>
      <c r="AO400" s="181">
        <f t="shared" si="207"/>
        <v>0.65282363762642703</v>
      </c>
      <c r="AP400" s="181" t="str">
        <f t="shared" si="207"/>
        <v xml:space="preserve"> </v>
      </c>
      <c r="AQ400" s="181">
        <f t="shared" si="207"/>
        <v>0.65282363762642703</v>
      </c>
      <c r="AR400" s="138">
        <f t="shared" si="219"/>
        <v>0</v>
      </c>
      <c r="AS400" s="138">
        <f t="shared" si="219"/>
        <v>0</v>
      </c>
      <c r="AT400" s="138">
        <f t="shared" si="219"/>
        <v>0</v>
      </c>
      <c r="AU400" s="138">
        <f t="shared" si="220"/>
        <v>0</v>
      </c>
      <c r="AV400" s="143"/>
    </row>
    <row r="401" spans="1:49" s="96" customFormat="1">
      <c r="A401" s="135"/>
      <c r="B401" s="136"/>
      <c r="C401" s="212" t="s">
        <v>103</v>
      </c>
      <c r="D401" s="138">
        <v>0</v>
      </c>
      <c r="E401" s="138">
        <v>26429000</v>
      </c>
      <c r="F401" s="138">
        <v>0</v>
      </c>
      <c r="G401" s="138">
        <f t="shared" si="211"/>
        <v>26429000</v>
      </c>
      <c r="H401" s="138"/>
      <c r="I401" s="138"/>
      <c r="J401" s="138"/>
      <c r="K401" s="138">
        <f t="shared" si="212"/>
        <v>0</v>
      </c>
      <c r="L401" s="138">
        <f t="shared" si="213"/>
        <v>0</v>
      </c>
      <c r="M401" s="138">
        <f t="shared" si="213"/>
        <v>26429000</v>
      </c>
      <c r="N401" s="138">
        <f t="shared" si="213"/>
        <v>0</v>
      </c>
      <c r="O401" s="138">
        <f t="shared" si="214"/>
        <v>26429000</v>
      </c>
      <c r="P401" s="138">
        <v>0</v>
      </c>
      <c r="Q401" s="138">
        <v>26429000</v>
      </c>
      <c r="R401" s="138">
        <v>0</v>
      </c>
      <c r="S401" s="138">
        <f t="shared" si="258"/>
        <v>26429000</v>
      </c>
      <c r="T401" s="138"/>
      <c r="U401" s="138"/>
      <c r="V401" s="138"/>
      <c r="W401" s="138">
        <f t="shared" si="216"/>
        <v>0</v>
      </c>
      <c r="X401" s="138"/>
      <c r="Y401" s="138">
        <f>+[3]CHD8!J109</f>
        <v>300000</v>
      </c>
      <c r="Z401" s="138"/>
      <c r="AA401" s="138">
        <f t="shared" si="217"/>
        <v>300000</v>
      </c>
      <c r="AB401" s="138">
        <f t="shared" si="250"/>
        <v>0</v>
      </c>
      <c r="AC401" s="138">
        <f t="shared" si="250"/>
        <v>26729000</v>
      </c>
      <c r="AD401" s="138">
        <f t="shared" si="250"/>
        <v>0</v>
      </c>
      <c r="AE401" s="138">
        <f t="shared" si="251"/>
        <v>26729000</v>
      </c>
      <c r="AF401" s="138"/>
      <c r="AG401" s="138">
        <f>+[3]CHD8!AX109</f>
        <v>16917345.789999999</v>
      </c>
      <c r="AH401" s="138"/>
      <c r="AI401" s="138">
        <f t="shared" si="218"/>
        <v>16917345.789999999</v>
      </c>
      <c r="AJ401" s="138">
        <f t="shared" si="259"/>
        <v>0</v>
      </c>
      <c r="AK401" s="138">
        <f t="shared" si="259"/>
        <v>9811654.2100000009</v>
      </c>
      <c r="AL401" s="138">
        <f t="shared" si="259"/>
        <v>0</v>
      </c>
      <c r="AM401" s="138">
        <f t="shared" si="260"/>
        <v>9811654.2100000009</v>
      </c>
      <c r="AN401" s="181" t="str">
        <f t="shared" si="208"/>
        <v xml:space="preserve"> </v>
      </c>
      <c r="AO401" s="181">
        <f t="shared" si="207"/>
        <v>0.63292101425418079</v>
      </c>
      <c r="AP401" s="181" t="str">
        <f t="shared" si="207"/>
        <v xml:space="preserve"> </v>
      </c>
      <c r="AQ401" s="181">
        <f t="shared" si="207"/>
        <v>0.63292101425418079</v>
      </c>
      <c r="AR401" s="138">
        <f t="shared" si="219"/>
        <v>0</v>
      </c>
      <c r="AS401" s="138">
        <f t="shared" si="219"/>
        <v>0</v>
      </c>
      <c r="AT401" s="138">
        <f t="shared" si="219"/>
        <v>0</v>
      </c>
      <c r="AU401" s="138">
        <f t="shared" si="220"/>
        <v>0</v>
      </c>
      <c r="AV401" s="143"/>
    </row>
    <row r="402" spans="1:49" s="96" customFormat="1" ht="24">
      <c r="A402" s="135"/>
      <c r="B402" s="136"/>
      <c r="C402" s="212" t="s">
        <v>105</v>
      </c>
      <c r="D402" s="138">
        <v>0</v>
      </c>
      <c r="E402" s="138">
        <v>24183000</v>
      </c>
      <c r="F402" s="138">
        <v>0</v>
      </c>
      <c r="G402" s="138">
        <f t="shared" si="211"/>
        <v>24183000</v>
      </c>
      <c r="H402" s="138"/>
      <c r="I402" s="138"/>
      <c r="J402" s="138"/>
      <c r="K402" s="138">
        <f t="shared" si="212"/>
        <v>0</v>
      </c>
      <c r="L402" s="138">
        <f t="shared" si="213"/>
        <v>0</v>
      </c>
      <c r="M402" s="138">
        <f t="shared" si="213"/>
        <v>24183000</v>
      </c>
      <c r="N402" s="138">
        <f t="shared" si="213"/>
        <v>0</v>
      </c>
      <c r="O402" s="138">
        <f t="shared" si="214"/>
        <v>24183000</v>
      </c>
      <c r="P402" s="138">
        <v>0</v>
      </c>
      <c r="Q402" s="138">
        <v>24183000</v>
      </c>
      <c r="R402" s="138">
        <v>0</v>
      </c>
      <c r="S402" s="138">
        <f t="shared" si="258"/>
        <v>24183000</v>
      </c>
      <c r="T402" s="138"/>
      <c r="U402" s="138"/>
      <c r="V402" s="138"/>
      <c r="W402" s="138">
        <f t="shared" si="216"/>
        <v>0</v>
      </c>
      <c r="X402" s="138"/>
      <c r="Y402" s="138">
        <f>+[3]CHD9!J109</f>
        <v>0</v>
      </c>
      <c r="Z402" s="138"/>
      <c r="AA402" s="138">
        <f t="shared" si="217"/>
        <v>0</v>
      </c>
      <c r="AB402" s="138">
        <f t="shared" si="250"/>
        <v>0</v>
      </c>
      <c r="AC402" s="138">
        <f t="shared" si="250"/>
        <v>24183000</v>
      </c>
      <c r="AD402" s="138">
        <f t="shared" si="250"/>
        <v>0</v>
      </c>
      <c r="AE402" s="138">
        <f t="shared" si="251"/>
        <v>24183000</v>
      </c>
      <c r="AF402" s="138"/>
      <c r="AG402" s="138">
        <f>+[3]CHD9!AX109</f>
        <v>17475965.719999999</v>
      </c>
      <c r="AH402" s="138"/>
      <c r="AI402" s="138">
        <f t="shared" si="218"/>
        <v>17475965.719999999</v>
      </c>
      <c r="AJ402" s="138">
        <f t="shared" si="259"/>
        <v>0</v>
      </c>
      <c r="AK402" s="138">
        <f t="shared" si="259"/>
        <v>6707034.2800000012</v>
      </c>
      <c r="AL402" s="138">
        <f t="shared" si="259"/>
        <v>0</v>
      </c>
      <c r="AM402" s="138">
        <f t="shared" si="260"/>
        <v>6707034.2800000012</v>
      </c>
      <c r="AN402" s="181" t="str">
        <f t="shared" si="208"/>
        <v xml:space="preserve"> </v>
      </c>
      <c r="AO402" s="181">
        <f t="shared" si="207"/>
        <v>0.72265499400405242</v>
      </c>
      <c r="AP402" s="181" t="str">
        <f t="shared" si="207"/>
        <v xml:space="preserve"> </v>
      </c>
      <c r="AQ402" s="181">
        <f t="shared" si="207"/>
        <v>0.72265499400405242</v>
      </c>
      <c r="AR402" s="138">
        <f t="shared" si="219"/>
        <v>0</v>
      </c>
      <c r="AS402" s="138">
        <f t="shared" si="219"/>
        <v>0</v>
      </c>
      <c r="AT402" s="138">
        <f t="shared" si="219"/>
        <v>0</v>
      </c>
      <c r="AU402" s="138">
        <f t="shared" si="220"/>
        <v>0</v>
      </c>
      <c r="AV402" s="143"/>
    </row>
    <row r="403" spans="1:49" s="96" customFormat="1" ht="24">
      <c r="A403" s="135"/>
      <c r="B403" s="136"/>
      <c r="C403" s="212" t="s">
        <v>107</v>
      </c>
      <c r="D403" s="138">
        <v>0</v>
      </c>
      <c r="E403" s="138">
        <v>20082000</v>
      </c>
      <c r="F403" s="138">
        <v>0</v>
      </c>
      <c r="G403" s="138">
        <f t="shared" si="211"/>
        <v>20082000</v>
      </c>
      <c r="H403" s="138"/>
      <c r="I403" s="138"/>
      <c r="J403" s="138"/>
      <c r="K403" s="138">
        <f t="shared" si="212"/>
        <v>0</v>
      </c>
      <c r="L403" s="138">
        <f t="shared" si="213"/>
        <v>0</v>
      </c>
      <c r="M403" s="138">
        <f t="shared" si="213"/>
        <v>20082000</v>
      </c>
      <c r="N403" s="138">
        <f t="shared" si="213"/>
        <v>0</v>
      </c>
      <c r="O403" s="138">
        <f t="shared" si="214"/>
        <v>20082000</v>
      </c>
      <c r="P403" s="138">
        <v>0</v>
      </c>
      <c r="Q403" s="138">
        <v>20082000</v>
      </c>
      <c r="R403" s="138">
        <v>0</v>
      </c>
      <c r="S403" s="138">
        <f t="shared" si="258"/>
        <v>20082000</v>
      </c>
      <c r="T403" s="138"/>
      <c r="U403" s="138"/>
      <c r="V403" s="138"/>
      <c r="W403" s="138">
        <f t="shared" si="216"/>
        <v>0</v>
      </c>
      <c r="X403" s="138"/>
      <c r="Y403" s="138">
        <f>+[3]CHD10!J109</f>
        <v>1000000</v>
      </c>
      <c r="Z403" s="138"/>
      <c r="AA403" s="138">
        <f t="shared" si="217"/>
        <v>1000000</v>
      </c>
      <c r="AB403" s="138">
        <f t="shared" si="250"/>
        <v>0</v>
      </c>
      <c r="AC403" s="138">
        <f t="shared" si="250"/>
        <v>21082000</v>
      </c>
      <c r="AD403" s="138">
        <f t="shared" si="250"/>
        <v>0</v>
      </c>
      <c r="AE403" s="138">
        <f t="shared" si="251"/>
        <v>21082000</v>
      </c>
      <c r="AF403" s="138"/>
      <c r="AG403" s="138">
        <f>+[3]CHD10!AX109</f>
        <v>20961274.510000002</v>
      </c>
      <c r="AH403" s="138"/>
      <c r="AI403" s="138">
        <f t="shared" si="218"/>
        <v>20961274.510000002</v>
      </c>
      <c r="AJ403" s="138">
        <f t="shared" si="259"/>
        <v>0</v>
      </c>
      <c r="AK403" s="138">
        <f t="shared" si="259"/>
        <v>120725.48999999836</v>
      </c>
      <c r="AL403" s="138">
        <f t="shared" si="259"/>
        <v>0</v>
      </c>
      <c r="AM403" s="138">
        <f t="shared" si="260"/>
        <v>120725.48999999836</v>
      </c>
      <c r="AN403" s="181" t="str">
        <f t="shared" si="208"/>
        <v xml:space="preserve"> </v>
      </c>
      <c r="AO403" s="181">
        <f t="shared" si="207"/>
        <v>0.99427352765392285</v>
      </c>
      <c r="AP403" s="181" t="str">
        <f t="shared" si="207"/>
        <v xml:space="preserve"> </v>
      </c>
      <c r="AQ403" s="181">
        <f t="shared" si="207"/>
        <v>0.99427352765392285</v>
      </c>
      <c r="AR403" s="138">
        <f t="shared" si="219"/>
        <v>0</v>
      </c>
      <c r="AS403" s="138">
        <f t="shared" si="219"/>
        <v>0</v>
      </c>
      <c r="AT403" s="138">
        <f t="shared" si="219"/>
        <v>0</v>
      </c>
      <c r="AU403" s="138">
        <f t="shared" si="220"/>
        <v>0</v>
      </c>
      <c r="AV403" s="143"/>
    </row>
    <row r="404" spans="1:49" s="96" customFormat="1">
      <c r="A404" s="135"/>
      <c r="B404" s="136"/>
      <c r="C404" s="212" t="s">
        <v>55</v>
      </c>
      <c r="D404" s="138">
        <v>0</v>
      </c>
      <c r="E404" s="138">
        <v>34442000</v>
      </c>
      <c r="F404" s="138">
        <v>0</v>
      </c>
      <c r="G404" s="138">
        <f t="shared" ref="G404:G468" si="261">SUM(D404:F404)</f>
        <v>34442000</v>
      </c>
      <c r="H404" s="138"/>
      <c r="I404" s="138"/>
      <c r="J404" s="138"/>
      <c r="K404" s="138">
        <f t="shared" ref="K404:K468" si="262">SUM(H404:J404)</f>
        <v>0</v>
      </c>
      <c r="L404" s="138">
        <f t="shared" ref="L404:N468" si="263">+D404+H404</f>
        <v>0</v>
      </c>
      <c r="M404" s="138">
        <f t="shared" si="263"/>
        <v>34442000</v>
      </c>
      <c r="N404" s="138">
        <f t="shared" si="263"/>
        <v>0</v>
      </c>
      <c r="O404" s="138">
        <f t="shared" ref="O404:O468" si="264">SUM(L404:N404)</f>
        <v>34442000</v>
      </c>
      <c r="P404" s="138">
        <v>0</v>
      </c>
      <c r="Q404" s="138">
        <v>34442000</v>
      </c>
      <c r="R404" s="138">
        <v>0</v>
      </c>
      <c r="S404" s="138">
        <f t="shared" ref="S404:S468" si="265">SUM(P404:R404)</f>
        <v>34442000</v>
      </c>
      <c r="T404" s="138"/>
      <c r="U404" s="138"/>
      <c r="V404" s="138"/>
      <c r="W404" s="138">
        <f t="shared" ref="W404:W468" si="266">SUM(T404:V404)</f>
        <v>0</v>
      </c>
      <c r="X404" s="138"/>
      <c r="Y404" s="138">
        <f>+[3]CHD11!J109</f>
        <v>3000000</v>
      </c>
      <c r="Z404" s="138"/>
      <c r="AA404" s="138">
        <f t="shared" ref="AA404:AA468" si="267">SUM(X404:Z404)</f>
        <v>3000000</v>
      </c>
      <c r="AB404" s="138">
        <f t="shared" si="250"/>
        <v>0</v>
      </c>
      <c r="AC404" s="138">
        <f t="shared" si="250"/>
        <v>37442000</v>
      </c>
      <c r="AD404" s="138">
        <f t="shared" si="250"/>
        <v>0</v>
      </c>
      <c r="AE404" s="138">
        <f t="shared" si="251"/>
        <v>37442000</v>
      </c>
      <c r="AF404" s="138"/>
      <c r="AG404" s="138">
        <f>+[3]CHD11!AX109</f>
        <v>31268456.199999999</v>
      </c>
      <c r="AH404" s="138"/>
      <c r="AI404" s="138">
        <f t="shared" ref="AI404:AI468" si="268">SUM(AF404:AH404)</f>
        <v>31268456.199999999</v>
      </c>
      <c r="AJ404" s="138">
        <f t="shared" si="259"/>
        <v>0</v>
      </c>
      <c r="AK404" s="138">
        <f t="shared" si="259"/>
        <v>6173543.8000000007</v>
      </c>
      <c r="AL404" s="138">
        <f t="shared" si="259"/>
        <v>0</v>
      </c>
      <c r="AM404" s="138">
        <f t="shared" si="260"/>
        <v>6173543.8000000007</v>
      </c>
      <c r="AN404" s="181" t="str">
        <f t="shared" si="208"/>
        <v xml:space="preserve"> </v>
      </c>
      <c r="AO404" s="181">
        <f t="shared" si="207"/>
        <v>0.83511714651995084</v>
      </c>
      <c r="AP404" s="181" t="str">
        <f t="shared" si="207"/>
        <v xml:space="preserve"> </v>
      </c>
      <c r="AQ404" s="181">
        <f t="shared" si="207"/>
        <v>0.83511714651995084</v>
      </c>
      <c r="AR404" s="138">
        <f t="shared" ref="AR404:AT468" si="269">+L404-P404-T404</f>
        <v>0</v>
      </c>
      <c r="AS404" s="138">
        <f t="shared" si="269"/>
        <v>0</v>
      </c>
      <c r="AT404" s="138">
        <f t="shared" si="269"/>
        <v>0</v>
      </c>
      <c r="AU404" s="138">
        <f t="shared" ref="AU404:AU468" si="270">SUM(AR404:AT404)</f>
        <v>0</v>
      </c>
      <c r="AV404" s="143"/>
    </row>
    <row r="405" spans="1:49" s="96" customFormat="1">
      <c r="A405" s="135"/>
      <c r="B405" s="136"/>
      <c r="C405" s="212" t="s">
        <v>56</v>
      </c>
      <c r="D405" s="138">
        <v>0</v>
      </c>
      <c r="E405" s="138">
        <v>20088000</v>
      </c>
      <c r="F405" s="138">
        <v>0</v>
      </c>
      <c r="G405" s="138">
        <f t="shared" si="261"/>
        <v>20088000</v>
      </c>
      <c r="H405" s="138"/>
      <c r="I405" s="138"/>
      <c r="J405" s="138"/>
      <c r="K405" s="138">
        <f t="shared" si="262"/>
        <v>0</v>
      </c>
      <c r="L405" s="138">
        <f t="shared" si="263"/>
        <v>0</v>
      </c>
      <c r="M405" s="138">
        <f t="shared" si="263"/>
        <v>20088000</v>
      </c>
      <c r="N405" s="138">
        <f t="shared" si="263"/>
        <v>0</v>
      </c>
      <c r="O405" s="138">
        <f t="shared" si="264"/>
        <v>20088000</v>
      </c>
      <c r="P405" s="138">
        <v>0</v>
      </c>
      <c r="Q405" s="138">
        <v>20088000</v>
      </c>
      <c r="R405" s="138">
        <v>0</v>
      </c>
      <c r="S405" s="138">
        <f t="shared" si="265"/>
        <v>20088000</v>
      </c>
      <c r="T405" s="138"/>
      <c r="U405" s="138"/>
      <c r="V405" s="138"/>
      <c r="W405" s="138">
        <f t="shared" si="266"/>
        <v>0</v>
      </c>
      <c r="X405" s="138"/>
      <c r="Y405" s="138">
        <f>+[3]CHD12!J109</f>
        <v>0</v>
      </c>
      <c r="Z405" s="138"/>
      <c r="AA405" s="138">
        <f t="shared" si="267"/>
        <v>0</v>
      </c>
      <c r="AB405" s="138">
        <f t="shared" si="250"/>
        <v>0</v>
      </c>
      <c r="AC405" s="138">
        <f t="shared" si="250"/>
        <v>20088000</v>
      </c>
      <c r="AD405" s="138">
        <f t="shared" si="250"/>
        <v>0</v>
      </c>
      <c r="AE405" s="138">
        <f t="shared" si="251"/>
        <v>20088000</v>
      </c>
      <c r="AF405" s="138"/>
      <c r="AG405" s="138">
        <f>+[3]CHD12!AX109</f>
        <v>14341196.5</v>
      </c>
      <c r="AH405" s="138"/>
      <c r="AI405" s="138">
        <f t="shared" si="268"/>
        <v>14341196.5</v>
      </c>
      <c r="AJ405" s="138">
        <f t="shared" si="259"/>
        <v>0</v>
      </c>
      <c r="AK405" s="138">
        <f t="shared" si="259"/>
        <v>5746803.5</v>
      </c>
      <c r="AL405" s="138">
        <f t="shared" si="259"/>
        <v>0</v>
      </c>
      <c r="AM405" s="138">
        <f t="shared" si="260"/>
        <v>5746803.5</v>
      </c>
      <c r="AN405" s="181" t="str">
        <f t="shared" si="208"/>
        <v xml:space="preserve"> </v>
      </c>
      <c r="AO405" s="181">
        <f t="shared" si="207"/>
        <v>0.71391858323377144</v>
      </c>
      <c r="AP405" s="181" t="str">
        <f t="shared" si="207"/>
        <v xml:space="preserve"> </v>
      </c>
      <c r="AQ405" s="181">
        <f t="shared" si="207"/>
        <v>0.71391858323377144</v>
      </c>
      <c r="AR405" s="138">
        <f t="shared" si="269"/>
        <v>0</v>
      </c>
      <c r="AS405" s="138">
        <f t="shared" si="269"/>
        <v>0</v>
      </c>
      <c r="AT405" s="138">
        <f t="shared" si="269"/>
        <v>0</v>
      </c>
      <c r="AU405" s="138">
        <f t="shared" si="270"/>
        <v>0</v>
      </c>
      <c r="AV405" s="143"/>
    </row>
    <row r="406" spans="1:49" s="96" customFormat="1">
      <c r="A406" s="135"/>
      <c r="B406" s="136"/>
      <c r="C406" s="212" t="s">
        <v>111</v>
      </c>
      <c r="D406" s="138">
        <v>0</v>
      </c>
      <c r="E406" s="138">
        <v>8482000</v>
      </c>
      <c r="F406" s="138">
        <v>0</v>
      </c>
      <c r="G406" s="138">
        <f t="shared" si="261"/>
        <v>8482000</v>
      </c>
      <c r="H406" s="138"/>
      <c r="I406" s="138"/>
      <c r="J406" s="138"/>
      <c r="K406" s="138">
        <f t="shared" si="262"/>
        <v>0</v>
      </c>
      <c r="L406" s="138">
        <f t="shared" si="263"/>
        <v>0</v>
      </c>
      <c r="M406" s="138">
        <f t="shared" si="263"/>
        <v>8482000</v>
      </c>
      <c r="N406" s="138">
        <f t="shared" si="263"/>
        <v>0</v>
      </c>
      <c r="O406" s="138">
        <f t="shared" si="264"/>
        <v>8482000</v>
      </c>
      <c r="P406" s="138">
        <v>0</v>
      </c>
      <c r="Q406" s="138">
        <v>8482000</v>
      </c>
      <c r="R406" s="138">
        <v>0</v>
      </c>
      <c r="S406" s="138">
        <f t="shared" si="265"/>
        <v>8482000</v>
      </c>
      <c r="T406" s="138"/>
      <c r="U406" s="138"/>
      <c r="V406" s="138"/>
      <c r="W406" s="138">
        <f t="shared" si="266"/>
        <v>0</v>
      </c>
      <c r="X406" s="138"/>
      <c r="Y406" s="138">
        <f>+[3]CHD13!J109</f>
        <v>13900000</v>
      </c>
      <c r="Z406" s="138"/>
      <c r="AA406" s="138">
        <f t="shared" si="267"/>
        <v>13900000</v>
      </c>
      <c r="AB406" s="138">
        <f t="shared" si="250"/>
        <v>0</v>
      </c>
      <c r="AC406" s="138">
        <f t="shared" si="250"/>
        <v>22382000</v>
      </c>
      <c r="AD406" s="138">
        <f t="shared" si="250"/>
        <v>0</v>
      </c>
      <c r="AE406" s="138">
        <f t="shared" si="251"/>
        <v>22382000</v>
      </c>
      <c r="AF406" s="138"/>
      <c r="AG406" s="138">
        <f>+[3]CHD13!AX109</f>
        <v>15541363.34</v>
      </c>
      <c r="AH406" s="138"/>
      <c r="AI406" s="138">
        <f t="shared" si="268"/>
        <v>15541363.34</v>
      </c>
      <c r="AJ406" s="138">
        <f t="shared" si="259"/>
        <v>0</v>
      </c>
      <c r="AK406" s="138">
        <f t="shared" si="259"/>
        <v>6840636.6600000001</v>
      </c>
      <c r="AL406" s="138">
        <f t="shared" si="259"/>
        <v>0</v>
      </c>
      <c r="AM406" s="138">
        <f t="shared" si="260"/>
        <v>6840636.6600000001</v>
      </c>
      <c r="AN406" s="181" t="str">
        <f t="shared" si="208"/>
        <v xml:space="preserve"> </v>
      </c>
      <c r="AO406" s="181">
        <f t="shared" si="207"/>
        <v>0.69436883835224739</v>
      </c>
      <c r="AP406" s="181" t="str">
        <f t="shared" si="207"/>
        <v xml:space="preserve"> </v>
      </c>
      <c r="AQ406" s="181">
        <f t="shared" si="207"/>
        <v>0.69436883835224739</v>
      </c>
      <c r="AR406" s="138">
        <f t="shared" si="269"/>
        <v>0</v>
      </c>
      <c r="AS406" s="138">
        <f t="shared" si="269"/>
        <v>0</v>
      </c>
      <c r="AT406" s="138">
        <f t="shared" si="269"/>
        <v>0</v>
      </c>
      <c r="AU406" s="138">
        <f t="shared" si="270"/>
        <v>0</v>
      </c>
      <c r="AV406" s="143"/>
    </row>
    <row r="407" spans="1:49" s="96" customFormat="1">
      <c r="A407" s="135"/>
      <c r="B407" s="136"/>
      <c r="C407" s="212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>
        <f t="shared" si="250"/>
        <v>0</v>
      </c>
      <c r="AC407" s="138">
        <f t="shared" si="250"/>
        <v>0</v>
      </c>
      <c r="AD407" s="138">
        <f t="shared" si="250"/>
        <v>0</v>
      </c>
      <c r="AE407" s="138">
        <f t="shared" si="251"/>
        <v>0</v>
      </c>
      <c r="AF407" s="138"/>
      <c r="AG407" s="138"/>
      <c r="AH407" s="138"/>
      <c r="AI407" s="138"/>
      <c r="AJ407" s="138"/>
      <c r="AK407" s="138"/>
      <c r="AL407" s="138"/>
      <c r="AM407" s="138"/>
      <c r="AN407" s="181"/>
      <c r="AO407" s="181"/>
      <c r="AP407" s="181"/>
      <c r="AQ407" s="181"/>
      <c r="AR407" s="138"/>
      <c r="AS407" s="138"/>
      <c r="AT407" s="138"/>
      <c r="AU407" s="138"/>
      <c r="AV407" s="143"/>
    </row>
    <row r="408" spans="1:49" s="96" customFormat="1">
      <c r="A408" s="135"/>
      <c r="B408" s="136"/>
      <c r="C408" s="213" t="s">
        <v>57</v>
      </c>
      <c r="D408" s="138"/>
      <c r="E408" s="138"/>
      <c r="F408" s="138"/>
      <c r="G408" s="138">
        <f t="shared" si="261"/>
        <v>0</v>
      </c>
      <c r="H408" s="138"/>
      <c r="I408" s="138"/>
      <c r="J408" s="138"/>
      <c r="K408" s="138">
        <f t="shared" si="262"/>
        <v>0</v>
      </c>
      <c r="L408" s="138">
        <f t="shared" si="263"/>
        <v>0</v>
      </c>
      <c r="M408" s="138">
        <f t="shared" si="263"/>
        <v>0</v>
      </c>
      <c r="N408" s="138">
        <f t="shared" si="263"/>
        <v>0</v>
      </c>
      <c r="O408" s="138">
        <f t="shared" si="264"/>
        <v>0</v>
      </c>
      <c r="P408" s="138"/>
      <c r="Q408" s="138"/>
      <c r="R408" s="138"/>
      <c r="S408" s="138">
        <f t="shared" si="265"/>
        <v>0</v>
      </c>
      <c r="T408" s="138"/>
      <c r="U408" s="138"/>
      <c r="V408" s="138"/>
      <c r="W408" s="138">
        <f t="shared" si="266"/>
        <v>0</v>
      </c>
      <c r="X408" s="138"/>
      <c r="Y408" s="138">
        <f>+[3]DJNRMH!J109</f>
        <v>7139908</v>
      </c>
      <c r="Z408" s="138"/>
      <c r="AA408" s="138">
        <f t="shared" si="267"/>
        <v>7139908</v>
      </c>
      <c r="AB408" s="138">
        <f t="shared" si="250"/>
        <v>0</v>
      </c>
      <c r="AC408" s="138">
        <f t="shared" si="250"/>
        <v>7139908</v>
      </c>
      <c r="AD408" s="138">
        <f t="shared" si="250"/>
        <v>0</v>
      </c>
      <c r="AE408" s="138">
        <f t="shared" si="251"/>
        <v>7139908</v>
      </c>
      <c r="AF408" s="138"/>
      <c r="AG408" s="138">
        <f>+[3]DJNRMH!AX109</f>
        <v>2509104.16</v>
      </c>
      <c r="AH408" s="138"/>
      <c r="AI408" s="138">
        <f t="shared" si="268"/>
        <v>2509104.16</v>
      </c>
      <c r="AJ408" s="138">
        <f t="shared" si="259"/>
        <v>0</v>
      </c>
      <c r="AK408" s="138">
        <f t="shared" si="259"/>
        <v>4630803.84</v>
      </c>
      <c r="AL408" s="138">
        <f t="shared" si="259"/>
        <v>0</v>
      </c>
      <c r="AM408" s="138">
        <f t="shared" si="260"/>
        <v>4630803.84</v>
      </c>
      <c r="AN408" s="181" t="str">
        <f t="shared" si="208"/>
        <v xml:space="preserve"> </v>
      </c>
      <c r="AO408" s="181">
        <f t="shared" si="207"/>
        <v>0.35141967655605649</v>
      </c>
      <c r="AP408" s="181" t="str">
        <f t="shared" si="207"/>
        <v xml:space="preserve"> </v>
      </c>
      <c r="AQ408" s="181">
        <f t="shared" si="207"/>
        <v>0.35141967655605649</v>
      </c>
      <c r="AR408" s="138">
        <f t="shared" si="269"/>
        <v>0</v>
      </c>
      <c r="AS408" s="138">
        <f t="shared" si="269"/>
        <v>0</v>
      </c>
      <c r="AT408" s="138">
        <f t="shared" si="269"/>
        <v>0</v>
      </c>
      <c r="AU408" s="138">
        <f t="shared" si="270"/>
        <v>0</v>
      </c>
      <c r="AV408" s="143"/>
    </row>
    <row r="409" spans="1:49" s="96" customFormat="1">
      <c r="A409" s="135"/>
      <c r="B409" s="136"/>
      <c r="C409" s="216" t="s">
        <v>68</v>
      </c>
      <c r="D409" s="138"/>
      <c r="E409" s="138"/>
      <c r="F409" s="138"/>
      <c r="G409" s="138">
        <f t="shared" si="261"/>
        <v>0</v>
      </c>
      <c r="H409" s="138"/>
      <c r="I409" s="138"/>
      <c r="J409" s="138"/>
      <c r="K409" s="138">
        <f t="shared" si="262"/>
        <v>0</v>
      </c>
      <c r="L409" s="138">
        <f t="shared" si="263"/>
        <v>0</v>
      </c>
      <c r="M409" s="138">
        <f t="shared" si="263"/>
        <v>0</v>
      </c>
      <c r="N409" s="138">
        <f t="shared" si="263"/>
        <v>0</v>
      </c>
      <c r="O409" s="138">
        <f t="shared" si="264"/>
        <v>0</v>
      </c>
      <c r="P409" s="138"/>
      <c r="Q409" s="138"/>
      <c r="R409" s="138"/>
      <c r="S409" s="138">
        <f t="shared" si="265"/>
        <v>0</v>
      </c>
      <c r="T409" s="138"/>
      <c r="U409" s="138"/>
      <c r="V409" s="138"/>
      <c r="W409" s="138">
        <f t="shared" si="266"/>
        <v>0</v>
      </c>
      <c r="X409" s="138"/>
      <c r="Y409" s="138">
        <f>+[3]RITM!J109</f>
        <v>10000000</v>
      </c>
      <c r="Z409" s="138"/>
      <c r="AA409" s="138">
        <f t="shared" si="267"/>
        <v>10000000</v>
      </c>
      <c r="AB409" s="138">
        <f t="shared" si="250"/>
        <v>0</v>
      </c>
      <c r="AC409" s="138">
        <f t="shared" si="250"/>
        <v>10000000</v>
      </c>
      <c r="AD409" s="138">
        <f t="shared" si="250"/>
        <v>0</v>
      </c>
      <c r="AE409" s="138">
        <f t="shared" si="251"/>
        <v>10000000</v>
      </c>
      <c r="AF409" s="138"/>
      <c r="AG409" s="138">
        <f>+[3]RITM!AX109</f>
        <v>8906821.3300000001</v>
      </c>
      <c r="AH409" s="138"/>
      <c r="AI409" s="138">
        <f t="shared" si="268"/>
        <v>8906821.3300000001</v>
      </c>
      <c r="AJ409" s="138">
        <f t="shared" si="259"/>
        <v>0</v>
      </c>
      <c r="AK409" s="138">
        <f t="shared" si="259"/>
        <v>1093178.67</v>
      </c>
      <c r="AL409" s="138">
        <f t="shared" si="259"/>
        <v>0</v>
      </c>
      <c r="AM409" s="138">
        <f t="shared" si="260"/>
        <v>1093178.67</v>
      </c>
      <c r="AN409" s="181" t="str">
        <f t="shared" si="208"/>
        <v xml:space="preserve"> </v>
      </c>
      <c r="AO409" s="181">
        <f t="shared" si="207"/>
        <v>0.89068213299999999</v>
      </c>
      <c r="AP409" s="181" t="str">
        <f t="shared" si="207"/>
        <v xml:space="preserve"> </v>
      </c>
      <c r="AQ409" s="181">
        <f t="shared" si="207"/>
        <v>0.89068213299999999</v>
      </c>
      <c r="AR409" s="138">
        <f t="shared" si="269"/>
        <v>0</v>
      </c>
      <c r="AS409" s="138">
        <f t="shared" si="269"/>
        <v>0</v>
      </c>
      <c r="AT409" s="138">
        <f t="shared" si="269"/>
        <v>0</v>
      </c>
      <c r="AU409" s="138">
        <f t="shared" si="270"/>
        <v>0</v>
      </c>
      <c r="AV409" s="143"/>
    </row>
    <row r="410" spans="1:49" s="96" customFormat="1">
      <c r="A410" s="135"/>
      <c r="B410" s="136"/>
      <c r="C410" s="212"/>
      <c r="D410" s="138"/>
      <c r="E410" s="138"/>
      <c r="F410" s="138"/>
      <c r="G410" s="138">
        <f t="shared" si="261"/>
        <v>0</v>
      </c>
      <c r="H410" s="138"/>
      <c r="I410" s="138"/>
      <c r="J410" s="138"/>
      <c r="K410" s="138">
        <f t="shared" si="262"/>
        <v>0</v>
      </c>
      <c r="L410" s="138">
        <f t="shared" si="263"/>
        <v>0</v>
      </c>
      <c r="M410" s="138">
        <f t="shared" si="263"/>
        <v>0</v>
      </c>
      <c r="N410" s="138">
        <f t="shared" si="263"/>
        <v>0</v>
      </c>
      <c r="O410" s="138">
        <f t="shared" si="264"/>
        <v>0</v>
      </c>
      <c r="P410" s="138"/>
      <c r="Q410" s="138"/>
      <c r="R410" s="138"/>
      <c r="S410" s="138">
        <f t="shared" si="265"/>
        <v>0</v>
      </c>
      <c r="T410" s="138"/>
      <c r="U410" s="138"/>
      <c r="V410" s="138"/>
      <c r="W410" s="138">
        <f t="shared" si="266"/>
        <v>0</v>
      </c>
      <c r="X410" s="138"/>
      <c r="Y410" s="138"/>
      <c r="Z410" s="138"/>
      <c r="AA410" s="138">
        <f t="shared" si="267"/>
        <v>0</v>
      </c>
      <c r="AB410" s="138">
        <f t="shared" si="250"/>
        <v>0</v>
      </c>
      <c r="AC410" s="138">
        <f t="shared" si="250"/>
        <v>0</v>
      </c>
      <c r="AD410" s="138">
        <f t="shared" si="250"/>
        <v>0</v>
      </c>
      <c r="AE410" s="138">
        <f t="shared" si="251"/>
        <v>0</v>
      </c>
      <c r="AF410" s="138"/>
      <c r="AG410" s="138"/>
      <c r="AH410" s="138"/>
      <c r="AI410" s="138">
        <f t="shared" si="268"/>
        <v>0</v>
      </c>
      <c r="AJ410" s="138">
        <f t="shared" si="259"/>
        <v>0</v>
      </c>
      <c r="AK410" s="138">
        <f t="shared" si="259"/>
        <v>0</v>
      </c>
      <c r="AL410" s="138">
        <f t="shared" si="259"/>
        <v>0</v>
      </c>
      <c r="AM410" s="138">
        <f t="shared" si="260"/>
        <v>0</v>
      </c>
      <c r="AN410" s="181" t="str">
        <f t="shared" si="208"/>
        <v xml:space="preserve"> </v>
      </c>
      <c r="AO410" s="181" t="str">
        <f t="shared" si="207"/>
        <v xml:space="preserve"> </v>
      </c>
      <c r="AP410" s="181" t="str">
        <f t="shared" si="207"/>
        <v xml:space="preserve"> </v>
      </c>
      <c r="AQ410" s="181" t="str">
        <f t="shared" si="207"/>
        <v xml:space="preserve"> </v>
      </c>
      <c r="AR410" s="138">
        <f t="shared" si="269"/>
        <v>0</v>
      </c>
      <c r="AS410" s="138">
        <f t="shared" si="269"/>
        <v>0</v>
      </c>
      <c r="AT410" s="138">
        <f t="shared" si="269"/>
        <v>0</v>
      </c>
      <c r="AU410" s="138">
        <f t="shared" si="270"/>
        <v>0</v>
      </c>
      <c r="AV410" s="143"/>
    </row>
    <row r="411" spans="1:49" s="168" customFormat="1">
      <c r="A411" s="252" t="s">
        <v>214</v>
      </c>
      <c r="B411" s="253"/>
      <c r="C411" s="211" t="s">
        <v>215</v>
      </c>
      <c r="D411" s="164">
        <f>SUM(D412:D428)</f>
        <v>0</v>
      </c>
      <c r="E411" s="164">
        <f t="shared" ref="E411:AH411" si="271">SUM(E412:E428)</f>
        <v>409844000</v>
      </c>
      <c r="F411" s="164">
        <f t="shared" si="271"/>
        <v>0</v>
      </c>
      <c r="G411" s="164">
        <f t="shared" si="261"/>
        <v>409844000</v>
      </c>
      <c r="H411" s="164">
        <f t="shared" si="271"/>
        <v>0</v>
      </c>
      <c r="I411" s="164">
        <f t="shared" si="271"/>
        <v>0</v>
      </c>
      <c r="J411" s="164">
        <f t="shared" si="271"/>
        <v>0</v>
      </c>
      <c r="K411" s="164">
        <f t="shared" si="262"/>
        <v>0</v>
      </c>
      <c r="L411" s="164">
        <f t="shared" si="263"/>
        <v>0</v>
      </c>
      <c r="M411" s="164">
        <f t="shared" si="263"/>
        <v>409844000</v>
      </c>
      <c r="N411" s="164">
        <f t="shared" si="263"/>
        <v>0</v>
      </c>
      <c r="O411" s="164">
        <f t="shared" si="264"/>
        <v>409844000</v>
      </c>
      <c r="P411" s="164">
        <f t="shared" si="271"/>
        <v>0</v>
      </c>
      <c r="Q411" s="164">
        <f t="shared" si="271"/>
        <v>409844000</v>
      </c>
      <c r="R411" s="164">
        <f t="shared" si="271"/>
        <v>0</v>
      </c>
      <c r="S411" s="164">
        <f t="shared" si="265"/>
        <v>409844000</v>
      </c>
      <c r="T411" s="164">
        <f t="shared" si="271"/>
        <v>0</v>
      </c>
      <c r="U411" s="164">
        <f t="shared" si="271"/>
        <v>0</v>
      </c>
      <c r="V411" s="164">
        <f t="shared" si="271"/>
        <v>0</v>
      </c>
      <c r="W411" s="164">
        <f t="shared" si="266"/>
        <v>0</v>
      </c>
      <c r="X411" s="164">
        <f t="shared" si="271"/>
        <v>0</v>
      </c>
      <c r="Y411" s="164">
        <f t="shared" si="271"/>
        <v>0</v>
      </c>
      <c r="Z411" s="164">
        <f t="shared" si="271"/>
        <v>0</v>
      </c>
      <c r="AA411" s="164">
        <f t="shared" si="267"/>
        <v>0</v>
      </c>
      <c r="AB411" s="164">
        <f t="shared" si="250"/>
        <v>0</v>
      </c>
      <c r="AC411" s="164">
        <f t="shared" si="250"/>
        <v>409844000</v>
      </c>
      <c r="AD411" s="164">
        <f t="shared" si="250"/>
        <v>0</v>
      </c>
      <c r="AE411" s="164">
        <f t="shared" si="251"/>
        <v>409844000</v>
      </c>
      <c r="AF411" s="164">
        <f t="shared" si="271"/>
        <v>0</v>
      </c>
      <c r="AG411" s="164">
        <f t="shared" si="271"/>
        <v>393910748.50000006</v>
      </c>
      <c r="AH411" s="164">
        <f t="shared" si="271"/>
        <v>0</v>
      </c>
      <c r="AI411" s="164">
        <f t="shared" si="268"/>
        <v>393910748.50000006</v>
      </c>
      <c r="AJ411" s="164">
        <f t="shared" si="259"/>
        <v>0</v>
      </c>
      <c r="AK411" s="164">
        <f t="shared" si="259"/>
        <v>15933251.49999994</v>
      </c>
      <c r="AL411" s="164">
        <f t="shared" si="259"/>
        <v>0</v>
      </c>
      <c r="AM411" s="164">
        <f t="shared" si="260"/>
        <v>15933251.49999994</v>
      </c>
      <c r="AN411" s="166" t="str">
        <f t="shared" si="208"/>
        <v xml:space="preserve"> </v>
      </c>
      <c r="AO411" s="166">
        <f t="shared" si="207"/>
        <v>0.96112361898673659</v>
      </c>
      <c r="AP411" s="166" t="str">
        <f t="shared" si="207"/>
        <v xml:space="preserve"> </v>
      </c>
      <c r="AQ411" s="166">
        <f t="shared" si="207"/>
        <v>0.96112361898673659</v>
      </c>
      <c r="AR411" s="164">
        <f t="shared" si="269"/>
        <v>0</v>
      </c>
      <c r="AS411" s="164">
        <f t="shared" si="269"/>
        <v>0</v>
      </c>
      <c r="AT411" s="164">
        <f t="shared" si="269"/>
        <v>0</v>
      </c>
      <c r="AU411" s="164">
        <f t="shared" si="270"/>
        <v>0</v>
      </c>
      <c r="AV411" s="167"/>
      <c r="AW411" s="96">
        <f>+AM411-'[1]Summary by PAP CY2015'!$BE$112</f>
        <v>-5.9604644775390625E-8</v>
      </c>
    </row>
    <row r="412" spans="1:49" s="96" customFormat="1">
      <c r="A412" s="135"/>
      <c r="B412" s="136"/>
      <c r="C412" s="212" t="s">
        <v>51</v>
      </c>
      <c r="D412" s="138">
        <v>0</v>
      </c>
      <c r="E412" s="138">
        <v>395764000</v>
      </c>
      <c r="F412" s="138">
        <v>0</v>
      </c>
      <c r="G412" s="138">
        <f t="shared" si="261"/>
        <v>395764000</v>
      </c>
      <c r="H412" s="138"/>
      <c r="I412" s="138"/>
      <c r="J412" s="138"/>
      <c r="K412" s="138">
        <f t="shared" si="262"/>
        <v>0</v>
      </c>
      <c r="L412" s="138">
        <f t="shared" si="263"/>
        <v>0</v>
      </c>
      <c r="M412" s="138">
        <f t="shared" si="263"/>
        <v>395764000</v>
      </c>
      <c r="N412" s="138">
        <f t="shared" si="263"/>
        <v>0</v>
      </c>
      <c r="O412" s="138">
        <f t="shared" si="264"/>
        <v>395764000</v>
      </c>
      <c r="P412" s="138"/>
      <c r="Q412" s="138">
        <v>395764000</v>
      </c>
      <c r="R412" s="138"/>
      <c r="S412" s="138">
        <f t="shared" si="265"/>
        <v>395764000</v>
      </c>
      <c r="T412" s="138"/>
      <c r="U412" s="138"/>
      <c r="V412" s="138"/>
      <c r="W412" s="138">
        <f t="shared" si="266"/>
        <v>0</v>
      </c>
      <c r="X412" s="138">
        <f>-'[3]Central CY'!E108</f>
        <v>0</v>
      </c>
      <c r="Y412" s="138">
        <f>-'[3]Central CY'!E109</f>
        <v>-7464000</v>
      </c>
      <c r="Z412" s="138">
        <f>-'[3]Central CY'!E110</f>
        <v>0</v>
      </c>
      <c r="AA412" s="138">
        <f t="shared" si="267"/>
        <v>-7464000</v>
      </c>
      <c r="AB412" s="138">
        <f t="shared" si="250"/>
        <v>0</v>
      </c>
      <c r="AC412" s="138">
        <f t="shared" si="250"/>
        <v>388300000</v>
      </c>
      <c r="AD412" s="138">
        <f t="shared" si="250"/>
        <v>0</v>
      </c>
      <c r="AE412" s="138">
        <f t="shared" si="251"/>
        <v>388300000</v>
      </c>
      <c r="AF412" s="138">
        <f>'[3]Central CY'!F108</f>
        <v>0</v>
      </c>
      <c r="AG412" s="138">
        <f>'[3]Central CY'!F109</f>
        <v>377725610.16000003</v>
      </c>
      <c r="AH412" s="138">
        <f>'[3]Central CY'!F110</f>
        <v>0</v>
      </c>
      <c r="AI412" s="138">
        <f t="shared" si="268"/>
        <v>377725610.16000003</v>
      </c>
      <c r="AJ412" s="138">
        <f t="shared" si="259"/>
        <v>0</v>
      </c>
      <c r="AK412" s="138">
        <f t="shared" si="259"/>
        <v>10574389.839999974</v>
      </c>
      <c r="AL412" s="138">
        <f t="shared" si="259"/>
        <v>0</v>
      </c>
      <c r="AM412" s="138">
        <f t="shared" si="260"/>
        <v>10574389.839999974</v>
      </c>
      <c r="AN412" s="181" t="str">
        <f t="shared" si="208"/>
        <v xml:space="preserve"> </v>
      </c>
      <c r="AO412" s="181">
        <f t="shared" si="207"/>
        <v>0.97276747401493702</v>
      </c>
      <c r="AP412" s="181" t="str">
        <f t="shared" si="207"/>
        <v xml:space="preserve"> </v>
      </c>
      <c r="AQ412" s="181">
        <f t="shared" si="207"/>
        <v>0.97276747401493702</v>
      </c>
      <c r="AR412" s="138">
        <f t="shared" si="269"/>
        <v>0</v>
      </c>
      <c r="AS412" s="138">
        <f t="shared" si="269"/>
        <v>0</v>
      </c>
      <c r="AT412" s="138">
        <f t="shared" si="269"/>
        <v>0</v>
      </c>
      <c r="AU412" s="138">
        <f t="shared" si="270"/>
        <v>0</v>
      </c>
      <c r="AV412" s="143"/>
      <c r="AW412" s="168"/>
    </row>
    <row r="413" spans="1:49" s="96" customFormat="1" ht="24">
      <c r="A413" s="135"/>
      <c r="B413" s="136"/>
      <c r="C413" s="212" t="s">
        <v>52</v>
      </c>
      <c r="D413" s="138">
        <v>0</v>
      </c>
      <c r="E413" s="138">
        <v>295000</v>
      </c>
      <c r="F413" s="138">
        <v>0</v>
      </c>
      <c r="G413" s="138">
        <f t="shared" si="261"/>
        <v>295000</v>
      </c>
      <c r="H413" s="138"/>
      <c r="I413" s="138"/>
      <c r="J413" s="138"/>
      <c r="K413" s="138">
        <f t="shared" si="262"/>
        <v>0</v>
      </c>
      <c r="L413" s="138">
        <f t="shared" si="263"/>
        <v>0</v>
      </c>
      <c r="M413" s="138">
        <f t="shared" si="263"/>
        <v>295000</v>
      </c>
      <c r="N413" s="138">
        <f t="shared" si="263"/>
        <v>0</v>
      </c>
      <c r="O413" s="138">
        <f t="shared" si="264"/>
        <v>295000</v>
      </c>
      <c r="P413" s="138">
        <v>0</v>
      </c>
      <c r="Q413" s="138">
        <v>295000</v>
      </c>
      <c r="R413" s="138">
        <v>0</v>
      </c>
      <c r="S413" s="138">
        <f t="shared" si="265"/>
        <v>295000</v>
      </c>
      <c r="T413" s="138"/>
      <c r="U413" s="138"/>
      <c r="V413" s="138"/>
      <c r="W413" s="138">
        <f t="shared" si="266"/>
        <v>0</v>
      </c>
      <c r="X413" s="138"/>
      <c r="Y413" s="138">
        <v>800000</v>
      </c>
      <c r="Z413" s="138"/>
      <c r="AA413" s="138">
        <f t="shared" si="267"/>
        <v>800000</v>
      </c>
      <c r="AB413" s="138">
        <f t="shared" si="250"/>
        <v>0</v>
      </c>
      <c r="AC413" s="138">
        <f t="shared" si="250"/>
        <v>1095000</v>
      </c>
      <c r="AD413" s="138">
        <f t="shared" si="250"/>
        <v>0</v>
      </c>
      <c r="AE413" s="138">
        <f t="shared" si="251"/>
        <v>1095000</v>
      </c>
      <c r="AF413" s="138"/>
      <c r="AG413" s="138">
        <f>+[3]CHDNCR!AX114</f>
        <v>256655</v>
      </c>
      <c r="AH413" s="138"/>
      <c r="AI413" s="138">
        <f t="shared" si="268"/>
        <v>256655</v>
      </c>
      <c r="AJ413" s="138">
        <f t="shared" si="259"/>
        <v>0</v>
      </c>
      <c r="AK413" s="138">
        <f t="shared" si="259"/>
        <v>838345</v>
      </c>
      <c r="AL413" s="138">
        <f t="shared" si="259"/>
        <v>0</v>
      </c>
      <c r="AM413" s="138">
        <f t="shared" si="260"/>
        <v>838345</v>
      </c>
      <c r="AN413" s="181" t="str">
        <f t="shared" si="208"/>
        <v xml:space="preserve"> </v>
      </c>
      <c r="AO413" s="181">
        <f t="shared" si="207"/>
        <v>0.23438812785388127</v>
      </c>
      <c r="AP413" s="181" t="str">
        <f t="shared" si="207"/>
        <v xml:space="preserve"> </v>
      </c>
      <c r="AQ413" s="181">
        <f t="shared" si="207"/>
        <v>0.23438812785388127</v>
      </c>
      <c r="AR413" s="138">
        <f t="shared" si="269"/>
        <v>0</v>
      </c>
      <c r="AS413" s="138">
        <f t="shared" si="269"/>
        <v>0</v>
      </c>
      <c r="AT413" s="138">
        <f t="shared" si="269"/>
        <v>0</v>
      </c>
      <c r="AU413" s="138">
        <f t="shared" si="270"/>
        <v>0</v>
      </c>
      <c r="AV413" s="143"/>
    </row>
    <row r="414" spans="1:49" s="96" customFormat="1">
      <c r="A414" s="135"/>
      <c r="B414" s="136"/>
      <c r="C414" s="212" t="s">
        <v>88</v>
      </c>
      <c r="D414" s="138">
        <v>0</v>
      </c>
      <c r="E414" s="138">
        <v>562000</v>
      </c>
      <c r="F414" s="138">
        <v>0</v>
      </c>
      <c r="G414" s="138">
        <f>SUM(D414:F414)</f>
        <v>562000</v>
      </c>
      <c r="H414" s="138"/>
      <c r="I414" s="138"/>
      <c r="J414" s="138"/>
      <c r="K414" s="138">
        <f>SUM(H414:J414)</f>
        <v>0</v>
      </c>
      <c r="L414" s="138">
        <f>+D414+H414</f>
        <v>0</v>
      </c>
      <c r="M414" s="138">
        <f>+E414+I414</f>
        <v>562000</v>
      </c>
      <c r="N414" s="138">
        <f>+F414+J414</f>
        <v>0</v>
      </c>
      <c r="O414" s="138">
        <f>SUM(L414:N414)</f>
        <v>562000</v>
      </c>
      <c r="P414" s="138">
        <v>0</v>
      </c>
      <c r="Q414" s="138">
        <v>562000</v>
      </c>
      <c r="R414" s="138">
        <v>0</v>
      </c>
      <c r="S414" s="138">
        <f>SUM(P414:R414)</f>
        <v>562000</v>
      </c>
      <c r="T414" s="138"/>
      <c r="U414" s="138"/>
      <c r="V414" s="138"/>
      <c r="W414" s="138">
        <f>SUM(T414:V414)</f>
        <v>0</v>
      </c>
      <c r="X414" s="138"/>
      <c r="Y414" s="138">
        <v>500000</v>
      </c>
      <c r="Z414" s="138"/>
      <c r="AA414" s="138">
        <f>SUM(X414:Z414)</f>
        <v>500000</v>
      </c>
      <c r="AB414" s="138">
        <f t="shared" si="250"/>
        <v>0</v>
      </c>
      <c r="AC414" s="138">
        <f t="shared" si="250"/>
        <v>1062000</v>
      </c>
      <c r="AD414" s="138">
        <f t="shared" si="250"/>
        <v>0</v>
      </c>
      <c r="AE414" s="138">
        <f t="shared" si="251"/>
        <v>1062000</v>
      </c>
      <c r="AF414" s="138"/>
      <c r="AG414" s="138">
        <f>+[3]CHDCAR!AX114</f>
        <v>1059226</v>
      </c>
      <c r="AH414" s="138"/>
      <c r="AI414" s="138">
        <f>SUM(AF414:AH414)</f>
        <v>1059226</v>
      </c>
      <c r="AJ414" s="138">
        <f>+AB414-AF414</f>
        <v>0</v>
      </c>
      <c r="AK414" s="138">
        <f>+AC414-AG414</f>
        <v>2774</v>
      </c>
      <c r="AL414" s="138">
        <f>+AD414-AH414</f>
        <v>0</v>
      </c>
      <c r="AM414" s="138">
        <f>SUM(AJ414:AL414)</f>
        <v>2774</v>
      </c>
      <c r="AN414" s="181" t="str">
        <f>IF(AB414=0," ",AF414/AB414)</f>
        <v xml:space="preserve"> </v>
      </c>
      <c r="AO414" s="181">
        <f>IF(AC414=0," ",AG414/AC414)</f>
        <v>0.99738794726930324</v>
      </c>
      <c r="AP414" s="181" t="str">
        <f>IF(AD414=0," ",AH414/AD414)</f>
        <v xml:space="preserve"> </v>
      </c>
      <c r="AQ414" s="181">
        <f>IF(AE414=0," ",AI414/AE414)</f>
        <v>0.99738794726930324</v>
      </c>
      <c r="AR414" s="138">
        <f>+L414-P414-T414</f>
        <v>0</v>
      </c>
      <c r="AS414" s="138">
        <f>+M414-Q414-U414</f>
        <v>0</v>
      </c>
      <c r="AT414" s="138">
        <f>+N414-R414-V414</f>
        <v>0</v>
      </c>
      <c r="AU414" s="138">
        <f>SUM(AR414:AT414)</f>
        <v>0</v>
      </c>
      <c r="AV414" s="143"/>
    </row>
    <row r="415" spans="1:49" s="96" customFormat="1">
      <c r="A415" s="135"/>
      <c r="B415" s="136"/>
      <c r="C415" s="213" t="s">
        <v>80</v>
      </c>
      <c r="D415" s="138">
        <v>0</v>
      </c>
      <c r="E415" s="138">
        <v>1091000</v>
      </c>
      <c r="F415" s="138">
        <v>0</v>
      </c>
      <c r="G415" s="138">
        <f t="shared" si="261"/>
        <v>1091000</v>
      </c>
      <c r="H415" s="138"/>
      <c r="I415" s="138"/>
      <c r="J415" s="138"/>
      <c r="K415" s="138">
        <f t="shared" si="262"/>
        <v>0</v>
      </c>
      <c r="L415" s="138">
        <f t="shared" si="263"/>
        <v>0</v>
      </c>
      <c r="M415" s="138">
        <f t="shared" si="263"/>
        <v>1091000</v>
      </c>
      <c r="N415" s="138">
        <f t="shared" si="263"/>
        <v>0</v>
      </c>
      <c r="O415" s="138">
        <f t="shared" si="264"/>
        <v>1091000</v>
      </c>
      <c r="P415" s="138">
        <v>0</v>
      </c>
      <c r="Q415" s="138">
        <v>1091000</v>
      </c>
      <c r="R415" s="138">
        <v>0</v>
      </c>
      <c r="S415" s="138">
        <f t="shared" si="265"/>
        <v>1091000</v>
      </c>
      <c r="T415" s="138"/>
      <c r="U415" s="138"/>
      <c r="V415" s="138"/>
      <c r="W415" s="138">
        <f t="shared" si="266"/>
        <v>0</v>
      </c>
      <c r="X415" s="138"/>
      <c r="Y415" s="138"/>
      <c r="Z415" s="138"/>
      <c r="AA415" s="138">
        <f t="shared" si="267"/>
        <v>0</v>
      </c>
      <c r="AB415" s="138">
        <f t="shared" si="250"/>
        <v>0</v>
      </c>
      <c r="AC415" s="138">
        <f t="shared" si="250"/>
        <v>1091000</v>
      </c>
      <c r="AD415" s="138">
        <f t="shared" si="250"/>
        <v>0</v>
      </c>
      <c r="AE415" s="138">
        <f t="shared" si="251"/>
        <v>1091000</v>
      </c>
      <c r="AF415" s="138"/>
      <c r="AG415" s="138">
        <f>+[3]CHD1!AX114</f>
        <v>1091000</v>
      </c>
      <c r="AH415" s="138"/>
      <c r="AI415" s="138">
        <f t="shared" si="268"/>
        <v>1091000</v>
      </c>
      <c r="AJ415" s="138">
        <f t="shared" si="259"/>
        <v>0</v>
      </c>
      <c r="AK415" s="138">
        <f t="shared" si="259"/>
        <v>0</v>
      </c>
      <c r="AL415" s="138">
        <f t="shared" si="259"/>
        <v>0</v>
      </c>
      <c r="AM415" s="138">
        <f t="shared" si="260"/>
        <v>0</v>
      </c>
      <c r="AN415" s="181" t="str">
        <f t="shared" si="208"/>
        <v xml:space="preserve"> </v>
      </c>
      <c r="AO415" s="181">
        <f t="shared" si="207"/>
        <v>1</v>
      </c>
      <c r="AP415" s="181" t="str">
        <f t="shared" si="207"/>
        <v xml:space="preserve"> </v>
      </c>
      <c r="AQ415" s="181">
        <f t="shared" si="207"/>
        <v>1</v>
      </c>
      <c r="AR415" s="138">
        <f t="shared" si="269"/>
        <v>0</v>
      </c>
      <c r="AS415" s="138">
        <f t="shared" si="269"/>
        <v>0</v>
      </c>
      <c r="AT415" s="138">
        <f t="shared" si="269"/>
        <v>0</v>
      </c>
      <c r="AU415" s="138">
        <f t="shared" si="270"/>
        <v>0</v>
      </c>
      <c r="AV415" s="143"/>
    </row>
    <row r="416" spans="1:49" s="96" customFormat="1" ht="24">
      <c r="A416" s="135"/>
      <c r="B416" s="136"/>
      <c r="C416" s="212" t="s">
        <v>91</v>
      </c>
      <c r="D416" s="138">
        <v>0</v>
      </c>
      <c r="E416" s="138">
        <v>673000</v>
      </c>
      <c r="F416" s="138">
        <v>0</v>
      </c>
      <c r="G416" s="138">
        <f t="shared" si="261"/>
        <v>673000</v>
      </c>
      <c r="H416" s="138"/>
      <c r="I416" s="138"/>
      <c r="J416" s="138"/>
      <c r="K416" s="138">
        <f t="shared" si="262"/>
        <v>0</v>
      </c>
      <c r="L416" s="138">
        <f t="shared" si="263"/>
        <v>0</v>
      </c>
      <c r="M416" s="138">
        <f t="shared" si="263"/>
        <v>673000</v>
      </c>
      <c r="N416" s="138">
        <f t="shared" si="263"/>
        <v>0</v>
      </c>
      <c r="O416" s="138">
        <f t="shared" si="264"/>
        <v>673000</v>
      </c>
      <c r="P416" s="138">
        <v>0</v>
      </c>
      <c r="Q416" s="138">
        <v>673000</v>
      </c>
      <c r="R416" s="138">
        <v>0</v>
      </c>
      <c r="S416" s="138">
        <f t="shared" si="265"/>
        <v>673000</v>
      </c>
      <c r="T416" s="138"/>
      <c r="U416" s="138"/>
      <c r="V416" s="138"/>
      <c r="W416" s="138">
        <f t="shared" si="266"/>
        <v>0</v>
      </c>
      <c r="X416" s="138"/>
      <c r="Y416" s="138">
        <v>1184000</v>
      </c>
      <c r="Z416" s="138"/>
      <c r="AA416" s="138">
        <f t="shared" si="267"/>
        <v>1184000</v>
      </c>
      <c r="AB416" s="138">
        <f t="shared" si="250"/>
        <v>0</v>
      </c>
      <c r="AC416" s="138">
        <f t="shared" si="250"/>
        <v>1857000</v>
      </c>
      <c r="AD416" s="138">
        <f t="shared" si="250"/>
        <v>0</v>
      </c>
      <c r="AE416" s="138">
        <f t="shared" si="251"/>
        <v>1857000</v>
      </c>
      <c r="AF416" s="138"/>
      <c r="AG416" s="138">
        <f>+[3]CHD2!AX114</f>
        <v>1854228</v>
      </c>
      <c r="AH416" s="138"/>
      <c r="AI416" s="138">
        <f t="shared" si="268"/>
        <v>1854228</v>
      </c>
      <c r="AJ416" s="138">
        <f t="shared" si="259"/>
        <v>0</v>
      </c>
      <c r="AK416" s="138">
        <f t="shared" si="259"/>
        <v>2772</v>
      </c>
      <c r="AL416" s="138">
        <f t="shared" si="259"/>
        <v>0</v>
      </c>
      <c r="AM416" s="138">
        <f t="shared" si="260"/>
        <v>2772</v>
      </c>
      <c r="AN416" s="181" t="str">
        <f t="shared" si="208"/>
        <v xml:space="preserve"> </v>
      </c>
      <c r="AO416" s="181">
        <f t="shared" si="207"/>
        <v>0.99850726978998383</v>
      </c>
      <c r="AP416" s="181" t="str">
        <f t="shared" si="207"/>
        <v xml:space="preserve"> </v>
      </c>
      <c r="AQ416" s="181">
        <f t="shared" si="207"/>
        <v>0.99850726978998383</v>
      </c>
      <c r="AR416" s="138">
        <f t="shared" si="269"/>
        <v>0</v>
      </c>
      <c r="AS416" s="138">
        <f t="shared" si="269"/>
        <v>0</v>
      </c>
      <c r="AT416" s="138">
        <f t="shared" si="269"/>
        <v>0</v>
      </c>
      <c r="AU416" s="138">
        <f t="shared" si="270"/>
        <v>0</v>
      </c>
      <c r="AV416" s="143"/>
    </row>
    <row r="417" spans="1:49" s="96" customFormat="1">
      <c r="A417" s="135"/>
      <c r="B417" s="136"/>
      <c r="C417" s="212" t="s">
        <v>93</v>
      </c>
      <c r="D417" s="138">
        <v>0</v>
      </c>
      <c r="E417" s="138">
        <v>349000</v>
      </c>
      <c r="F417" s="138">
        <v>0</v>
      </c>
      <c r="G417" s="138">
        <f t="shared" si="261"/>
        <v>349000</v>
      </c>
      <c r="H417" s="138"/>
      <c r="I417" s="138"/>
      <c r="J417" s="138"/>
      <c r="K417" s="138">
        <f t="shared" si="262"/>
        <v>0</v>
      </c>
      <c r="L417" s="138">
        <f t="shared" si="263"/>
        <v>0</v>
      </c>
      <c r="M417" s="138">
        <f t="shared" si="263"/>
        <v>349000</v>
      </c>
      <c r="N417" s="138">
        <f t="shared" si="263"/>
        <v>0</v>
      </c>
      <c r="O417" s="138">
        <f t="shared" si="264"/>
        <v>349000</v>
      </c>
      <c r="P417" s="138">
        <v>0</v>
      </c>
      <c r="Q417" s="138">
        <v>349000</v>
      </c>
      <c r="R417" s="138">
        <v>0</v>
      </c>
      <c r="S417" s="138">
        <f t="shared" si="265"/>
        <v>349000</v>
      </c>
      <c r="T417" s="138"/>
      <c r="U417" s="138"/>
      <c r="V417" s="138"/>
      <c r="W417" s="138">
        <f t="shared" si="266"/>
        <v>0</v>
      </c>
      <c r="X417" s="138"/>
      <c r="Y417" s="138">
        <v>1000000</v>
      </c>
      <c r="Z417" s="138"/>
      <c r="AA417" s="138">
        <f t="shared" si="267"/>
        <v>1000000</v>
      </c>
      <c r="AB417" s="138">
        <f t="shared" si="250"/>
        <v>0</v>
      </c>
      <c r="AC417" s="138">
        <f t="shared" si="250"/>
        <v>1349000</v>
      </c>
      <c r="AD417" s="138">
        <f t="shared" si="250"/>
        <v>0</v>
      </c>
      <c r="AE417" s="138">
        <f t="shared" si="251"/>
        <v>1349000</v>
      </c>
      <c r="AF417" s="138"/>
      <c r="AG417" s="138">
        <f>+[3]CHD3!AX114</f>
        <v>1175319.08</v>
      </c>
      <c r="AH417" s="138"/>
      <c r="AI417" s="138">
        <f t="shared" si="268"/>
        <v>1175319.08</v>
      </c>
      <c r="AJ417" s="138">
        <f t="shared" si="259"/>
        <v>0</v>
      </c>
      <c r="AK417" s="138">
        <f t="shared" si="259"/>
        <v>173680.91999999993</v>
      </c>
      <c r="AL417" s="138">
        <f t="shared" si="259"/>
        <v>0</v>
      </c>
      <c r="AM417" s="138">
        <f t="shared" si="260"/>
        <v>173680.91999999993</v>
      </c>
      <c r="AN417" s="181" t="str">
        <f t="shared" si="208"/>
        <v xml:space="preserve"> </v>
      </c>
      <c r="AO417" s="181">
        <f t="shared" si="207"/>
        <v>0.87125209785025948</v>
      </c>
      <c r="AP417" s="181" t="str">
        <f t="shared" si="207"/>
        <v xml:space="preserve"> </v>
      </c>
      <c r="AQ417" s="181">
        <f t="shared" si="207"/>
        <v>0.87125209785025948</v>
      </c>
      <c r="AR417" s="138">
        <f t="shared" si="269"/>
        <v>0</v>
      </c>
      <c r="AS417" s="138">
        <f t="shared" si="269"/>
        <v>0</v>
      </c>
      <c r="AT417" s="138">
        <f t="shared" si="269"/>
        <v>0</v>
      </c>
      <c r="AU417" s="138">
        <f t="shared" si="270"/>
        <v>0</v>
      </c>
      <c r="AV417" s="143"/>
    </row>
    <row r="418" spans="1:49" s="96" customFormat="1">
      <c r="A418" s="135"/>
      <c r="B418" s="136"/>
      <c r="C418" s="212" t="s">
        <v>95</v>
      </c>
      <c r="D418" s="138">
        <v>0</v>
      </c>
      <c r="E418" s="138">
        <v>2342000</v>
      </c>
      <c r="F418" s="138">
        <v>0</v>
      </c>
      <c r="G418" s="138">
        <f t="shared" si="261"/>
        <v>2342000</v>
      </c>
      <c r="H418" s="138"/>
      <c r="I418" s="138"/>
      <c r="J418" s="138"/>
      <c r="K418" s="138">
        <f t="shared" si="262"/>
        <v>0</v>
      </c>
      <c r="L418" s="138">
        <f t="shared" si="263"/>
        <v>0</v>
      </c>
      <c r="M418" s="138">
        <f t="shared" si="263"/>
        <v>2342000</v>
      </c>
      <c r="N418" s="138">
        <f t="shared" si="263"/>
        <v>0</v>
      </c>
      <c r="O418" s="138">
        <f t="shared" si="264"/>
        <v>2342000</v>
      </c>
      <c r="P418" s="138">
        <v>0</v>
      </c>
      <c r="Q418" s="138">
        <v>2342000</v>
      </c>
      <c r="R418" s="138">
        <v>0</v>
      </c>
      <c r="S418" s="138">
        <f t="shared" si="265"/>
        <v>2342000</v>
      </c>
      <c r="T418" s="138"/>
      <c r="U418" s="138"/>
      <c r="V418" s="138"/>
      <c r="W418" s="138">
        <f t="shared" si="266"/>
        <v>0</v>
      </c>
      <c r="X418" s="138"/>
      <c r="Y418" s="138">
        <v>400000</v>
      </c>
      <c r="Z418" s="138"/>
      <c r="AA418" s="138">
        <f t="shared" si="267"/>
        <v>400000</v>
      </c>
      <c r="AB418" s="138">
        <f t="shared" si="250"/>
        <v>0</v>
      </c>
      <c r="AC418" s="138">
        <f t="shared" si="250"/>
        <v>2742000</v>
      </c>
      <c r="AD418" s="138">
        <f t="shared" si="250"/>
        <v>0</v>
      </c>
      <c r="AE418" s="138">
        <f t="shared" si="251"/>
        <v>2742000</v>
      </c>
      <c r="AF418" s="138"/>
      <c r="AG418" s="138">
        <f>+[3]CHD4A!AX114</f>
        <v>2742000</v>
      </c>
      <c r="AH418" s="138"/>
      <c r="AI418" s="138">
        <f t="shared" si="268"/>
        <v>2742000</v>
      </c>
      <c r="AJ418" s="138">
        <f t="shared" si="259"/>
        <v>0</v>
      </c>
      <c r="AK418" s="138">
        <f t="shared" si="259"/>
        <v>0</v>
      </c>
      <c r="AL418" s="138">
        <f t="shared" si="259"/>
        <v>0</v>
      </c>
      <c r="AM418" s="138">
        <f t="shared" si="260"/>
        <v>0</v>
      </c>
      <c r="AN418" s="181" t="str">
        <f t="shared" si="208"/>
        <v xml:space="preserve"> </v>
      </c>
      <c r="AO418" s="181">
        <f t="shared" si="207"/>
        <v>1</v>
      </c>
      <c r="AP418" s="181" t="str">
        <f t="shared" si="207"/>
        <v xml:space="preserve"> </v>
      </c>
      <c r="AQ418" s="181">
        <f t="shared" si="207"/>
        <v>1</v>
      </c>
      <c r="AR418" s="138">
        <f t="shared" si="269"/>
        <v>0</v>
      </c>
      <c r="AS418" s="138">
        <f t="shared" si="269"/>
        <v>0</v>
      </c>
      <c r="AT418" s="138">
        <f t="shared" si="269"/>
        <v>0</v>
      </c>
      <c r="AU418" s="138">
        <f t="shared" si="270"/>
        <v>0</v>
      </c>
      <c r="AV418" s="143"/>
    </row>
    <row r="419" spans="1:49" s="96" customFormat="1">
      <c r="A419" s="135"/>
      <c r="B419" s="136"/>
      <c r="C419" s="212" t="s">
        <v>97</v>
      </c>
      <c r="D419" s="138">
        <v>0</v>
      </c>
      <c r="E419" s="138">
        <v>598000</v>
      </c>
      <c r="F419" s="138">
        <v>0</v>
      </c>
      <c r="G419" s="138">
        <f t="shared" si="261"/>
        <v>598000</v>
      </c>
      <c r="H419" s="138"/>
      <c r="I419" s="138"/>
      <c r="J419" s="138"/>
      <c r="K419" s="138">
        <f t="shared" si="262"/>
        <v>0</v>
      </c>
      <c r="L419" s="138">
        <f t="shared" si="263"/>
        <v>0</v>
      </c>
      <c r="M419" s="138">
        <f t="shared" si="263"/>
        <v>598000</v>
      </c>
      <c r="N419" s="138">
        <f t="shared" si="263"/>
        <v>0</v>
      </c>
      <c r="O419" s="138">
        <f t="shared" si="264"/>
        <v>598000</v>
      </c>
      <c r="P419" s="138">
        <v>0</v>
      </c>
      <c r="Q419" s="138">
        <v>598000</v>
      </c>
      <c r="R419" s="138">
        <v>0</v>
      </c>
      <c r="S419" s="138">
        <f t="shared" si="265"/>
        <v>598000</v>
      </c>
      <c r="T419" s="138"/>
      <c r="U419" s="138"/>
      <c r="V419" s="138"/>
      <c r="W419" s="138">
        <f t="shared" si="266"/>
        <v>0</v>
      </c>
      <c r="X419" s="138"/>
      <c r="Y419" s="138">
        <v>500000</v>
      </c>
      <c r="Z419" s="138"/>
      <c r="AA419" s="138">
        <f t="shared" si="267"/>
        <v>500000</v>
      </c>
      <c r="AB419" s="138">
        <f t="shared" si="250"/>
        <v>0</v>
      </c>
      <c r="AC419" s="138">
        <f t="shared" si="250"/>
        <v>1098000</v>
      </c>
      <c r="AD419" s="138">
        <f t="shared" si="250"/>
        <v>0</v>
      </c>
      <c r="AE419" s="138">
        <f t="shared" si="251"/>
        <v>1098000</v>
      </c>
      <c r="AF419" s="138"/>
      <c r="AG419" s="138">
        <f>+[3]CHD4B!AX114</f>
        <v>598000</v>
      </c>
      <c r="AH419" s="138"/>
      <c r="AI419" s="138">
        <f t="shared" si="268"/>
        <v>598000</v>
      </c>
      <c r="AJ419" s="138">
        <f t="shared" si="259"/>
        <v>0</v>
      </c>
      <c r="AK419" s="138">
        <f t="shared" si="259"/>
        <v>500000</v>
      </c>
      <c r="AL419" s="138">
        <f t="shared" si="259"/>
        <v>0</v>
      </c>
      <c r="AM419" s="138">
        <f t="shared" si="260"/>
        <v>500000</v>
      </c>
      <c r="AN419" s="181" t="str">
        <f t="shared" si="208"/>
        <v xml:space="preserve"> </v>
      </c>
      <c r="AO419" s="181">
        <f t="shared" si="207"/>
        <v>0.54462659380692169</v>
      </c>
      <c r="AP419" s="181" t="str">
        <f t="shared" si="207"/>
        <v xml:space="preserve"> </v>
      </c>
      <c r="AQ419" s="181">
        <f t="shared" si="207"/>
        <v>0.54462659380692169</v>
      </c>
      <c r="AR419" s="138">
        <f t="shared" si="269"/>
        <v>0</v>
      </c>
      <c r="AS419" s="138">
        <f t="shared" si="269"/>
        <v>0</v>
      </c>
      <c r="AT419" s="138">
        <f t="shared" si="269"/>
        <v>0</v>
      </c>
      <c r="AU419" s="138">
        <f t="shared" si="270"/>
        <v>0</v>
      </c>
      <c r="AV419" s="143"/>
    </row>
    <row r="420" spans="1:49" s="96" customFormat="1">
      <c r="A420" s="135"/>
      <c r="B420" s="136"/>
      <c r="C420" s="212" t="s">
        <v>53</v>
      </c>
      <c r="D420" s="138">
        <v>0</v>
      </c>
      <c r="E420" s="138">
        <v>1628000</v>
      </c>
      <c r="F420" s="138">
        <v>0</v>
      </c>
      <c r="G420" s="138">
        <f t="shared" si="261"/>
        <v>1628000</v>
      </c>
      <c r="H420" s="138"/>
      <c r="I420" s="138"/>
      <c r="J420" s="138"/>
      <c r="K420" s="138">
        <f t="shared" si="262"/>
        <v>0</v>
      </c>
      <c r="L420" s="138">
        <f t="shared" si="263"/>
        <v>0</v>
      </c>
      <c r="M420" s="138">
        <f t="shared" si="263"/>
        <v>1628000</v>
      </c>
      <c r="N420" s="138">
        <f t="shared" si="263"/>
        <v>0</v>
      </c>
      <c r="O420" s="138">
        <f t="shared" si="264"/>
        <v>1628000</v>
      </c>
      <c r="P420" s="138">
        <v>0</v>
      </c>
      <c r="Q420" s="138">
        <v>1628000</v>
      </c>
      <c r="R420" s="138">
        <v>0</v>
      </c>
      <c r="S420" s="138">
        <f t="shared" si="265"/>
        <v>1628000</v>
      </c>
      <c r="T420" s="138"/>
      <c r="U420" s="138"/>
      <c r="V420" s="138"/>
      <c r="W420" s="138">
        <f t="shared" si="266"/>
        <v>0</v>
      </c>
      <c r="X420" s="138"/>
      <c r="Y420" s="138"/>
      <c r="Z420" s="138"/>
      <c r="AA420" s="138">
        <f t="shared" si="267"/>
        <v>0</v>
      </c>
      <c r="AB420" s="138">
        <f t="shared" si="250"/>
        <v>0</v>
      </c>
      <c r="AC420" s="138">
        <f t="shared" si="250"/>
        <v>1628000</v>
      </c>
      <c r="AD420" s="138">
        <f t="shared" si="250"/>
        <v>0</v>
      </c>
      <c r="AE420" s="138">
        <f t="shared" si="251"/>
        <v>1628000</v>
      </c>
      <c r="AF420" s="138"/>
      <c r="AG420" s="138">
        <f>+[3]CHD5!AX114</f>
        <v>997141.8</v>
      </c>
      <c r="AH420" s="138"/>
      <c r="AI420" s="138">
        <f t="shared" si="268"/>
        <v>997141.8</v>
      </c>
      <c r="AJ420" s="138">
        <f t="shared" si="259"/>
        <v>0</v>
      </c>
      <c r="AK420" s="138">
        <f t="shared" si="259"/>
        <v>630858.19999999995</v>
      </c>
      <c r="AL420" s="138">
        <f t="shared" si="259"/>
        <v>0</v>
      </c>
      <c r="AM420" s="138">
        <f t="shared" si="260"/>
        <v>630858.19999999995</v>
      </c>
      <c r="AN420" s="181" t="str">
        <f t="shared" si="208"/>
        <v xml:space="preserve"> </v>
      </c>
      <c r="AO420" s="181">
        <f t="shared" si="207"/>
        <v>0.61249496314496321</v>
      </c>
      <c r="AP420" s="181" t="str">
        <f t="shared" si="207"/>
        <v xml:space="preserve"> </v>
      </c>
      <c r="AQ420" s="181">
        <f t="shared" si="207"/>
        <v>0.61249496314496321</v>
      </c>
      <c r="AR420" s="138">
        <f t="shared" si="269"/>
        <v>0</v>
      </c>
      <c r="AS420" s="138">
        <f t="shared" si="269"/>
        <v>0</v>
      </c>
      <c r="AT420" s="138">
        <f t="shared" si="269"/>
        <v>0</v>
      </c>
      <c r="AU420" s="138">
        <f t="shared" si="270"/>
        <v>0</v>
      </c>
      <c r="AV420" s="143"/>
    </row>
    <row r="421" spans="1:49" s="96" customFormat="1" ht="24">
      <c r="A421" s="135"/>
      <c r="B421" s="136"/>
      <c r="C421" s="212" t="s">
        <v>100</v>
      </c>
      <c r="D421" s="138">
        <v>0</v>
      </c>
      <c r="E421" s="138">
        <v>108000</v>
      </c>
      <c r="F421" s="138">
        <v>0</v>
      </c>
      <c r="G421" s="138">
        <f t="shared" si="261"/>
        <v>108000</v>
      </c>
      <c r="H421" s="138"/>
      <c r="I421" s="138"/>
      <c r="J421" s="138"/>
      <c r="K421" s="138">
        <f t="shared" si="262"/>
        <v>0</v>
      </c>
      <c r="L421" s="138">
        <f t="shared" si="263"/>
        <v>0</v>
      </c>
      <c r="M421" s="138">
        <f t="shared" si="263"/>
        <v>108000</v>
      </c>
      <c r="N421" s="138">
        <f t="shared" si="263"/>
        <v>0</v>
      </c>
      <c r="O421" s="138">
        <f t="shared" si="264"/>
        <v>108000</v>
      </c>
      <c r="P421" s="138">
        <v>0</v>
      </c>
      <c r="Q421" s="138">
        <v>108000</v>
      </c>
      <c r="R421" s="138">
        <v>0</v>
      </c>
      <c r="S421" s="138">
        <f t="shared" si="265"/>
        <v>108000</v>
      </c>
      <c r="T421" s="138"/>
      <c r="U421" s="138"/>
      <c r="V421" s="138"/>
      <c r="W421" s="138">
        <f t="shared" si="266"/>
        <v>0</v>
      </c>
      <c r="X421" s="138"/>
      <c r="Y421" s="138">
        <v>400000</v>
      </c>
      <c r="Z421" s="138"/>
      <c r="AA421" s="138">
        <f t="shared" si="267"/>
        <v>400000</v>
      </c>
      <c r="AB421" s="138">
        <f t="shared" ref="AB421:AD487" si="272">+P421+X421+T421</f>
        <v>0</v>
      </c>
      <c r="AC421" s="138">
        <f t="shared" si="272"/>
        <v>508000</v>
      </c>
      <c r="AD421" s="138">
        <f t="shared" si="272"/>
        <v>0</v>
      </c>
      <c r="AE421" s="138">
        <f t="shared" ref="AE421:AE487" si="273">SUM(AB421:AD421)</f>
        <v>508000</v>
      </c>
      <c r="AF421" s="138"/>
      <c r="AG421" s="138">
        <f>+[3]CHD6!AX114</f>
        <v>107300</v>
      </c>
      <c r="AH421" s="138"/>
      <c r="AI421" s="138">
        <f t="shared" si="268"/>
        <v>107300</v>
      </c>
      <c r="AJ421" s="138">
        <f t="shared" si="259"/>
        <v>0</v>
      </c>
      <c r="AK421" s="138">
        <f t="shared" si="259"/>
        <v>400700</v>
      </c>
      <c r="AL421" s="138">
        <f t="shared" si="259"/>
        <v>0</v>
      </c>
      <c r="AM421" s="138">
        <f t="shared" si="260"/>
        <v>400700</v>
      </c>
      <c r="AN421" s="181" t="str">
        <f t="shared" si="208"/>
        <v xml:space="preserve"> </v>
      </c>
      <c r="AO421" s="181">
        <f t="shared" si="207"/>
        <v>0.21122047244094488</v>
      </c>
      <c r="AP421" s="181" t="str">
        <f t="shared" si="207"/>
        <v xml:space="preserve"> </v>
      </c>
      <c r="AQ421" s="181">
        <f t="shared" si="207"/>
        <v>0.21122047244094488</v>
      </c>
      <c r="AR421" s="138">
        <f t="shared" si="269"/>
        <v>0</v>
      </c>
      <c r="AS421" s="138">
        <f t="shared" si="269"/>
        <v>0</v>
      </c>
      <c r="AT421" s="138">
        <f t="shared" si="269"/>
        <v>0</v>
      </c>
      <c r="AU421" s="138">
        <f t="shared" si="270"/>
        <v>0</v>
      </c>
      <c r="AV421" s="143"/>
    </row>
    <row r="422" spans="1:49" s="96" customFormat="1">
      <c r="A422" s="135"/>
      <c r="B422" s="136"/>
      <c r="C422" s="212" t="s">
        <v>54</v>
      </c>
      <c r="D422" s="138">
        <v>0</v>
      </c>
      <c r="E422" s="138">
        <v>485000</v>
      </c>
      <c r="F422" s="138">
        <v>0</v>
      </c>
      <c r="G422" s="138">
        <f t="shared" si="261"/>
        <v>485000</v>
      </c>
      <c r="H422" s="138"/>
      <c r="I422" s="138"/>
      <c r="J422" s="138"/>
      <c r="K422" s="138">
        <f t="shared" si="262"/>
        <v>0</v>
      </c>
      <c r="L422" s="138">
        <f t="shared" si="263"/>
        <v>0</v>
      </c>
      <c r="M422" s="138">
        <f t="shared" si="263"/>
        <v>485000</v>
      </c>
      <c r="N422" s="138">
        <f t="shared" si="263"/>
        <v>0</v>
      </c>
      <c r="O422" s="138">
        <f t="shared" si="264"/>
        <v>485000</v>
      </c>
      <c r="P422" s="138">
        <v>0</v>
      </c>
      <c r="Q422" s="138">
        <v>485000</v>
      </c>
      <c r="R422" s="138">
        <v>0</v>
      </c>
      <c r="S422" s="138">
        <f t="shared" si="265"/>
        <v>485000</v>
      </c>
      <c r="T422" s="138"/>
      <c r="U422" s="138"/>
      <c r="V422" s="138"/>
      <c r="W422" s="138">
        <f t="shared" si="266"/>
        <v>0</v>
      </c>
      <c r="X422" s="138"/>
      <c r="Y422" s="138">
        <v>500000</v>
      </c>
      <c r="Z422" s="138"/>
      <c r="AA422" s="138">
        <f t="shared" si="267"/>
        <v>500000</v>
      </c>
      <c r="AB422" s="138">
        <f t="shared" si="272"/>
        <v>0</v>
      </c>
      <c r="AC422" s="138">
        <f t="shared" si="272"/>
        <v>985000</v>
      </c>
      <c r="AD422" s="138">
        <f t="shared" si="272"/>
        <v>0</v>
      </c>
      <c r="AE422" s="138">
        <f t="shared" si="273"/>
        <v>985000</v>
      </c>
      <c r="AF422" s="138"/>
      <c r="AG422" s="138">
        <f>+[3]CHD7!AX114</f>
        <v>914948</v>
      </c>
      <c r="AH422" s="138"/>
      <c r="AI422" s="138">
        <f t="shared" si="268"/>
        <v>914948</v>
      </c>
      <c r="AJ422" s="138">
        <f t="shared" si="259"/>
        <v>0</v>
      </c>
      <c r="AK422" s="138">
        <f t="shared" si="259"/>
        <v>70052</v>
      </c>
      <c r="AL422" s="138">
        <f t="shared" si="259"/>
        <v>0</v>
      </c>
      <c r="AM422" s="138">
        <f t="shared" si="260"/>
        <v>70052</v>
      </c>
      <c r="AN422" s="181" t="str">
        <f t="shared" si="208"/>
        <v xml:space="preserve"> </v>
      </c>
      <c r="AO422" s="181">
        <f t="shared" si="207"/>
        <v>0.92888121827411163</v>
      </c>
      <c r="AP422" s="181" t="str">
        <f t="shared" si="207"/>
        <v xml:space="preserve"> </v>
      </c>
      <c r="AQ422" s="181">
        <f t="shared" si="207"/>
        <v>0.92888121827411163</v>
      </c>
      <c r="AR422" s="138">
        <f t="shared" si="269"/>
        <v>0</v>
      </c>
      <c r="AS422" s="138">
        <f t="shared" si="269"/>
        <v>0</v>
      </c>
      <c r="AT422" s="138">
        <f t="shared" si="269"/>
        <v>0</v>
      </c>
      <c r="AU422" s="138">
        <f t="shared" si="270"/>
        <v>0</v>
      </c>
      <c r="AV422" s="143"/>
    </row>
    <row r="423" spans="1:49" s="96" customFormat="1">
      <c r="A423" s="135"/>
      <c r="B423" s="136"/>
      <c r="C423" s="212" t="s">
        <v>103</v>
      </c>
      <c r="D423" s="138">
        <v>0</v>
      </c>
      <c r="E423" s="138">
        <v>921000</v>
      </c>
      <c r="F423" s="138">
        <v>0</v>
      </c>
      <c r="G423" s="138">
        <f t="shared" si="261"/>
        <v>921000</v>
      </c>
      <c r="H423" s="138"/>
      <c r="I423" s="138"/>
      <c r="J423" s="138"/>
      <c r="K423" s="138">
        <f t="shared" si="262"/>
        <v>0</v>
      </c>
      <c r="L423" s="138">
        <f t="shared" si="263"/>
        <v>0</v>
      </c>
      <c r="M423" s="138">
        <f t="shared" si="263"/>
        <v>921000</v>
      </c>
      <c r="N423" s="138">
        <f t="shared" si="263"/>
        <v>0</v>
      </c>
      <c r="O423" s="138">
        <f t="shared" si="264"/>
        <v>921000</v>
      </c>
      <c r="P423" s="138">
        <v>0</v>
      </c>
      <c r="Q423" s="138">
        <v>921000</v>
      </c>
      <c r="R423" s="138">
        <v>0</v>
      </c>
      <c r="S423" s="138">
        <f t="shared" si="265"/>
        <v>921000</v>
      </c>
      <c r="T423" s="138"/>
      <c r="U423" s="138"/>
      <c r="V423" s="138"/>
      <c r="W423" s="138">
        <f t="shared" si="266"/>
        <v>0</v>
      </c>
      <c r="X423" s="138"/>
      <c r="Y423" s="138"/>
      <c r="Z423" s="138"/>
      <c r="AA423" s="138">
        <f t="shared" si="267"/>
        <v>0</v>
      </c>
      <c r="AB423" s="138">
        <f t="shared" si="272"/>
        <v>0</v>
      </c>
      <c r="AC423" s="138">
        <f t="shared" si="272"/>
        <v>921000</v>
      </c>
      <c r="AD423" s="138">
        <f t="shared" si="272"/>
        <v>0</v>
      </c>
      <c r="AE423" s="138">
        <f t="shared" si="273"/>
        <v>921000</v>
      </c>
      <c r="AF423" s="138"/>
      <c r="AG423" s="138">
        <f>+[3]CHD8!AX114</f>
        <v>650400</v>
      </c>
      <c r="AH423" s="138"/>
      <c r="AI423" s="138">
        <f t="shared" si="268"/>
        <v>650400</v>
      </c>
      <c r="AJ423" s="138">
        <f t="shared" si="259"/>
        <v>0</v>
      </c>
      <c r="AK423" s="138">
        <f t="shared" si="259"/>
        <v>270600</v>
      </c>
      <c r="AL423" s="138">
        <f t="shared" si="259"/>
        <v>0</v>
      </c>
      <c r="AM423" s="138">
        <f t="shared" si="260"/>
        <v>270600</v>
      </c>
      <c r="AN423" s="181" t="str">
        <f t="shared" ref="AN423:AQ468" si="274">IF(AB423=0," ",AF423/AB423)</f>
        <v xml:space="preserve"> </v>
      </c>
      <c r="AO423" s="181">
        <f t="shared" si="207"/>
        <v>0.70618892508143327</v>
      </c>
      <c r="AP423" s="181" t="str">
        <f t="shared" si="207"/>
        <v xml:space="preserve"> </v>
      </c>
      <c r="AQ423" s="181">
        <f t="shared" si="207"/>
        <v>0.70618892508143327</v>
      </c>
      <c r="AR423" s="138">
        <f t="shared" si="269"/>
        <v>0</v>
      </c>
      <c r="AS423" s="138">
        <f t="shared" si="269"/>
        <v>0</v>
      </c>
      <c r="AT423" s="138">
        <f t="shared" si="269"/>
        <v>0</v>
      </c>
      <c r="AU423" s="138">
        <f t="shared" si="270"/>
        <v>0</v>
      </c>
      <c r="AV423" s="143"/>
    </row>
    <row r="424" spans="1:49" s="96" customFormat="1" ht="24">
      <c r="A424" s="135"/>
      <c r="B424" s="136"/>
      <c r="C424" s="212" t="s">
        <v>105</v>
      </c>
      <c r="D424" s="138">
        <v>0</v>
      </c>
      <c r="E424" s="138">
        <v>1492000</v>
      </c>
      <c r="F424" s="138">
        <v>0</v>
      </c>
      <c r="G424" s="138">
        <f t="shared" si="261"/>
        <v>1492000</v>
      </c>
      <c r="H424" s="138"/>
      <c r="I424" s="138"/>
      <c r="J424" s="138"/>
      <c r="K424" s="138">
        <f t="shared" si="262"/>
        <v>0</v>
      </c>
      <c r="L424" s="138">
        <f t="shared" si="263"/>
        <v>0</v>
      </c>
      <c r="M424" s="138">
        <f t="shared" si="263"/>
        <v>1492000</v>
      </c>
      <c r="N424" s="138">
        <f t="shared" si="263"/>
        <v>0</v>
      </c>
      <c r="O424" s="138">
        <f t="shared" si="264"/>
        <v>1492000</v>
      </c>
      <c r="P424" s="138">
        <v>0</v>
      </c>
      <c r="Q424" s="138">
        <v>1492000</v>
      </c>
      <c r="R424" s="138">
        <v>0</v>
      </c>
      <c r="S424" s="138">
        <f t="shared" si="265"/>
        <v>1492000</v>
      </c>
      <c r="T424" s="138"/>
      <c r="U424" s="138"/>
      <c r="V424" s="138"/>
      <c r="W424" s="138">
        <f t="shared" si="266"/>
        <v>0</v>
      </c>
      <c r="X424" s="138"/>
      <c r="Y424" s="138"/>
      <c r="Z424" s="138"/>
      <c r="AA424" s="138">
        <f t="shared" si="267"/>
        <v>0</v>
      </c>
      <c r="AB424" s="138">
        <f t="shared" si="272"/>
        <v>0</v>
      </c>
      <c r="AC424" s="138">
        <f t="shared" si="272"/>
        <v>1492000</v>
      </c>
      <c r="AD424" s="138">
        <f t="shared" si="272"/>
        <v>0</v>
      </c>
      <c r="AE424" s="138">
        <f t="shared" si="273"/>
        <v>1492000</v>
      </c>
      <c r="AF424" s="138"/>
      <c r="AG424" s="138">
        <f>+[3]CHD9!AX114</f>
        <v>1155028</v>
      </c>
      <c r="AH424" s="138"/>
      <c r="AI424" s="138">
        <f t="shared" si="268"/>
        <v>1155028</v>
      </c>
      <c r="AJ424" s="138">
        <f t="shared" si="259"/>
        <v>0</v>
      </c>
      <c r="AK424" s="138">
        <f t="shared" si="259"/>
        <v>336972</v>
      </c>
      <c r="AL424" s="138">
        <f t="shared" si="259"/>
        <v>0</v>
      </c>
      <c r="AM424" s="138">
        <f t="shared" si="260"/>
        <v>336972</v>
      </c>
      <c r="AN424" s="181" t="str">
        <f t="shared" si="274"/>
        <v xml:space="preserve"> </v>
      </c>
      <c r="AO424" s="181">
        <f t="shared" si="207"/>
        <v>0.77414745308310995</v>
      </c>
      <c r="AP424" s="181" t="str">
        <f t="shared" si="207"/>
        <v xml:space="preserve"> </v>
      </c>
      <c r="AQ424" s="181">
        <f t="shared" si="207"/>
        <v>0.77414745308310995</v>
      </c>
      <c r="AR424" s="138">
        <f t="shared" si="269"/>
        <v>0</v>
      </c>
      <c r="AS424" s="138">
        <f t="shared" si="269"/>
        <v>0</v>
      </c>
      <c r="AT424" s="138">
        <f t="shared" si="269"/>
        <v>0</v>
      </c>
      <c r="AU424" s="138">
        <f t="shared" si="270"/>
        <v>0</v>
      </c>
      <c r="AV424" s="143"/>
    </row>
    <row r="425" spans="1:49" s="96" customFormat="1" ht="24">
      <c r="A425" s="135"/>
      <c r="B425" s="136"/>
      <c r="C425" s="212" t="s">
        <v>107</v>
      </c>
      <c r="D425" s="138">
        <v>0</v>
      </c>
      <c r="E425" s="138">
        <v>668000</v>
      </c>
      <c r="F425" s="138">
        <v>0</v>
      </c>
      <c r="G425" s="138">
        <f t="shared" si="261"/>
        <v>668000</v>
      </c>
      <c r="H425" s="138"/>
      <c r="I425" s="138"/>
      <c r="J425" s="138"/>
      <c r="K425" s="138">
        <f t="shared" si="262"/>
        <v>0</v>
      </c>
      <c r="L425" s="138">
        <f t="shared" si="263"/>
        <v>0</v>
      </c>
      <c r="M425" s="138">
        <f t="shared" si="263"/>
        <v>668000</v>
      </c>
      <c r="N425" s="138">
        <f t="shared" si="263"/>
        <v>0</v>
      </c>
      <c r="O425" s="138">
        <f t="shared" si="264"/>
        <v>668000</v>
      </c>
      <c r="P425" s="138">
        <v>0</v>
      </c>
      <c r="Q425" s="138">
        <v>668000</v>
      </c>
      <c r="R425" s="138">
        <v>0</v>
      </c>
      <c r="S425" s="138">
        <f t="shared" si="265"/>
        <v>668000</v>
      </c>
      <c r="T425" s="138"/>
      <c r="U425" s="138"/>
      <c r="V425" s="138"/>
      <c r="W425" s="138">
        <f t="shared" si="266"/>
        <v>0</v>
      </c>
      <c r="X425" s="138"/>
      <c r="Y425" s="138">
        <v>800000</v>
      </c>
      <c r="Z425" s="138"/>
      <c r="AA425" s="138">
        <f t="shared" si="267"/>
        <v>800000</v>
      </c>
      <c r="AB425" s="138">
        <f t="shared" si="272"/>
        <v>0</v>
      </c>
      <c r="AC425" s="138">
        <f t="shared" si="272"/>
        <v>1468000</v>
      </c>
      <c r="AD425" s="138">
        <f t="shared" si="272"/>
        <v>0</v>
      </c>
      <c r="AE425" s="138">
        <f t="shared" si="273"/>
        <v>1468000</v>
      </c>
      <c r="AF425" s="138"/>
      <c r="AG425" s="138">
        <f>+[3]CHD10!AX114</f>
        <v>1145010</v>
      </c>
      <c r="AH425" s="138"/>
      <c r="AI425" s="138">
        <f t="shared" si="268"/>
        <v>1145010</v>
      </c>
      <c r="AJ425" s="138">
        <f t="shared" si="259"/>
        <v>0</v>
      </c>
      <c r="AK425" s="138">
        <f t="shared" si="259"/>
        <v>322990</v>
      </c>
      <c r="AL425" s="138">
        <f t="shared" si="259"/>
        <v>0</v>
      </c>
      <c r="AM425" s="138">
        <f t="shared" si="260"/>
        <v>322990</v>
      </c>
      <c r="AN425" s="181" t="str">
        <f t="shared" si="274"/>
        <v xml:space="preserve"> </v>
      </c>
      <c r="AO425" s="181">
        <f t="shared" si="207"/>
        <v>0.77997956403269753</v>
      </c>
      <c r="AP425" s="181" t="str">
        <f t="shared" si="207"/>
        <v xml:space="preserve"> </v>
      </c>
      <c r="AQ425" s="181">
        <f t="shared" si="207"/>
        <v>0.77997956403269753</v>
      </c>
      <c r="AR425" s="138">
        <f t="shared" si="269"/>
        <v>0</v>
      </c>
      <c r="AS425" s="138">
        <f t="shared" si="269"/>
        <v>0</v>
      </c>
      <c r="AT425" s="138">
        <f t="shared" si="269"/>
        <v>0</v>
      </c>
      <c r="AU425" s="138">
        <f t="shared" si="270"/>
        <v>0</v>
      </c>
      <c r="AV425" s="143"/>
    </row>
    <row r="426" spans="1:49" s="96" customFormat="1">
      <c r="A426" s="135"/>
      <c r="B426" s="136"/>
      <c r="C426" s="212" t="s">
        <v>55</v>
      </c>
      <c r="D426" s="138">
        <v>0</v>
      </c>
      <c r="E426" s="138">
        <v>1209000</v>
      </c>
      <c r="F426" s="138">
        <v>0</v>
      </c>
      <c r="G426" s="138">
        <f t="shared" si="261"/>
        <v>1209000</v>
      </c>
      <c r="H426" s="138"/>
      <c r="I426" s="138"/>
      <c r="J426" s="138"/>
      <c r="K426" s="138">
        <f t="shared" si="262"/>
        <v>0</v>
      </c>
      <c r="L426" s="138">
        <f t="shared" si="263"/>
        <v>0</v>
      </c>
      <c r="M426" s="138">
        <f t="shared" si="263"/>
        <v>1209000</v>
      </c>
      <c r="N426" s="138">
        <f t="shared" si="263"/>
        <v>0</v>
      </c>
      <c r="O426" s="138">
        <f t="shared" si="264"/>
        <v>1209000</v>
      </c>
      <c r="P426" s="138">
        <v>0</v>
      </c>
      <c r="Q426" s="138">
        <v>1209000</v>
      </c>
      <c r="R426" s="138">
        <v>0</v>
      </c>
      <c r="S426" s="138">
        <f t="shared" si="265"/>
        <v>1209000</v>
      </c>
      <c r="T426" s="138"/>
      <c r="U426" s="138"/>
      <c r="V426" s="138"/>
      <c r="W426" s="138">
        <f t="shared" si="266"/>
        <v>0</v>
      </c>
      <c r="X426" s="138"/>
      <c r="Y426" s="138">
        <v>400000</v>
      </c>
      <c r="Z426" s="138"/>
      <c r="AA426" s="138">
        <f t="shared" si="267"/>
        <v>400000</v>
      </c>
      <c r="AB426" s="138">
        <f t="shared" si="272"/>
        <v>0</v>
      </c>
      <c r="AC426" s="138">
        <f t="shared" si="272"/>
        <v>1609000</v>
      </c>
      <c r="AD426" s="138">
        <f t="shared" si="272"/>
        <v>0</v>
      </c>
      <c r="AE426" s="138">
        <f t="shared" si="273"/>
        <v>1609000</v>
      </c>
      <c r="AF426" s="138"/>
      <c r="AG426" s="138">
        <f>+[3]CHD11!AX114</f>
        <v>987996.72</v>
      </c>
      <c r="AH426" s="138"/>
      <c r="AI426" s="138">
        <f t="shared" si="268"/>
        <v>987996.72</v>
      </c>
      <c r="AJ426" s="138">
        <f t="shared" si="259"/>
        <v>0</v>
      </c>
      <c r="AK426" s="138">
        <f t="shared" si="259"/>
        <v>621003.28</v>
      </c>
      <c r="AL426" s="138">
        <f t="shared" si="259"/>
        <v>0</v>
      </c>
      <c r="AM426" s="138">
        <f t="shared" si="260"/>
        <v>621003.28</v>
      </c>
      <c r="AN426" s="181" t="str">
        <f t="shared" si="274"/>
        <v xml:space="preserve"> </v>
      </c>
      <c r="AO426" s="181">
        <f t="shared" si="274"/>
        <v>0.61404395276569301</v>
      </c>
      <c r="AP426" s="181" t="str">
        <f t="shared" si="274"/>
        <v xml:space="preserve"> </v>
      </c>
      <c r="AQ426" s="181">
        <f t="shared" si="274"/>
        <v>0.61404395276569301</v>
      </c>
      <c r="AR426" s="138">
        <f t="shared" si="269"/>
        <v>0</v>
      </c>
      <c r="AS426" s="138">
        <f t="shared" si="269"/>
        <v>0</v>
      </c>
      <c r="AT426" s="138">
        <f t="shared" si="269"/>
        <v>0</v>
      </c>
      <c r="AU426" s="138">
        <f t="shared" si="270"/>
        <v>0</v>
      </c>
      <c r="AV426" s="143"/>
    </row>
    <row r="427" spans="1:49" s="96" customFormat="1">
      <c r="A427" s="135"/>
      <c r="B427" s="136"/>
      <c r="C427" s="212" t="s">
        <v>56</v>
      </c>
      <c r="D427" s="138">
        <v>0</v>
      </c>
      <c r="E427" s="138">
        <v>984000</v>
      </c>
      <c r="F427" s="138">
        <v>0</v>
      </c>
      <c r="G427" s="138">
        <f t="shared" si="261"/>
        <v>984000</v>
      </c>
      <c r="H427" s="138"/>
      <c r="I427" s="138"/>
      <c r="J427" s="138"/>
      <c r="K427" s="138">
        <f t="shared" si="262"/>
        <v>0</v>
      </c>
      <c r="L427" s="138">
        <f t="shared" si="263"/>
        <v>0</v>
      </c>
      <c r="M427" s="138">
        <f t="shared" si="263"/>
        <v>984000</v>
      </c>
      <c r="N427" s="138">
        <f t="shared" si="263"/>
        <v>0</v>
      </c>
      <c r="O427" s="138">
        <f t="shared" si="264"/>
        <v>984000</v>
      </c>
      <c r="P427" s="138">
        <v>0</v>
      </c>
      <c r="Q427" s="138">
        <v>984000</v>
      </c>
      <c r="R427" s="138">
        <v>0</v>
      </c>
      <c r="S427" s="138">
        <f t="shared" si="265"/>
        <v>984000</v>
      </c>
      <c r="T427" s="138"/>
      <c r="U427" s="138"/>
      <c r="V427" s="138"/>
      <c r="W427" s="138">
        <f t="shared" si="266"/>
        <v>0</v>
      </c>
      <c r="X427" s="138"/>
      <c r="Y427" s="138">
        <v>350000</v>
      </c>
      <c r="Z427" s="138"/>
      <c r="AA427" s="138">
        <f t="shared" si="267"/>
        <v>350000</v>
      </c>
      <c r="AB427" s="138">
        <f t="shared" si="272"/>
        <v>0</v>
      </c>
      <c r="AC427" s="138">
        <f t="shared" si="272"/>
        <v>1334000</v>
      </c>
      <c r="AD427" s="138">
        <f t="shared" si="272"/>
        <v>0</v>
      </c>
      <c r="AE427" s="138">
        <f t="shared" si="273"/>
        <v>1334000</v>
      </c>
      <c r="AF427" s="138"/>
      <c r="AG427" s="138">
        <f>+[3]CHD12!AX114</f>
        <v>491335</v>
      </c>
      <c r="AH427" s="138"/>
      <c r="AI427" s="138">
        <f t="shared" si="268"/>
        <v>491335</v>
      </c>
      <c r="AJ427" s="138">
        <f t="shared" si="259"/>
        <v>0</v>
      </c>
      <c r="AK427" s="138">
        <f t="shared" si="259"/>
        <v>842665</v>
      </c>
      <c r="AL427" s="138">
        <f t="shared" si="259"/>
        <v>0</v>
      </c>
      <c r="AM427" s="138">
        <f t="shared" si="260"/>
        <v>842665</v>
      </c>
      <c r="AN427" s="181" t="str">
        <f t="shared" si="274"/>
        <v xml:space="preserve"> </v>
      </c>
      <c r="AO427" s="181">
        <f t="shared" si="274"/>
        <v>0.36831709145427288</v>
      </c>
      <c r="AP427" s="181" t="str">
        <f t="shared" si="274"/>
        <v xml:space="preserve"> </v>
      </c>
      <c r="AQ427" s="181">
        <f t="shared" si="274"/>
        <v>0.36831709145427288</v>
      </c>
      <c r="AR427" s="138">
        <f t="shared" si="269"/>
        <v>0</v>
      </c>
      <c r="AS427" s="138">
        <f t="shared" si="269"/>
        <v>0</v>
      </c>
      <c r="AT427" s="138">
        <f t="shared" si="269"/>
        <v>0</v>
      </c>
      <c r="AU427" s="138">
        <f t="shared" si="270"/>
        <v>0</v>
      </c>
      <c r="AV427" s="143"/>
    </row>
    <row r="428" spans="1:49" s="96" customFormat="1">
      <c r="A428" s="135"/>
      <c r="B428" s="136"/>
      <c r="C428" s="212" t="s">
        <v>111</v>
      </c>
      <c r="D428" s="138">
        <v>0</v>
      </c>
      <c r="E428" s="138">
        <v>675000</v>
      </c>
      <c r="F428" s="138">
        <v>0</v>
      </c>
      <c r="G428" s="138">
        <f t="shared" si="261"/>
        <v>675000</v>
      </c>
      <c r="H428" s="138"/>
      <c r="I428" s="138"/>
      <c r="J428" s="138"/>
      <c r="K428" s="138">
        <f t="shared" si="262"/>
        <v>0</v>
      </c>
      <c r="L428" s="138">
        <f t="shared" si="263"/>
        <v>0</v>
      </c>
      <c r="M428" s="138">
        <f t="shared" si="263"/>
        <v>675000</v>
      </c>
      <c r="N428" s="138">
        <f t="shared" si="263"/>
        <v>0</v>
      </c>
      <c r="O428" s="138">
        <f t="shared" si="264"/>
        <v>675000</v>
      </c>
      <c r="P428" s="138">
        <v>0</v>
      </c>
      <c r="Q428" s="138">
        <v>675000</v>
      </c>
      <c r="R428" s="138">
        <v>0</v>
      </c>
      <c r="S428" s="138">
        <f t="shared" si="265"/>
        <v>675000</v>
      </c>
      <c r="T428" s="138"/>
      <c r="U428" s="138"/>
      <c r="V428" s="138"/>
      <c r="W428" s="138">
        <f t="shared" si="266"/>
        <v>0</v>
      </c>
      <c r="X428" s="138"/>
      <c r="Y428" s="138">
        <v>630000</v>
      </c>
      <c r="Z428" s="138"/>
      <c r="AA428" s="138">
        <f t="shared" si="267"/>
        <v>630000</v>
      </c>
      <c r="AB428" s="138">
        <f t="shared" si="272"/>
        <v>0</v>
      </c>
      <c r="AC428" s="138">
        <f t="shared" si="272"/>
        <v>1305000</v>
      </c>
      <c r="AD428" s="138">
        <f t="shared" si="272"/>
        <v>0</v>
      </c>
      <c r="AE428" s="138">
        <f t="shared" si="273"/>
        <v>1305000</v>
      </c>
      <c r="AF428" s="138"/>
      <c r="AG428" s="138">
        <f>+[3]CHD13!AX114</f>
        <v>959550.74</v>
      </c>
      <c r="AH428" s="138"/>
      <c r="AI428" s="138">
        <f t="shared" si="268"/>
        <v>959550.74</v>
      </c>
      <c r="AJ428" s="138">
        <f t="shared" si="259"/>
        <v>0</v>
      </c>
      <c r="AK428" s="138">
        <f t="shared" si="259"/>
        <v>345449.26</v>
      </c>
      <c r="AL428" s="138">
        <f t="shared" si="259"/>
        <v>0</v>
      </c>
      <c r="AM428" s="138">
        <f t="shared" si="260"/>
        <v>345449.26</v>
      </c>
      <c r="AN428" s="181" t="str">
        <f t="shared" si="274"/>
        <v xml:space="preserve"> </v>
      </c>
      <c r="AO428" s="181">
        <f t="shared" si="274"/>
        <v>0.7352879233716475</v>
      </c>
      <c r="AP428" s="181" t="str">
        <f t="shared" si="274"/>
        <v xml:space="preserve"> </v>
      </c>
      <c r="AQ428" s="181">
        <f t="shared" si="274"/>
        <v>0.7352879233716475</v>
      </c>
      <c r="AR428" s="138">
        <f t="shared" si="269"/>
        <v>0</v>
      </c>
      <c r="AS428" s="138">
        <f t="shared" si="269"/>
        <v>0</v>
      </c>
      <c r="AT428" s="138">
        <f t="shared" si="269"/>
        <v>0</v>
      </c>
      <c r="AU428" s="138">
        <f t="shared" si="270"/>
        <v>0</v>
      </c>
      <c r="AV428" s="143"/>
    </row>
    <row r="429" spans="1:49" s="96" customFormat="1">
      <c r="A429" s="135"/>
      <c r="B429" s="136"/>
      <c r="C429" s="212"/>
      <c r="D429" s="138"/>
      <c r="E429" s="138"/>
      <c r="F429" s="138"/>
      <c r="G429" s="138">
        <f t="shared" si="261"/>
        <v>0</v>
      </c>
      <c r="H429" s="138"/>
      <c r="I429" s="138"/>
      <c r="J429" s="138"/>
      <c r="K429" s="138">
        <f t="shared" si="262"/>
        <v>0</v>
      </c>
      <c r="L429" s="138">
        <f t="shared" si="263"/>
        <v>0</v>
      </c>
      <c r="M429" s="138">
        <f t="shared" si="263"/>
        <v>0</v>
      </c>
      <c r="N429" s="138">
        <f t="shared" si="263"/>
        <v>0</v>
      </c>
      <c r="O429" s="138">
        <f t="shared" si="264"/>
        <v>0</v>
      </c>
      <c r="P429" s="138"/>
      <c r="Q429" s="138"/>
      <c r="R429" s="138"/>
      <c r="S429" s="138">
        <f t="shared" si="265"/>
        <v>0</v>
      </c>
      <c r="T429" s="138"/>
      <c r="U429" s="138"/>
      <c r="V429" s="138"/>
      <c r="W429" s="138">
        <f t="shared" si="266"/>
        <v>0</v>
      </c>
      <c r="X429" s="138"/>
      <c r="Y429" s="138"/>
      <c r="Z429" s="138"/>
      <c r="AA429" s="138">
        <f t="shared" si="267"/>
        <v>0</v>
      </c>
      <c r="AB429" s="138">
        <f t="shared" si="272"/>
        <v>0</v>
      </c>
      <c r="AC429" s="138">
        <f t="shared" si="272"/>
        <v>0</v>
      </c>
      <c r="AD429" s="138">
        <f t="shared" si="272"/>
        <v>0</v>
      </c>
      <c r="AE429" s="138">
        <f t="shared" si="273"/>
        <v>0</v>
      </c>
      <c r="AF429" s="138"/>
      <c r="AG429" s="138"/>
      <c r="AH429" s="138"/>
      <c r="AI429" s="138">
        <f t="shared" si="268"/>
        <v>0</v>
      </c>
      <c r="AJ429" s="138">
        <f t="shared" si="259"/>
        <v>0</v>
      </c>
      <c r="AK429" s="138">
        <f t="shared" si="259"/>
        <v>0</v>
      </c>
      <c r="AL429" s="138">
        <f t="shared" si="259"/>
        <v>0</v>
      </c>
      <c r="AM429" s="138">
        <f t="shared" si="260"/>
        <v>0</v>
      </c>
      <c r="AN429" s="181" t="str">
        <f t="shared" si="274"/>
        <v xml:space="preserve"> </v>
      </c>
      <c r="AO429" s="181" t="str">
        <f t="shared" si="274"/>
        <v xml:space="preserve"> </v>
      </c>
      <c r="AP429" s="181" t="str">
        <f t="shared" si="274"/>
        <v xml:space="preserve"> </v>
      </c>
      <c r="AQ429" s="181" t="str">
        <f t="shared" si="274"/>
        <v xml:space="preserve"> </v>
      </c>
      <c r="AR429" s="138">
        <f t="shared" si="269"/>
        <v>0</v>
      </c>
      <c r="AS429" s="138">
        <f t="shared" si="269"/>
        <v>0</v>
      </c>
      <c r="AT429" s="138">
        <f t="shared" si="269"/>
        <v>0</v>
      </c>
      <c r="AU429" s="138">
        <f t="shared" si="270"/>
        <v>0</v>
      </c>
      <c r="AV429" s="143"/>
    </row>
    <row r="430" spans="1:49" s="168" customFormat="1">
      <c r="A430" s="176" t="s">
        <v>216</v>
      </c>
      <c r="B430" s="177"/>
      <c r="C430" s="211" t="s">
        <v>217</v>
      </c>
      <c r="D430" s="164">
        <f>SUM(D431:D449)</f>
        <v>0</v>
      </c>
      <c r="E430" s="164">
        <f t="shared" ref="E430:AH430" si="275">SUM(E431:E449)</f>
        <v>6892396900</v>
      </c>
      <c r="F430" s="164">
        <f t="shared" si="275"/>
        <v>0</v>
      </c>
      <c r="G430" s="164">
        <f t="shared" si="261"/>
        <v>6892396900</v>
      </c>
      <c r="H430" s="164">
        <f t="shared" si="275"/>
        <v>0</v>
      </c>
      <c r="I430" s="164">
        <f t="shared" si="275"/>
        <v>0</v>
      </c>
      <c r="J430" s="164">
        <f t="shared" si="275"/>
        <v>0</v>
      </c>
      <c r="K430" s="164">
        <f t="shared" si="262"/>
        <v>0</v>
      </c>
      <c r="L430" s="164">
        <f t="shared" si="263"/>
        <v>0</v>
      </c>
      <c r="M430" s="164">
        <f t="shared" si="263"/>
        <v>6892396900</v>
      </c>
      <c r="N430" s="164">
        <f t="shared" si="263"/>
        <v>0</v>
      </c>
      <c r="O430" s="164">
        <f t="shared" si="264"/>
        <v>6892396900</v>
      </c>
      <c r="P430" s="164">
        <f t="shared" si="275"/>
        <v>0</v>
      </c>
      <c r="Q430" s="164">
        <f t="shared" si="275"/>
        <v>6892396900</v>
      </c>
      <c r="R430" s="164">
        <f t="shared" si="275"/>
        <v>0</v>
      </c>
      <c r="S430" s="164">
        <f t="shared" si="265"/>
        <v>6892396900</v>
      </c>
      <c r="T430" s="164">
        <f t="shared" si="275"/>
        <v>0</v>
      </c>
      <c r="U430" s="164">
        <f t="shared" si="275"/>
        <v>0</v>
      </c>
      <c r="V430" s="164">
        <f t="shared" si="275"/>
        <v>0</v>
      </c>
      <c r="W430" s="164">
        <f t="shared" si="266"/>
        <v>0</v>
      </c>
      <c r="X430" s="164">
        <f t="shared" si="275"/>
        <v>0</v>
      </c>
      <c r="Y430" s="164">
        <f t="shared" si="275"/>
        <v>0</v>
      </c>
      <c r="Z430" s="164">
        <f t="shared" si="275"/>
        <v>0</v>
      </c>
      <c r="AA430" s="164">
        <f t="shared" si="267"/>
        <v>0</v>
      </c>
      <c r="AB430" s="164">
        <f t="shared" si="272"/>
        <v>0</v>
      </c>
      <c r="AC430" s="164">
        <f t="shared" si="272"/>
        <v>6892396900</v>
      </c>
      <c r="AD430" s="164">
        <f t="shared" si="272"/>
        <v>0</v>
      </c>
      <c r="AE430" s="164">
        <f t="shared" si="273"/>
        <v>6892396900</v>
      </c>
      <c r="AF430" s="164">
        <f t="shared" si="275"/>
        <v>0</v>
      </c>
      <c r="AG430" s="164">
        <f t="shared" si="275"/>
        <v>6830040468.079999</v>
      </c>
      <c r="AH430" s="164">
        <f t="shared" si="275"/>
        <v>0</v>
      </c>
      <c r="AI430" s="164">
        <f t="shared" si="268"/>
        <v>6830040468.079999</v>
      </c>
      <c r="AJ430" s="164">
        <f t="shared" si="259"/>
        <v>0</v>
      </c>
      <c r="AK430" s="164">
        <f t="shared" si="259"/>
        <v>62356431.92000103</v>
      </c>
      <c r="AL430" s="164">
        <f t="shared" si="259"/>
        <v>0</v>
      </c>
      <c r="AM430" s="164">
        <f t="shared" si="260"/>
        <v>62356431.92000103</v>
      </c>
      <c r="AN430" s="166" t="str">
        <f t="shared" si="274"/>
        <v xml:space="preserve"> </v>
      </c>
      <c r="AO430" s="166">
        <f t="shared" si="274"/>
        <v>0.99095286693080586</v>
      </c>
      <c r="AP430" s="166" t="str">
        <f t="shared" si="274"/>
        <v xml:space="preserve"> </v>
      </c>
      <c r="AQ430" s="166">
        <f t="shared" si="274"/>
        <v>0.99095286693080586</v>
      </c>
      <c r="AR430" s="164">
        <f t="shared" si="269"/>
        <v>0</v>
      </c>
      <c r="AS430" s="164">
        <f t="shared" si="269"/>
        <v>0</v>
      </c>
      <c r="AT430" s="164">
        <f t="shared" si="269"/>
        <v>0</v>
      </c>
      <c r="AU430" s="164">
        <f t="shared" si="270"/>
        <v>0</v>
      </c>
      <c r="AV430" s="167"/>
      <c r="AW430" s="168">
        <f>+AM430-'[1]Summary by PAP CY2015'!$BE$117</f>
        <v>9.5367431640625E-7</v>
      </c>
    </row>
    <row r="431" spans="1:49" s="96" customFormat="1" ht="12.75">
      <c r="A431" s="135"/>
      <c r="B431" s="136"/>
      <c r="C431" s="212" t="s">
        <v>51</v>
      </c>
      <c r="D431" s="138">
        <v>0</v>
      </c>
      <c r="E431" s="254">
        <f>3236241000+3556155900</f>
        <v>6792396900</v>
      </c>
      <c r="F431" s="138">
        <v>0</v>
      </c>
      <c r="G431" s="138">
        <f t="shared" si="261"/>
        <v>6792396900</v>
      </c>
      <c r="H431" s="138"/>
      <c r="I431" s="138"/>
      <c r="J431" s="138"/>
      <c r="K431" s="138">
        <f t="shared" si="262"/>
        <v>0</v>
      </c>
      <c r="L431" s="138">
        <f t="shared" si="263"/>
        <v>0</v>
      </c>
      <c r="M431" s="138">
        <f t="shared" si="263"/>
        <v>6792396900</v>
      </c>
      <c r="N431" s="138">
        <f t="shared" si="263"/>
        <v>0</v>
      </c>
      <c r="O431" s="138">
        <f t="shared" si="264"/>
        <v>6792396900</v>
      </c>
      <c r="P431" s="138"/>
      <c r="Q431" s="254">
        <f>3236241000+3556155900</f>
        <v>6792396900</v>
      </c>
      <c r="R431" s="138"/>
      <c r="S431" s="138">
        <f t="shared" si="265"/>
        <v>6792396900</v>
      </c>
      <c r="T431" s="138"/>
      <c r="U431" s="138"/>
      <c r="V431" s="138"/>
      <c r="W431" s="138">
        <f t="shared" si="266"/>
        <v>0</v>
      </c>
      <c r="X431" s="138">
        <f>-'[3]Central CY'!E113</f>
        <v>0</v>
      </c>
      <c r="Y431" s="138">
        <f>-'[3]Central CY'!E114</f>
        <v>-20000000</v>
      </c>
      <c r="Z431" s="138">
        <f>-'[3]Central CY'!E115</f>
        <v>0</v>
      </c>
      <c r="AA431" s="138">
        <f t="shared" si="267"/>
        <v>-20000000</v>
      </c>
      <c r="AB431" s="138">
        <f t="shared" si="272"/>
        <v>0</v>
      </c>
      <c r="AC431" s="138">
        <f t="shared" si="272"/>
        <v>6772396900</v>
      </c>
      <c r="AD431" s="138">
        <f t="shared" si="272"/>
        <v>0</v>
      </c>
      <c r="AE431" s="138">
        <f t="shared" si="273"/>
        <v>6772396900</v>
      </c>
      <c r="AF431" s="138">
        <f>'[3]Central CY'!F113</f>
        <v>0</v>
      </c>
      <c r="AG431" s="138">
        <f>'[3]Central CY'!F114</f>
        <v>6739989136.7199993</v>
      </c>
      <c r="AH431" s="138">
        <f>'[3]Central CY'!F115</f>
        <v>0</v>
      </c>
      <c r="AI431" s="138">
        <f t="shared" si="268"/>
        <v>6739989136.7199993</v>
      </c>
      <c r="AJ431" s="138">
        <f t="shared" si="259"/>
        <v>0</v>
      </c>
      <c r="AK431" s="138">
        <f t="shared" si="259"/>
        <v>32407763.280000687</v>
      </c>
      <c r="AL431" s="138">
        <f t="shared" si="259"/>
        <v>0</v>
      </c>
      <c r="AM431" s="138">
        <f t="shared" si="260"/>
        <v>32407763.280000687</v>
      </c>
      <c r="AN431" s="181" t="str">
        <f t="shared" si="274"/>
        <v xml:space="preserve"> </v>
      </c>
      <c r="AO431" s="181">
        <f t="shared" si="274"/>
        <v>0.99521472770150243</v>
      </c>
      <c r="AP431" s="181" t="str">
        <f t="shared" si="274"/>
        <v xml:space="preserve"> </v>
      </c>
      <c r="AQ431" s="181">
        <f t="shared" si="274"/>
        <v>0.99521472770150243</v>
      </c>
      <c r="AR431" s="138">
        <f t="shared" si="269"/>
        <v>0</v>
      </c>
      <c r="AS431" s="138">
        <f t="shared" si="269"/>
        <v>0</v>
      </c>
      <c r="AT431" s="138">
        <f t="shared" si="269"/>
        <v>0</v>
      </c>
      <c r="AU431" s="138">
        <f t="shared" si="270"/>
        <v>0</v>
      </c>
      <c r="AV431" s="143"/>
    </row>
    <row r="432" spans="1:49" s="96" customFormat="1" ht="24">
      <c r="A432" s="135"/>
      <c r="B432" s="136"/>
      <c r="C432" s="212" t="s">
        <v>52</v>
      </c>
      <c r="D432" s="138">
        <v>0</v>
      </c>
      <c r="E432" s="138">
        <v>6250000</v>
      </c>
      <c r="F432" s="138">
        <v>0</v>
      </c>
      <c r="G432" s="138">
        <f t="shared" si="261"/>
        <v>6250000</v>
      </c>
      <c r="H432" s="138"/>
      <c r="I432" s="138"/>
      <c r="J432" s="138"/>
      <c r="K432" s="138">
        <f t="shared" si="262"/>
        <v>0</v>
      </c>
      <c r="L432" s="138">
        <f t="shared" si="263"/>
        <v>0</v>
      </c>
      <c r="M432" s="138">
        <f t="shared" si="263"/>
        <v>6250000</v>
      </c>
      <c r="N432" s="138">
        <f t="shared" si="263"/>
        <v>0</v>
      </c>
      <c r="O432" s="138">
        <f t="shared" si="264"/>
        <v>6250000</v>
      </c>
      <c r="P432" s="138">
        <v>0</v>
      </c>
      <c r="Q432" s="138">
        <v>6250000</v>
      </c>
      <c r="R432" s="138">
        <v>0</v>
      </c>
      <c r="S432" s="138">
        <f t="shared" si="265"/>
        <v>6250000</v>
      </c>
      <c r="T432" s="138"/>
      <c r="U432" s="138"/>
      <c r="V432" s="138"/>
      <c r="W432" s="138">
        <f t="shared" si="266"/>
        <v>0</v>
      </c>
      <c r="X432" s="138"/>
      <c r="Y432" s="138"/>
      <c r="Z432" s="138"/>
      <c r="AA432" s="138">
        <f t="shared" si="267"/>
        <v>0</v>
      </c>
      <c r="AB432" s="138">
        <f t="shared" si="272"/>
        <v>0</v>
      </c>
      <c r="AC432" s="138">
        <f t="shared" si="272"/>
        <v>6250000</v>
      </c>
      <c r="AD432" s="138">
        <f t="shared" si="272"/>
        <v>0</v>
      </c>
      <c r="AE432" s="138">
        <f t="shared" si="273"/>
        <v>6250000</v>
      </c>
      <c r="AF432" s="138"/>
      <c r="AG432" s="138">
        <f>+[3]CHDNCR!AX119</f>
        <v>1169394</v>
      </c>
      <c r="AH432" s="138"/>
      <c r="AI432" s="138">
        <f t="shared" si="268"/>
        <v>1169394</v>
      </c>
      <c r="AJ432" s="138">
        <f t="shared" si="259"/>
        <v>0</v>
      </c>
      <c r="AK432" s="138">
        <f t="shared" si="259"/>
        <v>5080606</v>
      </c>
      <c r="AL432" s="138">
        <f t="shared" si="259"/>
        <v>0</v>
      </c>
      <c r="AM432" s="138">
        <f t="shared" si="260"/>
        <v>5080606</v>
      </c>
      <c r="AN432" s="181" t="str">
        <f t="shared" si="274"/>
        <v xml:space="preserve"> </v>
      </c>
      <c r="AO432" s="181">
        <f t="shared" si="274"/>
        <v>0.18710304</v>
      </c>
      <c r="AP432" s="181" t="str">
        <f t="shared" si="274"/>
        <v xml:space="preserve"> </v>
      </c>
      <c r="AQ432" s="181">
        <f t="shared" si="274"/>
        <v>0.18710304</v>
      </c>
      <c r="AR432" s="138">
        <f t="shared" si="269"/>
        <v>0</v>
      </c>
      <c r="AS432" s="138">
        <f t="shared" si="269"/>
        <v>0</v>
      </c>
      <c r="AT432" s="138">
        <f t="shared" si="269"/>
        <v>0</v>
      </c>
      <c r="AU432" s="138">
        <f t="shared" si="270"/>
        <v>0</v>
      </c>
      <c r="AV432" s="143"/>
    </row>
    <row r="433" spans="1:48" s="96" customFormat="1">
      <c r="A433" s="135"/>
      <c r="B433" s="136"/>
      <c r="C433" s="212" t="s">
        <v>88</v>
      </c>
      <c r="D433" s="138">
        <v>0</v>
      </c>
      <c r="E433" s="138">
        <v>6250000</v>
      </c>
      <c r="F433" s="138">
        <v>0</v>
      </c>
      <c r="G433" s="138">
        <f>SUM(D433:F433)</f>
        <v>6250000</v>
      </c>
      <c r="H433" s="138"/>
      <c r="I433" s="138"/>
      <c r="J433" s="138"/>
      <c r="K433" s="138">
        <f>SUM(H433:J433)</f>
        <v>0</v>
      </c>
      <c r="L433" s="138">
        <f>+D433+H433</f>
        <v>0</v>
      </c>
      <c r="M433" s="138">
        <f>+E433+I433</f>
        <v>6250000</v>
      </c>
      <c r="N433" s="138">
        <f>+F433+J433</f>
        <v>0</v>
      </c>
      <c r="O433" s="138">
        <f>SUM(L433:N433)</f>
        <v>6250000</v>
      </c>
      <c r="P433" s="138">
        <v>0</v>
      </c>
      <c r="Q433" s="138">
        <v>6250000</v>
      </c>
      <c r="R433" s="138">
        <v>0</v>
      </c>
      <c r="S433" s="138">
        <f>SUM(P433:R433)</f>
        <v>6250000</v>
      </c>
      <c r="T433" s="138"/>
      <c r="U433" s="138"/>
      <c r="V433" s="138"/>
      <c r="W433" s="138">
        <f>SUM(T433:V433)</f>
        <v>0</v>
      </c>
      <c r="X433" s="138"/>
      <c r="Y433" s="138"/>
      <c r="Z433" s="138"/>
      <c r="AA433" s="138">
        <f>SUM(X433:Z433)</f>
        <v>0</v>
      </c>
      <c r="AB433" s="138">
        <f t="shared" si="272"/>
        <v>0</v>
      </c>
      <c r="AC433" s="138">
        <f t="shared" si="272"/>
        <v>6250000</v>
      </c>
      <c r="AD433" s="138">
        <f t="shared" si="272"/>
        <v>0</v>
      </c>
      <c r="AE433" s="138">
        <f t="shared" si="273"/>
        <v>6250000</v>
      </c>
      <c r="AF433" s="138"/>
      <c r="AG433" s="138">
        <f>+[3]CHDCAR!AX119</f>
        <v>6245000</v>
      </c>
      <c r="AH433" s="138"/>
      <c r="AI433" s="138">
        <f>SUM(AF433:AH433)</f>
        <v>6245000</v>
      </c>
      <c r="AJ433" s="138">
        <f>+AB433-AF433</f>
        <v>0</v>
      </c>
      <c r="AK433" s="138">
        <f>+AC433-AG433</f>
        <v>5000</v>
      </c>
      <c r="AL433" s="138">
        <f>+AD433-AH433</f>
        <v>0</v>
      </c>
      <c r="AM433" s="138">
        <f>SUM(AJ433:AL433)</f>
        <v>5000</v>
      </c>
      <c r="AN433" s="181" t="str">
        <f>IF(AB433=0," ",AF433/AB433)</f>
        <v xml:space="preserve"> </v>
      </c>
      <c r="AO433" s="181">
        <f>IF(AC433=0," ",AG433/AC433)</f>
        <v>0.99919999999999998</v>
      </c>
      <c r="AP433" s="181" t="str">
        <f>IF(AD433=0," ",AH433/AD433)</f>
        <v xml:space="preserve"> </v>
      </c>
      <c r="AQ433" s="181">
        <f>IF(AE433=0," ",AI433/AE433)</f>
        <v>0.99919999999999998</v>
      </c>
      <c r="AR433" s="138">
        <f>+L433-P433-T433</f>
        <v>0</v>
      </c>
      <c r="AS433" s="138">
        <f>+M433-Q433-U433</f>
        <v>0</v>
      </c>
      <c r="AT433" s="138">
        <f>+N433-R433-V433</f>
        <v>0</v>
      </c>
      <c r="AU433" s="138">
        <f>SUM(AR433:AT433)</f>
        <v>0</v>
      </c>
      <c r="AV433" s="143"/>
    </row>
    <row r="434" spans="1:48" s="96" customFormat="1">
      <c r="A434" s="135"/>
      <c r="B434" s="136"/>
      <c r="C434" s="213" t="s">
        <v>80</v>
      </c>
      <c r="D434" s="138">
        <v>0</v>
      </c>
      <c r="E434" s="138">
        <v>6250000</v>
      </c>
      <c r="F434" s="138">
        <v>0</v>
      </c>
      <c r="G434" s="138">
        <f t="shared" si="261"/>
        <v>6250000</v>
      </c>
      <c r="H434" s="138"/>
      <c r="I434" s="138"/>
      <c r="J434" s="138"/>
      <c r="K434" s="138">
        <f t="shared" si="262"/>
        <v>0</v>
      </c>
      <c r="L434" s="138">
        <f t="shared" si="263"/>
        <v>0</v>
      </c>
      <c r="M434" s="138">
        <f t="shared" si="263"/>
        <v>6250000</v>
      </c>
      <c r="N434" s="138">
        <f t="shared" si="263"/>
        <v>0</v>
      </c>
      <c r="O434" s="138">
        <f t="shared" si="264"/>
        <v>6250000</v>
      </c>
      <c r="P434" s="138">
        <v>0</v>
      </c>
      <c r="Q434" s="138">
        <v>6250000</v>
      </c>
      <c r="R434" s="138">
        <v>0</v>
      </c>
      <c r="S434" s="138">
        <f t="shared" si="265"/>
        <v>6250000</v>
      </c>
      <c r="T434" s="138"/>
      <c r="U434" s="138"/>
      <c r="V434" s="138"/>
      <c r="W434" s="138">
        <f t="shared" si="266"/>
        <v>0</v>
      </c>
      <c r="X434" s="138"/>
      <c r="Y434" s="138"/>
      <c r="Z434" s="138"/>
      <c r="AA434" s="138">
        <f t="shared" si="267"/>
        <v>0</v>
      </c>
      <c r="AB434" s="138">
        <f t="shared" si="272"/>
        <v>0</v>
      </c>
      <c r="AC434" s="138">
        <f t="shared" si="272"/>
        <v>6250000</v>
      </c>
      <c r="AD434" s="138">
        <f t="shared" si="272"/>
        <v>0</v>
      </c>
      <c r="AE434" s="138">
        <f t="shared" si="273"/>
        <v>6250000</v>
      </c>
      <c r="AF434" s="138"/>
      <c r="AG434" s="138">
        <f>+[3]CHD1!AX119</f>
        <v>3099080.6599999997</v>
      </c>
      <c r="AH434" s="138"/>
      <c r="AI434" s="138">
        <f t="shared" si="268"/>
        <v>3099080.6599999997</v>
      </c>
      <c r="AJ434" s="138">
        <f t="shared" si="259"/>
        <v>0</v>
      </c>
      <c r="AK434" s="138">
        <f t="shared" si="259"/>
        <v>3150919.3400000003</v>
      </c>
      <c r="AL434" s="138">
        <f t="shared" si="259"/>
        <v>0</v>
      </c>
      <c r="AM434" s="138">
        <f t="shared" si="260"/>
        <v>3150919.3400000003</v>
      </c>
      <c r="AN434" s="181" t="str">
        <f t="shared" si="274"/>
        <v xml:space="preserve"> </v>
      </c>
      <c r="AO434" s="181">
        <f t="shared" si="274"/>
        <v>0.49585290559999995</v>
      </c>
      <c r="AP434" s="181" t="str">
        <f t="shared" si="274"/>
        <v xml:space="preserve"> </v>
      </c>
      <c r="AQ434" s="181">
        <f t="shared" si="274"/>
        <v>0.49585290559999995</v>
      </c>
      <c r="AR434" s="138">
        <f t="shared" si="269"/>
        <v>0</v>
      </c>
      <c r="AS434" s="138">
        <f t="shared" si="269"/>
        <v>0</v>
      </c>
      <c r="AT434" s="138">
        <f t="shared" si="269"/>
        <v>0</v>
      </c>
      <c r="AU434" s="138">
        <f t="shared" si="270"/>
        <v>0</v>
      </c>
      <c r="AV434" s="143"/>
    </row>
    <row r="435" spans="1:48" s="96" customFormat="1" ht="24">
      <c r="A435" s="135"/>
      <c r="B435" s="136"/>
      <c r="C435" s="212" t="s">
        <v>91</v>
      </c>
      <c r="D435" s="138">
        <v>0</v>
      </c>
      <c r="E435" s="138">
        <v>6250000</v>
      </c>
      <c r="F435" s="138">
        <v>0</v>
      </c>
      <c r="G435" s="138">
        <f t="shared" si="261"/>
        <v>6250000</v>
      </c>
      <c r="H435" s="138"/>
      <c r="I435" s="138"/>
      <c r="J435" s="138"/>
      <c r="K435" s="138">
        <f t="shared" si="262"/>
        <v>0</v>
      </c>
      <c r="L435" s="138">
        <f t="shared" si="263"/>
        <v>0</v>
      </c>
      <c r="M435" s="138">
        <f t="shared" si="263"/>
        <v>6250000</v>
      </c>
      <c r="N435" s="138">
        <f t="shared" si="263"/>
        <v>0</v>
      </c>
      <c r="O435" s="138">
        <f t="shared" si="264"/>
        <v>6250000</v>
      </c>
      <c r="P435" s="138">
        <v>0</v>
      </c>
      <c r="Q435" s="138">
        <v>6250000</v>
      </c>
      <c r="R435" s="138">
        <v>0</v>
      </c>
      <c r="S435" s="138">
        <f t="shared" si="265"/>
        <v>6250000</v>
      </c>
      <c r="T435" s="138"/>
      <c r="U435" s="138"/>
      <c r="V435" s="138"/>
      <c r="W435" s="138">
        <f t="shared" si="266"/>
        <v>0</v>
      </c>
      <c r="X435" s="138"/>
      <c r="Y435" s="138"/>
      <c r="Z435" s="138"/>
      <c r="AA435" s="138">
        <f t="shared" si="267"/>
        <v>0</v>
      </c>
      <c r="AB435" s="138">
        <f t="shared" si="272"/>
        <v>0</v>
      </c>
      <c r="AC435" s="138">
        <f t="shared" si="272"/>
        <v>6250000</v>
      </c>
      <c r="AD435" s="138">
        <f t="shared" si="272"/>
        <v>0</v>
      </c>
      <c r="AE435" s="138">
        <f t="shared" si="273"/>
        <v>6250000</v>
      </c>
      <c r="AF435" s="138"/>
      <c r="AG435" s="138">
        <f>+[3]CHD2!AX119</f>
        <v>6246344.9199999999</v>
      </c>
      <c r="AH435" s="138"/>
      <c r="AI435" s="138">
        <f t="shared" si="268"/>
        <v>6246344.9199999999</v>
      </c>
      <c r="AJ435" s="138">
        <f t="shared" si="259"/>
        <v>0</v>
      </c>
      <c r="AK435" s="138">
        <f t="shared" si="259"/>
        <v>3655.0800000000745</v>
      </c>
      <c r="AL435" s="138">
        <f t="shared" si="259"/>
        <v>0</v>
      </c>
      <c r="AM435" s="138">
        <f t="shared" si="260"/>
        <v>3655.0800000000745</v>
      </c>
      <c r="AN435" s="181" t="str">
        <f t="shared" si="274"/>
        <v xml:space="preserve"> </v>
      </c>
      <c r="AO435" s="181">
        <f t="shared" si="274"/>
        <v>0.9994151872</v>
      </c>
      <c r="AP435" s="181" t="str">
        <f t="shared" si="274"/>
        <v xml:space="preserve"> </v>
      </c>
      <c r="AQ435" s="181">
        <f t="shared" si="274"/>
        <v>0.9994151872</v>
      </c>
      <c r="AR435" s="138">
        <f t="shared" si="269"/>
        <v>0</v>
      </c>
      <c r="AS435" s="138">
        <f t="shared" si="269"/>
        <v>0</v>
      </c>
      <c r="AT435" s="138">
        <f t="shared" si="269"/>
        <v>0</v>
      </c>
      <c r="AU435" s="138">
        <f t="shared" si="270"/>
        <v>0</v>
      </c>
      <c r="AV435" s="143"/>
    </row>
    <row r="436" spans="1:48" s="96" customFormat="1">
      <c r="A436" s="135"/>
      <c r="B436" s="136"/>
      <c r="C436" s="212" t="s">
        <v>93</v>
      </c>
      <c r="D436" s="138">
        <v>0</v>
      </c>
      <c r="E436" s="138">
        <v>6250000</v>
      </c>
      <c r="F436" s="138">
        <v>0</v>
      </c>
      <c r="G436" s="138">
        <f t="shared" si="261"/>
        <v>6250000</v>
      </c>
      <c r="H436" s="138"/>
      <c r="I436" s="138"/>
      <c r="J436" s="138"/>
      <c r="K436" s="138">
        <f t="shared" si="262"/>
        <v>0</v>
      </c>
      <c r="L436" s="138">
        <f t="shared" si="263"/>
        <v>0</v>
      </c>
      <c r="M436" s="138">
        <f t="shared" si="263"/>
        <v>6250000</v>
      </c>
      <c r="N436" s="138">
        <f t="shared" si="263"/>
        <v>0</v>
      </c>
      <c r="O436" s="138">
        <f t="shared" si="264"/>
        <v>6250000</v>
      </c>
      <c r="P436" s="138">
        <v>0</v>
      </c>
      <c r="Q436" s="138">
        <v>6250000</v>
      </c>
      <c r="R436" s="138">
        <v>0</v>
      </c>
      <c r="S436" s="138">
        <f t="shared" si="265"/>
        <v>6250000</v>
      </c>
      <c r="T436" s="138"/>
      <c r="U436" s="138"/>
      <c r="V436" s="138"/>
      <c r="W436" s="138">
        <f t="shared" si="266"/>
        <v>0</v>
      </c>
      <c r="X436" s="138"/>
      <c r="Y436" s="138"/>
      <c r="Z436" s="138"/>
      <c r="AA436" s="138">
        <f t="shared" si="267"/>
        <v>0</v>
      </c>
      <c r="AB436" s="138">
        <f t="shared" si="272"/>
        <v>0</v>
      </c>
      <c r="AC436" s="138">
        <f t="shared" si="272"/>
        <v>6250000</v>
      </c>
      <c r="AD436" s="138">
        <f t="shared" si="272"/>
        <v>0</v>
      </c>
      <c r="AE436" s="138">
        <f t="shared" si="273"/>
        <v>6250000</v>
      </c>
      <c r="AF436" s="138"/>
      <c r="AG436" s="138">
        <f>+[3]CHD3!AX119</f>
        <v>6201455.9900000002</v>
      </c>
      <c r="AH436" s="138"/>
      <c r="AI436" s="138">
        <f t="shared" si="268"/>
        <v>6201455.9900000002</v>
      </c>
      <c r="AJ436" s="138">
        <f t="shared" si="259"/>
        <v>0</v>
      </c>
      <c r="AK436" s="138">
        <f t="shared" si="259"/>
        <v>48544.009999999776</v>
      </c>
      <c r="AL436" s="138">
        <f t="shared" si="259"/>
        <v>0</v>
      </c>
      <c r="AM436" s="138">
        <f t="shared" si="260"/>
        <v>48544.009999999776</v>
      </c>
      <c r="AN436" s="181" t="str">
        <f t="shared" si="274"/>
        <v xml:space="preserve"> </v>
      </c>
      <c r="AO436" s="181">
        <f t="shared" si="274"/>
        <v>0.99223295840000003</v>
      </c>
      <c r="AP436" s="181" t="str">
        <f t="shared" si="274"/>
        <v xml:space="preserve"> </v>
      </c>
      <c r="AQ436" s="181">
        <f t="shared" si="274"/>
        <v>0.99223295840000003</v>
      </c>
      <c r="AR436" s="138">
        <f t="shared" si="269"/>
        <v>0</v>
      </c>
      <c r="AS436" s="138">
        <f t="shared" si="269"/>
        <v>0</v>
      </c>
      <c r="AT436" s="138">
        <f t="shared" si="269"/>
        <v>0</v>
      </c>
      <c r="AU436" s="138">
        <f t="shared" si="270"/>
        <v>0</v>
      </c>
      <c r="AV436" s="143"/>
    </row>
    <row r="437" spans="1:48" s="96" customFormat="1">
      <c r="A437" s="135"/>
      <c r="B437" s="136"/>
      <c r="C437" s="212" t="s">
        <v>95</v>
      </c>
      <c r="D437" s="138">
        <v>0</v>
      </c>
      <c r="E437" s="138">
        <v>6250000</v>
      </c>
      <c r="F437" s="138">
        <v>0</v>
      </c>
      <c r="G437" s="138">
        <f t="shared" si="261"/>
        <v>6250000</v>
      </c>
      <c r="H437" s="138"/>
      <c r="I437" s="138"/>
      <c r="J437" s="138"/>
      <c r="K437" s="138">
        <f t="shared" si="262"/>
        <v>0</v>
      </c>
      <c r="L437" s="138">
        <f t="shared" si="263"/>
        <v>0</v>
      </c>
      <c r="M437" s="138">
        <f t="shared" si="263"/>
        <v>6250000</v>
      </c>
      <c r="N437" s="138">
        <f t="shared" si="263"/>
        <v>0</v>
      </c>
      <c r="O437" s="138">
        <f t="shared" si="264"/>
        <v>6250000</v>
      </c>
      <c r="P437" s="138">
        <v>0</v>
      </c>
      <c r="Q437" s="138">
        <v>6250000</v>
      </c>
      <c r="R437" s="138">
        <v>0</v>
      </c>
      <c r="S437" s="138">
        <f t="shared" si="265"/>
        <v>6250000</v>
      </c>
      <c r="T437" s="138"/>
      <c r="U437" s="138"/>
      <c r="V437" s="138"/>
      <c r="W437" s="138">
        <f t="shared" si="266"/>
        <v>0</v>
      </c>
      <c r="X437" s="138"/>
      <c r="Y437" s="138"/>
      <c r="Z437" s="138"/>
      <c r="AA437" s="138">
        <f t="shared" si="267"/>
        <v>0</v>
      </c>
      <c r="AB437" s="138">
        <f t="shared" si="272"/>
        <v>0</v>
      </c>
      <c r="AC437" s="138">
        <f t="shared" si="272"/>
        <v>6250000</v>
      </c>
      <c r="AD437" s="138">
        <f t="shared" si="272"/>
        <v>0</v>
      </c>
      <c r="AE437" s="138">
        <f t="shared" si="273"/>
        <v>6250000</v>
      </c>
      <c r="AF437" s="138"/>
      <c r="AG437" s="138">
        <f>+[3]CHD4A!AX119</f>
        <v>6250000</v>
      </c>
      <c r="AH437" s="138"/>
      <c r="AI437" s="138">
        <f t="shared" si="268"/>
        <v>6250000</v>
      </c>
      <c r="AJ437" s="138">
        <f t="shared" si="259"/>
        <v>0</v>
      </c>
      <c r="AK437" s="138">
        <f t="shared" si="259"/>
        <v>0</v>
      </c>
      <c r="AL437" s="138">
        <f t="shared" si="259"/>
        <v>0</v>
      </c>
      <c r="AM437" s="138">
        <f t="shared" si="260"/>
        <v>0</v>
      </c>
      <c r="AN437" s="181" t="str">
        <f t="shared" si="274"/>
        <v xml:space="preserve"> </v>
      </c>
      <c r="AO437" s="181">
        <f t="shared" si="274"/>
        <v>1</v>
      </c>
      <c r="AP437" s="181" t="str">
        <f t="shared" si="274"/>
        <v xml:space="preserve"> </v>
      </c>
      <c r="AQ437" s="181">
        <f t="shared" si="274"/>
        <v>1</v>
      </c>
      <c r="AR437" s="138">
        <f t="shared" si="269"/>
        <v>0</v>
      </c>
      <c r="AS437" s="138">
        <f t="shared" si="269"/>
        <v>0</v>
      </c>
      <c r="AT437" s="138">
        <f t="shared" si="269"/>
        <v>0</v>
      </c>
      <c r="AU437" s="138">
        <f t="shared" si="270"/>
        <v>0</v>
      </c>
      <c r="AV437" s="143"/>
    </row>
    <row r="438" spans="1:48" s="96" customFormat="1">
      <c r="A438" s="135"/>
      <c r="B438" s="136"/>
      <c r="C438" s="212" t="s">
        <v>97</v>
      </c>
      <c r="D438" s="138">
        <v>0</v>
      </c>
      <c r="E438" s="138">
        <v>6250000</v>
      </c>
      <c r="F438" s="138">
        <v>0</v>
      </c>
      <c r="G438" s="138">
        <f t="shared" si="261"/>
        <v>6250000</v>
      </c>
      <c r="H438" s="138"/>
      <c r="I438" s="138"/>
      <c r="J438" s="138"/>
      <c r="K438" s="138">
        <f t="shared" si="262"/>
        <v>0</v>
      </c>
      <c r="L438" s="138">
        <f t="shared" si="263"/>
        <v>0</v>
      </c>
      <c r="M438" s="138">
        <f t="shared" si="263"/>
        <v>6250000</v>
      </c>
      <c r="N438" s="138">
        <f t="shared" si="263"/>
        <v>0</v>
      </c>
      <c r="O438" s="138">
        <f t="shared" si="264"/>
        <v>6250000</v>
      </c>
      <c r="P438" s="138">
        <v>0</v>
      </c>
      <c r="Q438" s="138">
        <v>6250000</v>
      </c>
      <c r="R438" s="138">
        <v>0</v>
      </c>
      <c r="S438" s="138">
        <f t="shared" si="265"/>
        <v>6250000</v>
      </c>
      <c r="T438" s="138"/>
      <c r="U438" s="138"/>
      <c r="V438" s="138"/>
      <c r="W438" s="138">
        <f t="shared" si="266"/>
        <v>0</v>
      </c>
      <c r="X438" s="138"/>
      <c r="Y438" s="138"/>
      <c r="Z438" s="138"/>
      <c r="AA438" s="138">
        <f t="shared" si="267"/>
        <v>0</v>
      </c>
      <c r="AB438" s="138">
        <f t="shared" si="272"/>
        <v>0</v>
      </c>
      <c r="AC438" s="138">
        <f t="shared" si="272"/>
        <v>6250000</v>
      </c>
      <c r="AD438" s="138">
        <f t="shared" si="272"/>
        <v>0</v>
      </c>
      <c r="AE438" s="138">
        <f t="shared" si="273"/>
        <v>6250000</v>
      </c>
      <c r="AF438" s="138"/>
      <c r="AG438" s="138">
        <f>+[3]CHD4B!AX119</f>
        <v>5568298.46</v>
      </c>
      <c r="AH438" s="138"/>
      <c r="AI438" s="138">
        <f t="shared" si="268"/>
        <v>5568298.46</v>
      </c>
      <c r="AJ438" s="138">
        <f t="shared" si="259"/>
        <v>0</v>
      </c>
      <c r="AK438" s="138">
        <f t="shared" si="259"/>
        <v>681701.54</v>
      </c>
      <c r="AL438" s="138">
        <f t="shared" si="259"/>
        <v>0</v>
      </c>
      <c r="AM438" s="138">
        <f t="shared" si="260"/>
        <v>681701.54</v>
      </c>
      <c r="AN438" s="181" t="str">
        <f t="shared" si="274"/>
        <v xml:space="preserve"> </v>
      </c>
      <c r="AO438" s="181">
        <f t="shared" si="274"/>
        <v>0.89092775359999998</v>
      </c>
      <c r="AP438" s="181" t="str">
        <f t="shared" si="274"/>
        <v xml:space="preserve"> </v>
      </c>
      <c r="AQ438" s="181">
        <f t="shared" si="274"/>
        <v>0.89092775359999998</v>
      </c>
      <c r="AR438" s="138">
        <f t="shared" si="269"/>
        <v>0</v>
      </c>
      <c r="AS438" s="138">
        <f t="shared" si="269"/>
        <v>0</v>
      </c>
      <c r="AT438" s="138">
        <f t="shared" si="269"/>
        <v>0</v>
      </c>
      <c r="AU438" s="138">
        <f t="shared" si="270"/>
        <v>0</v>
      </c>
      <c r="AV438" s="143"/>
    </row>
    <row r="439" spans="1:48" s="96" customFormat="1">
      <c r="A439" s="135"/>
      <c r="B439" s="136"/>
      <c r="C439" s="212" t="s">
        <v>53</v>
      </c>
      <c r="D439" s="138">
        <v>0</v>
      </c>
      <c r="E439" s="138">
        <v>6250000</v>
      </c>
      <c r="F439" s="138">
        <v>0</v>
      </c>
      <c r="G439" s="138">
        <f t="shared" si="261"/>
        <v>6250000</v>
      </c>
      <c r="H439" s="138"/>
      <c r="I439" s="138"/>
      <c r="J439" s="138"/>
      <c r="K439" s="138">
        <f t="shared" si="262"/>
        <v>0</v>
      </c>
      <c r="L439" s="138">
        <f t="shared" si="263"/>
        <v>0</v>
      </c>
      <c r="M439" s="138">
        <f t="shared" si="263"/>
        <v>6250000</v>
      </c>
      <c r="N439" s="138">
        <f t="shared" si="263"/>
        <v>0</v>
      </c>
      <c r="O439" s="138">
        <f t="shared" si="264"/>
        <v>6250000</v>
      </c>
      <c r="P439" s="138">
        <v>0</v>
      </c>
      <c r="Q439" s="138">
        <v>6250000</v>
      </c>
      <c r="R439" s="138">
        <v>0</v>
      </c>
      <c r="S439" s="138">
        <f t="shared" si="265"/>
        <v>6250000</v>
      </c>
      <c r="T439" s="138"/>
      <c r="U439" s="138"/>
      <c r="V439" s="138"/>
      <c r="W439" s="138">
        <f t="shared" si="266"/>
        <v>0</v>
      </c>
      <c r="X439" s="138"/>
      <c r="Y439" s="138"/>
      <c r="Z439" s="138"/>
      <c r="AA439" s="138">
        <f t="shared" si="267"/>
        <v>0</v>
      </c>
      <c r="AB439" s="138">
        <f t="shared" si="272"/>
        <v>0</v>
      </c>
      <c r="AC439" s="138">
        <f t="shared" si="272"/>
        <v>6250000</v>
      </c>
      <c r="AD439" s="138">
        <f t="shared" si="272"/>
        <v>0</v>
      </c>
      <c r="AE439" s="138">
        <f t="shared" si="273"/>
        <v>6250000</v>
      </c>
      <c r="AF439" s="138"/>
      <c r="AG439" s="138">
        <f>+[3]CHD5!AX119</f>
        <v>3691323.6500000004</v>
      </c>
      <c r="AH439" s="138"/>
      <c r="AI439" s="138">
        <f t="shared" si="268"/>
        <v>3691323.6500000004</v>
      </c>
      <c r="AJ439" s="138">
        <f t="shared" si="259"/>
        <v>0</v>
      </c>
      <c r="AK439" s="138">
        <f t="shared" si="259"/>
        <v>2558676.3499999996</v>
      </c>
      <c r="AL439" s="138">
        <f t="shared" si="259"/>
        <v>0</v>
      </c>
      <c r="AM439" s="138">
        <f t="shared" si="260"/>
        <v>2558676.3499999996</v>
      </c>
      <c r="AN439" s="181" t="str">
        <f t="shared" si="274"/>
        <v xml:space="preserve"> </v>
      </c>
      <c r="AO439" s="181">
        <f t="shared" si="274"/>
        <v>0.59061178400000003</v>
      </c>
      <c r="AP439" s="181" t="str">
        <f t="shared" si="274"/>
        <v xml:space="preserve"> </v>
      </c>
      <c r="AQ439" s="181">
        <f t="shared" si="274"/>
        <v>0.59061178400000003</v>
      </c>
      <c r="AR439" s="138">
        <f t="shared" si="269"/>
        <v>0</v>
      </c>
      <c r="AS439" s="138">
        <f t="shared" si="269"/>
        <v>0</v>
      </c>
      <c r="AT439" s="138">
        <f t="shared" si="269"/>
        <v>0</v>
      </c>
      <c r="AU439" s="138">
        <f t="shared" si="270"/>
        <v>0</v>
      </c>
      <c r="AV439" s="143"/>
    </row>
    <row r="440" spans="1:48" s="96" customFormat="1" ht="24">
      <c r="A440" s="135"/>
      <c r="B440" s="136"/>
      <c r="C440" s="212" t="s">
        <v>100</v>
      </c>
      <c r="D440" s="138">
        <v>0</v>
      </c>
      <c r="E440" s="138">
        <v>6250000</v>
      </c>
      <c r="F440" s="138">
        <v>0</v>
      </c>
      <c r="G440" s="138">
        <f t="shared" si="261"/>
        <v>6250000</v>
      </c>
      <c r="H440" s="138"/>
      <c r="I440" s="138"/>
      <c r="J440" s="138"/>
      <c r="K440" s="138">
        <f t="shared" si="262"/>
        <v>0</v>
      </c>
      <c r="L440" s="138">
        <f t="shared" si="263"/>
        <v>0</v>
      </c>
      <c r="M440" s="138">
        <f t="shared" si="263"/>
        <v>6250000</v>
      </c>
      <c r="N440" s="138">
        <f t="shared" si="263"/>
        <v>0</v>
      </c>
      <c r="O440" s="138">
        <f t="shared" si="264"/>
        <v>6250000</v>
      </c>
      <c r="P440" s="138">
        <v>0</v>
      </c>
      <c r="Q440" s="138">
        <v>6250000</v>
      </c>
      <c r="R440" s="138">
        <v>0</v>
      </c>
      <c r="S440" s="138">
        <f t="shared" si="265"/>
        <v>6250000</v>
      </c>
      <c r="T440" s="138"/>
      <c r="U440" s="138"/>
      <c r="V440" s="138"/>
      <c r="W440" s="138">
        <f t="shared" si="266"/>
        <v>0</v>
      </c>
      <c r="X440" s="138"/>
      <c r="Y440" s="138"/>
      <c r="Z440" s="138"/>
      <c r="AA440" s="138">
        <f t="shared" si="267"/>
        <v>0</v>
      </c>
      <c r="AB440" s="138">
        <f t="shared" si="272"/>
        <v>0</v>
      </c>
      <c r="AC440" s="138">
        <f t="shared" si="272"/>
        <v>6250000</v>
      </c>
      <c r="AD440" s="138">
        <f t="shared" si="272"/>
        <v>0</v>
      </c>
      <c r="AE440" s="138">
        <f t="shared" si="273"/>
        <v>6250000</v>
      </c>
      <c r="AF440" s="138"/>
      <c r="AG440" s="138">
        <f>+[3]CHD6!AX119</f>
        <v>4902143.12</v>
      </c>
      <c r="AH440" s="138"/>
      <c r="AI440" s="138">
        <f t="shared" si="268"/>
        <v>4902143.12</v>
      </c>
      <c r="AJ440" s="138">
        <f t="shared" si="259"/>
        <v>0</v>
      </c>
      <c r="AK440" s="138">
        <f t="shared" si="259"/>
        <v>1347856.88</v>
      </c>
      <c r="AL440" s="138">
        <f t="shared" si="259"/>
        <v>0</v>
      </c>
      <c r="AM440" s="138">
        <f t="shared" si="260"/>
        <v>1347856.88</v>
      </c>
      <c r="AN440" s="181" t="str">
        <f t="shared" si="274"/>
        <v xml:space="preserve"> </v>
      </c>
      <c r="AO440" s="181">
        <f t="shared" si="274"/>
        <v>0.7843428992</v>
      </c>
      <c r="AP440" s="181" t="str">
        <f t="shared" si="274"/>
        <v xml:space="preserve"> </v>
      </c>
      <c r="AQ440" s="181">
        <f t="shared" si="274"/>
        <v>0.7843428992</v>
      </c>
      <c r="AR440" s="138">
        <f t="shared" si="269"/>
        <v>0</v>
      </c>
      <c r="AS440" s="138">
        <f t="shared" si="269"/>
        <v>0</v>
      </c>
      <c r="AT440" s="138">
        <f t="shared" si="269"/>
        <v>0</v>
      </c>
      <c r="AU440" s="138">
        <f t="shared" si="270"/>
        <v>0</v>
      </c>
      <c r="AV440" s="143"/>
    </row>
    <row r="441" spans="1:48" s="96" customFormat="1">
      <c r="A441" s="135"/>
      <c r="B441" s="136"/>
      <c r="C441" s="212" t="s">
        <v>54</v>
      </c>
      <c r="D441" s="138">
        <v>0</v>
      </c>
      <c r="E441" s="138">
        <v>6250000</v>
      </c>
      <c r="F441" s="138">
        <v>0</v>
      </c>
      <c r="G441" s="138">
        <f t="shared" si="261"/>
        <v>6250000</v>
      </c>
      <c r="H441" s="138"/>
      <c r="I441" s="138"/>
      <c r="J441" s="138"/>
      <c r="K441" s="138">
        <f t="shared" si="262"/>
        <v>0</v>
      </c>
      <c r="L441" s="138">
        <f t="shared" si="263"/>
        <v>0</v>
      </c>
      <c r="M441" s="138">
        <f t="shared" si="263"/>
        <v>6250000</v>
      </c>
      <c r="N441" s="138">
        <f t="shared" si="263"/>
        <v>0</v>
      </c>
      <c r="O441" s="138">
        <f t="shared" si="264"/>
        <v>6250000</v>
      </c>
      <c r="P441" s="138">
        <v>0</v>
      </c>
      <c r="Q441" s="138">
        <v>6250000</v>
      </c>
      <c r="R441" s="138">
        <v>0</v>
      </c>
      <c r="S441" s="138">
        <f t="shared" si="265"/>
        <v>6250000</v>
      </c>
      <c r="T441" s="138"/>
      <c r="U441" s="138"/>
      <c r="V441" s="138"/>
      <c r="W441" s="138">
        <f t="shared" si="266"/>
        <v>0</v>
      </c>
      <c r="X441" s="138"/>
      <c r="Y441" s="138"/>
      <c r="Z441" s="138"/>
      <c r="AA441" s="138">
        <f t="shared" si="267"/>
        <v>0</v>
      </c>
      <c r="AB441" s="138">
        <f t="shared" si="272"/>
        <v>0</v>
      </c>
      <c r="AC441" s="138">
        <f t="shared" si="272"/>
        <v>6250000</v>
      </c>
      <c r="AD441" s="138">
        <f t="shared" si="272"/>
        <v>0</v>
      </c>
      <c r="AE441" s="138">
        <f t="shared" si="273"/>
        <v>6250000</v>
      </c>
      <c r="AF441" s="138"/>
      <c r="AG441" s="138">
        <f>+[3]CHD7!AX119</f>
        <v>5301974.76</v>
      </c>
      <c r="AH441" s="138"/>
      <c r="AI441" s="138">
        <f t="shared" si="268"/>
        <v>5301974.76</v>
      </c>
      <c r="AJ441" s="138">
        <f t="shared" si="259"/>
        <v>0</v>
      </c>
      <c r="AK441" s="138">
        <f t="shared" si="259"/>
        <v>948025.24000000022</v>
      </c>
      <c r="AL441" s="138">
        <f t="shared" si="259"/>
        <v>0</v>
      </c>
      <c r="AM441" s="138">
        <f t="shared" si="260"/>
        <v>948025.24000000022</v>
      </c>
      <c r="AN441" s="181" t="str">
        <f t="shared" si="274"/>
        <v xml:space="preserve"> </v>
      </c>
      <c r="AO441" s="181">
        <f t="shared" si="274"/>
        <v>0.8483159616</v>
      </c>
      <c r="AP441" s="181" t="str">
        <f t="shared" si="274"/>
        <v xml:space="preserve"> </v>
      </c>
      <c r="AQ441" s="181">
        <f t="shared" si="274"/>
        <v>0.8483159616</v>
      </c>
      <c r="AR441" s="138">
        <f t="shared" si="269"/>
        <v>0</v>
      </c>
      <c r="AS441" s="138">
        <f t="shared" si="269"/>
        <v>0</v>
      </c>
      <c r="AT441" s="138">
        <f t="shared" si="269"/>
        <v>0</v>
      </c>
      <c r="AU441" s="138">
        <f t="shared" si="270"/>
        <v>0</v>
      </c>
      <c r="AV441" s="143"/>
    </row>
    <row r="442" spans="1:48" s="96" customFormat="1">
      <c r="A442" s="135"/>
      <c r="B442" s="136"/>
      <c r="C442" s="212" t="s">
        <v>103</v>
      </c>
      <c r="D442" s="138">
        <v>0</v>
      </c>
      <c r="E442" s="138">
        <v>6250000</v>
      </c>
      <c r="F442" s="138">
        <v>0</v>
      </c>
      <c r="G442" s="138">
        <f t="shared" si="261"/>
        <v>6250000</v>
      </c>
      <c r="H442" s="138"/>
      <c r="I442" s="138"/>
      <c r="J442" s="138"/>
      <c r="K442" s="138">
        <f t="shared" si="262"/>
        <v>0</v>
      </c>
      <c r="L442" s="138">
        <f t="shared" si="263"/>
        <v>0</v>
      </c>
      <c r="M442" s="138">
        <f t="shared" si="263"/>
        <v>6250000</v>
      </c>
      <c r="N442" s="138">
        <f t="shared" si="263"/>
        <v>0</v>
      </c>
      <c r="O442" s="138">
        <f t="shared" si="264"/>
        <v>6250000</v>
      </c>
      <c r="P442" s="138">
        <v>0</v>
      </c>
      <c r="Q442" s="138">
        <v>6250000</v>
      </c>
      <c r="R442" s="138">
        <v>0</v>
      </c>
      <c r="S442" s="138">
        <f t="shared" si="265"/>
        <v>6250000</v>
      </c>
      <c r="T442" s="138"/>
      <c r="U442" s="138"/>
      <c r="V442" s="138"/>
      <c r="W442" s="138">
        <f t="shared" si="266"/>
        <v>0</v>
      </c>
      <c r="X442" s="138"/>
      <c r="Y442" s="138"/>
      <c r="Z442" s="138"/>
      <c r="AA442" s="138">
        <f t="shared" si="267"/>
        <v>0</v>
      </c>
      <c r="AB442" s="138">
        <f t="shared" si="272"/>
        <v>0</v>
      </c>
      <c r="AC442" s="138">
        <f t="shared" si="272"/>
        <v>6250000</v>
      </c>
      <c r="AD442" s="138">
        <f t="shared" si="272"/>
        <v>0</v>
      </c>
      <c r="AE442" s="138">
        <f t="shared" si="273"/>
        <v>6250000</v>
      </c>
      <c r="AF442" s="138"/>
      <c r="AG442" s="138">
        <f>+[3]CHD8!AX119</f>
        <v>4303592.8499999996</v>
      </c>
      <c r="AH442" s="138"/>
      <c r="AI442" s="138">
        <f t="shared" si="268"/>
        <v>4303592.8499999996</v>
      </c>
      <c r="AJ442" s="138">
        <f t="shared" si="259"/>
        <v>0</v>
      </c>
      <c r="AK442" s="138">
        <f t="shared" si="259"/>
        <v>1946407.1500000004</v>
      </c>
      <c r="AL442" s="138">
        <f t="shared" si="259"/>
        <v>0</v>
      </c>
      <c r="AM442" s="138">
        <f t="shared" si="260"/>
        <v>1946407.1500000004</v>
      </c>
      <c r="AN442" s="181" t="str">
        <f t="shared" si="274"/>
        <v xml:space="preserve"> </v>
      </c>
      <c r="AO442" s="181">
        <f t="shared" si="274"/>
        <v>0.6885748559999999</v>
      </c>
      <c r="AP442" s="181" t="str">
        <f t="shared" si="274"/>
        <v xml:space="preserve"> </v>
      </c>
      <c r="AQ442" s="181">
        <f t="shared" si="274"/>
        <v>0.6885748559999999</v>
      </c>
      <c r="AR442" s="138">
        <f t="shared" si="269"/>
        <v>0</v>
      </c>
      <c r="AS442" s="138">
        <f t="shared" si="269"/>
        <v>0</v>
      </c>
      <c r="AT442" s="138">
        <f t="shared" si="269"/>
        <v>0</v>
      </c>
      <c r="AU442" s="138">
        <f t="shared" si="270"/>
        <v>0</v>
      </c>
      <c r="AV442" s="143"/>
    </row>
    <row r="443" spans="1:48" s="96" customFormat="1" ht="24">
      <c r="A443" s="135"/>
      <c r="B443" s="136"/>
      <c r="C443" s="212" t="s">
        <v>105</v>
      </c>
      <c r="D443" s="138">
        <v>0</v>
      </c>
      <c r="E443" s="138">
        <v>6250000</v>
      </c>
      <c r="F443" s="138">
        <v>0</v>
      </c>
      <c r="G443" s="138">
        <f t="shared" si="261"/>
        <v>6250000</v>
      </c>
      <c r="H443" s="138"/>
      <c r="I443" s="138"/>
      <c r="J443" s="138"/>
      <c r="K443" s="138">
        <f t="shared" si="262"/>
        <v>0</v>
      </c>
      <c r="L443" s="138">
        <f t="shared" si="263"/>
        <v>0</v>
      </c>
      <c r="M443" s="138">
        <f t="shared" si="263"/>
        <v>6250000</v>
      </c>
      <c r="N443" s="138">
        <f t="shared" si="263"/>
        <v>0</v>
      </c>
      <c r="O443" s="138">
        <f t="shared" si="264"/>
        <v>6250000</v>
      </c>
      <c r="P443" s="138">
        <v>0</v>
      </c>
      <c r="Q443" s="138">
        <v>6250000</v>
      </c>
      <c r="R443" s="138">
        <v>0</v>
      </c>
      <c r="S443" s="138">
        <f t="shared" si="265"/>
        <v>6250000</v>
      </c>
      <c r="T443" s="138"/>
      <c r="U443" s="138"/>
      <c r="V443" s="138"/>
      <c r="W443" s="138">
        <f t="shared" si="266"/>
        <v>0</v>
      </c>
      <c r="X443" s="138"/>
      <c r="Y443" s="138"/>
      <c r="Z443" s="138"/>
      <c r="AA443" s="138">
        <f t="shared" si="267"/>
        <v>0</v>
      </c>
      <c r="AB443" s="138">
        <f t="shared" si="272"/>
        <v>0</v>
      </c>
      <c r="AC443" s="138">
        <f t="shared" si="272"/>
        <v>6250000</v>
      </c>
      <c r="AD443" s="138">
        <f t="shared" si="272"/>
        <v>0</v>
      </c>
      <c r="AE443" s="138">
        <f t="shared" si="273"/>
        <v>6250000</v>
      </c>
      <c r="AF443" s="138"/>
      <c r="AG443" s="138">
        <f>+[3]CHD9!AX119</f>
        <v>6250000</v>
      </c>
      <c r="AH443" s="138"/>
      <c r="AI443" s="138">
        <f t="shared" si="268"/>
        <v>6250000</v>
      </c>
      <c r="AJ443" s="138">
        <f t="shared" si="259"/>
        <v>0</v>
      </c>
      <c r="AK443" s="138">
        <f t="shared" si="259"/>
        <v>0</v>
      </c>
      <c r="AL443" s="138">
        <f t="shared" si="259"/>
        <v>0</v>
      </c>
      <c r="AM443" s="138">
        <f t="shared" si="260"/>
        <v>0</v>
      </c>
      <c r="AN443" s="181" t="str">
        <f t="shared" si="274"/>
        <v xml:space="preserve"> </v>
      </c>
      <c r="AO443" s="181">
        <f t="shared" si="274"/>
        <v>1</v>
      </c>
      <c r="AP443" s="181" t="str">
        <f t="shared" si="274"/>
        <v xml:space="preserve"> </v>
      </c>
      <c r="AQ443" s="181">
        <f t="shared" si="274"/>
        <v>1</v>
      </c>
      <c r="AR443" s="138">
        <f t="shared" si="269"/>
        <v>0</v>
      </c>
      <c r="AS443" s="138">
        <f t="shared" si="269"/>
        <v>0</v>
      </c>
      <c r="AT443" s="138">
        <f t="shared" si="269"/>
        <v>0</v>
      </c>
      <c r="AU443" s="138">
        <f t="shared" si="270"/>
        <v>0</v>
      </c>
      <c r="AV443" s="143"/>
    </row>
    <row r="444" spans="1:48" s="96" customFormat="1" ht="24">
      <c r="A444" s="135"/>
      <c r="B444" s="136"/>
      <c r="C444" s="212" t="s">
        <v>107</v>
      </c>
      <c r="D444" s="138">
        <v>0</v>
      </c>
      <c r="E444" s="138">
        <v>6250000</v>
      </c>
      <c r="F444" s="138">
        <v>0</v>
      </c>
      <c r="G444" s="138">
        <f t="shared" si="261"/>
        <v>6250000</v>
      </c>
      <c r="H444" s="138"/>
      <c r="I444" s="138"/>
      <c r="J444" s="138"/>
      <c r="K444" s="138">
        <f t="shared" si="262"/>
        <v>0</v>
      </c>
      <c r="L444" s="138">
        <f t="shared" si="263"/>
        <v>0</v>
      </c>
      <c r="M444" s="138">
        <f t="shared" si="263"/>
        <v>6250000</v>
      </c>
      <c r="N444" s="138">
        <f t="shared" si="263"/>
        <v>0</v>
      </c>
      <c r="O444" s="138">
        <f t="shared" si="264"/>
        <v>6250000</v>
      </c>
      <c r="P444" s="138">
        <v>0</v>
      </c>
      <c r="Q444" s="138">
        <v>6250000</v>
      </c>
      <c r="R444" s="138">
        <v>0</v>
      </c>
      <c r="S444" s="138">
        <f t="shared" si="265"/>
        <v>6250000</v>
      </c>
      <c r="T444" s="138"/>
      <c r="U444" s="138"/>
      <c r="V444" s="138"/>
      <c r="W444" s="138">
        <f t="shared" si="266"/>
        <v>0</v>
      </c>
      <c r="X444" s="138"/>
      <c r="Y444" s="138"/>
      <c r="Z444" s="138"/>
      <c r="AA444" s="138">
        <f t="shared" si="267"/>
        <v>0</v>
      </c>
      <c r="AB444" s="138">
        <f t="shared" si="272"/>
        <v>0</v>
      </c>
      <c r="AC444" s="138">
        <f t="shared" si="272"/>
        <v>6250000</v>
      </c>
      <c r="AD444" s="138">
        <f t="shared" si="272"/>
        <v>0</v>
      </c>
      <c r="AE444" s="138">
        <f t="shared" si="273"/>
        <v>6250000</v>
      </c>
      <c r="AF444" s="138"/>
      <c r="AG444" s="138">
        <f>+[3]CHD10!AX119</f>
        <v>6207851.1899999995</v>
      </c>
      <c r="AH444" s="138"/>
      <c r="AI444" s="138">
        <f t="shared" si="268"/>
        <v>6207851.1899999995</v>
      </c>
      <c r="AJ444" s="138">
        <f t="shared" si="259"/>
        <v>0</v>
      </c>
      <c r="AK444" s="138">
        <f t="shared" si="259"/>
        <v>42148.810000000522</v>
      </c>
      <c r="AL444" s="138">
        <f t="shared" si="259"/>
        <v>0</v>
      </c>
      <c r="AM444" s="138">
        <f t="shared" si="260"/>
        <v>42148.810000000522</v>
      </c>
      <c r="AN444" s="181" t="str">
        <f t="shared" si="274"/>
        <v xml:space="preserve"> </v>
      </c>
      <c r="AO444" s="181">
        <f t="shared" si="274"/>
        <v>0.99325619039999991</v>
      </c>
      <c r="AP444" s="181" t="str">
        <f t="shared" si="274"/>
        <v xml:space="preserve"> </v>
      </c>
      <c r="AQ444" s="181">
        <f t="shared" si="274"/>
        <v>0.99325619039999991</v>
      </c>
      <c r="AR444" s="138">
        <f t="shared" si="269"/>
        <v>0</v>
      </c>
      <c r="AS444" s="138">
        <f t="shared" si="269"/>
        <v>0</v>
      </c>
      <c r="AT444" s="138">
        <f t="shared" si="269"/>
        <v>0</v>
      </c>
      <c r="AU444" s="138">
        <f t="shared" si="270"/>
        <v>0</v>
      </c>
      <c r="AV444" s="143"/>
    </row>
    <row r="445" spans="1:48" s="96" customFormat="1">
      <c r="A445" s="135"/>
      <c r="B445" s="136"/>
      <c r="C445" s="212" t="s">
        <v>55</v>
      </c>
      <c r="D445" s="138">
        <v>0</v>
      </c>
      <c r="E445" s="138">
        <v>6250000</v>
      </c>
      <c r="F445" s="138">
        <v>0</v>
      </c>
      <c r="G445" s="138">
        <f t="shared" si="261"/>
        <v>6250000</v>
      </c>
      <c r="H445" s="138"/>
      <c r="I445" s="138"/>
      <c r="J445" s="138"/>
      <c r="K445" s="138">
        <f t="shared" si="262"/>
        <v>0</v>
      </c>
      <c r="L445" s="138">
        <f t="shared" si="263"/>
        <v>0</v>
      </c>
      <c r="M445" s="138">
        <f t="shared" si="263"/>
        <v>6250000</v>
      </c>
      <c r="N445" s="138">
        <f t="shared" si="263"/>
        <v>0</v>
      </c>
      <c r="O445" s="138">
        <f t="shared" si="264"/>
        <v>6250000</v>
      </c>
      <c r="P445" s="138">
        <v>0</v>
      </c>
      <c r="Q445" s="138">
        <v>6250000</v>
      </c>
      <c r="R445" s="138">
        <v>0</v>
      </c>
      <c r="S445" s="138">
        <f t="shared" si="265"/>
        <v>6250000</v>
      </c>
      <c r="T445" s="138"/>
      <c r="U445" s="138"/>
      <c r="V445" s="138"/>
      <c r="W445" s="138">
        <f t="shared" si="266"/>
        <v>0</v>
      </c>
      <c r="X445" s="138"/>
      <c r="Y445" s="138"/>
      <c r="Z445" s="138"/>
      <c r="AA445" s="138">
        <f t="shared" si="267"/>
        <v>0</v>
      </c>
      <c r="AB445" s="138">
        <f t="shared" si="272"/>
        <v>0</v>
      </c>
      <c r="AC445" s="138">
        <f t="shared" si="272"/>
        <v>6250000</v>
      </c>
      <c r="AD445" s="138">
        <f t="shared" si="272"/>
        <v>0</v>
      </c>
      <c r="AE445" s="138">
        <f t="shared" si="273"/>
        <v>6250000</v>
      </c>
      <c r="AF445" s="138"/>
      <c r="AG445" s="138">
        <f>+[3]CHD11!AX119</f>
        <v>2543445.85</v>
      </c>
      <c r="AH445" s="138"/>
      <c r="AI445" s="138">
        <f t="shared" si="268"/>
        <v>2543445.85</v>
      </c>
      <c r="AJ445" s="138">
        <f t="shared" si="259"/>
        <v>0</v>
      </c>
      <c r="AK445" s="138">
        <f t="shared" si="259"/>
        <v>3706554.15</v>
      </c>
      <c r="AL445" s="138">
        <f t="shared" si="259"/>
        <v>0</v>
      </c>
      <c r="AM445" s="138">
        <f t="shared" si="260"/>
        <v>3706554.15</v>
      </c>
      <c r="AN445" s="181" t="str">
        <f t="shared" si="274"/>
        <v xml:space="preserve"> </v>
      </c>
      <c r="AO445" s="181">
        <f t="shared" si="274"/>
        <v>0.406951336</v>
      </c>
      <c r="AP445" s="181" t="str">
        <f t="shared" si="274"/>
        <v xml:space="preserve"> </v>
      </c>
      <c r="AQ445" s="181">
        <f t="shared" si="274"/>
        <v>0.406951336</v>
      </c>
      <c r="AR445" s="138">
        <f t="shared" si="269"/>
        <v>0</v>
      </c>
      <c r="AS445" s="138">
        <f t="shared" si="269"/>
        <v>0</v>
      </c>
      <c r="AT445" s="138">
        <f t="shared" si="269"/>
        <v>0</v>
      </c>
      <c r="AU445" s="138">
        <f t="shared" si="270"/>
        <v>0</v>
      </c>
      <c r="AV445" s="143"/>
    </row>
    <row r="446" spans="1:48" s="96" customFormat="1">
      <c r="A446" s="135"/>
      <c r="B446" s="136"/>
      <c r="C446" s="212" t="s">
        <v>56</v>
      </c>
      <c r="D446" s="138">
        <v>0</v>
      </c>
      <c r="E446" s="138">
        <v>6250000</v>
      </c>
      <c r="F446" s="138">
        <v>0</v>
      </c>
      <c r="G446" s="138">
        <f t="shared" si="261"/>
        <v>6250000</v>
      </c>
      <c r="H446" s="138"/>
      <c r="I446" s="138"/>
      <c r="J446" s="138"/>
      <c r="K446" s="138">
        <f t="shared" si="262"/>
        <v>0</v>
      </c>
      <c r="L446" s="138">
        <f t="shared" si="263"/>
        <v>0</v>
      </c>
      <c r="M446" s="138">
        <f t="shared" si="263"/>
        <v>6250000</v>
      </c>
      <c r="N446" s="138">
        <f t="shared" si="263"/>
        <v>0</v>
      </c>
      <c r="O446" s="138">
        <f t="shared" si="264"/>
        <v>6250000</v>
      </c>
      <c r="P446" s="138">
        <v>0</v>
      </c>
      <c r="Q446" s="138">
        <v>6250000</v>
      </c>
      <c r="R446" s="138">
        <v>0</v>
      </c>
      <c r="S446" s="138">
        <f t="shared" si="265"/>
        <v>6250000</v>
      </c>
      <c r="T446" s="138"/>
      <c r="U446" s="138"/>
      <c r="V446" s="138"/>
      <c r="W446" s="138">
        <f t="shared" si="266"/>
        <v>0</v>
      </c>
      <c r="X446" s="138"/>
      <c r="Y446" s="138"/>
      <c r="Z446" s="138"/>
      <c r="AA446" s="138">
        <f t="shared" si="267"/>
        <v>0</v>
      </c>
      <c r="AB446" s="138">
        <f t="shared" si="272"/>
        <v>0</v>
      </c>
      <c r="AC446" s="138">
        <f t="shared" si="272"/>
        <v>6250000</v>
      </c>
      <c r="AD446" s="138">
        <f t="shared" si="272"/>
        <v>0</v>
      </c>
      <c r="AE446" s="138">
        <f t="shared" si="273"/>
        <v>6250000</v>
      </c>
      <c r="AF446" s="138"/>
      <c r="AG446" s="138">
        <f>+[3]CHD12!AX119</f>
        <v>5963698.7400000002</v>
      </c>
      <c r="AH446" s="138"/>
      <c r="AI446" s="138">
        <f t="shared" si="268"/>
        <v>5963698.7400000002</v>
      </c>
      <c r="AJ446" s="138">
        <f t="shared" si="259"/>
        <v>0</v>
      </c>
      <c r="AK446" s="138">
        <f t="shared" si="259"/>
        <v>286301.25999999978</v>
      </c>
      <c r="AL446" s="138">
        <f t="shared" si="259"/>
        <v>0</v>
      </c>
      <c r="AM446" s="138">
        <f t="shared" si="260"/>
        <v>286301.25999999978</v>
      </c>
      <c r="AN446" s="181" t="str">
        <f t="shared" si="274"/>
        <v xml:space="preserve"> </v>
      </c>
      <c r="AO446" s="181">
        <f t="shared" si="274"/>
        <v>0.95419179840000001</v>
      </c>
      <c r="AP446" s="181" t="str">
        <f t="shared" si="274"/>
        <v xml:space="preserve"> </v>
      </c>
      <c r="AQ446" s="181">
        <f t="shared" si="274"/>
        <v>0.95419179840000001</v>
      </c>
      <c r="AR446" s="138">
        <f t="shared" si="269"/>
        <v>0</v>
      </c>
      <c r="AS446" s="138">
        <f t="shared" si="269"/>
        <v>0</v>
      </c>
      <c r="AT446" s="138">
        <f t="shared" si="269"/>
        <v>0</v>
      </c>
      <c r="AU446" s="138">
        <f t="shared" si="270"/>
        <v>0</v>
      </c>
      <c r="AV446" s="143"/>
    </row>
    <row r="447" spans="1:48" s="96" customFormat="1">
      <c r="A447" s="135"/>
      <c r="B447" s="136"/>
      <c r="C447" s="212" t="s">
        <v>111</v>
      </c>
      <c r="D447" s="138">
        <v>0</v>
      </c>
      <c r="E447" s="138">
        <v>6250000</v>
      </c>
      <c r="F447" s="138">
        <v>0</v>
      </c>
      <c r="G447" s="138">
        <f t="shared" si="261"/>
        <v>6250000</v>
      </c>
      <c r="H447" s="138"/>
      <c r="I447" s="138"/>
      <c r="J447" s="138"/>
      <c r="K447" s="138">
        <f t="shared" si="262"/>
        <v>0</v>
      </c>
      <c r="L447" s="138">
        <f t="shared" si="263"/>
        <v>0</v>
      </c>
      <c r="M447" s="138">
        <f t="shared" si="263"/>
        <v>6250000</v>
      </c>
      <c r="N447" s="138">
        <f t="shared" si="263"/>
        <v>0</v>
      </c>
      <c r="O447" s="138">
        <f t="shared" si="264"/>
        <v>6250000</v>
      </c>
      <c r="P447" s="138">
        <v>0</v>
      </c>
      <c r="Q447" s="138">
        <v>6250000</v>
      </c>
      <c r="R447" s="138">
        <v>0</v>
      </c>
      <c r="S447" s="138">
        <f t="shared" si="265"/>
        <v>6250000</v>
      </c>
      <c r="T447" s="138"/>
      <c r="U447" s="138"/>
      <c r="V447" s="138"/>
      <c r="W447" s="138">
        <f t="shared" si="266"/>
        <v>0</v>
      </c>
      <c r="X447" s="138"/>
      <c r="Y447" s="138"/>
      <c r="Z447" s="138"/>
      <c r="AA447" s="138">
        <f t="shared" si="267"/>
        <v>0</v>
      </c>
      <c r="AB447" s="138">
        <f t="shared" si="272"/>
        <v>0</v>
      </c>
      <c r="AC447" s="138">
        <f t="shared" si="272"/>
        <v>6250000</v>
      </c>
      <c r="AD447" s="138">
        <f t="shared" si="272"/>
        <v>0</v>
      </c>
      <c r="AE447" s="138">
        <f t="shared" si="273"/>
        <v>6250000</v>
      </c>
      <c r="AF447" s="138"/>
      <c r="AG447" s="138">
        <f>+[3]CHD13!AX119</f>
        <v>4274052</v>
      </c>
      <c r="AH447" s="138"/>
      <c r="AI447" s="138">
        <f t="shared" si="268"/>
        <v>4274052</v>
      </c>
      <c r="AJ447" s="138">
        <f t="shared" si="259"/>
        <v>0</v>
      </c>
      <c r="AK447" s="138">
        <f t="shared" si="259"/>
        <v>1975948</v>
      </c>
      <c r="AL447" s="138">
        <f t="shared" si="259"/>
        <v>0</v>
      </c>
      <c r="AM447" s="138">
        <f t="shared" si="260"/>
        <v>1975948</v>
      </c>
      <c r="AN447" s="181" t="str">
        <f t="shared" si="274"/>
        <v xml:space="preserve"> </v>
      </c>
      <c r="AO447" s="181">
        <f t="shared" si="274"/>
        <v>0.68384831999999995</v>
      </c>
      <c r="AP447" s="181" t="str">
        <f t="shared" si="274"/>
        <v xml:space="preserve"> </v>
      </c>
      <c r="AQ447" s="181">
        <f t="shared" si="274"/>
        <v>0.68384831999999995</v>
      </c>
      <c r="AR447" s="138">
        <f t="shared" si="269"/>
        <v>0</v>
      </c>
      <c r="AS447" s="138">
        <f t="shared" si="269"/>
        <v>0</v>
      </c>
      <c r="AT447" s="138">
        <f t="shared" si="269"/>
        <v>0</v>
      </c>
      <c r="AU447" s="138">
        <f t="shared" si="270"/>
        <v>0</v>
      </c>
      <c r="AV447" s="143"/>
    </row>
    <row r="448" spans="1:48" s="96" customFormat="1">
      <c r="A448" s="135"/>
      <c r="B448" s="136"/>
      <c r="C448" s="212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>
        <f t="shared" si="272"/>
        <v>0</v>
      </c>
      <c r="AC448" s="138">
        <f t="shared" si="272"/>
        <v>0</v>
      </c>
      <c r="AD448" s="138">
        <f t="shared" si="272"/>
        <v>0</v>
      </c>
      <c r="AE448" s="138">
        <f t="shared" si="273"/>
        <v>0</v>
      </c>
      <c r="AF448" s="138"/>
      <c r="AG448" s="138"/>
      <c r="AH448" s="138"/>
      <c r="AI448" s="138"/>
      <c r="AJ448" s="138"/>
      <c r="AK448" s="138"/>
      <c r="AL448" s="138"/>
      <c r="AM448" s="138"/>
      <c r="AN448" s="181"/>
      <c r="AO448" s="181"/>
      <c r="AP448" s="181"/>
      <c r="AQ448" s="181"/>
      <c r="AR448" s="138"/>
      <c r="AS448" s="138"/>
      <c r="AT448" s="138"/>
      <c r="AU448" s="138"/>
      <c r="AV448" s="143"/>
    </row>
    <row r="449" spans="1:49" s="96" customFormat="1">
      <c r="A449" s="135"/>
      <c r="B449" s="136"/>
      <c r="C449" s="216" t="s">
        <v>68</v>
      </c>
      <c r="D449" s="138"/>
      <c r="E449" s="138"/>
      <c r="F449" s="138"/>
      <c r="G449" s="138">
        <f t="shared" si="261"/>
        <v>0</v>
      </c>
      <c r="H449" s="138"/>
      <c r="I449" s="138"/>
      <c r="J449" s="138"/>
      <c r="K449" s="138">
        <f t="shared" si="262"/>
        <v>0</v>
      </c>
      <c r="L449" s="138">
        <f t="shared" si="263"/>
        <v>0</v>
      </c>
      <c r="M449" s="138">
        <f t="shared" si="263"/>
        <v>0</v>
      </c>
      <c r="N449" s="138">
        <f t="shared" si="263"/>
        <v>0</v>
      </c>
      <c r="O449" s="138">
        <f t="shared" si="264"/>
        <v>0</v>
      </c>
      <c r="P449" s="138"/>
      <c r="Q449" s="138"/>
      <c r="R449" s="138"/>
      <c r="S449" s="138">
        <f t="shared" si="265"/>
        <v>0</v>
      </c>
      <c r="T449" s="138"/>
      <c r="U449" s="138"/>
      <c r="V449" s="138"/>
      <c r="W449" s="138">
        <f t="shared" si="266"/>
        <v>0</v>
      </c>
      <c r="X449" s="138"/>
      <c r="Y449" s="138">
        <v>20000000</v>
      </c>
      <c r="Z449" s="138"/>
      <c r="AA449" s="138">
        <f t="shared" si="267"/>
        <v>20000000</v>
      </c>
      <c r="AB449" s="138">
        <f t="shared" si="272"/>
        <v>0</v>
      </c>
      <c r="AC449" s="138">
        <f t="shared" si="272"/>
        <v>20000000</v>
      </c>
      <c r="AD449" s="138">
        <f t="shared" si="272"/>
        <v>0</v>
      </c>
      <c r="AE449" s="138">
        <f t="shared" si="273"/>
        <v>20000000</v>
      </c>
      <c r="AF449" s="138"/>
      <c r="AG449" s="138">
        <f>+[3]RITM!AX119</f>
        <v>11833675.17</v>
      </c>
      <c r="AH449" s="138"/>
      <c r="AI449" s="138">
        <f t="shared" si="268"/>
        <v>11833675.17</v>
      </c>
      <c r="AJ449" s="138">
        <f t="shared" si="259"/>
        <v>0</v>
      </c>
      <c r="AK449" s="138">
        <f t="shared" si="259"/>
        <v>8166324.8300000001</v>
      </c>
      <c r="AL449" s="138">
        <f t="shared" si="259"/>
        <v>0</v>
      </c>
      <c r="AM449" s="138">
        <f t="shared" si="260"/>
        <v>8166324.8300000001</v>
      </c>
      <c r="AN449" s="181" t="str">
        <f t="shared" si="274"/>
        <v xml:space="preserve"> </v>
      </c>
      <c r="AO449" s="181">
        <f t="shared" si="274"/>
        <v>0.59168375849999999</v>
      </c>
      <c r="AP449" s="181" t="str">
        <f t="shared" si="274"/>
        <v xml:space="preserve"> </v>
      </c>
      <c r="AQ449" s="181">
        <f t="shared" si="274"/>
        <v>0.59168375849999999</v>
      </c>
      <c r="AR449" s="138">
        <f t="shared" si="269"/>
        <v>0</v>
      </c>
      <c r="AS449" s="138">
        <f t="shared" si="269"/>
        <v>0</v>
      </c>
      <c r="AT449" s="138">
        <f t="shared" si="269"/>
        <v>0</v>
      </c>
      <c r="AU449" s="138">
        <f t="shared" si="270"/>
        <v>0</v>
      </c>
      <c r="AV449" s="143"/>
    </row>
    <row r="450" spans="1:49" s="96" customFormat="1">
      <c r="A450" s="135"/>
      <c r="B450" s="136"/>
      <c r="C450" s="212"/>
      <c r="D450" s="138"/>
      <c r="E450" s="138"/>
      <c r="F450" s="138"/>
      <c r="G450" s="138">
        <f t="shared" si="261"/>
        <v>0</v>
      </c>
      <c r="H450" s="138"/>
      <c r="I450" s="138"/>
      <c r="J450" s="138"/>
      <c r="K450" s="138">
        <f t="shared" si="262"/>
        <v>0</v>
      </c>
      <c r="L450" s="138">
        <f t="shared" si="263"/>
        <v>0</v>
      </c>
      <c r="M450" s="138">
        <f t="shared" si="263"/>
        <v>0</v>
      </c>
      <c r="N450" s="138">
        <f t="shared" si="263"/>
        <v>0</v>
      </c>
      <c r="O450" s="138">
        <f t="shared" si="264"/>
        <v>0</v>
      </c>
      <c r="P450" s="138"/>
      <c r="Q450" s="138"/>
      <c r="R450" s="138"/>
      <c r="S450" s="138">
        <f t="shared" si="265"/>
        <v>0</v>
      </c>
      <c r="T450" s="138"/>
      <c r="U450" s="138"/>
      <c r="V450" s="138"/>
      <c r="W450" s="138">
        <f t="shared" si="266"/>
        <v>0</v>
      </c>
      <c r="X450" s="138"/>
      <c r="Y450" s="138"/>
      <c r="Z450" s="138"/>
      <c r="AA450" s="138">
        <f t="shared" si="267"/>
        <v>0</v>
      </c>
      <c r="AB450" s="138">
        <f t="shared" si="272"/>
        <v>0</v>
      </c>
      <c r="AC450" s="138">
        <f t="shared" si="272"/>
        <v>0</v>
      </c>
      <c r="AD450" s="138">
        <f t="shared" si="272"/>
        <v>0</v>
      </c>
      <c r="AE450" s="138">
        <f t="shared" si="273"/>
        <v>0</v>
      </c>
      <c r="AF450" s="138"/>
      <c r="AG450" s="138"/>
      <c r="AH450" s="138"/>
      <c r="AI450" s="138">
        <f t="shared" si="268"/>
        <v>0</v>
      </c>
      <c r="AJ450" s="138">
        <f t="shared" si="259"/>
        <v>0</v>
      </c>
      <c r="AK450" s="138">
        <f t="shared" si="259"/>
        <v>0</v>
      </c>
      <c r="AL450" s="138">
        <f t="shared" si="259"/>
        <v>0</v>
      </c>
      <c r="AM450" s="138">
        <f t="shared" si="260"/>
        <v>0</v>
      </c>
      <c r="AN450" s="181" t="str">
        <f t="shared" si="274"/>
        <v xml:space="preserve"> </v>
      </c>
      <c r="AO450" s="181" t="str">
        <f t="shared" si="274"/>
        <v xml:space="preserve"> </v>
      </c>
      <c r="AP450" s="181" t="str">
        <f t="shared" si="274"/>
        <v xml:space="preserve"> </v>
      </c>
      <c r="AQ450" s="181" t="str">
        <f t="shared" si="274"/>
        <v xml:space="preserve"> </v>
      </c>
      <c r="AR450" s="138">
        <f t="shared" si="269"/>
        <v>0</v>
      </c>
      <c r="AS450" s="138">
        <f t="shared" si="269"/>
        <v>0</v>
      </c>
      <c r="AT450" s="138">
        <f t="shared" si="269"/>
        <v>0</v>
      </c>
      <c r="AU450" s="138">
        <f t="shared" si="270"/>
        <v>0</v>
      </c>
      <c r="AV450" s="143"/>
    </row>
    <row r="451" spans="1:49" s="168" customFormat="1">
      <c r="A451" s="176" t="s">
        <v>218</v>
      </c>
      <c r="B451" s="177"/>
      <c r="C451" s="211" t="s">
        <v>219</v>
      </c>
      <c r="D451" s="164">
        <f>SUM(D452:D495)</f>
        <v>0</v>
      </c>
      <c r="E451" s="164">
        <f t="shared" ref="E451:AM451" si="276">SUM(E452:E495)</f>
        <v>1093720000</v>
      </c>
      <c r="F451" s="164">
        <f t="shared" si="276"/>
        <v>0</v>
      </c>
      <c r="G451" s="164">
        <f t="shared" si="276"/>
        <v>1093720000</v>
      </c>
      <c r="H451" s="164">
        <f t="shared" si="276"/>
        <v>0</v>
      </c>
      <c r="I451" s="164">
        <f t="shared" si="276"/>
        <v>-2390250</v>
      </c>
      <c r="J451" s="164">
        <f t="shared" si="276"/>
        <v>0</v>
      </c>
      <c r="K451" s="164">
        <f t="shared" si="276"/>
        <v>-2390250</v>
      </c>
      <c r="L451" s="164">
        <f t="shared" si="276"/>
        <v>0</v>
      </c>
      <c r="M451" s="164">
        <f t="shared" si="276"/>
        <v>1091329750</v>
      </c>
      <c r="N451" s="164">
        <f t="shared" si="276"/>
        <v>0</v>
      </c>
      <c r="O451" s="164">
        <f t="shared" si="276"/>
        <v>1091329750</v>
      </c>
      <c r="P451" s="164">
        <f t="shared" si="276"/>
        <v>0</v>
      </c>
      <c r="Q451" s="164">
        <f t="shared" si="276"/>
        <v>1093720000</v>
      </c>
      <c r="R451" s="164">
        <f t="shared" si="276"/>
        <v>0</v>
      </c>
      <c r="S451" s="164">
        <f t="shared" si="276"/>
        <v>1093720000</v>
      </c>
      <c r="T451" s="164">
        <f t="shared" si="276"/>
        <v>0</v>
      </c>
      <c r="U451" s="164">
        <f t="shared" si="276"/>
        <v>-2390250</v>
      </c>
      <c r="V451" s="164">
        <f t="shared" si="276"/>
        <v>0</v>
      </c>
      <c r="W451" s="164">
        <f t="shared" si="276"/>
        <v>-2390250</v>
      </c>
      <c r="X451" s="164">
        <f t="shared" si="276"/>
        <v>0</v>
      </c>
      <c r="Y451" s="164">
        <f t="shared" si="276"/>
        <v>0</v>
      </c>
      <c r="Z451" s="164">
        <f t="shared" si="276"/>
        <v>0</v>
      </c>
      <c r="AA451" s="164">
        <f t="shared" si="276"/>
        <v>0</v>
      </c>
      <c r="AB451" s="164">
        <f t="shared" si="276"/>
        <v>0</v>
      </c>
      <c r="AC451" s="164">
        <f t="shared" si="276"/>
        <v>1091329750</v>
      </c>
      <c r="AD451" s="164">
        <f t="shared" si="276"/>
        <v>0</v>
      </c>
      <c r="AE451" s="164">
        <f t="shared" si="276"/>
        <v>1091329750</v>
      </c>
      <c r="AF451" s="164">
        <f t="shared" si="276"/>
        <v>0</v>
      </c>
      <c r="AG451" s="164">
        <f t="shared" si="276"/>
        <v>922332383.37000012</v>
      </c>
      <c r="AH451" s="164">
        <f t="shared" si="276"/>
        <v>0</v>
      </c>
      <c r="AI451" s="164">
        <f t="shared" si="276"/>
        <v>922332383.37000012</v>
      </c>
      <c r="AJ451" s="164">
        <f t="shared" si="276"/>
        <v>0</v>
      </c>
      <c r="AK451" s="164">
        <f t="shared" si="276"/>
        <v>168997366.62999997</v>
      </c>
      <c r="AL451" s="164">
        <f t="shared" si="276"/>
        <v>0</v>
      </c>
      <c r="AM451" s="164">
        <f t="shared" si="276"/>
        <v>168997366.62999997</v>
      </c>
      <c r="AN451" s="166" t="str">
        <f t="shared" si="274"/>
        <v xml:space="preserve"> </v>
      </c>
      <c r="AO451" s="166">
        <f t="shared" si="274"/>
        <v>0.84514545981175726</v>
      </c>
      <c r="AP451" s="166" t="str">
        <f t="shared" si="274"/>
        <v xml:space="preserve"> </v>
      </c>
      <c r="AQ451" s="166">
        <f t="shared" si="274"/>
        <v>0.84514545981175726</v>
      </c>
      <c r="AR451" s="164">
        <f>SUM(AR452:AR495)</f>
        <v>0</v>
      </c>
      <c r="AS451" s="164">
        <f>SUM(AS452:AS495)</f>
        <v>0</v>
      </c>
      <c r="AT451" s="164">
        <f>SUM(AT452:AT495)</f>
        <v>0</v>
      </c>
      <c r="AU451" s="164">
        <f>SUM(AU452:AU495)</f>
        <v>0</v>
      </c>
      <c r="AV451" s="167"/>
      <c r="AW451" s="96">
        <f>+AM451-'[1]Summary by PAP CY2015'!$BE$122</f>
        <v>0</v>
      </c>
    </row>
    <row r="452" spans="1:49" s="96" customFormat="1" ht="12.75">
      <c r="A452" s="135"/>
      <c r="B452" s="136"/>
      <c r="C452" s="212" t="s">
        <v>51</v>
      </c>
      <c r="D452" s="138">
        <v>0</v>
      </c>
      <c r="E452" s="138">
        <v>767381000</v>
      </c>
      <c r="F452" s="138">
        <v>0</v>
      </c>
      <c r="G452" s="138">
        <f t="shared" si="261"/>
        <v>767381000</v>
      </c>
      <c r="H452" s="138"/>
      <c r="I452" s="140">
        <v>-2390250</v>
      </c>
      <c r="J452" s="138"/>
      <c r="K452" s="138">
        <f t="shared" si="262"/>
        <v>-2390250</v>
      </c>
      <c r="L452" s="138">
        <f t="shared" si="263"/>
        <v>0</v>
      </c>
      <c r="M452" s="138">
        <f t="shared" si="263"/>
        <v>764990750</v>
      </c>
      <c r="N452" s="138">
        <f t="shared" si="263"/>
        <v>0</v>
      </c>
      <c r="O452" s="138">
        <f t="shared" si="264"/>
        <v>764990750</v>
      </c>
      <c r="P452" s="138"/>
      <c r="Q452" s="138">
        <v>767381000</v>
      </c>
      <c r="R452" s="138"/>
      <c r="S452" s="138">
        <f t="shared" si="265"/>
        <v>767381000</v>
      </c>
      <c r="T452" s="138"/>
      <c r="U452" s="140">
        <v>-2390250</v>
      </c>
      <c r="V452" s="138"/>
      <c r="W452" s="138">
        <f t="shared" si="266"/>
        <v>-2390250</v>
      </c>
      <c r="X452" s="138">
        <f>-'[3]Central CY'!E118</f>
        <v>0</v>
      </c>
      <c r="Y452" s="138">
        <f>-'[3]Central CY'!E119</f>
        <v>-30200000</v>
      </c>
      <c r="Z452" s="138">
        <f>-'[3]Central CY'!E120</f>
        <v>0</v>
      </c>
      <c r="AA452" s="138">
        <f t="shared" si="267"/>
        <v>-30200000</v>
      </c>
      <c r="AB452" s="138">
        <f t="shared" si="272"/>
        <v>0</v>
      </c>
      <c r="AC452" s="138">
        <f t="shared" si="272"/>
        <v>734790750</v>
      </c>
      <c r="AD452" s="138">
        <f t="shared" si="272"/>
        <v>0</v>
      </c>
      <c r="AE452" s="138">
        <f t="shared" si="273"/>
        <v>734790750</v>
      </c>
      <c r="AF452" s="138">
        <f>'[3]Central CY'!F118</f>
        <v>0</v>
      </c>
      <c r="AG452" s="138">
        <f>'[3]Central CY'!F119</f>
        <v>643479418.95000005</v>
      </c>
      <c r="AH452" s="138">
        <f>'[3]Central CY'!F120</f>
        <v>0</v>
      </c>
      <c r="AI452" s="138">
        <f t="shared" si="268"/>
        <v>643479418.95000005</v>
      </c>
      <c r="AJ452" s="138">
        <f t="shared" si="259"/>
        <v>0</v>
      </c>
      <c r="AK452" s="138">
        <f t="shared" si="259"/>
        <v>91311331.049999952</v>
      </c>
      <c r="AL452" s="138">
        <f t="shared" si="259"/>
        <v>0</v>
      </c>
      <c r="AM452" s="138">
        <f t="shared" si="260"/>
        <v>91311331.049999952</v>
      </c>
      <c r="AN452" s="181" t="str">
        <f t="shared" si="274"/>
        <v xml:space="preserve"> </v>
      </c>
      <c r="AO452" s="181">
        <f t="shared" si="274"/>
        <v>0.8757315180546299</v>
      </c>
      <c r="AP452" s="181" t="str">
        <f t="shared" si="274"/>
        <v xml:space="preserve"> </v>
      </c>
      <c r="AQ452" s="181">
        <f t="shared" si="274"/>
        <v>0.8757315180546299</v>
      </c>
      <c r="AR452" s="138">
        <f t="shared" si="269"/>
        <v>0</v>
      </c>
      <c r="AS452" s="138">
        <f t="shared" si="269"/>
        <v>0</v>
      </c>
      <c r="AT452" s="138">
        <f t="shared" si="269"/>
        <v>0</v>
      </c>
      <c r="AU452" s="138">
        <f t="shared" si="270"/>
        <v>0</v>
      </c>
      <c r="AV452" s="143"/>
      <c r="AW452" s="168"/>
    </row>
    <row r="453" spans="1:49" s="96" customFormat="1" ht="24">
      <c r="A453" s="135"/>
      <c r="B453" s="136"/>
      <c r="C453" s="212" t="s">
        <v>52</v>
      </c>
      <c r="D453" s="138">
        <v>0</v>
      </c>
      <c r="E453" s="138">
        <v>33001000</v>
      </c>
      <c r="F453" s="138">
        <v>0</v>
      </c>
      <c r="G453" s="138">
        <f t="shared" si="261"/>
        <v>33001000</v>
      </c>
      <c r="H453" s="138"/>
      <c r="I453" s="138"/>
      <c r="J453" s="138"/>
      <c r="K453" s="138">
        <f t="shared" si="262"/>
        <v>0</v>
      </c>
      <c r="L453" s="138">
        <f t="shared" si="263"/>
        <v>0</v>
      </c>
      <c r="M453" s="138">
        <f t="shared" si="263"/>
        <v>33001000</v>
      </c>
      <c r="N453" s="138">
        <f t="shared" si="263"/>
        <v>0</v>
      </c>
      <c r="O453" s="138">
        <f t="shared" si="264"/>
        <v>33001000</v>
      </c>
      <c r="P453" s="138">
        <v>0</v>
      </c>
      <c r="Q453" s="138">
        <v>33001000</v>
      </c>
      <c r="R453" s="138">
        <v>0</v>
      </c>
      <c r="S453" s="138">
        <f t="shared" si="265"/>
        <v>33001000</v>
      </c>
      <c r="T453" s="138"/>
      <c r="U453" s="138"/>
      <c r="V453" s="138"/>
      <c r="W453" s="138">
        <f t="shared" si="266"/>
        <v>0</v>
      </c>
      <c r="X453" s="138"/>
      <c r="Y453" s="247">
        <f>+[3]CHDNCR!J124+[3]CHDNCR!I124</f>
        <v>-1500000</v>
      </c>
      <c r="Z453" s="138"/>
      <c r="AA453" s="138">
        <f t="shared" si="267"/>
        <v>-1500000</v>
      </c>
      <c r="AB453" s="138">
        <f t="shared" si="272"/>
        <v>0</v>
      </c>
      <c r="AC453" s="138">
        <f t="shared" si="272"/>
        <v>31501000</v>
      </c>
      <c r="AD453" s="138">
        <f t="shared" si="272"/>
        <v>0</v>
      </c>
      <c r="AE453" s="138">
        <f t="shared" si="273"/>
        <v>31501000</v>
      </c>
      <c r="AF453" s="138"/>
      <c r="AG453" s="138">
        <f>+[3]CHDNCR!AX124</f>
        <v>25038942.960000001</v>
      </c>
      <c r="AH453" s="138"/>
      <c r="AI453" s="138">
        <f t="shared" si="268"/>
        <v>25038942.960000001</v>
      </c>
      <c r="AJ453" s="138">
        <f t="shared" si="259"/>
        <v>0</v>
      </c>
      <c r="AK453" s="138">
        <f t="shared" si="259"/>
        <v>6462057.0399999991</v>
      </c>
      <c r="AL453" s="138">
        <f t="shared" si="259"/>
        <v>0</v>
      </c>
      <c r="AM453" s="138">
        <f t="shared" si="260"/>
        <v>6462057.0399999991</v>
      </c>
      <c r="AN453" s="181" t="str">
        <f t="shared" si="274"/>
        <v xml:space="preserve"> </v>
      </c>
      <c r="AO453" s="181">
        <f t="shared" si="274"/>
        <v>0.79486184438589258</v>
      </c>
      <c r="AP453" s="181" t="str">
        <f t="shared" si="274"/>
        <v xml:space="preserve"> </v>
      </c>
      <c r="AQ453" s="181">
        <f t="shared" si="274"/>
        <v>0.79486184438589258</v>
      </c>
      <c r="AR453" s="138">
        <f t="shared" si="269"/>
        <v>0</v>
      </c>
      <c r="AS453" s="138">
        <f t="shared" si="269"/>
        <v>0</v>
      </c>
      <c r="AT453" s="138">
        <f t="shared" si="269"/>
        <v>0</v>
      </c>
      <c r="AU453" s="138">
        <f t="shared" si="270"/>
        <v>0</v>
      </c>
      <c r="AV453" s="143"/>
    </row>
    <row r="454" spans="1:49" s="96" customFormat="1">
      <c r="A454" s="135"/>
      <c r="B454" s="136"/>
      <c r="C454" s="212" t="s">
        <v>88</v>
      </c>
      <c r="D454" s="138">
        <v>0</v>
      </c>
      <c r="E454" s="138">
        <v>10300000</v>
      </c>
      <c r="F454" s="138">
        <v>0</v>
      </c>
      <c r="G454" s="138">
        <f>SUM(D454:F454)</f>
        <v>10300000</v>
      </c>
      <c r="H454" s="138"/>
      <c r="I454" s="138"/>
      <c r="J454" s="138"/>
      <c r="K454" s="138">
        <f>SUM(H454:J454)</f>
        <v>0</v>
      </c>
      <c r="L454" s="138">
        <f>+D454+H454</f>
        <v>0</v>
      </c>
      <c r="M454" s="138">
        <f>+E454+I454</f>
        <v>10300000</v>
      </c>
      <c r="N454" s="138">
        <f>+F454+J454</f>
        <v>0</v>
      </c>
      <c r="O454" s="138">
        <f>SUM(L454:N454)</f>
        <v>10300000</v>
      </c>
      <c r="P454" s="138">
        <v>0</v>
      </c>
      <c r="Q454" s="138">
        <v>10300000</v>
      </c>
      <c r="R454" s="138">
        <v>0</v>
      </c>
      <c r="S454" s="138">
        <f>SUM(P454:R454)</f>
        <v>10300000</v>
      </c>
      <c r="T454" s="138"/>
      <c r="U454" s="138"/>
      <c r="V454" s="138"/>
      <c r="W454" s="138">
        <f>SUM(T454:V454)</f>
        <v>0</v>
      </c>
      <c r="X454" s="138"/>
      <c r="Y454" s="138">
        <f>+[3]CHDCAR!J124+[3]CHDCAR!I124</f>
        <v>0</v>
      </c>
      <c r="Z454" s="138"/>
      <c r="AA454" s="138">
        <f>SUM(X454:Z454)</f>
        <v>0</v>
      </c>
      <c r="AB454" s="138">
        <f t="shared" si="272"/>
        <v>0</v>
      </c>
      <c r="AC454" s="138">
        <f t="shared" si="272"/>
        <v>10300000</v>
      </c>
      <c r="AD454" s="138">
        <f t="shared" si="272"/>
        <v>0</v>
      </c>
      <c r="AE454" s="138">
        <f t="shared" si="273"/>
        <v>10300000</v>
      </c>
      <c r="AF454" s="138"/>
      <c r="AG454" s="138">
        <f>+[3]CHDCAR!AX124</f>
        <v>7025546.3200000003</v>
      </c>
      <c r="AH454" s="138"/>
      <c r="AI454" s="138">
        <f>SUM(AF454:AH454)</f>
        <v>7025546.3200000003</v>
      </c>
      <c r="AJ454" s="138">
        <f>+AB454-AF454</f>
        <v>0</v>
      </c>
      <c r="AK454" s="138">
        <f>+AC454-AG454</f>
        <v>3274453.6799999997</v>
      </c>
      <c r="AL454" s="138">
        <f>+AD454-AH454</f>
        <v>0</v>
      </c>
      <c r="AM454" s="138">
        <f>SUM(AJ454:AL454)</f>
        <v>3274453.6799999997</v>
      </c>
      <c r="AN454" s="181" t="str">
        <f>IF(AB454=0," ",AF454/AB454)</f>
        <v xml:space="preserve"> </v>
      </c>
      <c r="AO454" s="181">
        <f>IF(AC454=0," ",AG454/AC454)</f>
        <v>0.68209187572815533</v>
      </c>
      <c r="AP454" s="181" t="str">
        <f>IF(AD454=0," ",AH454/AD454)</f>
        <v xml:space="preserve"> </v>
      </c>
      <c r="AQ454" s="181">
        <f>IF(AE454=0," ",AI454/AE454)</f>
        <v>0.68209187572815533</v>
      </c>
      <c r="AR454" s="138">
        <f>+L454-P454-T454</f>
        <v>0</v>
      </c>
      <c r="AS454" s="138">
        <f>+M454-Q454-U454</f>
        <v>0</v>
      </c>
      <c r="AT454" s="138">
        <f>+N454-R454-V454</f>
        <v>0</v>
      </c>
      <c r="AU454" s="138">
        <f>SUM(AR454:AT454)</f>
        <v>0</v>
      </c>
      <c r="AV454" s="143"/>
    </row>
    <row r="455" spans="1:49" s="96" customFormat="1">
      <c r="A455" s="135"/>
      <c r="B455" s="136"/>
      <c r="C455" s="213" t="s">
        <v>80</v>
      </c>
      <c r="D455" s="138">
        <v>0</v>
      </c>
      <c r="E455" s="138">
        <v>19268000</v>
      </c>
      <c r="F455" s="138">
        <v>0</v>
      </c>
      <c r="G455" s="138">
        <f t="shared" si="261"/>
        <v>19268000</v>
      </c>
      <c r="H455" s="138"/>
      <c r="I455" s="138"/>
      <c r="J455" s="138"/>
      <c r="K455" s="138">
        <f t="shared" si="262"/>
        <v>0</v>
      </c>
      <c r="L455" s="138">
        <f t="shared" si="263"/>
        <v>0</v>
      </c>
      <c r="M455" s="138">
        <f t="shared" si="263"/>
        <v>19268000</v>
      </c>
      <c r="N455" s="138">
        <f t="shared" si="263"/>
        <v>0</v>
      </c>
      <c r="O455" s="138">
        <f t="shared" si="264"/>
        <v>19268000</v>
      </c>
      <c r="P455" s="138">
        <v>0</v>
      </c>
      <c r="Q455" s="138">
        <v>19268000</v>
      </c>
      <c r="R455" s="138">
        <v>0</v>
      </c>
      <c r="S455" s="138">
        <f t="shared" si="265"/>
        <v>19268000</v>
      </c>
      <c r="T455" s="138"/>
      <c r="U455" s="138"/>
      <c r="V455" s="138"/>
      <c r="W455" s="138">
        <f t="shared" si="266"/>
        <v>0</v>
      </c>
      <c r="X455" s="138"/>
      <c r="Y455" s="247">
        <f>+[3]CHD1!J124+[3]CHD1!I124</f>
        <v>-3000000</v>
      </c>
      <c r="Z455" s="138"/>
      <c r="AA455" s="138">
        <f t="shared" si="267"/>
        <v>-3000000</v>
      </c>
      <c r="AB455" s="138">
        <f t="shared" si="272"/>
        <v>0</v>
      </c>
      <c r="AC455" s="138">
        <f t="shared" si="272"/>
        <v>16268000</v>
      </c>
      <c r="AD455" s="138">
        <f t="shared" si="272"/>
        <v>0</v>
      </c>
      <c r="AE455" s="138">
        <f t="shared" si="273"/>
        <v>16268000</v>
      </c>
      <c r="AF455" s="138"/>
      <c r="AG455" s="138">
        <f>+[3]CHD1!AX124</f>
        <v>15935010.620000001</v>
      </c>
      <c r="AH455" s="138"/>
      <c r="AI455" s="138">
        <f t="shared" si="268"/>
        <v>15935010.620000001</v>
      </c>
      <c r="AJ455" s="138">
        <f t="shared" si="259"/>
        <v>0</v>
      </c>
      <c r="AK455" s="138">
        <f t="shared" si="259"/>
        <v>332989.37999999896</v>
      </c>
      <c r="AL455" s="138">
        <f t="shared" si="259"/>
        <v>0</v>
      </c>
      <c r="AM455" s="138">
        <f t="shared" si="260"/>
        <v>332989.37999999896</v>
      </c>
      <c r="AN455" s="181" t="str">
        <f t="shared" si="274"/>
        <v xml:space="preserve"> </v>
      </c>
      <c r="AO455" s="181">
        <f t="shared" si="274"/>
        <v>0.97953101917875596</v>
      </c>
      <c r="AP455" s="181" t="str">
        <f t="shared" si="274"/>
        <v xml:space="preserve"> </v>
      </c>
      <c r="AQ455" s="181">
        <f t="shared" si="274"/>
        <v>0.97953101917875596</v>
      </c>
      <c r="AR455" s="138">
        <f t="shared" si="269"/>
        <v>0</v>
      </c>
      <c r="AS455" s="138">
        <f t="shared" si="269"/>
        <v>0</v>
      </c>
      <c r="AT455" s="138">
        <f t="shared" si="269"/>
        <v>0</v>
      </c>
      <c r="AU455" s="138">
        <f t="shared" si="270"/>
        <v>0</v>
      </c>
      <c r="AV455" s="143"/>
    </row>
    <row r="456" spans="1:49" s="96" customFormat="1" ht="24">
      <c r="A456" s="135"/>
      <c r="B456" s="136"/>
      <c r="C456" s="212" t="s">
        <v>91</v>
      </c>
      <c r="D456" s="138">
        <v>0</v>
      </c>
      <c r="E456" s="138">
        <v>12139000</v>
      </c>
      <c r="F456" s="138">
        <v>0</v>
      </c>
      <c r="G456" s="138">
        <f t="shared" si="261"/>
        <v>12139000</v>
      </c>
      <c r="H456" s="138"/>
      <c r="I456" s="138"/>
      <c r="J456" s="138"/>
      <c r="K456" s="138">
        <f t="shared" si="262"/>
        <v>0</v>
      </c>
      <c r="L456" s="138">
        <f t="shared" si="263"/>
        <v>0</v>
      </c>
      <c r="M456" s="138">
        <f t="shared" si="263"/>
        <v>12139000</v>
      </c>
      <c r="N456" s="138">
        <f t="shared" si="263"/>
        <v>0</v>
      </c>
      <c r="O456" s="138">
        <f t="shared" si="264"/>
        <v>12139000</v>
      </c>
      <c r="P456" s="138">
        <v>0</v>
      </c>
      <c r="Q456" s="138">
        <v>12139000</v>
      </c>
      <c r="R456" s="138">
        <v>0</v>
      </c>
      <c r="S456" s="138">
        <f t="shared" si="265"/>
        <v>12139000</v>
      </c>
      <c r="T456" s="138"/>
      <c r="U456" s="138"/>
      <c r="V456" s="138"/>
      <c r="W456" s="138">
        <f t="shared" si="266"/>
        <v>0</v>
      </c>
      <c r="X456" s="138"/>
      <c r="Y456" s="138">
        <f>+[3]CHD2!J124</f>
        <v>0</v>
      </c>
      <c r="Z456" s="138"/>
      <c r="AA456" s="138">
        <f t="shared" si="267"/>
        <v>0</v>
      </c>
      <c r="AB456" s="138">
        <f t="shared" si="272"/>
        <v>0</v>
      </c>
      <c r="AC456" s="138">
        <f t="shared" si="272"/>
        <v>12139000</v>
      </c>
      <c r="AD456" s="138">
        <f t="shared" si="272"/>
        <v>0</v>
      </c>
      <c r="AE456" s="138">
        <f t="shared" si="273"/>
        <v>12139000</v>
      </c>
      <c r="AF456" s="138"/>
      <c r="AG456" s="138">
        <f>+[3]CHD2!AX124</f>
        <v>12103828.799999999</v>
      </c>
      <c r="AH456" s="138"/>
      <c r="AI456" s="138">
        <f t="shared" si="268"/>
        <v>12103828.799999999</v>
      </c>
      <c r="AJ456" s="138">
        <f t="shared" si="259"/>
        <v>0</v>
      </c>
      <c r="AK456" s="138">
        <f t="shared" si="259"/>
        <v>35171.200000001118</v>
      </c>
      <c r="AL456" s="138">
        <f t="shared" si="259"/>
        <v>0</v>
      </c>
      <c r="AM456" s="138">
        <f t="shared" si="260"/>
        <v>35171.200000001118</v>
      </c>
      <c r="AN456" s="181" t="str">
        <f t="shared" si="274"/>
        <v xml:space="preserve"> </v>
      </c>
      <c r="AO456" s="181">
        <f t="shared" si="274"/>
        <v>0.99710262789356607</v>
      </c>
      <c r="AP456" s="181" t="str">
        <f t="shared" si="274"/>
        <v xml:space="preserve"> </v>
      </c>
      <c r="AQ456" s="181">
        <f t="shared" si="274"/>
        <v>0.99710262789356607</v>
      </c>
      <c r="AR456" s="138">
        <f t="shared" si="269"/>
        <v>0</v>
      </c>
      <c r="AS456" s="138">
        <f t="shared" si="269"/>
        <v>0</v>
      </c>
      <c r="AT456" s="138">
        <f t="shared" si="269"/>
        <v>0</v>
      </c>
      <c r="AU456" s="138">
        <f t="shared" si="270"/>
        <v>0</v>
      </c>
      <c r="AV456" s="143"/>
    </row>
    <row r="457" spans="1:49" s="96" customFormat="1">
      <c r="A457" s="135"/>
      <c r="B457" s="136"/>
      <c r="C457" s="212" t="s">
        <v>93</v>
      </c>
      <c r="D457" s="138">
        <v>0</v>
      </c>
      <c r="E457" s="138">
        <v>29831000</v>
      </c>
      <c r="F457" s="138">
        <v>0</v>
      </c>
      <c r="G457" s="138">
        <f t="shared" si="261"/>
        <v>29831000</v>
      </c>
      <c r="H457" s="138"/>
      <c r="I457" s="138"/>
      <c r="J457" s="138"/>
      <c r="K457" s="138">
        <f t="shared" si="262"/>
        <v>0</v>
      </c>
      <c r="L457" s="138">
        <f t="shared" si="263"/>
        <v>0</v>
      </c>
      <c r="M457" s="138">
        <f t="shared" si="263"/>
        <v>29831000</v>
      </c>
      <c r="N457" s="138">
        <f t="shared" si="263"/>
        <v>0</v>
      </c>
      <c r="O457" s="138">
        <f t="shared" si="264"/>
        <v>29831000</v>
      </c>
      <c r="P457" s="138">
        <v>0</v>
      </c>
      <c r="Q457" s="138">
        <v>29831000</v>
      </c>
      <c r="R457" s="138">
        <v>0</v>
      </c>
      <c r="S457" s="138">
        <f t="shared" si="265"/>
        <v>29831000</v>
      </c>
      <c r="T457" s="138"/>
      <c r="U457" s="138"/>
      <c r="V457" s="138"/>
      <c r="W457" s="138">
        <f t="shared" si="266"/>
        <v>0</v>
      </c>
      <c r="X457" s="138"/>
      <c r="Y457" s="138">
        <f>+[3]CHD3!J124</f>
        <v>0</v>
      </c>
      <c r="Z457" s="138"/>
      <c r="AA457" s="138">
        <f t="shared" si="267"/>
        <v>0</v>
      </c>
      <c r="AB457" s="138">
        <f t="shared" si="272"/>
        <v>0</v>
      </c>
      <c r="AC457" s="138">
        <f t="shared" si="272"/>
        <v>29831000</v>
      </c>
      <c r="AD457" s="138">
        <f t="shared" si="272"/>
        <v>0</v>
      </c>
      <c r="AE457" s="138">
        <f t="shared" si="273"/>
        <v>29831000</v>
      </c>
      <c r="AF457" s="138"/>
      <c r="AG457" s="138">
        <f>+[3]CHD3!AX124</f>
        <v>25959180</v>
      </c>
      <c r="AH457" s="138"/>
      <c r="AI457" s="138">
        <f t="shared" si="268"/>
        <v>25959180</v>
      </c>
      <c r="AJ457" s="138">
        <f t="shared" si="259"/>
        <v>0</v>
      </c>
      <c r="AK457" s="138">
        <f t="shared" si="259"/>
        <v>3871820</v>
      </c>
      <c r="AL457" s="138">
        <f t="shared" si="259"/>
        <v>0</v>
      </c>
      <c r="AM457" s="138">
        <f t="shared" si="260"/>
        <v>3871820</v>
      </c>
      <c r="AN457" s="181" t="str">
        <f t="shared" si="274"/>
        <v xml:space="preserve"> </v>
      </c>
      <c r="AO457" s="181">
        <f t="shared" si="274"/>
        <v>0.87020817270624518</v>
      </c>
      <c r="AP457" s="181" t="str">
        <f t="shared" si="274"/>
        <v xml:space="preserve"> </v>
      </c>
      <c r="AQ457" s="181">
        <f t="shared" si="274"/>
        <v>0.87020817270624518</v>
      </c>
      <c r="AR457" s="138">
        <f t="shared" si="269"/>
        <v>0</v>
      </c>
      <c r="AS457" s="138">
        <f t="shared" si="269"/>
        <v>0</v>
      </c>
      <c r="AT457" s="138">
        <f t="shared" si="269"/>
        <v>0</v>
      </c>
      <c r="AU457" s="138">
        <f t="shared" si="270"/>
        <v>0</v>
      </c>
      <c r="AV457" s="143"/>
    </row>
    <row r="458" spans="1:49" s="96" customFormat="1">
      <c r="A458" s="135"/>
      <c r="B458" s="136"/>
      <c r="C458" s="212" t="s">
        <v>95</v>
      </c>
      <c r="D458" s="138">
        <v>0</v>
      </c>
      <c r="E458" s="138">
        <v>35010000</v>
      </c>
      <c r="F458" s="138">
        <v>0</v>
      </c>
      <c r="G458" s="138">
        <f t="shared" si="261"/>
        <v>35010000</v>
      </c>
      <c r="H458" s="138"/>
      <c r="I458" s="138"/>
      <c r="J458" s="138"/>
      <c r="K458" s="138">
        <f t="shared" si="262"/>
        <v>0</v>
      </c>
      <c r="L458" s="138">
        <f t="shared" si="263"/>
        <v>0</v>
      </c>
      <c r="M458" s="138">
        <f t="shared" si="263"/>
        <v>35010000</v>
      </c>
      <c r="N458" s="138">
        <f t="shared" si="263"/>
        <v>0</v>
      </c>
      <c r="O458" s="138">
        <f t="shared" si="264"/>
        <v>35010000</v>
      </c>
      <c r="P458" s="138">
        <v>0</v>
      </c>
      <c r="Q458" s="138">
        <v>35010000</v>
      </c>
      <c r="R458" s="138">
        <v>0</v>
      </c>
      <c r="S458" s="138">
        <f t="shared" si="265"/>
        <v>35010000</v>
      </c>
      <c r="T458" s="138"/>
      <c r="U458" s="138"/>
      <c r="V458" s="138"/>
      <c r="W458" s="138">
        <f t="shared" si="266"/>
        <v>0</v>
      </c>
      <c r="X458" s="138"/>
      <c r="Y458" s="247">
        <f>+[3]CHD4A!J124</f>
        <v>600000</v>
      </c>
      <c r="Z458" s="138"/>
      <c r="AA458" s="138">
        <f t="shared" si="267"/>
        <v>600000</v>
      </c>
      <c r="AB458" s="138">
        <f t="shared" si="272"/>
        <v>0</v>
      </c>
      <c r="AC458" s="138">
        <f t="shared" si="272"/>
        <v>35610000</v>
      </c>
      <c r="AD458" s="138">
        <f t="shared" si="272"/>
        <v>0</v>
      </c>
      <c r="AE458" s="138">
        <f t="shared" si="273"/>
        <v>35610000</v>
      </c>
      <c r="AF458" s="138"/>
      <c r="AG458" s="138">
        <f>+[3]CHD4A!AX124</f>
        <v>35210000</v>
      </c>
      <c r="AH458" s="138"/>
      <c r="AI458" s="138">
        <f t="shared" si="268"/>
        <v>35210000</v>
      </c>
      <c r="AJ458" s="138">
        <f t="shared" si="259"/>
        <v>0</v>
      </c>
      <c r="AK458" s="138">
        <f t="shared" si="259"/>
        <v>400000</v>
      </c>
      <c r="AL458" s="138">
        <f t="shared" si="259"/>
        <v>0</v>
      </c>
      <c r="AM458" s="138">
        <f t="shared" si="260"/>
        <v>400000</v>
      </c>
      <c r="AN458" s="181" t="str">
        <f t="shared" si="274"/>
        <v xml:space="preserve"> </v>
      </c>
      <c r="AO458" s="181">
        <f t="shared" si="274"/>
        <v>0.98876720022465603</v>
      </c>
      <c r="AP458" s="181" t="str">
        <f t="shared" si="274"/>
        <v xml:space="preserve"> </v>
      </c>
      <c r="AQ458" s="181">
        <f t="shared" si="274"/>
        <v>0.98876720022465603</v>
      </c>
      <c r="AR458" s="138">
        <f t="shared" si="269"/>
        <v>0</v>
      </c>
      <c r="AS458" s="138">
        <f t="shared" si="269"/>
        <v>0</v>
      </c>
      <c r="AT458" s="138">
        <f t="shared" si="269"/>
        <v>0</v>
      </c>
      <c r="AU458" s="138">
        <f t="shared" si="270"/>
        <v>0</v>
      </c>
      <c r="AV458" s="143"/>
    </row>
    <row r="459" spans="1:49" s="96" customFormat="1">
      <c r="A459" s="135"/>
      <c r="B459" s="136"/>
      <c r="C459" s="212" t="s">
        <v>97</v>
      </c>
      <c r="D459" s="138">
        <v>0</v>
      </c>
      <c r="E459" s="138">
        <v>11245000</v>
      </c>
      <c r="F459" s="138">
        <v>0</v>
      </c>
      <c r="G459" s="138">
        <f t="shared" si="261"/>
        <v>11245000</v>
      </c>
      <c r="H459" s="138"/>
      <c r="I459" s="138"/>
      <c r="J459" s="138"/>
      <c r="K459" s="138">
        <f t="shared" si="262"/>
        <v>0</v>
      </c>
      <c r="L459" s="138">
        <f t="shared" si="263"/>
        <v>0</v>
      </c>
      <c r="M459" s="138">
        <f t="shared" si="263"/>
        <v>11245000</v>
      </c>
      <c r="N459" s="138">
        <f t="shared" si="263"/>
        <v>0</v>
      </c>
      <c r="O459" s="138">
        <f t="shared" si="264"/>
        <v>11245000</v>
      </c>
      <c r="P459" s="138">
        <v>0</v>
      </c>
      <c r="Q459" s="138">
        <v>11245000</v>
      </c>
      <c r="R459" s="138">
        <v>0</v>
      </c>
      <c r="S459" s="138">
        <f t="shared" si="265"/>
        <v>11245000</v>
      </c>
      <c r="T459" s="138"/>
      <c r="U459" s="138"/>
      <c r="V459" s="138"/>
      <c r="W459" s="138">
        <f t="shared" si="266"/>
        <v>0</v>
      </c>
      <c r="X459" s="138"/>
      <c r="Y459" s="138">
        <f>+[3]CHD4B!J124+[3]CHD4B!I124</f>
        <v>-1000000</v>
      </c>
      <c r="Z459" s="138"/>
      <c r="AA459" s="138">
        <f t="shared" si="267"/>
        <v>-1000000</v>
      </c>
      <c r="AB459" s="138">
        <f t="shared" si="272"/>
        <v>0</v>
      </c>
      <c r="AC459" s="138">
        <f t="shared" si="272"/>
        <v>10245000</v>
      </c>
      <c r="AD459" s="138">
        <f t="shared" si="272"/>
        <v>0</v>
      </c>
      <c r="AE459" s="138">
        <f t="shared" si="273"/>
        <v>10245000</v>
      </c>
      <c r="AF459" s="138"/>
      <c r="AG459" s="138">
        <f>+[3]CHD4B!AX124</f>
        <v>10234478.499999998</v>
      </c>
      <c r="AH459" s="138"/>
      <c r="AI459" s="138">
        <f t="shared" si="268"/>
        <v>10234478.499999998</v>
      </c>
      <c r="AJ459" s="138">
        <f t="shared" si="259"/>
        <v>0</v>
      </c>
      <c r="AK459" s="138">
        <f t="shared" si="259"/>
        <v>10521.500000001863</v>
      </c>
      <c r="AL459" s="138">
        <f t="shared" si="259"/>
        <v>0</v>
      </c>
      <c r="AM459" s="138">
        <f t="shared" si="260"/>
        <v>10521.500000001863</v>
      </c>
      <c r="AN459" s="181" t="str">
        <f t="shared" si="274"/>
        <v xml:space="preserve"> </v>
      </c>
      <c r="AO459" s="181">
        <f t="shared" si="274"/>
        <v>0.99897301122498761</v>
      </c>
      <c r="AP459" s="181" t="str">
        <f t="shared" si="274"/>
        <v xml:space="preserve"> </v>
      </c>
      <c r="AQ459" s="181">
        <f t="shared" si="274"/>
        <v>0.99897301122498761</v>
      </c>
      <c r="AR459" s="138">
        <f t="shared" si="269"/>
        <v>0</v>
      </c>
      <c r="AS459" s="138">
        <f t="shared" si="269"/>
        <v>0</v>
      </c>
      <c r="AT459" s="138">
        <f t="shared" si="269"/>
        <v>0</v>
      </c>
      <c r="AU459" s="138">
        <f t="shared" si="270"/>
        <v>0</v>
      </c>
      <c r="AV459" s="143"/>
    </row>
    <row r="460" spans="1:49" s="96" customFormat="1">
      <c r="A460" s="135"/>
      <c r="B460" s="136"/>
      <c r="C460" s="212" t="s">
        <v>53</v>
      </c>
      <c r="D460" s="138">
        <v>0</v>
      </c>
      <c r="E460" s="138">
        <v>19890000</v>
      </c>
      <c r="F460" s="138">
        <v>0</v>
      </c>
      <c r="G460" s="138">
        <f t="shared" si="261"/>
        <v>19890000</v>
      </c>
      <c r="H460" s="138"/>
      <c r="I460" s="138"/>
      <c r="J460" s="138"/>
      <c r="K460" s="138">
        <f t="shared" si="262"/>
        <v>0</v>
      </c>
      <c r="L460" s="138">
        <f t="shared" si="263"/>
        <v>0</v>
      </c>
      <c r="M460" s="138">
        <f t="shared" si="263"/>
        <v>19890000</v>
      </c>
      <c r="N460" s="138">
        <f t="shared" si="263"/>
        <v>0</v>
      </c>
      <c r="O460" s="138">
        <f t="shared" si="264"/>
        <v>19890000</v>
      </c>
      <c r="P460" s="138">
        <v>0</v>
      </c>
      <c r="Q460" s="138">
        <v>19890000</v>
      </c>
      <c r="R460" s="138">
        <v>0</v>
      </c>
      <c r="S460" s="138">
        <f t="shared" si="265"/>
        <v>19890000</v>
      </c>
      <c r="T460" s="138"/>
      <c r="U460" s="138"/>
      <c r="V460" s="138"/>
      <c r="W460" s="138">
        <f t="shared" si="266"/>
        <v>0</v>
      </c>
      <c r="X460" s="138"/>
      <c r="Y460" s="138">
        <f>+[3]CHD5!J124</f>
        <v>0</v>
      </c>
      <c r="Z460" s="138"/>
      <c r="AA460" s="138">
        <f t="shared" si="267"/>
        <v>0</v>
      </c>
      <c r="AB460" s="138">
        <f t="shared" si="272"/>
        <v>0</v>
      </c>
      <c r="AC460" s="138">
        <f t="shared" si="272"/>
        <v>19890000</v>
      </c>
      <c r="AD460" s="138">
        <f t="shared" si="272"/>
        <v>0</v>
      </c>
      <c r="AE460" s="138">
        <f t="shared" si="273"/>
        <v>19890000</v>
      </c>
      <c r="AF460" s="138"/>
      <c r="AG460" s="138">
        <f>+[3]CHD5!AX124</f>
        <v>13468344.450000001</v>
      </c>
      <c r="AH460" s="138"/>
      <c r="AI460" s="138">
        <f t="shared" si="268"/>
        <v>13468344.450000001</v>
      </c>
      <c r="AJ460" s="138">
        <f t="shared" si="259"/>
        <v>0</v>
      </c>
      <c r="AK460" s="138">
        <f t="shared" si="259"/>
        <v>6421655.5499999989</v>
      </c>
      <c r="AL460" s="138">
        <f t="shared" si="259"/>
        <v>0</v>
      </c>
      <c r="AM460" s="138">
        <f t="shared" si="260"/>
        <v>6421655.5499999989</v>
      </c>
      <c r="AN460" s="181" t="str">
        <f t="shared" si="274"/>
        <v xml:space="preserve"> </v>
      </c>
      <c r="AO460" s="181">
        <f t="shared" si="274"/>
        <v>0.67714150075414792</v>
      </c>
      <c r="AP460" s="181" t="str">
        <f t="shared" si="274"/>
        <v xml:space="preserve"> </v>
      </c>
      <c r="AQ460" s="181">
        <f t="shared" si="274"/>
        <v>0.67714150075414792</v>
      </c>
      <c r="AR460" s="138">
        <f t="shared" si="269"/>
        <v>0</v>
      </c>
      <c r="AS460" s="138">
        <f t="shared" si="269"/>
        <v>0</v>
      </c>
      <c r="AT460" s="138">
        <f t="shared" si="269"/>
        <v>0</v>
      </c>
      <c r="AU460" s="138">
        <f t="shared" si="270"/>
        <v>0</v>
      </c>
      <c r="AV460" s="143"/>
    </row>
    <row r="461" spans="1:49" s="96" customFormat="1" ht="24">
      <c r="A461" s="135"/>
      <c r="B461" s="136"/>
      <c r="C461" s="212" t="s">
        <v>100</v>
      </c>
      <c r="D461" s="138">
        <v>0</v>
      </c>
      <c r="E461" s="138">
        <v>23612000</v>
      </c>
      <c r="F461" s="138">
        <v>0</v>
      </c>
      <c r="G461" s="138">
        <f t="shared" si="261"/>
        <v>23612000</v>
      </c>
      <c r="H461" s="138"/>
      <c r="I461" s="138"/>
      <c r="J461" s="138"/>
      <c r="K461" s="138">
        <f t="shared" si="262"/>
        <v>0</v>
      </c>
      <c r="L461" s="138">
        <f t="shared" si="263"/>
        <v>0</v>
      </c>
      <c r="M461" s="138">
        <f t="shared" si="263"/>
        <v>23612000</v>
      </c>
      <c r="N461" s="138">
        <f t="shared" si="263"/>
        <v>0</v>
      </c>
      <c r="O461" s="138">
        <f t="shared" si="264"/>
        <v>23612000</v>
      </c>
      <c r="P461" s="138">
        <v>0</v>
      </c>
      <c r="Q461" s="138">
        <v>23612000</v>
      </c>
      <c r="R461" s="138">
        <v>0</v>
      </c>
      <c r="S461" s="138">
        <f t="shared" si="265"/>
        <v>23612000</v>
      </c>
      <c r="T461" s="138"/>
      <c r="U461" s="138"/>
      <c r="V461" s="138"/>
      <c r="W461" s="138">
        <f t="shared" si="266"/>
        <v>0</v>
      </c>
      <c r="X461" s="138"/>
      <c r="Y461" s="138">
        <f>+[3]CHD6!J124+[3]CHD6!I124</f>
        <v>-500000</v>
      </c>
      <c r="Z461" s="138"/>
      <c r="AA461" s="138">
        <f t="shared" si="267"/>
        <v>-500000</v>
      </c>
      <c r="AB461" s="138">
        <f t="shared" si="272"/>
        <v>0</v>
      </c>
      <c r="AC461" s="138">
        <f t="shared" si="272"/>
        <v>23112000</v>
      </c>
      <c r="AD461" s="138">
        <f t="shared" si="272"/>
        <v>0</v>
      </c>
      <c r="AE461" s="138">
        <f t="shared" si="273"/>
        <v>23112000</v>
      </c>
      <c r="AF461" s="138"/>
      <c r="AG461" s="138">
        <f>+[3]CHD6!AX124</f>
        <v>13453701.810000001</v>
      </c>
      <c r="AH461" s="138"/>
      <c r="AI461" s="138">
        <f t="shared" si="268"/>
        <v>13453701.810000001</v>
      </c>
      <c r="AJ461" s="138">
        <f t="shared" si="259"/>
        <v>0</v>
      </c>
      <c r="AK461" s="138">
        <f t="shared" si="259"/>
        <v>9658298.1899999995</v>
      </c>
      <c r="AL461" s="138">
        <f t="shared" si="259"/>
        <v>0</v>
      </c>
      <c r="AM461" s="138">
        <f t="shared" si="260"/>
        <v>9658298.1899999995</v>
      </c>
      <c r="AN461" s="181" t="str">
        <f t="shared" si="274"/>
        <v xml:space="preserve"> </v>
      </c>
      <c r="AO461" s="181">
        <f t="shared" si="274"/>
        <v>0.58210893951194187</v>
      </c>
      <c r="AP461" s="181" t="str">
        <f t="shared" si="274"/>
        <v xml:space="preserve"> </v>
      </c>
      <c r="AQ461" s="181">
        <f t="shared" si="274"/>
        <v>0.58210893951194187</v>
      </c>
      <c r="AR461" s="138">
        <f t="shared" si="269"/>
        <v>0</v>
      </c>
      <c r="AS461" s="138">
        <f t="shared" si="269"/>
        <v>0</v>
      </c>
      <c r="AT461" s="138">
        <f t="shared" si="269"/>
        <v>0</v>
      </c>
      <c r="AU461" s="138">
        <f t="shared" si="270"/>
        <v>0</v>
      </c>
      <c r="AV461" s="143"/>
    </row>
    <row r="462" spans="1:49" s="96" customFormat="1">
      <c r="A462" s="135"/>
      <c r="B462" s="136"/>
      <c r="C462" s="212" t="s">
        <v>54</v>
      </c>
      <c r="D462" s="138">
        <v>0</v>
      </c>
      <c r="E462" s="138">
        <v>23054000</v>
      </c>
      <c r="F462" s="138">
        <v>0</v>
      </c>
      <c r="G462" s="138">
        <f t="shared" si="261"/>
        <v>23054000</v>
      </c>
      <c r="H462" s="138"/>
      <c r="I462" s="138"/>
      <c r="J462" s="138"/>
      <c r="K462" s="138">
        <f t="shared" si="262"/>
        <v>0</v>
      </c>
      <c r="L462" s="138">
        <f t="shared" si="263"/>
        <v>0</v>
      </c>
      <c r="M462" s="138">
        <f t="shared" si="263"/>
        <v>23054000</v>
      </c>
      <c r="N462" s="138">
        <f t="shared" si="263"/>
        <v>0</v>
      </c>
      <c r="O462" s="138">
        <f t="shared" si="264"/>
        <v>23054000</v>
      </c>
      <c r="P462" s="138">
        <v>0</v>
      </c>
      <c r="Q462" s="138">
        <v>23054000</v>
      </c>
      <c r="R462" s="138">
        <v>0</v>
      </c>
      <c r="S462" s="138">
        <f t="shared" si="265"/>
        <v>23054000</v>
      </c>
      <c r="T462" s="138"/>
      <c r="U462" s="138"/>
      <c r="V462" s="138"/>
      <c r="W462" s="138">
        <f t="shared" si="266"/>
        <v>0</v>
      </c>
      <c r="X462" s="138"/>
      <c r="Y462" s="138">
        <f>+[3]CHD7!J124</f>
        <v>0</v>
      </c>
      <c r="Z462" s="138"/>
      <c r="AA462" s="138">
        <f t="shared" si="267"/>
        <v>0</v>
      </c>
      <c r="AB462" s="138">
        <f t="shared" si="272"/>
        <v>0</v>
      </c>
      <c r="AC462" s="138">
        <f t="shared" si="272"/>
        <v>23054000</v>
      </c>
      <c r="AD462" s="138">
        <f t="shared" si="272"/>
        <v>0</v>
      </c>
      <c r="AE462" s="138">
        <f t="shared" si="273"/>
        <v>23054000</v>
      </c>
      <c r="AF462" s="138"/>
      <c r="AG462" s="138">
        <f>+[3]CHD7!AX124</f>
        <v>13501164.729999999</v>
      </c>
      <c r="AH462" s="138"/>
      <c r="AI462" s="138">
        <f t="shared" si="268"/>
        <v>13501164.729999999</v>
      </c>
      <c r="AJ462" s="138">
        <f t="shared" si="259"/>
        <v>0</v>
      </c>
      <c r="AK462" s="138">
        <f t="shared" si="259"/>
        <v>9552835.2700000014</v>
      </c>
      <c r="AL462" s="138">
        <f t="shared" si="259"/>
        <v>0</v>
      </c>
      <c r="AM462" s="138">
        <f t="shared" si="260"/>
        <v>9552835.2700000014</v>
      </c>
      <c r="AN462" s="181" t="str">
        <f t="shared" si="274"/>
        <v xml:space="preserve"> </v>
      </c>
      <c r="AO462" s="181">
        <f t="shared" si="274"/>
        <v>0.58563219961828739</v>
      </c>
      <c r="AP462" s="181" t="str">
        <f t="shared" si="274"/>
        <v xml:space="preserve"> </v>
      </c>
      <c r="AQ462" s="181">
        <f t="shared" si="274"/>
        <v>0.58563219961828739</v>
      </c>
      <c r="AR462" s="138">
        <f t="shared" si="269"/>
        <v>0</v>
      </c>
      <c r="AS462" s="138">
        <f t="shared" si="269"/>
        <v>0</v>
      </c>
      <c r="AT462" s="138">
        <f t="shared" si="269"/>
        <v>0</v>
      </c>
      <c r="AU462" s="138">
        <f t="shared" si="270"/>
        <v>0</v>
      </c>
      <c r="AV462" s="143"/>
    </row>
    <row r="463" spans="1:49" s="96" customFormat="1">
      <c r="A463" s="135"/>
      <c r="B463" s="136"/>
      <c r="C463" s="212" t="s">
        <v>103</v>
      </c>
      <c r="D463" s="138">
        <v>0</v>
      </c>
      <c r="E463" s="138">
        <v>18692000</v>
      </c>
      <c r="F463" s="138">
        <v>0</v>
      </c>
      <c r="G463" s="138">
        <f t="shared" si="261"/>
        <v>18692000</v>
      </c>
      <c r="H463" s="138"/>
      <c r="I463" s="138"/>
      <c r="J463" s="138"/>
      <c r="K463" s="138">
        <f t="shared" si="262"/>
        <v>0</v>
      </c>
      <c r="L463" s="138">
        <f t="shared" si="263"/>
        <v>0</v>
      </c>
      <c r="M463" s="138">
        <f t="shared" si="263"/>
        <v>18692000</v>
      </c>
      <c r="N463" s="138">
        <f t="shared" si="263"/>
        <v>0</v>
      </c>
      <c r="O463" s="138">
        <f t="shared" si="264"/>
        <v>18692000</v>
      </c>
      <c r="P463" s="138">
        <v>0</v>
      </c>
      <c r="Q463" s="138">
        <v>18692000</v>
      </c>
      <c r="R463" s="138">
        <v>0</v>
      </c>
      <c r="S463" s="138">
        <f t="shared" si="265"/>
        <v>18692000</v>
      </c>
      <c r="T463" s="138"/>
      <c r="U463" s="138"/>
      <c r="V463" s="138"/>
      <c r="W463" s="138">
        <f t="shared" si="266"/>
        <v>0</v>
      </c>
      <c r="X463" s="138"/>
      <c r="Y463" s="138">
        <f>+[3]CHD8!J124</f>
        <v>0</v>
      </c>
      <c r="Z463" s="138"/>
      <c r="AA463" s="138">
        <f t="shared" si="267"/>
        <v>0</v>
      </c>
      <c r="AB463" s="138">
        <f t="shared" si="272"/>
        <v>0</v>
      </c>
      <c r="AC463" s="138">
        <f t="shared" si="272"/>
        <v>18692000</v>
      </c>
      <c r="AD463" s="138">
        <f t="shared" si="272"/>
        <v>0</v>
      </c>
      <c r="AE463" s="138">
        <f t="shared" si="273"/>
        <v>18692000</v>
      </c>
      <c r="AF463" s="138"/>
      <c r="AG463" s="138">
        <f>+[3]CHD8!AX124</f>
        <v>11059673</v>
      </c>
      <c r="AH463" s="138"/>
      <c r="AI463" s="138">
        <f t="shared" si="268"/>
        <v>11059673</v>
      </c>
      <c r="AJ463" s="138">
        <f t="shared" si="259"/>
        <v>0</v>
      </c>
      <c r="AK463" s="138">
        <f t="shared" si="259"/>
        <v>7632327</v>
      </c>
      <c r="AL463" s="138">
        <f t="shared" si="259"/>
        <v>0</v>
      </c>
      <c r="AM463" s="138">
        <f t="shared" si="260"/>
        <v>7632327</v>
      </c>
      <c r="AN463" s="181" t="str">
        <f t="shared" si="274"/>
        <v xml:space="preserve"> </v>
      </c>
      <c r="AO463" s="181">
        <f t="shared" si="274"/>
        <v>0.59167948855125185</v>
      </c>
      <c r="AP463" s="181" t="str">
        <f t="shared" si="274"/>
        <v xml:space="preserve"> </v>
      </c>
      <c r="AQ463" s="181">
        <f t="shared" si="274"/>
        <v>0.59167948855125185</v>
      </c>
      <c r="AR463" s="138">
        <f t="shared" si="269"/>
        <v>0</v>
      </c>
      <c r="AS463" s="138">
        <f t="shared" si="269"/>
        <v>0</v>
      </c>
      <c r="AT463" s="138">
        <f t="shared" si="269"/>
        <v>0</v>
      </c>
      <c r="AU463" s="138">
        <f t="shared" si="270"/>
        <v>0</v>
      </c>
      <c r="AV463" s="143"/>
    </row>
    <row r="464" spans="1:49" s="96" customFormat="1" ht="24">
      <c r="A464" s="135"/>
      <c r="B464" s="136"/>
      <c r="C464" s="212" t="s">
        <v>105</v>
      </c>
      <c r="D464" s="138">
        <v>0</v>
      </c>
      <c r="E464" s="138">
        <v>18540000</v>
      </c>
      <c r="F464" s="138">
        <v>0</v>
      </c>
      <c r="G464" s="138">
        <f t="shared" si="261"/>
        <v>18540000</v>
      </c>
      <c r="H464" s="138"/>
      <c r="I464" s="138"/>
      <c r="J464" s="138"/>
      <c r="K464" s="138">
        <f t="shared" si="262"/>
        <v>0</v>
      </c>
      <c r="L464" s="138">
        <f t="shared" si="263"/>
        <v>0</v>
      </c>
      <c r="M464" s="138">
        <f t="shared" si="263"/>
        <v>18540000</v>
      </c>
      <c r="N464" s="138">
        <f t="shared" si="263"/>
        <v>0</v>
      </c>
      <c r="O464" s="138">
        <f t="shared" si="264"/>
        <v>18540000</v>
      </c>
      <c r="P464" s="138">
        <v>0</v>
      </c>
      <c r="Q464" s="138">
        <v>18540000</v>
      </c>
      <c r="R464" s="138">
        <v>0</v>
      </c>
      <c r="S464" s="138">
        <f t="shared" si="265"/>
        <v>18540000</v>
      </c>
      <c r="T464" s="138"/>
      <c r="U464" s="138"/>
      <c r="V464" s="138"/>
      <c r="W464" s="138">
        <f t="shared" si="266"/>
        <v>0</v>
      </c>
      <c r="X464" s="138"/>
      <c r="Y464" s="138">
        <f>+[3]CHD9!J124</f>
        <v>0</v>
      </c>
      <c r="Z464" s="138"/>
      <c r="AA464" s="138">
        <f t="shared" si="267"/>
        <v>0</v>
      </c>
      <c r="AB464" s="138">
        <f t="shared" si="272"/>
        <v>0</v>
      </c>
      <c r="AC464" s="138">
        <f t="shared" si="272"/>
        <v>18540000</v>
      </c>
      <c r="AD464" s="138">
        <f t="shared" si="272"/>
        <v>0</v>
      </c>
      <c r="AE464" s="138">
        <f t="shared" si="273"/>
        <v>18540000</v>
      </c>
      <c r="AF464" s="138"/>
      <c r="AG464" s="138">
        <f>+[3]CHD9!AX124</f>
        <v>10133691.73</v>
      </c>
      <c r="AH464" s="138"/>
      <c r="AI464" s="138">
        <f t="shared" si="268"/>
        <v>10133691.73</v>
      </c>
      <c r="AJ464" s="138">
        <f t="shared" si="259"/>
        <v>0</v>
      </c>
      <c r="AK464" s="138">
        <f t="shared" si="259"/>
        <v>8406308.2699999996</v>
      </c>
      <c r="AL464" s="138">
        <f t="shared" si="259"/>
        <v>0</v>
      </c>
      <c r="AM464" s="138">
        <f t="shared" si="260"/>
        <v>8406308.2699999996</v>
      </c>
      <c r="AN464" s="181" t="str">
        <f t="shared" si="274"/>
        <v xml:space="preserve"> </v>
      </c>
      <c r="AO464" s="181">
        <f t="shared" si="274"/>
        <v>0.54658531445523195</v>
      </c>
      <c r="AP464" s="181" t="str">
        <f t="shared" si="274"/>
        <v xml:space="preserve"> </v>
      </c>
      <c r="AQ464" s="181">
        <f t="shared" si="274"/>
        <v>0.54658531445523195</v>
      </c>
      <c r="AR464" s="138">
        <f t="shared" si="269"/>
        <v>0</v>
      </c>
      <c r="AS464" s="138">
        <f t="shared" si="269"/>
        <v>0</v>
      </c>
      <c r="AT464" s="138">
        <f t="shared" si="269"/>
        <v>0</v>
      </c>
      <c r="AU464" s="138">
        <f t="shared" si="270"/>
        <v>0</v>
      </c>
      <c r="AV464" s="143"/>
    </row>
    <row r="465" spans="1:48" s="96" customFormat="1" ht="24">
      <c r="A465" s="135"/>
      <c r="B465" s="136"/>
      <c r="C465" s="212" t="s">
        <v>107</v>
      </c>
      <c r="D465" s="138">
        <v>0</v>
      </c>
      <c r="E465" s="138">
        <v>18127000</v>
      </c>
      <c r="F465" s="138">
        <v>0</v>
      </c>
      <c r="G465" s="138">
        <f t="shared" si="261"/>
        <v>18127000</v>
      </c>
      <c r="H465" s="138"/>
      <c r="I465" s="138"/>
      <c r="J465" s="138"/>
      <c r="K465" s="138">
        <f t="shared" si="262"/>
        <v>0</v>
      </c>
      <c r="L465" s="138">
        <f t="shared" si="263"/>
        <v>0</v>
      </c>
      <c r="M465" s="138">
        <f t="shared" si="263"/>
        <v>18127000</v>
      </c>
      <c r="N465" s="138">
        <f t="shared" si="263"/>
        <v>0</v>
      </c>
      <c r="O465" s="138">
        <f t="shared" si="264"/>
        <v>18127000</v>
      </c>
      <c r="P465" s="138">
        <v>0</v>
      </c>
      <c r="Q465" s="138">
        <v>18127000</v>
      </c>
      <c r="R465" s="138">
        <v>0</v>
      </c>
      <c r="S465" s="138">
        <f t="shared" si="265"/>
        <v>18127000</v>
      </c>
      <c r="T465" s="138"/>
      <c r="U465" s="138"/>
      <c r="V465" s="138"/>
      <c r="W465" s="138">
        <f t="shared" si="266"/>
        <v>0</v>
      </c>
      <c r="X465" s="138"/>
      <c r="Y465" s="138">
        <f>+[3]CHD10!J124</f>
        <v>0</v>
      </c>
      <c r="Z465" s="138"/>
      <c r="AA465" s="138">
        <f t="shared" si="267"/>
        <v>0</v>
      </c>
      <c r="AB465" s="138">
        <f t="shared" si="272"/>
        <v>0</v>
      </c>
      <c r="AC465" s="138">
        <f t="shared" si="272"/>
        <v>18127000</v>
      </c>
      <c r="AD465" s="138">
        <f t="shared" si="272"/>
        <v>0</v>
      </c>
      <c r="AE465" s="138">
        <f t="shared" si="273"/>
        <v>18127000</v>
      </c>
      <c r="AF465" s="138"/>
      <c r="AG465" s="138">
        <f>+[3]CHD10!AX124</f>
        <v>18052311.98</v>
      </c>
      <c r="AH465" s="138"/>
      <c r="AI465" s="138">
        <f t="shared" si="268"/>
        <v>18052311.98</v>
      </c>
      <c r="AJ465" s="138">
        <f t="shared" ref="AJ465:AL536" si="277">+AB465-AF465</f>
        <v>0</v>
      </c>
      <c r="AK465" s="138">
        <f t="shared" si="277"/>
        <v>74688.019999999553</v>
      </c>
      <c r="AL465" s="138">
        <f t="shared" si="277"/>
        <v>0</v>
      </c>
      <c r="AM465" s="138">
        <f>SUM(AJ465:AL465)</f>
        <v>74688.019999999553</v>
      </c>
      <c r="AN465" s="181" t="str">
        <f t="shared" si="274"/>
        <v xml:space="preserve"> </v>
      </c>
      <c r="AO465" s="181">
        <f t="shared" si="274"/>
        <v>0.99587973630495952</v>
      </c>
      <c r="AP465" s="181" t="str">
        <f t="shared" si="274"/>
        <v xml:space="preserve"> </v>
      </c>
      <c r="AQ465" s="181">
        <f t="shared" si="274"/>
        <v>0.99587973630495952</v>
      </c>
      <c r="AR465" s="138">
        <f t="shared" si="269"/>
        <v>0</v>
      </c>
      <c r="AS465" s="138">
        <f t="shared" si="269"/>
        <v>0</v>
      </c>
      <c r="AT465" s="138">
        <f t="shared" si="269"/>
        <v>0</v>
      </c>
      <c r="AU465" s="138">
        <f t="shared" si="270"/>
        <v>0</v>
      </c>
      <c r="AV465" s="143"/>
    </row>
    <row r="466" spans="1:48" s="96" customFormat="1">
      <c r="A466" s="135"/>
      <c r="B466" s="136"/>
      <c r="C466" s="212" t="s">
        <v>55</v>
      </c>
      <c r="D466" s="138">
        <v>0</v>
      </c>
      <c r="E466" s="138">
        <v>16898000</v>
      </c>
      <c r="F466" s="138">
        <v>0</v>
      </c>
      <c r="G466" s="138">
        <f t="shared" si="261"/>
        <v>16898000</v>
      </c>
      <c r="H466" s="138"/>
      <c r="I466" s="138"/>
      <c r="J466" s="138"/>
      <c r="K466" s="138">
        <f t="shared" si="262"/>
        <v>0</v>
      </c>
      <c r="L466" s="138">
        <f t="shared" si="263"/>
        <v>0</v>
      </c>
      <c r="M466" s="138">
        <f t="shared" si="263"/>
        <v>16898000</v>
      </c>
      <c r="N466" s="138">
        <f t="shared" si="263"/>
        <v>0</v>
      </c>
      <c r="O466" s="138">
        <f t="shared" si="264"/>
        <v>16898000</v>
      </c>
      <c r="P466" s="138">
        <v>0</v>
      </c>
      <c r="Q466" s="138">
        <v>16898000</v>
      </c>
      <c r="R466" s="138">
        <v>0</v>
      </c>
      <c r="S466" s="138">
        <f t="shared" si="265"/>
        <v>16898000</v>
      </c>
      <c r="T466" s="138"/>
      <c r="U466" s="138"/>
      <c r="V466" s="138"/>
      <c r="W466" s="138">
        <f t="shared" si="266"/>
        <v>0</v>
      </c>
      <c r="X466" s="138"/>
      <c r="Y466" s="138">
        <f>+[3]CHD11!J124</f>
        <v>0</v>
      </c>
      <c r="Z466" s="138"/>
      <c r="AA466" s="138">
        <f t="shared" si="267"/>
        <v>0</v>
      </c>
      <c r="AB466" s="138">
        <f t="shared" si="272"/>
        <v>0</v>
      </c>
      <c r="AC466" s="138">
        <f t="shared" si="272"/>
        <v>16898000</v>
      </c>
      <c r="AD466" s="138">
        <f t="shared" si="272"/>
        <v>0</v>
      </c>
      <c r="AE466" s="138">
        <f t="shared" si="273"/>
        <v>16898000</v>
      </c>
      <c r="AF466" s="138"/>
      <c r="AG466" s="138">
        <f>+[3]CHD11!AX124</f>
        <v>16898000</v>
      </c>
      <c r="AH466" s="138"/>
      <c r="AI466" s="138">
        <f t="shared" si="268"/>
        <v>16898000</v>
      </c>
      <c r="AJ466" s="138">
        <f t="shared" si="277"/>
        <v>0</v>
      </c>
      <c r="AK466" s="138">
        <f t="shared" si="277"/>
        <v>0</v>
      </c>
      <c r="AL466" s="138">
        <f t="shared" si="277"/>
        <v>0</v>
      </c>
      <c r="AM466" s="138">
        <f>SUM(AJ466:AL466)</f>
        <v>0</v>
      </c>
      <c r="AN466" s="181" t="str">
        <f t="shared" si="274"/>
        <v xml:space="preserve"> </v>
      </c>
      <c r="AO466" s="181">
        <f t="shared" si="274"/>
        <v>1</v>
      </c>
      <c r="AP466" s="181" t="str">
        <f t="shared" si="274"/>
        <v xml:space="preserve"> </v>
      </c>
      <c r="AQ466" s="181">
        <f t="shared" si="274"/>
        <v>1</v>
      </c>
      <c r="AR466" s="138">
        <f t="shared" si="269"/>
        <v>0</v>
      </c>
      <c r="AS466" s="138">
        <f t="shared" si="269"/>
        <v>0</v>
      </c>
      <c r="AT466" s="138">
        <f t="shared" si="269"/>
        <v>0</v>
      </c>
      <c r="AU466" s="138">
        <f t="shared" si="270"/>
        <v>0</v>
      </c>
      <c r="AV466" s="143"/>
    </row>
    <row r="467" spans="1:48" s="96" customFormat="1">
      <c r="A467" s="135"/>
      <c r="B467" s="136"/>
      <c r="C467" s="212" t="s">
        <v>56</v>
      </c>
      <c r="D467" s="138">
        <v>0</v>
      </c>
      <c r="E467" s="138">
        <v>18707000</v>
      </c>
      <c r="F467" s="138">
        <v>0</v>
      </c>
      <c r="G467" s="138">
        <f t="shared" si="261"/>
        <v>18707000</v>
      </c>
      <c r="H467" s="138"/>
      <c r="I467" s="138"/>
      <c r="J467" s="138"/>
      <c r="K467" s="138">
        <f t="shared" si="262"/>
        <v>0</v>
      </c>
      <c r="L467" s="138">
        <f t="shared" si="263"/>
        <v>0</v>
      </c>
      <c r="M467" s="138">
        <f t="shared" si="263"/>
        <v>18707000</v>
      </c>
      <c r="N467" s="138">
        <f t="shared" si="263"/>
        <v>0</v>
      </c>
      <c r="O467" s="138">
        <f t="shared" si="264"/>
        <v>18707000</v>
      </c>
      <c r="P467" s="138">
        <v>0</v>
      </c>
      <c r="Q467" s="138">
        <v>18707000</v>
      </c>
      <c r="R467" s="138">
        <v>0</v>
      </c>
      <c r="S467" s="138">
        <f t="shared" si="265"/>
        <v>18707000</v>
      </c>
      <c r="T467" s="138"/>
      <c r="U467" s="138"/>
      <c r="V467" s="138"/>
      <c r="W467" s="138">
        <f t="shared" si="266"/>
        <v>0</v>
      </c>
      <c r="X467" s="138"/>
      <c r="Y467" s="138">
        <f>+[3]CHD12!J124</f>
        <v>0</v>
      </c>
      <c r="Z467" s="138"/>
      <c r="AA467" s="138">
        <f t="shared" si="267"/>
        <v>0</v>
      </c>
      <c r="AB467" s="138">
        <f t="shared" si="272"/>
        <v>0</v>
      </c>
      <c r="AC467" s="138">
        <f t="shared" si="272"/>
        <v>18707000</v>
      </c>
      <c r="AD467" s="138">
        <f t="shared" si="272"/>
        <v>0</v>
      </c>
      <c r="AE467" s="138">
        <f t="shared" si="273"/>
        <v>18707000</v>
      </c>
      <c r="AF467" s="138"/>
      <c r="AG467" s="138">
        <f>+[3]CHD12!AX124</f>
        <v>8938465.5800000001</v>
      </c>
      <c r="AH467" s="138"/>
      <c r="AI467" s="138">
        <f t="shared" si="268"/>
        <v>8938465.5800000001</v>
      </c>
      <c r="AJ467" s="138">
        <f t="shared" si="277"/>
        <v>0</v>
      </c>
      <c r="AK467" s="138">
        <f t="shared" si="277"/>
        <v>9768534.4199999999</v>
      </c>
      <c r="AL467" s="138">
        <f t="shared" si="277"/>
        <v>0</v>
      </c>
      <c r="AM467" s="138">
        <f>SUM(AJ467:AL467)</f>
        <v>9768534.4199999999</v>
      </c>
      <c r="AN467" s="181" t="str">
        <f t="shared" si="274"/>
        <v xml:space="preserve"> </v>
      </c>
      <c r="AO467" s="181">
        <f t="shared" si="274"/>
        <v>0.47781395092746032</v>
      </c>
      <c r="AP467" s="181" t="str">
        <f t="shared" si="274"/>
        <v xml:space="preserve"> </v>
      </c>
      <c r="AQ467" s="181">
        <f t="shared" si="274"/>
        <v>0.47781395092746032</v>
      </c>
      <c r="AR467" s="138">
        <f t="shared" si="269"/>
        <v>0</v>
      </c>
      <c r="AS467" s="138">
        <f t="shared" si="269"/>
        <v>0</v>
      </c>
      <c r="AT467" s="138">
        <f t="shared" si="269"/>
        <v>0</v>
      </c>
      <c r="AU467" s="138">
        <f t="shared" si="270"/>
        <v>0</v>
      </c>
      <c r="AV467" s="143"/>
    </row>
    <row r="468" spans="1:48" s="96" customFormat="1">
      <c r="A468" s="135"/>
      <c r="B468" s="136"/>
      <c r="C468" s="212" t="s">
        <v>111</v>
      </c>
      <c r="D468" s="138">
        <v>0</v>
      </c>
      <c r="E468" s="138">
        <v>18025000</v>
      </c>
      <c r="F468" s="138">
        <v>0</v>
      </c>
      <c r="G468" s="138">
        <f t="shared" si="261"/>
        <v>18025000</v>
      </c>
      <c r="H468" s="138"/>
      <c r="I468" s="138"/>
      <c r="J468" s="138"/>
      <c r="K468" s="138">
        <f t="shared" si="262"/>
        <v>0</v>
      </c>
      <c r="L468" s="138">
        <f t="shared" si="263"/>
        <v>0</v>
      </c>
      <c r="M468" s="138">
        <f t="shared" si="263"/>
        <v>18025000</v>
      </c>
      <c r="N468" s="138">
        <f t="shared" si="263"/>
        <v>0</v>
      </c>
      <c r="O468" s="138">
        <f t="shared" si="264"/>
        <v>18025000</v>
      </c>
      <c r="P468" s="138">
        <v>0</v>
      </c>
      <c r="Q468" s="138">
        <v>18025000</v>
      </c>
      <c r="R468" s="138">
        <v>0</v>
      </c>
      <c r="S468" s="138">
        <f t="shared" si="265"/>
        <v>18025000</v>
      </c>
      <c r="T468" s="138"/>
      <c r="U468" s="138"/>
      <c r="V468" s="138"/>
      <c r="W468" s="138">
        <f t="shared" si="266"/>
        <v>0</v>
      </c>
      <c r="X468" s="138"/>
      <c r="Y468" s="138">
        <f>+[3]CHD13!J124</f>
        <v>0</v>
      </c>
      <c r="Z468" s="138"/>
      <c r="AA468" s="138">
        <f t="shared" si="267"/>
        <v>0</v>
      </c>
      <c r="AB468" s="138">
        <f t="shared" si="272"/>
        <v>0</v>
      </c>
      <c r="AC468" s="138">
        <f t="shared" si="272"/>
        <v>18025000</v>
      </c>
      <c r="AD468" s="138">
        <f t="shared" si="272"/>
        <v>0</v>
      </c>
      <c r="AE468" s="138">
        <f t="shared" si="273"/>
        <v>18025000</v>
      </c>
      <c r="AF468" s="138"/>
      <c r="AG468" s="138">
        <f>+[3]CHD13!AX124</f>
        <v>16686651.619999999</v>
      </c>
      <c r="AH468" s="138"/>
      <c r="AI468" s="138">
        <f t="shared" si="268"/>
        <v>16686651.619999999</v>
      </c>
      <c r="AJ468" s="138">
        <f t="shared" si="277"/>
        <v>0</v>
      </c>
      <c r="AK468" s="138">
        <f t="shared" si="277"/>
        <v>1338348.3800000008</v>
      </c>
      <c r="AL468" s="138">
        <f t="shared" si="277"/>
        <v>0</v>
      </c>
      <c r="AM468" s="138">
        <f>SUM(AJ468:AL468)</f>
        <v>1338348.3800000008</v>
      </c>
      <c r="AN468" s="181" t="str">
        <f t="shared" si="274"/>
        <v xml:space="preserve"> </v>
      </c>
      <c r="AO468" s="181">
        <f t="shared" si="274"/>
        <v>0.92575043661581136</v>
      </c>
      <c r="AP468" s="181" t="str">
        <f t="shared" si="274"/>
        <v xml:space="preserve"> </v>
      </c>
      <c r="AQ468" s="181">
        <f t="shared" si="274"/>
        <v>0.92575043661581136</v>
      </c>
      <c r="AR468" s="138">
        <f t="shared" si="269"/>
        <v>0</v>
      </c>
      <c r="AS468" s="138">
        <f t="shared" si="269"/>
        <v>0</v>
      </c>
      <c r="AT468" s="138">
        <f t="shared" si="269"/>
        <v>0</v>
      </c>
      <c r="AU468" s="138">
        <f t="shared" si="270"/>
        <v>0</v>
      </c>
      <c r="AV468" s="143"/>
    </row>
    <row r="469" spans="1:48" s="96" customFormat="1">
      <c r="A469" s="135"/>
      <c r="B469" s="136"/>
      <c r="C469" s="212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>
        <f t="shared" si="272"/>
        <v>0</v>
      </c>
      <c r="AC469" s="138">
        <f t="shared" si="272"/>
        <v>0</v>
      </c>
      <c r="AD469" s="138">
        <f t="shared" si="272"/>
        <v>0</v>
      </c>
      <c r="AE469" s="138">
        <f t="shared" si="273"/>
        <v>0</v>
      </c>
      <c r="AF469" s="138"/>
      <c r="AG469" s="138"/>
      <c r="AH469" s="138"/>
      <c r="AI469" s="138"/>
      <c r="AJ469" s="138"/>
      <c r="AK469" s="138"/>
      <c r="AL469" s="138"/>
      <c r="AM469" s="138"/>
      <c r="AN469" s="181"/>
      <c r="AO469" s="181"/>
      <c r="AP469" s="181"/>
      <c r="AQ469" s="181"/>
      <c r="AR469" s="138"/>
      <c r="AS469" s="138"/>
      <c r="AT469" s="138"/>
      <c r="AU469" s="138"/>
      <c r="AV469" s="143"/>
    </row>
    <row r="470" spans="1:48" s="96" customFormat="1">
      <c r="A470" s="135"/>
      <c r="B470" s="136"/>
      <c r="C470" s="213" t="s">
        <v>220</v>
      </c>
      <c r="D470" s="138"/>
      <c r="E470" s="138"/>
      <c r="F470" s="138"/>
      <c r="G470" s="138">
        <f>SUM(D470:F470)</f>
        <v>0</v>
      </c>
      <c r="H470" s="138"/>
      <c r="I470" s="138"/>
      <c r="J470" s="138"/>
      <c r="K470" s="138">
        <f>SUM(H470:J470)</f>
        <v>0</v>
      </c>
      <c r="L470" s="138">
        <f t="shared" ref="L470:N473" si="278">+D470+H470</f>
        <v>0</v>
      </c>
      <c r="M470" s="138">
        <f t="shared" si="278"/>
        <v>0</v>
      </c>
      <c r="N470" s="138">
        <f t="shared" si="278"/>
        <v>0</v>
      </c>
      <c r="O470" s="138">
        <f>SUM(L470:N470)</f>
        <v>0</v>
      </c>
      <c r="P470" s="138"/>
      <c r="Q470" s="138"/>
      <c r="R470" s="138"/>
      <c r="S470" s="138">
        <f>SUM(P470:R470)</f>
        <v>0</v>
      </c>
      <c r="T470" s="138"/>
      <c r="U470" s="138"/>
      <c r="V470" s="138"/>
      <c r="W470" s="138">
        <f>SUM(T470:V470)</f>
        <v>0</v>
      </c>
      <c r="X470" s="138"/>
      <c r="Y470" s="138">
        <f>+[3]DJNRMH!J124</f>
        <v>1200000</v>
      </c>
      <c r="Z470" s="138"/>
      <c r="AA470" s="138">
        <f>SUM(X470:Z470)</f>
        <v>1200000</v>
      </c>
      <c r="AB470" s="138">
        <f t="shared" si="272"/>
        <v>0</v>
      </c>
      <c r="AC470" s="138">
        <f t="shared" si="272"/>
        <v>1200000</v>
      </c>
      <c r="AD470" s="138">
        <f t="shared" si="272"/>
        <v>0</v>
      </c>
      <c r="AE470" s="138">
        <f t="shared" si="273"/>
        <v>1200000</v>
      </c>
      <c r="AF470" s="138"/>
      <c r="AG470" s="138">
        <f>+[3]DJNRMH!AX124</f>
        <v>816940.54</v>
      </c>
      <c r="AH470" s="138"/>
      <c r="AI470" s="138">
        <f>SUM(AF470:AH470)</f>
        <v>816940.54</v>
      </c>
      <c r="AJ470" s="138">
        <f t="shared" ref="AJ470:AL473" si="279">+AB470-AF470</f>
        <v>0</v>
      </c>
      <c r="AK470" s="138">
        <f t="shared" si="279"/>
        <v>383059.45999999996</v>
      </c>
      <c r="AL470" s="138">
        <f t="shared" si="279"/>
        <v>0</v>
      </c>
      <c r="AM470" s="138">
        <f>SUM(AJ470:AL470)</f>
        <v>383059.45999999996</v>
      </c>
      <c r="AN470" s="181" t="str">
        <f t="shared" ref="AN470:AQ473" si="280">IF(AB470=0," ",AF470/AB470)</f>
        <v xml:space="preserve"> </v>
      </c>
      <c r="AO470" s="181">
        <f t="shared" si="280"/>
        <v>0.68078378333333334</v>
      </c>
      <c r="AP470" s="181" t="str">
        <f t="shared" si="280"/>
        <v xml:space="preserve"> </v>
      </c>
      <c r="AQ470" s="181">
        <f t="shared" si="280"/>
        <v>0.68078378333333334</v>
      </c>
      <c r="AR470" s="138">
        <f t="shared" ref="AR470:AT473" si="281">+L470-P470-T470</f>
        <v>0</v>
      </c>
      <c r="AS470" s="138">
        <f t="shared" si="281"/>
        <v>0</v>
      </c>
      <c r="AT470" s="138">
        <f t="shared" si="281"/>
        <v>0</v>
      </c>
      <c r="AU470" s="138">
        <f>SUM(AR470:AT470)</f>
        <v>0</v>
      </c>
      <c r="AV470" s="143"/>
    </row>
    <row r="471" spans="1:48" s="96" customFormat="1" ht="24">
      <c r="A471" s="135"/>
      <c r="B471" s="136"/>
      <c r="C471" s="216" t="s">
        <v>221</v>
      </c>
      <c r="D471" s="138"/>
      <c r="E471" s="138"/>
      <c r="F471" s="138"/>
      <c r="G471" s="138">
        <f>SUM(D471:F471)</f>
        <v>0</v>
      </c>
      <c r="H471" s="138"/>
      <c r="I471" s="138"/>
      <c r="J471" s="138"/>
      <c r="K471" s="138">
        <f>SUM(H471:J471)</f>
        <v>0</v>
      </c>
      <c r="L471" s="138">
        <f t="shared" si="278"/>
        <v>0</v>
      </c>
      <c r="M471" s="138">
        <f t="shared" si="278"/>
        <v>0</v>
      </c>
      <c r="N471" s="138">
        <f t="shared" si="278"/>
        <v>0</v>
      </c>
      <c r="O471" s="138">
        <f>SUM(L471:N471)</f>
        <v>0</v>
      </c>
      <c r="P471" s="138"/>
      <c r="Q471" s="138"/>
      <c r="R471" s="138"/>
      <c r="S471" s="138">
        <f>SUM(P471:R471)</f>
        <v>0</v>
      </c>
      <c r="T471" s="138"/>
      <c r="U471" s="138"/>
      <c r="V471" s="138"/>
      <c r="W471" s="138">
        <f>SUM(T471:V471)</f>
        <v>0</v>
      </c>
      <c r="X471" s="138"/>
      <c r="Y471" s="138">
        <f>+[3]LPGH!J124</f>
        <v>1300000</v>
      </c>
      <c r="Z471" s="138"/>
      <c r="AA471" s="138">
        <f>SUM(X471:Z471)</f>
        <v>1300000</v>
      </c>
      <c r="AB471" s="138">
        <f t="shared" si="272"/>
        <v>0</v>
      </c>
      <c r="AC471" s="138">
        <f t="shared" si="272"/>
        <v>1300000</v>
      </c>
      <c r="AD471" s="138">
        <f t="shared" si="272"/>
        <v>0</v>
      </c>
      <c r="AE471" s="138">
        <f t="shared" si="273"/>
        <v>1300000</v>
      </c>
      <c r="AF471" s="138"/>
      <c r="AG471" s="138">
        <f>+[3]LPGH!AX124</f>
        <v>668466.25</v>
      </c>
      <c r="AH471" s="138"/>
      <c r="AI471" s="138">
        <f>SUM(AF471:AH471)</f>
        <v>668466.25</v>
      </c>
      <c r="AJ471" s="138">
        <f t="shared" si="279"/>
        <v>0</v>
      </c>
      <c r="AK471" s="138">
        <f t="shared" si="279"/>
        <v>631533.75</v>
      </c>
      <c r="AL471" s="138">
        <f t="shared" si="279"/>
        <v>0</v>
      </c>
      <c r="AM471" s="138">
        <f>SUM(AJ471:AL471)</f>
        <v>631533.75</v>
      </c>
      <c r="AN471" s="181" t="str">
        <f t="shared" si="280"/>
        <v xml:space="preserve"> </v>
      </c>
      <c r="AO471" s="181">
        <f t="shared" si="280"/>
        <v>0.5142048076923077</v>
      </c>
      <c r="AP471" s="181" t="str">
        <f t="shared" si="280"/>
        <v xml:space="preserve"> </v>
      </c>
      <c r="AQ471" s="181">
        <f t="shared" si="280"/>
        <v>0.5142048076923077</v>
      </c>
      <c r="AR471" s="138">
        <f t="shared" si="281"/>
        <v>0</v>
      </c>
      <c r="AS471" s="138">
        <f t="shared" si="281"/>
        <v>0</v>
      </c>
      <c r="AT471" s="138">
        <f t="shared" si="281"/>
        <v>0</v>
      </c>
      <c r="AU471" s="138">
        <f>SUM(AR471:AT471)</f>
        <v>0</v>
      </c>
      <c r="AV471" s="143"/>
    </row>
    <row r="472" spans="1:48" s="96" customFormat="1" ht="24">
      <c r="A472" s="135"/>
      <c r="B472" s="136"/>
      <c r="C472" s="216" t="s">
        <v>222</v>
      </c>
      <c r="D472" s="138"/>
      <c r="E472" s="138"/>
      <c r="F472" s="138"/>
      <c r="G472" s="138">
        <f>SUM(D472:F472)</f>
        <v>0</v>
      </c>
      <c r="H472" s="138"/>
      <c r="I472" s="138"/>
      <c r="J472" s="138"/>
      <c r="K472" s="138">
        <f>SUM(H472:J472)</f>
        <v>0</v>
      </c>
      <c r="L472" s="138">
        <f t="shared" si="278"/>
        <v>0</v>
      </c>
      <c r="M472" s="138">
        <f t="shared" si="278"/>
        <v>0</v>
      </c>
      <c r="N472" s="138">
        <f t="shared" si="278"/>
        <v>0</v>
      </c>
      <c r="O472" s="138">
        <f>SUM(L472:N472)</f>
        <v>0</v>
      </c>
      <c r="P472" s="138"/>
      <c r="Q472" s="138"/>
      <c r="R472" s="138"/>
      <c r="S472" s="138">
        <f>SUM(P472:R472)</f>
        <v>0</v>
      </c>
      <c r="T472" s="138"/>
      <c r="U472" s="138"/>
      <c r="V472" s="138"/>
      <c r="W472" s="138">
        <f>SUM(T472:V472)</f>
        <v>0</v>
      </c>
      <c r="X472" s="138"/>
      <c r="Y472" s="138">
        <f>+[3]SLRSH!J124</f>
        <v>1100000</v>
      </c>
      <c r="Z472" s="138"/>
      <c r="AA472" s="138">
        <f>SUM(X472:Z472)</f>
        <v>1100000</v>
      </c>
      <c r="AB472" s="138">
        <f t="shared" si="272"/>
        <v>0</v>
      </c>
      <c r="AC472" s="138">
        <f t="shared" si="272"/>
        <v>1100000</v>
      </c>
      <c r="AD472" s="138">
        <f t="shared" si="272"/>
        <v>0</v>
      </c>
      <c r="AE472" s="138">
        <f t="shared" si="273"/>
        <v>1100000</v>
      </c>
      <c r="AF472" s="138"/>
      <c r="AG472" s="138">
        <f>+[3]SLRSH!AX124</f>
        <v>1098362.5499999998</v>
      </c>
      <c r="AH472" s="138"/>
      <c r="AI472" s="138">
        <f>SUM(AF472:AH472)</f>
        <v>1098362.5499999998</v>
      </c>
      <c r="AJ472" s="138">
        <f t="shared" si="279"/>
        <v>0</v>
      </c>
      <c r="AK472" s="138">
        <f t="shared" si="279"/>
        <v>1637.4500000001863</v>
      </c>
      <c r="AL472" s="138">
        <f t="shared" si="279"/>
        <v>0</v>
      </c>
      <c r="AM472" s="138">
        <f>SUM(AJ472:AL472)</f>
        <v>1637.4500000001863</v>
      </c>
      <c r="AN472" s="181" t="str">
        <f t="shared" si="280"/>
        <v xml:space="preserve"> </v>
      </c>
      <c r="AO472" s="181">
        <f t="shared" si="280"/>
        <v>0.99851140909090896</v>
      </c>
      <c r="AP472" s="181" t="str">
        <f t="shared" si="280"/>
        <v xml:space="preserve"> </v>
      </c>
      <c r="AQ472" s="181">
        <f t="shared" si="280"/>
        <v>0.99851140909090896</v>
      </c>
      <c r="AR472" s="138">
        <f t="shared" si="281"/>
        <v>0</v>
      </c>
      <c r="AS472" s="138">
        <f t="shared" si="281"/>
        <v>0</v>
      </c>
      <c r="AT472" s="138">
        <f t="shared" si="281"/>
        <v>0</v>
      </c>
      <c r="AU472" s="138">
        <f>SUM(AR472:AT472)</f>
        <v>0</v>
      </c>
      <c r="AV472" s="143"/>
    </row>
    <row r="473" spans="1:48" s="96" customFormat="1">
      <c r="A473" s="135"/>
      <c r="B473" s="136"/>
      <c r="C473" s="216" t="s">
        <v>223</v>
      </c>
      <c r="D473" s="138"/>
      <c r="E473" s="138"/>
      <c r="F473" s="138"/>
      <c r="G473" s="138">
        <f>SUM(D473:F473)</f>
        <v>0</v>
      </c>
      <c r="H473" s="138"/>
      <c r="I473" s="138"/>
      <c r="J473" s="138"/>
      <c r="K473" s="138">
        <f>SUM(H473:J473)</f>
        <v>0</v>
      </c>
      <c r="L473" s="138">
        <f t="shared" si="278"/>
        <v>0</v>
      </c>
      <c r="M473" s="138">
        <f t="shared" si="278"/>
        <v>0</v>
      </c>
      <c r="N473" s="138">
        <f t="shared" si="278"/>
        <v>0</v>
      </c>
      <c r="O473" s="138">
        <f>SUM(L473:N473)</f>
        <v>0</v>
      </c>
      <c r="P473" s="138"/>
      <c r="Q473" s="138"/>
      <c r="R473" s="138"/>
      <c r="S473" s="138">
        <f>SUM(P473:R473)</f>
        <v>0</v>
      </c>
      <c r="T473" s="138"/>
      <c r="U473" s="138"/>
      <c r="V473" s="138"/>
      <c r="W473" s="138">
        <f>SUM(T473:V473)</f>
        <v>0</v>
      </c>
      <c r="X473" s="138"/>
      <c r="Y473" s="138">
        <f>+[3]VMC!J124</f>
        <v>1300000</v>
      </c>
      <c r="Z473" s="138"/>
      <c r="AA473" s="138">
        <f>SUM(X473:Z473)</f>
        <v>1300000</v>
      </c>
      <c r="AB473" s="138">
        <f t="shared" si="272"/>
        <v>0</v>
      </c>
      <c r="AC473" s="138">
        <f t="shared" si="272"/>
        <v>1300000</v>
      </c>
      <c r="AD473" s="138">
        <f t="shared" si="272"/>
        <v>0</v>
      </c>
      <c r="AE473" s="138">
        <f t="shared" si="273"/>
        <v>1300000</v>
      </c>
      <c r="AF473" s="138"/>
      <c r="AG473" s="138">
        <f>+[3]VMC!AX124</f>
        <v>1299999.9999999998</v>
      </c>
      <c r="AH473" s="138"/>
      <c r="AI473" s="138">
        <f>SUM(AF473:AH473)</f>
        <v>1299999.9999999998</v>
      </c>
      <c r="AJ473" s="138">
        <f t="shared" si="279"/>
        <v>0</v>
      </c>
      <c r="AK473" s="138">
        <f t="shared" si="279"/>
        <v>0</v>
      </c>
      <c r="AL473" s="138">
        <f t="shared" si="279"/>
        <v>0</v>
      </c>
      <c r="AM473" s="138">
        <f>SUM(AJ473:AL473)</f>
        <v>0</v>
      </c>
      <c r="AN473" s="181" t="str">
        <f t="shared" si="280"/>
        <v xml:space="preserve"> </v>
      </c>
      <c r="AO473" s="181">
        <f t="shared" si="280"/>
        <v>0.99999999999999978</v>
      </c>
      <c r="AP473" s="181" t="str">
        <f t="shared" si="280"/>
        <v xml:space="preserve"> </v>
      </c>
      <c r="AQ473" s="181">
        <f t="shared" si="280"/>
        <v>0.99999999999999978</v>
      </c>
      <c r="AR473" s="138">
        <f t="shared" si="281"/>
        <v>0</v>
      </c>
      <c r="AS473" s="138">
        <f t="shared" si="281"/>
        <v>0</v>
      </c>
      <c r="AT473" s="138">
        <f t="shared" si="281"/>
        <v>0</v>
      </c>
      <c r="AU473" s="138">
        <f>SUM(AR473:AT473)</f>
        <v>0</v>
      </c>
      <c r="AV473" s="143"/>
    </row>
    <row r="474" spans="1:48" s="96" customFormat="1">
      <c r="A474" s="135"/>
      <c r="B474" s="136"/>
      <c r="C474" s="145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>
        <f t="shared" si="272"/>
        <v>0</v>
      </c>
      <c r="AC474" s="138">
        <f t="shared" si="272"/>
        <v>0</v>
      </c>
      <c r="AD474" s="138">
        <f t="shared" si="272"/>
        <v>0</v>
      </c>
      <c r="AE474" s="138">
        <f t="shared" si="273"/>
        <v>0</v>
      </c>
      <c r="AF474" s="138"/>
      <c r="AG474" s="138"/>
      <c r="AH474" s="138"/>
      <c r="AI474" s="138"/>
      <c r="AJ474" s="138"/>
      <c r="AK474" s="138"/>
      <c r="AL474" s="138"/>
      <c r="AM474" s="138"/>
      <c r="AN474" s="181"/>
      <c r="AO474" s="181"/>
      <c r="AP474" s="181"/>
      <c r="AQ474" s="181"/>
      <c r="AR474" s="138"/>
      <c r="AS474" s="138"/>
      <c r="AT474" s="138"/>
      <c r="AU474" s="138"/>
      <c r="AV474" s="143"/>
    </row>
    <row r="475" spans="1:48" s="96" customFormat="1" ht="24">
      <c r="A475" s="135"/>
      <c r="B475" s="136"/>
      <c r="C475" s="217" t="s">
        <v>113</v>
      </c>
      <c r="D475" s="138"/>
      <c r="E475" s="138"/>
      <c r="F475" s="138"/>
      <c r="G475" s="138">
        <f>SUM(D475:F475)</f>
        <v>0</v>
      </c>
      <c r="H475" s="138"/>
      <c r="I475" s="138"/>
      <c r="J475" s="138"/>
      <c r="K475" s="138">
        <f>SUM(H475:J475)</f>
        <v>0</v>
      </c>
      <c r="L475" s="138">
        <f>+D475+H475</f>
        <v>0</v>
      </c>
      <c r="M475" s="138">
        <f>+E475+I475</f>
        <v>0</v>
      </c>
      <c r="N475" s="138">
        <f>+F475+J475</f>
        <v>0</v>
      </c>
      <c r="O475" s="138">
        <f>SUM(L475:N475)</f>
        <v>0</v>
      </c>
      <c r="P475" s="138"/>
      <c r="Q475" s="138"/>
      <c r="R475" s="138"/>
      <c r="S475" s="138">
        <f>SUM(P475:R475)</f>
        <v>0</v>
      </c>
      <c r="T475" s="138"/>
      <c r="U475" s="138"/>
      <c r="V475" s="138"/>
      <c r="W475" s="138">
        <f>SUM(T475:V475)</f>
        <v>0</v>
      </c>
      <c r="X475" s="138"/>
      <c r="Y475" s="138">
        <f>+[3]ITRMC!J124</f>
        <v>3000000</v>
      </c>
      <c r="Z475" s="138"/>
      <c r="AA475" s="138">
        <f>SUM(X475:Z475)</f>
        <v>3000000</v>
      </c>
      <c r="AB475" s="138">
        <f t="shared" si="272"/>
        <v>0</v>
      </c>
      <c r="AC475" s="138">
        <f t="shared" si="272"/>
        <v>3000000</v>
      </c>
      <c r="AD475" s="138">
        <f t="shared" si="272"/>
        <v>0</v>
      </c>
      <c r="AE475" s="138">
        <f t="shared" si="273"/>
        <v>3000000</v>
      </c>
      <c r="AF475" s="138"/>
      <c r="AG475" s="138">
        <f>+[3]ITRMC!AX124</f>
        <v>1274948</v>
      </c>
      <c r="AH475" s="138"/>
      <c r="AI475" s="138">
        <f>SUM(AF475:AH475)</f>
        <v>1274948</v>
      </c>
      <c r="AJ475" s="138">
        <f>+AB475-AF475</f>
        <v>0</v>
      </c>
      <c r="AK475" s="138">
        <f>+AC475-AG475</f>
        <v>1725052</v>
      </c>
      <c r="AL475" s="138">
        <f>+AD475-AH475</f>
        <v>0</v>
      </c>
      <c r="AM475" s="138">
        <f>SUM(AJ475:AL475)</f>
        <v>1725052</v>
      </c>
      <c r="AN475" s="181" t="str">
        <f>IF(AB475=0," ",AF475/AB475)</f>
        <v xml:space="preserve"> </v>
      </c>
      <c r="AO475" s="181">
        <f>IF(AC475=0," ",AG475/AC475)</f>
        <v>0.42498266666666668</v>
      </c>
      <c r="AP475" s="181" t="str">
        <f>IF(AD475=0," ",AH475/AD475)</f>
        <v xml:space="preserve"> </v>
      </c>
      <c r="AQ475" s="181">
        <f>IF(AE475=0," ",AI475/AE475)</f>
        <v>0.42498266666666668</v>
      </c>
      <c r="AR475" s="138">
        <f>+L475-P475-T475</f>
        <v>0</v>
      </c>
      <c r="AS475" s="138">
        <f>+M475-Q475-U475</f>
        <v>0</v>
      </c>
      <c r="AT475" s="138">
        <f>+N475-R475-V475</f>
        <v>0</v>
      </c>
      <c r="AU475" s="138">
        <f>SUM(AR475:AT475)</f>
        <v>0</v>
      </c>
      <c r="AV475" s="143"/>
    </row>
    <row r="476" spans="1:48" s="96" customFormat="1">
      <c r="A476" s="135"/>
      <c r="B476" s="136"/>
      <c r="C476" s="216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81"/>
      <c r="AO476" s="181"/>
      <c r="AP476" s="181"/>
      <c r="AQ476" s="181"/>
      <c r="AR476" s="138"/>
      <c r="AS476" s="138"/>
      <c r="AT476" s="138"/>
      <c r="AU476" s="138"/>
      <c r="AV476" s="143"/>
    </row>
    <row r="477" spans="1:48" s="96" customFormat="1">
      <c r="A477" s="135"/>
      <c r="B477" s="136"/>
      <c r="C477" s="216" t="s">
        <v>178</v>
      </c>
      <c r="D477" s="138"/>
      <c r="E477" s="138"/>
      <c r="F477" s="138"/>
      <c r="G477" s="138">
        <f>SUM(D477:F477)</f>
        <v>0</v>
      </c>
      <c r="H477" s="138"/>
      <c r="I477" s="138"/>
      <c r="J477" s="138"/>
      <c r="K477" s="138">
        <f>SUM(H477:J477)</f>
        <v>0</v>
      </c>
      <c r="L477" s="138">
        <f t="shared" ref="L477:N478" si="282">+D477+H477</f>
        <v>0</v>
      </c>
      <c r="M477" s="138">
        <f t="shared" si="282"/>
        <v>0</v>
      </c>
      <c r="N477" s="138">
        <f t="shared" si="282"/>
        <v>0</v>
      </c>
      <c r="O477" s="138">
        <f>SUM(L477:N477)</f>
        <v>0</v>
      </c>
      <c r="P477" s="138"/>
      <c r="Q477" s="138"/>
      <c r="R477" s="138"/>
      <c r="S477" s="138">
        <f>SUM(P477:R477)</f>
        <v>0</v>
      </c>
      <c r="T477" s="138"/>
      <c r="U477" s="138"/>
      <c r="V477" s="138"/>
      <c r="W477" s="138">
        <f>SUM(T477:V477)</f>
        <v>0</v>
      </c>
      <c r="X477" s="138"/>
      <c r="Y477" s="138">
        <f>+[3]CULION!J124</f>
        <v>500000</v>
      </c>
      <c r="Z477" s="138"/>
      <c r="AA477" s="138">
        <f>SUM(X477:Z477)</f>
        <v>500000</v>
      </c>
      <c r="AB477" s="138">
        <f t="shared" si="272"/>
        <v>0</v>
      </c>
      <c r="AC477" s="138">
        <f t="shared" si="272"/>
        <v>500000</v>
      </c>
      <c r="AD477" s="138">
        <f t="shared" si="272"/>
        <v>0</v>
      </c>
      <c r="AE477" s="138">
        <f t="shared" si="273"/>
        <v>500000</v>
      </c>
      <c r="AF477" s="138"/>
      <c r="AG477" s="138">
        <f>+[3]CULION!AX124</f>
        <v>500000</v>
      </c>
      <c r="AH477" s="138"/>
      <c r="AI477" s="138">
        <f>SUM(AF477:AH477)</f>
        <v>500000</v>
      </c>
      <c r="AJ477" s="138">
        <f t="shared" ref="AJ477:AL478" si="283">+AB477-AF477</f>
        <v>0</v>
      </c>
      <c r="AK477" s="138">
        <f t="shared" si="283"/>
        <v>0</v>
      </c>
      <c r="AL477" s="138">
        <f t="shared" si="283"/>
        <v>0</v>
      </c>
      <c r="AM477" s="138">
        <f>SUM(AJ477:AL477)</f>
        <v>0</v>
      </c>
      <c r="AN477" s="181" t="str">
        <f t="shared" ref="AN477:AQ478" si="284">IF(AB477=0," ",AF477/AB477)</f>
        <v xml:space="preserve"> </v>
      </c>
      <c r="AO477" s="181">
        <f t="shared" si="284"/>
        <v>1</v>
      </c>
      <c r="AP477" s="181" t="str">
        <f t="shared" si="284"/>
        <v xml:space="preserve"> </v>
      </c>
      <c r="AQ477" s="181">
        <f t="shared" si="284"/>
        <v>1</v>
      </c>
      <c r="AR477" s="138">
        <f t="shared" ref="AR477:AT478" si="285">+L477-P477-T477</f>
        <v>0</v>
      </c>
      <c r="AS477" s="138">
        <f t="shared" si="285"/>
        <v>0</v>
      </c>
      <c r="AT477" s="138">
        <f t="shared" si="285"/>
        <v>0</v>
      </c>
      <c r="AU477" s="138">
        <f>SUM(AR477:AT477)</f>
        <v>0</v>
      </c>
      <c r="AV477" s="143"/>
    </row>
    <row r="478" spans="1:48" s="96" customFormat="1">
      <c r="A478" s="135"/>
      <c r="B478" s="136"/>
      <c r="C478" s="216" t="s">
        <v>224</v>
      </c>
      <c r="D478" s="138"/>
      <c r="E478" s="138"/>
      <c r="F478" s="138"/>
      <c r="G478" s="138">
        <f>SUM(D478:F478)</f>
        <v>0</v>
      </c>
      <c r="H478" s="138"/>
      <c r="I478" s="138"/>
      <c r="J478" s="138"/>
      <c r="K478" s="138">
        <f>SUM(H478:J478)</f>
        <v>0</v>
      </c>
      <c r="L478" s="138">
        <f t="shared" si="282"/>
        <v>0</v>
      </c>
      <c r="M478" s="138">
        <f t="shared" si="282"/>
        <v>0</v>
      </c>
      <c r="N478" s="138">
        <f t="shared" si="282"/>
        <v>0</v>
      </c>
      <c r="O478" s="138">
        <f>SUM(L478:N478)</f>
        <v>0</v>
      </c>
      <c r="P478" s="138"/>
      <c r="Q478" s="138"/>
      <c r="R478" s="138"/>
      <c r="S478" s="138">
        <f>SUM(P478:R478)</f>
        <v>0</v>
      </c>
      <c r="T478" s="138"/>
      <c r="U478" s="138"/>
      <c r="V478" s="138"/>
      <c r="W478" s="138">
        <f>SUM(T478:V478)</f>
        <v>0</v>
      </c>
      <c r="X478" s="138"/>
      <c r="Y478" s="138">
        <f>+[3]ONP!J124</f>
        <v>500000</v>
      </c>
      <c r="Z478" s="138"/>
      <c r="AA478" s="138">
        <f>SUM(X478:Z478)</f>
        <v>500000</v>
      </c>
      <c r="AB478" s="138">
        <f t="shared" si="272"/>
        <v>0</v>
      </c>
      <c r="AC478" s="138">
        <f t="shared" si="272"/>
        <v>500000</v>
      </c>
      <c r="AD478" s="138">
        <f t="shared" si="272"/>
        <v>0</v>
      </c>
      <c r="AE478" s="138">
        <f t="shared" si="273"/>
        <v>500000</v>
      </c>
      <c r="AF478" s="138"/>
      <c r="AG478" s="138">
        <f>+[3]ONP!AX124</f>
        <v>500000</v>
      </c>
      <c r="AH478" s="138"/>
      <c r="AI478" s="138">
        <f>SUM(AF478:AH478)</f>
        <v>500000</v>
      </c>
      <c r="AJ478" s="138">
        <f t="shared" si="283"/>
        <v>0</v>
      </c>
      <c r="AK478" s="138">
        <f t="shared" si="283"/>
        <v>0</v>
      </c>
      <c r="AL478" s="138">
        <f t="shared" si="283"/>
        <v>0</v>
      </c>
      <c r="AM478" s="138">
        <f>SUM(AJ478:AL478)</f>
        <v>0</v>
      </c>
      <c r="AN478" s="181" t="str">
        <f t="shared" si="284"/>
        <v xml:space="preserve"> </v>
      </c>
      <c r="AO478" s="181">
        <f t="shared" si="284"/>
        <v>1</v>
      </c>
      <c r="AP478" s="181" t="str">
        <f t="shared" si="284"/>
        <v xml:space="preserve"> </v>
      </c>
      <c r="AQ478" s="181">
        <f t="shared" si="284"/>
        <v>1</v>
      </c>
      <c r="AR478" s="138">
        <f t="shared" si="285"/>
        <v>0</v>
      </c>
      <c r="AS478" s="138">
        <f t="shared" si="285"/>
        <v>0</v>
      </c>
      <c r="AT478" s="138">
        <f t="shared" si="285"/>
        <v>0</v>
      </c>
      <c r="AU478" s="138">
        <f>SUM(AR478:AT478)</f>
        <v>0</v>
      </c>
      <c r="AV478" s="143"/>
    </row>
    <row r="479" spans="1:48" s="96" customFormat="1">
      <c r="A479" s="135"/>
      <c r="B479" s="136"/>
      <c r="C479" s="145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>
        <f t="shared" si="272"/>
        <v>0</v>
      </c>
      <c r="AC479" s="138">
        <f t="shared" si="272"/>
        <v>0</v>
      </c>
      <c r="AD479" s="138">
        <f t="shared" si="272"/>
        <v>0</v>
      </c>
      <c r="AE479" s="138">
        <f t="shared" si="273"/>
        <v>0</v>
      </c>
      <c r="AF479" s="138"/>
      <c r="AG479" s="138"/>
      <c r="AH479" s="138"/>
      <c r="AI479" s="138"/>
      <c r="AJ479" s="138"/>
      <c r="AK479" s="138"/>
      <c r="AL479" s="138"/>
      <c r="AM479" s="138"/>
      <c r="AN479" s="181"/>
      <c r="AO479" s="181"/>
      <c r="AP479" s="181"/>
      <c r="AQ479" s="181"/>
      <c r="AR479" s="138"/>
      <c r="AS479" s="138"/>
      <c r="AT479" s="138"/>
      <c r="AU479" s="138"/>
      <c r="AV479" s="143"/>
    </row>
    <row r="480" spans="1:48" s="96" customFormat="1" ht="24">
      <c r="A480" s="135"/>
      <c r="B480" s="136"/>
      <c r="C480" s="216" t="s">
        <v>142</v>
      </c>
      <c r="D480" s="138"/>
      <c r="E480" s="138"/>
      <c r="F480" s="138"/>
      <c r="G480" s="138">
        <f>SUM(D480:F480)</f>
        <v>0</v>
      </c>
      <c r="H480" s="138"/>
      <c r="I480" s="138"/>
      <c r="J480" s="138"/>
      <c r="K480" s="138">
        <f>SUM(H480:J480)</f>
        <v>0</v>
      </c>
      <c r="L480" s="138">
        <f t="shared" ref="L480:N481" si="286">+D480+H480</f>
        <v>0</v>
      </c>
      <c r="M480" s="138">
        <f t="shared" si="286"/>
        <v>0</v>
      </c>
      <c r="N480" s="138">
        <f t="shared" si="286"/>
        <v>0</v>
      </c>
      <c r="O480" s="138">
        <f>SUM(L480:N480)</f>
        <v>0</v>
      </c>
      <c r="P480" s="138"/>
      <c r="Q480" s="138"/>
      <c r="R480" s="138"/>
      <c r="S480" s="138">
        <f>SUM(P480:R480)</f>
        <v>0</v>
      </c>
      <c r="T480" s="138"/>
      <c r="U480" s="138"/>
      <c r="V480" s="138"/>
      <c r="W480" s="138">
        <f>SUM(T480:V480)</f>
        <v>0</v>
      </c>
      <c r="X480" s="138"/>
      <c r="Y480" s="138">
        <f>+[3]CLMMRH!J124</f>
        <v>250000</v>
      </c>
      <c r="Z480" s="138"/>
      <c r="AA480" s="138">
        <f>SUM(X480:Z480)</f>
        <v>250000</v>
      </c>
      <c r="AB480" s="138">
        <f t="shared" si="272"/>
        <v>0</v>
      </c>
      <c r="AC480" s="138">
        <f t="shared" si="272"/>
        <v>250000</v>
      </c>
      <c r="AD480" s="138">
        <f t="shared" si="272"/>
        <v>0</v>
      </c>
      <c r="AE480" s="138">
        <f t="shared" si="273"/>
        <v>250000</v>
      </c>
      <c r="AF480" s="138"/>
      <c r="AG480" s="138">
        <f>+[3]CLMMRH!AX124</f>
        <v>250000</v>
      </c>
      <c r="AH480" s="138"/>
      <c r="AI480" s="138">
        <f>SUM(AF480:AH480)</f>
        <v>250000</v>
      </c>
      <c r="AJ480" s="138">
        <f t="shared" ref="AJ480:AL481" si="287">+AB480-AF480</f>
        <v>0</v>
      </c>
      <c r="AK480" s="138">
        <f t="shared" si="287"/>
        <v>0</v>
      </c>
      <c r="AL480" s="138">
        <f t="shared" si="287"/>
        <v>0</v>
      </c>
      <c r="AM480" s="138">
        <f>SUM(AJ480:AL480)</f>
        <v>0</v>
      </c>
      <c r="AN480" s="181" t="str">
        <f t="shared" ref="AN480:AQ481" si="288">IF(AB480=0," ",AF480/AB480)</f>
        <v xml:space="preserve"> </v>
      </c>
      <c r="AO480" s="181">
        <f t="shared" si="288"/>
        <v>1</v>
      </c>
      <c r="AP480" s="181" t="str">
        <f t="shared" si="288"/>
        <v xml:space="preserve"> </v>
      </c>
      <c r="AQ480" s="181">
        <f t="shared" si="288"/>
        <v>1</v>
      </c>
      <c r="AR480" s="138">
        <f t="shared" ref="AR480:AT481" si="289">+L480-P480-T480</f>
        <v>0</v>
      </c>
      <c r="AS480" s="138">
        <f t="shared" si="289"/>
        <v>0</v>
      </c>
      <c r="AT480" s="138">
        <f t="shared" si="289"/>
        <v>0</v>
      </c>
      <c r="AU480" s="138">
        <f>SUM(AR480:AT480)</f>
        <v>0</v>
      </c>
      <c r="AV480" s="143"/>
    </row>
    <row r="481" spans="1:48" s="96" customFormat="1">
      <c r="A481" s="135"/>
      <c r="B481" s="136"/>
      <c r="C481" s="216" t="s">
        <v>60</v>
      </c>
      <c r="D481" s="138"/>
      <c r="E481" s="138"/>
      <c r="F481" s="138"/>
      <c r="G481" s="138">
        <f>SUM(D481:F481)</f>
        <v>0</v>
      </c>
      <c r="H481" s="138"/>
      <c r="I481" s="138"/>
      <c r="J481" s="138"/>
      <c r="K481" s="138">
        <f>SUM(H481:J481)</f>
        <v>0</v>
      </c>
      <c r="L481" s="138">
        <f t="shared" si="286"/>
        <v>0</v>
      </c>
      <c r="M481" s="138">
        <f t="shared" si="286"/>
        <v>0</v>
      </c>
      <c r="N481" s="138">
        <f t="shared" si="286"/>
        <v>0</v>
      </c>
      <c r="O481" s="138">
        <f>SUM(L481:N481)</f>
        <v>0</v>
      </c>
      <c r="P481" s="138"/>
      <c r="Q481" s="138"/>
      <c r="R481" s="138"/>
      <c r="S481" s="138">
        <f>SUM(P481:R481)</f>
        <v>0</v>
      </c>
      <c r="T481" s="138"/>
      <c r="U481" s="138"/>
      <c r="V481" s="138"/>
      <c r="W481" s="138">
        <f>SUM(T481:V481)</f>
        <v>0</v>
      </c>
      <c r="X481" s="138"/>
      <c r="Y481" s="138">
        <f>+[3]WVMC!J124</f>
        <v>250000</v>
      </c>
      <c r="Z481" s="138"/>
      <c r="AA481" s="138">
        <f>SUM(X481:Z481)</f>
        <v>250000</v>
      </c>
      <c r="AB481" s="138">
        <f t="shared" si="272"/>
        <v>0</v>
      </c>
      <c r="AC481" s="138">
        <f t="shared" si="272"/>
        <v>250000</v>
      </c>
      <c r="AD481" s="138">
        <f t="shared" si="272"/>
        <v>0</v>
      </c>
      <c r="AE481" s="138">
        <f t="shared" si="273"/>
        <v>250000</v>
      </c>
      <c r="AF481" s="138"/>
      <c r="AG481" s="138">
        <f>+[3]WVMC!AX124</f>
        <v>140148.12</v>
      </c>
      <c r="AH481" s="138"/>
      <c r="AI481" s="138">
        <f>SUM(AF481:AH481)</f>
        <v>140148.12</v>
      </c>
      <c r="AJ481" s="138">
        <f t="shared" si="287"/>
        <v>0</v>
      </c>
      <c r="AK481" s="138">
        <f t="shared" si="287"/>
        <v>109851.88</v>
      </c>
      <c r="AL481" s="138">
        <f t="shared" si="287"/>
        <v>0</v>
      </c>
      <c r="AM481" s="138">
        <f>SUM(AJ481:AL481)</f>
        <v>109851.88</v>
      </c>
      <c r="AN481" s="181" t="str">
        <f t="shared" si="288"/>
        <v xml:space="preserve"> </v>
      </c>
      <c r="AO481" s="181">
        <f t="shared" si="288"/>
        <v>0.56059247999999995</v>
      </c>
      <c r="AP481" s="181" t="str">
        <f t="shared" si="288"/>
        <v xml:space="preserve"> </v>
      </c>
      <c r="AQ481" s="181">
        <f t="shared" si="288"/>
        <v>0.56059247999999995</v>
      </c>
      <c r="AR481" s="138">
        <f t="shared" si="289"/>
        <v>0</v>
      </c>
      <c r="AS481" s="138">
        <f t="shared" si="289"/>
        <v>0</v>
      </c>
      <c r="AT481" s="138">
        <f t="shared" si="289"/>
        <v>0</v>
      </c>
      <c r="AU481" s="138">
        <f>SUM(AR481:AT481)</f>
        <v>0</v>
      </c>
      <c r="AV481" s="143"/>
    </row>
    <row r="482" spans="1:48" s="96" customFormat="1">
      <c r="A482" s="135"/>
      <c r="B482" s="136"/>
      <c r="C482" s="216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>
        <f t="shared" si="272"/>
        <v>0</v>
      </c>
      <c r="AC482" s="138">
        <f t="shared" si="272"/>
        <v>0</v>
      </c>
      <c r="AD482" s="138">
        <f t="shared" si="272"/>
        <v>0</v>
      </c>
      <c r="AE482" s="138">
        <f t="shared" si="273"/>
        <v>0</v>
      </c>
      <c r="AF482" s="138"/>
      <c r="AG482" s="138"/>
      <c r="AH482" s="138"/>
      <c r="AI482" s="138"/>
      <c r="AJ482" s="138"/>
      <c r="AK482" s="138"/>
      <c r="AL482" s="138"/>
      <c r="AM482" s="138"/>
      <c r="AN482" s="181"/>
      <c r="AO482" s="181"/>
      <c r="AP482" s="181"/>
      <c r="AQ482" s="181"/>
      <c r="AR482" s="138"/>
      <c r="AS482" s="138"/>
      <c r="AT482" s="138"/>
      <c r="AU482" s="138"/>
      <c r="AV482" s="143"/>
    </row>
    <row r="483" spans="1:48" s="96" customFormat="1">
      <c r="A483" s="135"/>
      <c r="B483" s="136"/>
      <c r="C483" s="216" t="s">
        <v>225</v>
      </c>
      <c r="D483" s="138"/>
      <c r="E483" s="138"/>
      <c r="F483" s="138"/>
      <c r="G483" s="138">
        <f t="shared" ref="G483:G493" si="290">SUM(D483:F483)</f>
        <v>0</v>
      </c>
      <c r="H483" s="138"/>
      <c r="I483" s="138"/>
      <c r="J483" s="138"/>
      <c r="K483" s="138">
        <f t="shared" ref="K483:K493" si="291">SUM(H483:J483)</f>
        <v>0</v>
      </c>
      <c r="L483" s="138">
        <f t="shared" ref="L483:N493" si="292">+D483+H483</f>
        <v>0</v>
      </c>
      <c r="M483" s="138">
        <f t="shared" si="292"/>
        <v>0</v>
      </c>
      <c r="N483" s="138">
        <f t="shared" si="292"/>
        <v>0</v>
      </c>
      <c r="O483" s="138">
        <f t="shared" ref="O483:O493" si="293">SUM(L483:N483)</f>
        <v>0</v>
      </c>
      <c r="P483" s="138"/>
      <c r="Q483" s="138"/>
      <c r="R483" s="138"/>
      <c r="S483" s="138">
        <f t="shared" ref="S483:S493" si="294">SUM(P483:R483)</f>
        <v>0</v>
      </c>
      <c r="T483" s="138"/>
      <c r="U483" s="138"/>
      <c r="V483" s="138"/>
      <c r="W483" s="138">
        <f t="shared" ref="W483:W493" si="295">SUM(T483:V483)</f>
        <v>0</v>
      </c>
      <c r="X483" s="138"/>
      <c r="Y483" s="138">
        <v>1200000</v>
      </c>
      <c r="Z483" s="138"/>
      <c r="AA483" s="138">
        <f t="shared" ref="AA483:AA493" si="296">SUM(X483:Z483)</f>
        <v>1200000</v>
      </c>
      <c r="AB483" s="138">
        <f t="shared" si="272"/>
        <v>0</v>
      </c>
      <c r="AC483" s="138">
        <f t="shared" si="272"/>
        <v>1200000</v>
      </c>
      <c r="AD483" s="138">
        <f t="shared" si="272"/>
        <v>0</v>
      </c>
      <c r="AE483" s="138">
        <f t="shared" si="273"/>
        <v>1200000</v>
      </c>
      <c r="AF483" s="138"/>
      <c r="AG483" s="138">
        <f>+[3]AMANG!AX124</f>
        <v>515910.35</v>
      </c>
      <c r="AH483" s="138"/>
      <c r="AI483" s="138">
        <f t="shared" ref="AI483:AI493" si="297">SUM(AF483:AH483)</f>
        <v>515910.35</v>
      </c>
      <c r="AJ483" s="138">
        <f t="shared" ref="AJ483:AL493" si="298">+AB483-AF483</f>
        <v>0</v>
      </c>
      <c r="AK483" s="138">
        <f t="shared" si="298"/>
        <v>684089.65</v>
      </c>
      <c r="AL483" s="138">
        <f t="shared" si="298"/>
        <v>0</v>
      </c>
      <c r="AM483" s="138">
        <f t="shared" ref="AM483:AM493" si="299">SUM(AJ483:AL483)</f>
        <v>684089.65</v>
      </c>
      <c r="AN483" s="181" t="str">
        <f t="shared" ref="AN483:AQ493" si="300">IF(AB483=0," ",AF483/AB483)</f>
        <v xml:space="preserve"> </v>
      </c>
      <c r="AO483" s="181">
        <f t="shared" si="300"/>
        <v>0.42992529166666665</v>
      </c>
      <c r="AP483" s="181" t="str">
        <f t="shared" si="300"/>
        <v xml:space="preserve"> </v>
      </c>
      <c r="AQ483" s="181">
        <f t="shared" si="300"/>
        <v>0.42992529166666665</v>
      </c>
      <c r="AR483" s="138">
        <f t="shared" ref="AR483:AT493" si="301">+L483-P483-T483</f>
        <v>0</v>
      </c>
      <c r="AS483" s="138">
        <f t="shared" si="301"/>
        <v>0</v>
      </c>
      <c r="AT483" s="138">
        <f t="shared" si="301"/>
        <v>0</v>
      </c>
      <c r="AU483" s="138">
        <f t="shared" ref="AU483:AU493" si="302">SUM(AR483:AT483)</f>
        <v>0</v>
      </c>
      <c r="AV483" s="143"/>
    </row>
    <row r="484" spans="1:48" s="96" customFormat="1">
      <c r="A484" s="135"/>
      <c r="B484" s="136"/>
      <c r="C484" s="216" t="s">
        <v>62</v>
      </c>
      <c r="D484" s="138"/>
      <c r="E484" s="138"/>
      <c r="F484" s="138"/>
      <c r="G484" s="138">
        <f t="shared" si="290"/>
        <v>0</v>
      </c>
      <c r="H484" s="138"/>
      <c r="I484" s="138"/>
      <c r="J484" s="138"/>
      <c r="K484" s="138">
        <f t="shared" si="291"/>
        <v>0</v>
      </c>
      <c r="L484" s="138">
        <f t="shared" si="292"/>
        <v>0</v>
      </c>
      <c r="M484" s="138">
        <f t="shared" si="292"/>
        <v>0</v>
      </c>
      <c r="N484" s="138">
        <f t="shared" si="292"/>
        <v>0</v>
      </c>
      <c r="O484" s="138">
        <f t="shared" si="293"/>
        <v>0</v>
      </c>
      <c r="P484" s="138"/>
      <c r="Q484" s="138"/>
      <c r="R484" s="138"/>
      <c r="S484" s="138">
        <f t="shared" si="294"/>
        <v>0</v>
      </c>
      <c r="T484" s="138"/>
      <c r="U484" s="138"/>
      <c r="V484" s="138"/>
      <c r="W484" s="138">
        <f t="shared" si="295"/>
        <v>0</v>
      </c>
      <c r="X484" s="138"/>
      <c r="Y484" s="138">
        <v>1200000</v>
      </c>
      <c r="Z484" s="138"/>
      <c r="AA484" s="138">
        <f t="shared" si="296"/>
        <v>1200000</v>
      </c>
      <c r="AB484" s="138">
        <f t="shared" si="272"/>
        <v>0</v>
      </c>
      <c r="AC484" s="138">
        <f t="shared" si="272"/>
        <v>1200000</v>
      </c>
      <c r="AD484" s="138">
        <f t="shared" si="272"/>
        <v>0</v>
      </c>
      <c r="AE484" s="138">
        <f t="shared" si="273"/>
        <v>1200000</v>
      </c>
      <c r="AF484" s="138"/>
      <c r="AG484" s="138">
        <f>+[3]EAMC!AX124</f>
        <v>1196551.82</v>
      </c>
      <c r="AH484" s="138"/>
      <c r="AI484" s="138">
        <f t="shared" si="297"/>
        <v>1196551.82</v>
      </c>
      <c r="AJ484" s="138">
        <f t="shared" si="298"/>
        <v>0</v>
      </c>
      <c r="AK484" s="138">
        <f t="shared" si="298"/>
        <v>3448.1799999999348</v>
      </c>
      <c r="AL484" s="138">
        <f t="shared" si="298"/>
        <v>0</v>
      </c>
      <c r="AM484" s="138">
        <f t="shared" si="299"/>
        <v>3448.1799999999348</v>
      </c>
      <c r="AN484" s="181" t="str">
        <f t="shared" si="300"/>
        <v xml:space="preserve"> </v>
      </c>
      <c r="AO484" s="181">
        <f t="shared" si="300"/>
        <v>0.99712651666666674</v>
      </c>
      <c r="AP484" s="181" t="str">
        <f t="shared" si="300"/>
        <v xml:space="preserve"> </v>
      </c>
      <c r="AQ484" s="181">
        <f t="shared" si="300"/>
        <v>0.99712651666666674</v>
      </c>
      <c r="AR484" s="138">
        <f t="shared" si="301"/>
        <v>0</v>
      </c>
      <c r="AS484" s="138">
        <f t="shared" si="301"/>
        <v>0</v>
      </c>
      <c r="AT484" s="138">
        <f t="shared" si="301"/>
        <v>0</v>
      </c>
      <c r="AU484" s="138">
        <f t="shared" si="302"/>
        <v>0</v>
      </c>
      <c r="AV484" s="143"/>
    </row>
    <row r="485" spans="1:48" s="96" customFormat="1">
      <c r="A485" s="135"/>
      <c r="B485" s="136"/>
      <c r="C485" s="218" t="s">
        <v>64</v>
      </c>
      <c r="D485" s="138"/>
      <c r="E485" s="138"/>
      <c r="F485" s="138"/>
      <c r="G485" s="138">
        <f t="shared" si="290"/>
        <v>0</v>
      </c>
      <c r="H485" s="138"/>
      <c r="I485" s="138"/>
      <c r="J485" s="138"/>
      <c r="K485" s="138">
        <f t="shared" si="291"/>
        <v>0</v>
      </c>
      <c r="L485" s="138">
        <f t="shared" si="292"/>
        <v>0</v>
      </c>
      <c r="M485" s="138">
        <f t="shared" si="292"/>
        <v>0</v>
      </c>
      <c r="N485" s="138">
        <f t="shared" si="292"/>
        <v>0</v>
      </c>
      <c r="O485" s="138">
        <f t="shared" si="293"/>
        <v>0</v>
      </c>
      <c r="P485" s="138"/>
      <c r="Q485" s="138"/>
      <c r="R485" s="138"/>
      <c r="S485" s="138">
        <f t="shared" si="294"/>
        <v>0</v>
      </c>
      <c r="T485" s="138"/>
      <c r="U485" s="138"/>
      <c r="V485" s="138"/>
      <c r="W485" s="138">
        <f t="shared" si="295"/>
        <v>0</v>
      </c>
      <c r="X485" s="138"/>
      <c r="Y485" s="138">
        <v>800000</v>
      </c>
      <c r="Z485" s="138"/>
      <c r="AA485" s="138">
        <f t="shared" si="296"/>
        <v>800000</v>
      </c>
      <c r="AB485" s="138">
        <f t="shared" si="272"/>
        <v>0</v>
      </c>
      <c r="AC485" s="138">
        <f t="shared" si="272"/>
        <v>800000</v>
      </c>
      <c r="AD485" s="138">
        <f t="shared" si="272"/>
        <v>0</v>
      </c>
      <c r="AE485" s="138">
        <f t="shared" si="273"/>
        <v>800000</v>
      </c>
      <c r="AF485" s="138"/>
      <c r="AG485" s="138">
        <f>+[3]JRMMC!AX124</f>
        <v>0</v>
      </c>
      <c r="AH485" s="138"/>
      <c r="AI485" s="138">
        <f t="shared" si="297"/>
        <v>0</v>
      </c>
      <c r="AJ485" s="138">
        <f t="shared" si="298"/>
        <v>0</v>
      </c>
      <c r="AK485" s="138">
        <f t="shared" si="298"/>
        <v>800000</v>
      </c>
      <c r="AL485" s="138">
        <f t="shared" si="298"/>
        <v>0</v>
      </c>
      <c r="AM485" s="138">
        <f t="shared" si="299"/>
        <v>800000</v>
      </c>
      <c r="AN485" s="181" t="str">
        <f t="shared" si="300"/>
        <v xml:space="preserve"> </v>
      </c>
      <c r="AO485" s="181">
        <f t="shared" si="300"/>
        <v>0</v>
      </c>
      <c r="AP485" s="181" t="str">
        <f t="shared" si="300"/>
        <v xml:space="preserve"> </v>
      </c>
      <c r="AQ485" s="181">
        <f t="shared" si="300"/>
        <v>0</v>
      </c>
      <c r="AR485" s="138">
        <f t="shared" si="301"/>
        <v>0</v>
      </c>
      <c r="AS485" s="138">
        <f t="shared" si="301"/>
        <v>0</v>
      </c>
      <c r="AT485" s="138">
        <f t="shared" si="301"/>
        <v>0</v>
      </c>
      <c r="AU485" s="138">
        <f t="shared" si="302"/>
        <v>0</v>
      </c>
      <c r="AV485" s="143"/>
    </row>
    <row r="486" spans="1:48" s="96" customFormat="1">
      <c r="A486" s="135"/>
      <c r="B486" s="136"/>
      <c r="C486" s="216" t="s">
        <v>66</v>
      </c>
      <c r="D486" s="138"/>
      <c r="E486" s="138"/>
      <c r="F486" s="138"/>
      <c r="G486" s="138">
        <f t="shared" si="290"/>
        <v>0</v>
      </c>
      <c r="H486" s="138"/>
      <c r="I486" s="138"/>
      <c r="J486" s="138"/>
      <c r="K486" s="138">
        <f t="shared" si="291"/>
        <v>0</v>
      </c>
      <c r="L486" s="138">
        <f t="shared" si="292"/>
        <v>0</v>
      </c>
      <c r="M486" s="138">
        <f t="shared" si="292"/>
        <v>0</v>
      </c>
      <c r="N486" s="138">
        <f t="shared" si="292"/>
        <v>0</v>
      </c>
      <c r="O486" s="138">
        <f t="shared" si="293"/>
        <v>0</v>
      </c>
      <c r="P486" s="138"/>
      <c r="Q486" s="138"/>
      <c r="R486" s="138"/>
      <c r="S486" s="138">
        <f t="shared" si="294"/>
        <v>0</v>
      </c>
      <c r="T486" s="138"/>
      <c r="U486" s="138"/>
      <c r="V486" s="138"/>
      <c r="W486" s="138">
        <f t="shared" si="295"/>
        <v>0</v>
      </c>
      <c r="X486" s="138"/>
      <c r="Y486" s="138">
        <v>1200000</v>
      </c>
      <c r="Z486" s="138"/>
      <c r="AA486" s="138">
        <f t="shared" si="296"/>
        <v>1200000</v>
      </c>
      <c r="AB486" s="138">
        <f t="shared" si="272"/>
        <v>0</v>
      </c>
      <c r="AC486" s="138">
        <f t="shared" si="272"/>
        <v>1200000</v>
      </c>
      <c r="AD486" s="138">
        <f t="shared" si="272"/>
        <v>0</v>
      </c>
      <c r="AE486" s="138">
        <f t="shared" si="273"/>
        <v>1200000</v>
      </c>
      <c r="AF486" s="138"/>
      <c r="AG486" s="138">
        <f>+[3]NCH!AX124</f>
        <v>1200000</v>
      </c>
      <c r="AH486" s="138"/>
      <c r="AI486" s="138">
        <f t="shared" si="297"/>
        <v>1200000</v>
      </c>
      <c r="AJ486" s="138">
        <f t="shared" si="298"/>
        <v>0</v>
      </c>
      <c r="AK486" s="138">
        <f t="shared" si="298"/>
        <v>0</v>
      </c>
      <c r="AL486" s="138">
        <f t="shared" si="298"/>
        <v>0</v>
      </c>
      <c r="AM486" s="138">
        <f t="shared" si="299"/>
        <v>0</v>
      </c>
      <c r="AN486" s="181" t="str">
        <f t="shared" si="300"/>
        <v xml:space="preserve"> </v>
      </c>
      <c r="AO486" s="181">
        <f t="shared" si="300"/>
        <v>1</v>
      </c>
      <c r="AP486" s="181" t="str">
        <f t="shared" si="300"/>
        <v xml:space="preserve"> </v>
      </c>
      <c r="AQ486" s="181">
        <f t="shared" si="300"/>
        <v>1</v>
      </c>
      <c r="AR486" s="138">
        <f t="shared" si="301"/>
        <v>0</v>
      </c>
      <c r="AS486" s="138">
        <f t="shared" si="301"/>
        <v>0</v>
      </c>
      <c r="AT486" s="138">
        <f t="shared" si="301"/>
        <v>0</v>
      </c>
      <c r="AU486" s="138">
        <f t="shared" si="302"/>
        <v>0</v>
      </c>
      <c r="AV486" s="143"/>
    </row>
    <row r="487" spans="1:48" s="96" customFormat="1">
      <c r="A487" s="135"/>
      <c r="B487" s="136"/>
      <c r="C487" s="212" t="s">
        <v>65</v>
      </c>
      <c r="D487" s="138"/>
      <c r="E487" s="138"/>
      <c r="F487" s="138"/>
      <c r="G487" s="138">
        <f t="shared" si="290"/>
        <v>0</v>
      </c>
      <c r="H487" s="138"/>
      <c r="I487" s="138"/>
      <c r="J487" s="138"/>
      <c r="K487" s="138">
        <f t="shared" si="291"/>
        <v>0</v>
      </c>
      <c r="L487" s="138">
        <f t="shared" si="292"/>
        <v>0</v>
      </c>
      <c r="M487" s="138">
        <f t="shared" si="292"/>
        <v>0</v>
      </c>
      <c r="N487" s="138">
        <f t="shared" si="292"/>
        <v>0</v>
      </c>
      <c r="O487" s="138">
        <f t="shared" si="293"/>
        <v>0</v>
      </c>
      <c r="P487" s="138"/>
      <c r="Q487" s="138"/>
      <c r="R487" s="138"/>
      <c r="S487" s="138">
        <f t="shared" si="294"/>
        <v>0</v>
      </c>
      <c r="T487" s="138"/>
      <c r="U487" s="138"/>
      <c r="V487" s="138"/>
      <c r="W487" s="138">
        <f t="shared" si="295"/>
        <v>0</v>
      </c>
      <c r="X487" s="138"/>
      <c r="Y487" s="138">
        <v>1000000</v>
      </c>
      <c r="Z487" s="138"/>
      <c r="AA487" s="138">
        <f t="shared" si="296"/>
        <v>1000000</v>
      </c>
      <c r="AB487" s="138">
        <f t="shared" si="272"/>
        <v>0</v>
      </c>
      <c r="AC487" s="138">
        <f t="shared" si="272"/>
        <v>1000000</v>
      </c>
      <c r="AD487" s="138">
        <f t="shared" si="272"/>
        <v>0</v>
      </c>
      <c r="AE487" s="138">
        <f t="shared" si="273"/>
        <v>1000000</v>
      </c>
      <c r="AF487" s="138"/>
      <c r="AG487" s="138">
        <f>+[3]NCMH!AX124</f>
        <v>999013.93000000017</v>
      </c>
      <c r="AH487" s="138"/>
      <c r="AI487" s="138">
        <f t="shared" si="297"/>
        <v>999013.93000000017</v>
      </c>
      <c r="AJ487" s="138">
        <f t="shared" si="298"/>
        <v>0</v>
      </c>
      <c r="AK487" s="138">
        <f t="shared" si="298"/>
        <v>986.06999999983236</v>
      </c>
      <c r="AL487" s="138">
        <f t="shared" si="298"/>
        <v>0</v>
      </c>
      <c r="AM487" s="138">
        <f t="shared" si="299"/>
        <v>986.06999999983236</v>
      </c>
      <c r="AN487" s="181" t="str">
        <f t="shared" si="300"/>
        <v xml:space="preserve"> </v>
      </c>
      <c r="AO487" s="181">
        <f t="shared" si="300"/>
        <v>0.99901393000000016</v>
      </c>
      <c r="AP487" s="181" t="str">
        <f t="shared" si="300"/>
        <v xml:space="preserve"> </v>
      </c>
      <c r="AQ487" s="181">
        <f t="shared" si="300"/>
        <v>0.99901393000000016</v>
      </c>
      <c r="AR487" s="138">
        <f t="shared" si="301"/>
        <v>0</v>
      </c>
      <c r="AS487" s="138">
        <f t="shared" si="301"/>
        <v>0</v>
      </c>
      <c r="AT487" s="138">
        <f t="shared" si="301"/>
        <v>0</v>
      </c>
      <c r="AU487" s="138">
        <f t="shared" si="302"/>
        <v>0</v>
      </c>
      <c r="AV487" s="143"/>
    </row>
    <row r="488" spans="1:48" s="96" customFormat="1">
      <c r="A488" s="135"/>
      <c r="B488" s="136"/>
      <c r="C488" s="216" t="s">
        <v>162</v>
      </c>
      <c r="D488" s="138"/>
      <c r="E488" s="138"/>
      <c r="F488" s="138"/>
      <c r="G488" s="138">
        <f t="shared" si="290"/>
        <v>0</v>
      </c>
      <c r="H488" s="138"/>
      <c r="I488" s="138"/>
      <c r="J488" s="138"/>
      <c r="K488" s="138">
        <f t="shared" si="291"/>
        <v>0</v>
      </c>
      <c r="L488" s="138">
        <f t="shared" si="292"/>
        <v>0</v>
      </c>
      <c r="M488" s="138">
        <f t="shared" si="292"/>
        <v>0</v>
      </c>
      <c r="N488" s="138">
        <f t="shared" si="292"/>
        <v>0</v>
      </c>
      <c r="O488" s="138">
        <f t="shared" si="293"/>
        <v>0</v>
      </c>
      <c r="P488" s="138"/>
      <c r="Q488" s="138"/>
      <c r="R488" s="138"/>
      <c r="S488" s="138">
        <f t="shared" si="294"/>
        <v>0</v>
      </c>
      <c r="T488" s="138"/>
      <c r="U488" s="138"/>
      <c r="V488" s="138"/>
      <c r="W488" s="138">
        <f t="shared" si="295"/>
        <v>0</v>
      </c>
      <c r="X488" s="138"/>
      <c r="Y488" s="138">
        <v>800000</v>
      </c>
      <c r="Z488" s="138"/>
      <c r="AA488" s="138">
        <f t="shared" si="296"/>
        <v>800000</v>
      </c>
      <c r="AB488" s="138">
        <f t="shared" ref="AB488:AD556" si="303">+P488+X488+T488</f>
        <v>0</v>
      </c>
      <c r="AC488" s="138">
        <f t="shared" si="303"/>
        <v>800000</v>
      </c>
      <c r="AD488" s="138">
        <f t="shared" si="303"/>
        <v>0</v>
      </c>
      <c r="AE488" s="138">
        <f t="shared" ref="AE488:AE556" si="304">SUM(AB488:AD488)</f>
        <v>800000</v>
      </c>
      <c r="AF488" s="138"/>
      <c r="AG488" s="138">
        <f>+[3]POC!AX124</f>
        <v>748666.28999999992</v>
      </c>
      <c r="AH488" s="138"/>
      <c r="AI488" s="138">
        <f t="shared" si="297"/>
        <v>748666.28999999992</v>
      </c>
      <c r="AJ488" s="138">
        <f t="shared" si="298"/>
        <v>0</v>
      </c>
      <c r="AK488" s="138">
        <f t="shared" si="298"/>
        <v>51333.710000000079</v>
      </c>
      <c r="AL488" s="138">
        <f t="shared" si="298"/>
        <v>0</v>
      </c>
      <c r="AM488" s="138">
        <f t="shared" si="299"/>
        <v>51333.710000000079</v>
      </c>
      <c r="AN488" s="181" t="str">
        <f t="shared" si="300"/>
        <v xml:space="preserve"> </v>
      </c>
      <c r="AO488" s="181">
        <f t="shared" si="300"/>
        <v>0.93583286249999986</v>
      </c>
      <c r="AP488" s="181" t="str">
        <f t="shared" si="300"/>
        <v xml:space="preserve"> </v>
      </c>
      <c r="AQ488" s="181">
        <f t="shared" si="300"/>
        <v>0.93583286249999986</v>
      </c>
      <c r="AR488" s="138">
        <f t="shared" si="301"/>
        <v>0</v>
      </c>
      <c r="AS488" s="138">
        <f t="shared" si="301"/>
        <v>0</v>
      </c>
      <c r="AT488" s="138">
        <f t="shared" si="301"/>
        <v>0</v>
      </c>
      <c r="AU488" s="138">
        <f t="shared" si="302"/>
        <v>0</v>
      </c>
      <c r="AV488" s="143"/>
    </row>
    <row r="489" spans="1:48" s="96" customFormat="1">
      <c r="A489" s="135"/>
      <c r="B489" s="136"/>
      <c r="C489" s="216" t="s">
        <v>67</v>
      </c>
      <c r="D489" s="138"/>
      <c r="E489" s="138"/>
      <c r="F489" s="138"/>
      <c r="G489" s="138">
        <f t="shared" si="290"/>
        <v>0</v>
      </c>
      <c r="H489" s="138"/>
      <c r="I489" s="138"/>
      <c r="J489" s="138"/>
      <c r="K489" s="138">
        <f t="shared" si="291"/>
        <v>0</v>
      </c>
      <c r="L489" s="138">
        <f t="shared" si="292"/>
        <v>0</v>
      </c>
      <c r="M489" s="138">
        <f t="shared" si="292"/>
        <v>0</v>
      </c>
      <c r="N489" s="138">
        <f t="shared" si="292"/>
        <v>0</v>
      </c>
      <c r="O489" s="138">
        <f t="shared" si="293"/>
        <v>0</v>
      </c>
      <c r="P489" s="138"/>
      <c r="Q489" s="138"/>
      <c r="R489" s="138"/>
      <c r="S489" s="138">
        <f t="shared" si="294"/>
        <v>0</v>
      </c>
      <c r="T489" s="138"/>
      <c r="U489" s="138"/>
      <c r="V489" s="138"/>
      <c r="W489" s="138">
        <f t="shared" si="295"/>
        <v>0</v>
      </c>
      <c r="X489" s="138"/>
      <c r="Y489" s="138">
        <v>800000</v>
      </c>
      <c r="Z489" s="138"/>
      <c r="AA489" s="138">
        <f t="shared" si="296"/>
        <v>800000</v>
      </c>
      <c r="AB489" s="138">
        <f t="shared" si="303"/>
        <v>0</v>
      </c>
      <c r="AC489" s="138">
        <f t="shared" si="303"/>
        <v>800000</v>
      </c>
      <c r="AD489" s="138">
        <f t="shared" si="303"/>
        <v>0</v>
      </c>
      <c r="AE489" s="138">
        <f t="shared" si="304"/>
        <v>800000</v>
      </c>
      <c r="AF489" s="138"/>
      <c r="AG489" s="138">
        <f>+[3]QMMC!AX124</f>
        <v>0</v>
      </c>
      <c r="AH489" s="138"/>
      <c r="AI489" s="138">
        <f t="shared" si="297"/>
        <v>0</v>
      </c>
      <c r="AJ489" s="138">
        <f t="shared" si="298"/>
        <v>0</v>
      </c>
      <c r="AK489" s="138">
        <f t="shared" si="298"/>
        <v>800000</v>
      </c>
      <c r="AL489" s="138">
        <f t="shared" si="298"/>
        <v>0</v>
      </c>
      <c r="AM489" s="138">
        <f t="shared" si="299"/>
        <v>800000</v>
      </c>
      <c r="AN489" s="181" t="str">
        <f t="shared" si="300"/>
        <v xml:space="preserve"> </v>
      </c>
      <c r="AO489" s="181">
        <f t="shared" si="300"/>
        <v>0</v>
      </c>
      <c r="AP489" s="181" t="str">
        <f t="shared" si="300"/>
        <v xml:space="preserve"> </v>
      </c>
      <c r="AQ489" s="181">
        <f t="shared" si="300"/>
        <v>0</v>
      </c>
      <c r="AR489" s="138">
        <f t="shared" si="301"/>
        <v>0</v>
      </c>
      <c r="AS489" s="138">
        <f t="shared" si="301"/>
        <v>0</v>
      </c>
      <c r="AT489" s="138">
        <f t="shared" si="301"/>
        <v>0</v>
      </c>
      <c r="AU489" s="138">
        <f t="shared" si="302"/>
        <v>0</v>
      </c>
      <c r="AV489" s="143"/>
    </row>
    <row r="490" spans="1:48" s="96" customFormat="1">
      <c r="A490" s="135"/>
      <c r="B490" s="136"/>
      <c r="C490" s="216" t="s">
        <v>68</v>
      </c>
      <c r="D490" s="138"/>
      <c r="E490" s="138"/>
      <c r="F490" s="138"/>
      <c r="G490" s="138">
        <f t="shared" si="290"/>
        <v>0</v>
      </c>
      <c r="H490" s="138"/>
      <c r="I490" s="138"/>
      <c r="J490" s="138"/>
      <c r="K490" s="138">
        <f t="shared" si="291"/>
        <v>0</v>
      </c>
      <c r="L490" s="138">
        <f t="shared" si="292"/>
        <v>0</v>
      </c>
      <c r="M490" s="138">
        <f t="shared" si="292"/>
        <v>0</v>
      </c>
      <c r="N490" s="138">
        <f t="shared" si="292"/>
        <v>0</v>
      </c>
      <c r="O490" s="138">
        <f t="shared" si="293"/>
        <v>0</v>
      </c>
      <c r="P490" s="138"/>
      <c r="Q490" s="138"/>
      <c r="R490" s="138"/>
      <c r="S490" s="138">
        <f t="shared" si="294"/>
        <v>0</v>
      </c>
      <c r="T490" s="138"/>
      <c r="U490" s="138"/>
      <c r="V490" s="138"/>
      <c r="W490" s="138">
        <f t="shared" si="295"/>
        <v>0</v>
      </c>
      <c r="X490" s="138"/>
      <c r="Y490" s="138">
        <v>15800000</v>
      </c>
      <c r="Z490" s="138"/>
      <c r="AA490" s="138">
        <f t="shared" si="296"/>
        <v>15800000</v>
      </c>
      <c r="AB490" s="138">
        <f t="shared" si="303"/>
        <v>0</v>
      </c>
      <c r="AC490" s="138">
        <f t="shared" si="303"/>
        <v>15800000</v>
      </c>
      <c r="AD490" s="138">
        <f t="shared" si="303"/>
        <v>0</v>
      </c>
      <c r="AE490" s="138">
        <f t="shared" si="304"/>
        <v>15800000</v>
      </c>
      <c r="AF490" s="138"/>
      <c r="AG490" s="138">
        <f>+[3]RITM!AX124</f>
        <v>12638143.279999999</v>
      </c>
      <c r="AH490" s="138"/>
      <c r="AI490" s="138">
        <f t="shared" si="297"/>
        <v>12638143.279999999</v>
      </c>
      <c r="AJ490" s="138">
        <f t="shared" si="298"/>
        <v>0</v>
      </c>
      <c r="AK490" s="138">
        <f t="shared" si="298"/>
        <v>3161856.7200000007</v>
      </c>
      <c r="AL490" s="138">
        <f t="shared" si="298"/>
        <v>0</v>
      </c>
      <c r="AM490" s="138">
        <f t="shared" si="299"/>
        <v>3161856.7200000007</v>
      </c>
      <c r="AN490" s="181" t="str">
        <f t="shared" si="300"/>
        <v xml:space="preserve"> </v>
      </c>
      <c r="AO490" s="181">
        <f t="shared" si="300"/>
        <v>0.79988248607594936</v>
      </c>
      <c r="AP490" s="181" t="str">
        <f t="shared" si="300"/>
        <v xml:space="preserve"> </v>
      </c>
      <c r="AQ490" s="181">
        <f t="shared" si="300"/>
        <v>0.79988248607594936</v>
      </c>
      <c r="AR490" s="138">
        <f t="shared" si="301"/>
        <v>0</v>
      </c>
      <c r="AS490" s="138">
        <f t="shared" si="301"/>
        <v>0</v>
      </c>
      <c r="AT490" s="138">
        <f t="shared" si="301"/>
        <v>0</v>
      </c>
      <c r="AU490" s="138">
        <f t="shared" si="302"/>
        <v>0</v>
      </c>
      <c r="AV490" s="143"/>
    </row>
    <row r="491" spans="1:48" s="96" customFormat="1">
      <c r="A491" s="135"/>
      <c r="B491" s="136"/>
      <c r="C491" s="216" t="s">
        <v>226</v>
      </c>
      <c r="D491" s="138"/>
      <c r="E491" s="138"/>
      <c r="F491" s="138"/>
      <c r="G491" s="138">
        <f t="shared" si="290"/>
        <v>0</v>
      </c>
      <c r="H491" s="138"/>
      <c r="I491" s="138"/>
      <c r="J491" s="138"/>
      <c r="K491" s="138">
        <f t="shared" si="291"/>
        <v>0</v>
      </c>
      <c r="L491" s="138">
        <f t="shared" si="292"/>
        <v>0</v>
      </c>
      <c r="M491" s="138">
        <f t="shared" si="292"/>
        <v>0</v>
      </c>
      <c r="N491" s="138">
        <f t="shared" si="292"/>
        <v>0</v>
      </c>
      <c r="O491" s="138">
        <f t="shared" si="293"/>
        <v>0</v>
      </c>
      <c r="P491" s="138"/>
      <c r="Q491" s="138"/>
      <c r="R491" s="138"/>
      <c r="S491" s="138">
        <f t="shared" si="294"/>
        <v>0</v>
      </c>
      <c r="T491" s="138"/>
      <c r="U491" s="138"/>
      <c r="V491" s="138"/>
      <c r="W491" s="138">
        <f t="shared" si="295"/>
        <v>0</v>
      </c>
      <c r="X491" s="138"/>
      <c r="Y491" s="138">
        <v>800000</v>
      </c>
      <c r="Z491" s="138"/>
      <c r="AA491" s="138">
        <f t="shared" si="296"/>
        <v>800000</v>
      </c>
      <c r="AB491" s="138">
        <f t="shared" si="303"/>
        <v>0</v>
      </c>
      <c r="AC491" s="138">
        <f t="shared" si="303"/>
        <v>800000</v>
      </c>
      <c r="AD491" s="138">
        <f t="shared" si="303"/>
        <v>0</v>
      </c>
      <c r="AE491" s="138">
        <f t="shared" si="304"/>
        <v>800000</v>
      </c>
      <c r="AF491" s="138"/>
      <c r="AG491" s="138">
        <f>+[3]RMC!AX124</f>
        <v>797306</v>
      </c>
      <c r="AH491" s="138"/>
      <c r="AI491" s="138">
        <f t="shared" si="297"/>
        <v>797306</v>
      </c>
      <c r="AJ491" s="138">
        <f t="shared" si="298"/>
        <v>0</v>
      </c>
      <c r="AK491" s="138">
        <f t="shared" si="298"/>
        <v>2694</v>
      </c>
      <c r="AL491" s="138">
        <f t="shared" si="298"/>
        <v>0</v>
      </c>
      <c r="AM491" s="138">
        <f t="shared" si="299"/>
        <v>2694</v>
      </c>
      <c r="AN491" s="181" t="str">
        <f t="shared" si="300"/>
        <v xml:space="preserve"> </v>
      </c>
      <c r="AO491" s="181">
        <f t="shared" si="300"/>
        <v>0.99663250000000003</v>
      </c>
      <c r="AP491" s="181" t="str">
        <f t="shared" si="300"/>
        <v xml:space="preserve"> </v>
      </c>
      <c r="AQ491" s="181">
        <f t="shared" si="300"/>
        <v>0.99663250000000003</v>
      </c>
      <c r="AR491" s="138">
        <f t="shared" si="301"/>
        <v>0</v>
      </c>
      <c r="AS491" s="138">
        <f t="shared" si="301"/>
        <v>0</v>
      </c>
      <c r="AT491" s="138">
        <f t="shared" si="301"/>
        <v>0</v>
      </c>
      <c r="AU491" s="138">
        <f t="shared" si="302"/>
        <v>0</v>
      </c>
      <c r="AV491" s="143"/>
    </row>
    <row r="492" spans="1:48" s="96" customFormat="1">
      <c r="A492" s="135"/>
      <c r="B492" s="136"/>
      <c r="C492" s="216" t="s">
        <v>69</v>
      </c>
      <c r="D492" s="138"/>
      <c r="E492" s="138"/>
      <c r="F492" s="138"/>
      <c r="G492" s="138">
        <f t="shared" si="290"/>
        <v>0</v>
      </c>
      <c r="H492" s="138"/>
      <c r="I492" s="138"/>
      <c r="J492" s="138"/>
      <c r="K492" s="138">
        <f t="shared" si="291"/>
        <v>0</v>
      </c>
      <c r="L492" s="138">
        <f t="shared" si="292"/>
        <v>0</v>
      </c>
      <c r="M492" s="138">
        <f t="shared" si="292"/>
        <v>0</v>
      </c>
      <c r="N492" s="138">
        <f t="shared" si="292"/>
        <v>0</v>
      </c>
      <c r="O492" s="138">
        <f t="shared" si="293"/>
        <v>0</v>
      </c>
      <c r="P492" s="138"/>
      <c r="Q492" s="138"/>
      <c r="R492" s="138"/>
      <c r="S492" s="138">
        <f t="shared" si="294"/>
        <v>0</v>
      </c>
      <c r="T492" s="138"/>
      <c r="U492" s="138"/>
      <c r="V492" s="138"/>
      <c r="W492" s="138">
        <f t="shared" si="295"/>
        <v>0</v>
      </c>
      <c r="X492" s="138"/>
      <c r="Y492" s="138">
        <v>1200000</v>
      </c>
      <c r="Z492" s="138"/>
      <c r="AA492" s="138">
        <f t="shared" si="296"/>
        <v>1200000</v>
      </c>
      <c r="AB492" s="138">
        <f t="shared" si="303"/>
        <v>0</v>
      </c>
      <c r="AC492" s="138">
        <f t="shared" si="303"/>
        <v>1200000</v>
      </c>
      <c r="AD492" s="138">
        <f t="shared" si="303"/>
        <v>0</v>
      </c>
      <c r="AE492" s="138">
        <f t="shared" si="304"/>
        <v>1200000</v>
      </c>
      <c r="AF492" s="138"/>
      <c r="AG492" s="138">
        <f>+[3]SLH!AX124</f>
        <v>156767.5</v>
      </c>
      <c r="AH492" s="138"/>
      <c r="AI492" s="138">
        <f t="shared" si="297"/>
        <v>156767.5</v>
      </c>
      <c r="AJ492" s="138">
        <f t="shared" si="298"/>
        <v>0</v>
      </c>
      <c r="AK492" s="138">
        <f t="shared" si="298"/>
        <v>1043232.5</v>
      </c>
      <c r="AL492" s="138">
        <f t="shared" si="298"/>
        <v>0</v>
      </c>
      <c r="AM492" s="138">
        <f t="shared" si="299"/>
        <v>1043232.5</v>
      </c>
      <c r="AN492" s="181" t="str">
        <f t="shared" si="300"/>
        <v xml:space="preserve"> </v>
      </c>
      <c r="AO492" s="181">
        <f t="shared" si="300"/>
        <v>0.13063958333333334</v>
      </c>
      <c r="AP492" s="181" t="str">
        <f t="shared" si="300"/>
        <v xml:space="preserve"> </v>
      </c>
      <c r="AQ492" s="181">
        <f t="shared" si="300"/>
        <v>0.13063958333333334</v>
      </c>
      <c r="AR492" s="138">
        <f t="shared" si="301"/>
        <v>0</v>
      </c>
      <c r="AS492" s="138">
        <f t="shared" si="301"/>
        <v>0</v>
      </c>
      <c r="AT492" s="138">
        <f t="shared" si="301"/>
        <v>0</v>
      </c>
      <c r="AU492" s="138">
        <f t="shared" si="302"/>
        <v>0</v>
      </c>
      <c r="AV492" s="143"/>
    </row>
    <row r="493" spans="1:48" s="96" customFormat="1">
      <c r="A493" s="135"/>
      <c r="B493" s="136"/>
      <c r="C493" s="216" t="s">
        <v>70</v>
      </c>
      <c r="D493" s="138"/>
      <c r="E493" s="138"/>
      <c r="F493" s="138"/>
      <c r="G493" s="138">
        <f t="shared" si="290"/>
        <v>0</v>
      </c>
      <c r="H493" s="138"/>
      <c r="I493" s="138"/>
      <c r="J493" s="138"/>
      <c r="K493" s="138">
        <f t="shared" si="291"/>
        <v>0</v>
      </c>
      <c r="L493" s="138">
        <f t="shared" si="292"/>
        <v>0</v>
      </c>
      <c r="M493" s="138">
        <f t="shared" si="292"/>
        <v>0</v>
      </c>
      <c r="N493" s="138">
        <f t="shared" si="292"/>
        <v>0</v>
      </c>
      <c r="O493" s="138">
        <f t="shared" si="293"/>
        <v>0</v>
      </c>
      <c r="P493" s="138"/>
      <c r="Q493" s="138"/>
      <c r="R493" s="138"/>
      <c r="S493" s="138">
        <f t="shared" si="294"/>
        <v>0</v>
      </c>
      <c r="T493" s="138"/>
      <c r="U493" s="138"/>
      <c r="V493" s="138"/>
      <c r="W493" s="138">
        <f t="shared" si="295"/>
        <v>0</v>
      </c>
      <c r="X493" s="138"/>
      <c r="Y493" s="138">
        <v>800000</v>
      </c>
      <c r="Z493" s="138"/>
      <c r="AA493" s="138">
        <f t="shared" si="296"/>
        <v>800000</v>
      </c>
      <c r="AB493" s="138">
        <f t="shared" si="303"/>
        <v>0</v>
      </c>
      <c r="AC493" s="138">
        <f t="shared" si="303"/>
        <v>800000</v>
      </c>
      <c r="AD493" s="138">
        <f t="shared" si="303"/>
        <v>0</v>
      </c>
      <c r="AE493" s="138">
        <f t="shared" si="304"/>
        <v>800000</v>
      </c>
      <c r="AF493" s="138"/>
      <c r="AG493" s="138">
        <f>+[3]TMC!AX124</f>
        <v>74727.72</v>
      </c>
      <c r="AH493" s="138"/>
      <c r="AI493" s="138">
        <f t="shared" si="297"/>
        <v>74727.72</v>
      </c>
      <c r="AJ493" s="138">
        <f t="shared" si="298"/>
        <v>0</v>
      </c>
      <c r="AK493" s="138">
        <f t="shared" si="298"/>
        <v>725272.28</v>
      </c>
      <c r="AL493" s="138">
        <f t="shared" si="298"/>
        <v>0</v>
      </c>
      <c r="AM493" s="138">
        <f t="shared" si="299"/>
        <v>725272.28</v>
      </c>
      <c r="AN493" s="181" t="str">
        <f t="shared" si="300"/>
        <v xml:space="preserve"> </v>
      </c>
      <c r="AO493" s="181">
        <f t="shared" si="300"/>
        <v>9.3409649999999997E-2</v>
      </c>
      <c r="AP493" s="181" t="str">
        <f t="shared" si="300"/>
        <v xml:space="preserve"> </v>
      </c>
      <c r="AQ493" s="181">
        <f t="shared" si="300"/>
        <v>9.3409649999999997E-2</v>
      </c>
      <c r="AR493" s="138">
        <f t="shared" si="301"/>
        <v>0</v>
      </c>
      <c r="AS493" s="138">
        <f t="shared" si="301"/>
        <v>0</v>
      </c>
      <c r="AT493" s="138">
        <f t="shared" si="301"/>
        <v>0</v>
      </c>
      <c r="AU493" s="138">
        <f t="shared" si="302"/>
        <v>0</v>
      </c>
      <c r="AV493" s="143"/>
    </row>
    <row r="494" spans="1:48" s="96" customFormat="1">
      <c r="A494" s="135"/>
      <c r="B494" s="136"/>
      <c r="C494" s="145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>
        <f t="shared" si="303"/>
        <v>0</v>
      </c>
      <c r="AC494" s="138">
        <f t="shared" si="303"/>
        <v>0</v>
      </c>
      <c r="AD494" s="138">
        <f t="shared" si="303"/>
        <v>0</v>
      </c>
      <c r="AE494" s="138">
        <f t="shared" si="304"/>
        <v>0</v>
      </c>
      <c r="AF494" s="138"/>
      <c r="AG494" s="138" t="s">
        <v>227</v>
      </c>
      <c r="AH494" s="138"/>
      <c r="AI494" s="138"/>
      <c r="AJ494" s="138"/>
      <c r="AK494" s="138"/>
      <c r="AL494" s="138"/>
      <c r="AM494" s="138"/>
      <c r="AN494" s="181"/>
      <c r="AO494" s="181"/>
      <c r="AP494" s="181"/>
      <c r="AQ494" s="181"/>
      <c r="AR494" s="138"/>
      <c r="AS494" s="138"/>
      <c r="AT494" s="138"/>
      <c r="AU494" s="138"/>
      <c r="AV494" s="143"/>
    </row>
    <row r="495" spans="1:48" s="96" customFormat="1">
      <c r="A495" s="135"/>
      <c r="B495" s="136"/>
      <c r="C495" s="212" t="s">
        <v>228</v>
      </c>
      <c r="D495" s="138"/>
      <c r="E495" s="138"/>
      <c r="F495" s="138"/>
      <c r="G495" s="138">
        <f>SUM(D495:F495)</f>
        <v>0</v>
      </c>
      <c r="H495" s="138"/>
      <c r="I495" s="138"/>
      <c r="J495" s="138"/>
      <c r="K495" s="138">
        <f>SUM(H495:J495)</f>
        <v>0</v>
      </c>
      <c r="L495" s="138">
        <f>+D495+H495</f>
        <v>0</v>
      </c>
      <c r="M495" s="138">
        <f>+E495+I495</f>
        <v>0</v>
      </c>
      <c r="N495" s="138">
        <f>+F495+J495</f>
        <v>0</v>
      </c>
      <c r="O495" s="138">
        <f>SUM(L495:N495)</f>
        <v>0</v>
      </c>
      <c r="P495" s="138"/>
      <c r="Q495" s="138"/>
      <c r="R495" s="138"/>
      <c r="S495" s="138">
        <f>SUM(P495:R495)</f>
        <v>0</v>
      </c>
      <c r="T495" s="138"/>
      <c r="U495" s="138"/>
      <c r="V495" s="138"/>
      <c r="W495" s="138">
        <f>SUM(T495:V495)</f>
        <v>0</v>
      </c>
      <c r="X495" s="138"/>
      <c r="Y495" s="138">
        <v>600000</v>
      </c>
      <c r="Z495" s="138"/>
      <c r="AA495" s="138">
        <f>SUM(X495:Z495)</f>
        <v>600000</v>
      </c>
      <c r="AB495" s="138">
        <f t="shared" si="303"/>
        <v>0</v>
      </c>
      <c r="AC495" s="138">
        <f t="shared" si="303"/>
        <v>600000</v>
      </c>
      <c r="AD495" s="138">
        <f t="shared" si="303"/>
        <v>0</v>
      </c>
      <c r="AE495" s="138">
        <f t="shared" si="304"/>
        <v>600000</v>
      </c>
      <c r="AF495" s="138"/>
      <c r="AG495" s="138">
        <f>+[3]FDAL!AX124</f>
        <v>278019.96999999997</v>
      </c>
      <c r="AH495" s="138"/>
      <c r="AI495" s="138">
        <f>SUM(AF495:AH495)</f>
        <v>278019.96999999997</v>
      </c>
      <c r="AJ495" s="138">
        <f>+AB495-AF495</f>
        <v>0</v>
      </c>
      <c r="AK495" s="138">
        <f>+AC495-AG495</f>
        <v>321980.03000000003</v>
      </c>
      <c r="AL495" s="138">
        <f>+AD495-AH495</f>
        <v>0</v>
      </c>
      <c r="AM495" s="138">
        <f t="shared" ref="AM495:AM514" si="305">SUM(AJ495:AL495)</f>
        <v>321980.03000000003</v>
      </c>
      <c r="AN495" s="181" t="str">
        <f>IF(AB495=0," ",AF495/AB495)</f>
        <v xml:space="preserve"> </v>
      </c>
      <c r="AO495" s="181">
        <f>IF(AC495=0," ",AG495/AC495)</f>
        <v>0.46336661666666662</v>
      </c>
      <c r="AP495" s="181" t="str">
        <f>IF(AD495=0," ",AH495/AD495)</f>
        <v xml:space="preserve"> </v>
      </c>
      <c r="AQ495" s="181">
        <f>IF(AE495=0," ",AI495/AE495)</f>
        <v>0.46336661666666662</v>
      </c>
      <c r="AR495" s="138">
        <f>+L495-P495-T495</f>
        <v>0</v>
      </c>
      <c r="AS495" s="138">
        <f>+M495-Q495-U495</f>
        <v>0</v>
      </c>
      <c r="AT495" s="138">
        <f>+N495-R495-V495</f>
        <v>0</v>
      </c>
      <c r="AU495" s="138">
        <f>SUM(AR495:AT495)</f>
        <v>0</v>
      </c>
      <c r="AV495" s="143"/>
    </row>
    <row r="496" spans="1:48" s="96" customFormat="1">
      <c r="A496" s="135"/>
      <c r="B496" s="136"/>
      <c r="C496" s="212"/>
      <c r="D496" s="138"/>
      <c r="E496" s="138"/>
      <c r="F496" s="138"/>
      <c r="G496" s="138">
        <f t="shared" ref="G496:G534" si="306">SUM(D496:F496)</f>
        <v>0</v>
      </c>
      <c r="H496" s="138"/>
      <c r="I496" s="138"/>
      <c r="J496" s="138"/>
      <c r="K496" s="138">
        <f t="shared" ref="K496:K536" si="307">SUM(H496:J496)</f>
        <v>0</v>
      </c>
      <c r="L496" s="138">
        <f t="shared" ref="L496:N536" si="308">+D496+H496</f>
        <v>0</v>
      </c>
      <c r="M496" s="138">
        <f t="shared" si="308"/>
        <v>0</v>
      </c>
      <c r="N496" s="138">
        <f t="shared" si="308"/>
        <v>0</v>
      </c>
      <c r="O496" s="138">
        <f t="shared" ref="O496:O536" si="309">SUM(L496:N496)</f>
        <v>0</v>
      </c>
      <c r="P496" s="138"/>
      <c r="Q496" s="138"/>
      <c r="R496" s="138"/>
      <c r="S496" s="138">
        <f t="shared" ref="S496:S536" si="310">SUM(P496:R496)</f>
        <v>0</v>
      </c>
      <c r="T496" s="138"/>
      <c r="U496" s="138"/>
      <c r="V496" s="138"/>
      <c r="W496" s="138">
        <f t="shared" ref="W496:W536" si="311">SUM(T496:V496)</f>
        <v>0</v>
      </c>
      <c r="X496" s="138"/>
      <c r="Y496" s="138"/>
      <c r="Z496" s="138"/>
      <c r="AA496" s="138">
        <f t="shared" ref="AA496:AA536" si="312">SUM(X496:Z496)</f>
        <v>0</v>
      </c>
      <c r="AB496" s="138">
        <f t="shared" si="303"/>
        <v>0</v>
      </c>
      <c r="AC496" s="138">
        <f t="shared" si="303"/>
        <v>0</v>
      </c>
      <c r="AD496" s="138">
        <f t="shared" si="303"/>
        <v>0</v>
      </c>
      <c r="AE496" s="138">
        <f t="shared" si="304"/>
        <v>0</v>
      </c>
      <c r="AF496" s="138"/>
      <c r="AG496" s="138"/>
      <c r="AH496" s="138"/>
      <c r="AI496" s="138">
        <f t="shared" ref="AI496:AI536" si="313">SUM(AF496:AH496)</f>
        <v>0</v>
      </c>
      <c r="AJ496" s="138">
        <f t="shared" si="277"/>
        <v>0</v>
      </c>
      <c r="AK496" s="138">
        <f t="shared" si="277"/>
        <v>0</v>
      </c>
      <c r="AL496" s="138">
        <f t="shared" si="277"/>
        <v>0</v>
      </c>
      <c r="AM496" s="138">
        <f t="shared" si="305"/>
        <v>0</v>
      </c>
      <c r="AN496" s="181" t="str">
        <f t="shared" ref="AN496:AQ536" si="314">IF(AB496=0," ",AF496/AB496)</f>
        <v xml:space="preserve"> </v>
      </c>
      <c r="AO496" s="181" t="str">
        <f t="shared" si="314"/>
        <v xml:space="preserve"> </v>
      </c>
      <c r="AP496" s="181" t="str">
        <f t="shared" si="314"/>
        <v xml:space="preserve"> </v>
      </c>
      <c r="AQ496" s="181" t="str">
        <f t="shared" si="314"/>
        <v xml:space="preserve"> </v>
      </c>
      <c r="AR496" s="138">
        <f t="shared" ref="AR496:AT536" si="315">+L496-P496-T496</f>
        <v>0</v>
      </c>
      <c r="AS496" s="138">
        <f t="shared" si="315"/>
        <v>0</v>
      </c>
      <c r="AT496" s="138">
        <f t="shared" si="315"/>
        <v>0</v>
      </c>
      <c r="AU496" s="138">
        <f t="shared" ref="AU496:AU552" si="316">SUM(AR496:AT496)</f>
        <v>0</v>
      </c>
      <c r="AV496" s="143"/>
    </row>
    <row r="497" spans="1:49" s="168" customFormat="1" ht="36">
      <c r="A497" s="176" t="s">
        <v>229</v>
      </c>
      <c r="B497" s="177"/>
      <c r="C497" s="211" t="s">
        <v>230</v>
      </c>
      <c r="D497" s="164">
        <f>SUM(D498:D533)</f>
        <v>0</v>
      </c>
      <c r="E497" s="164">
        <f>SUM(E498:E533)</f>
        <v>743907000</v>
      </c>
      <c r="F497" s="164">
        <f>SUM(F498:F533)</f>
        <v>0</v>
      </c>
      <c r="G497" s="164">
        <f t="shared" si="306"/>
        <v>743907000</v>
      </c>
      <c r="H497" s="164">
        <f>SUM(H498:H533)</f>
        <v>0</v>
      </c>
      <c r="I497" s="164">
        <f>SUM(I498:I533)</f>
        <v>-563920</v>
      </c>
      <c r="J497" s="164">
        <f>SUM(J498:J533)</f>
        <v>0</v>
      </c>
      <c r="K497" s="164">
        <f t="shared" si="307"/>
        <v>-563920</v>
      </c>
      <c r="L497" s="164">
        <f t="shared" si="308"/>
        <v>0</v>
      </c>
      <c r="M497" s="164">
        <f t="shared" si="308"/>
        <v>743343080</v>
      </c>
      <c r="N497" s="164">
        <f t="shared" si="308"/>
        <v>0</v>
      </c>
      <c r="O497" s="164">
        <f t="shared" si="309"/>
        <v>743343080</v>
      </c>
      <c r="P497" s="164">
        <f>SUM(P498:P533)</f>
        <v>0</v>
      </c>
      <c r="Q497" s="164">
        <f>SUM(Q498:Q533)</f>
        <v>743907000</v>
      </c>
      <c r="R497" s="164">
        <f>SUM(R498:R533)</f>
        <v>0</v>
      </c>
      <c r="S497" s="164">
        <f t="shared" si="310"/>
        <v>743907000</v>
      </c>
      <c r="T497" s="164">
        <f>SUM(T498:T533)</f>
        <v>0</v>
      </c>
      <c r="U497" s="164">
        <f>SUM(U498:U533)</f>
        <v>-563920</v>
      </c>
      <c r="V497" s="164">
        <f>SUM(V498:V533)</f>
        <v>0</v>
      </c>
      <c r="W497" s="164">
        <f t="shared" si="311"/>
        <v>-563920</v>
      </c>
      <c r="X497" s="164">
        <f>SUM(X498:X533)</f>
        <v>0</v>
      </c>
      <c r="Y497" s="164">
        <f>SUM(Y498:Y533)</f>
        <v>0</v>
      </c>
      <c r="Z497" s="164">
        <f>SUM(Z498:Z533)</f>
        <v>0</v>
      </c>
      <c r="AA497" s="164">
        <f t="shared" si="312"/>
        <v>0</v>
      </c>
      <c r="AB497" s="164">
        <f t="shared" si="303"/>
        <v>0</v>
      </c>
      <c r="AC497" s="164">
        <f t="shared" si="303"/>
        <v>743343080</v>
      </c>
      <c r="AD497" s="164">
        <f t="shared" si="303"/>
        <v>0</v>
      </c>
      <c r="AE497" s="164">
        <f t="shared" si="304"/>
        <v>743343080</v>
      </c>
      <c r="AF497" s="164">
        <f>SUM(AF498:AF533)</f>
        <v>0</v>
      </c>
      <c r="AG497" s="164">
        <f>SUM(AG498:AG533)</f>
        <v>684584205.23999989</v>
      </c>
      <c r="AH497" s="164">
        <f>SUM(AH498:AH533)</f>
        <v>0</v>
      </c>
      <c r="AI497" s="164">
        <f t="shared" si="313"/>
        <v>684584205.23999989</v>
      </c>
      <c r="AJ497" s="164">
        <f t="shared" si="277"/>
        <v>0</v>
      </c>
      <c r="AK497" s="164">
        <f t="shared" si="277"/>
        <v>58758874.76000011</v>
      </c>
      <c r="AL497" s="164">
        <f t="shared" si="277"/>
        <v>0</v>
      </c>
      <c r="AM497" s="164">
        <f t="shared" si="305"/>
        <v>58758874.76000011</v>
      </c>
      <c r="AN497" s="164" t="str">
        <f t="shared" si="314"/>
        <v xml:space="preserve"> </v>
      </c>
      <c r="AO497" s="164">
        <f t="shared" si="314"/>
        <v>0.92095322289137327</v>
      </c>
      <c r="AP497" s="164" t="str">
        <f t="shared" si="314"/>
        <v xml:space="preserve"> </v>
      </c>
      <c r="AQ497" s="164">
        <f t="shared" si="314"/>
        <v>0.92095322289137327</v>
      </c>
      <c r="AR497" s="164">
        <f t="shared" si="315"/>
        <v>0</v>
      </c>
      <c r="AS497" s="164">
        <f t="shared" si="315"/>
        <v>0</v>
      </c>
      <c r="AT497" s="164">
        <f t="shared" si="315"/>
        <v>0</v>
      </c>
      <c r="AU497" s="164">
        <f t="shared" si="316"/>
        <v>0</v>
      </c>
      <c r="AV497" s="167"/>
      <c r="AW497" s="255">
        <f>+AM497-'[1]Summary by PAP CY2015'!$BE$127</f>
        <v>1.1920928955078125E-7</v>
      </c>
    </row>
    <row r="498" spans="1:49" s="96" customFormat="1" ht="12.75">
      <c r="A498" s="135"/>
      <c r="B498" s="136"/>
      <c r="C498" s="212" t="s">
        <v>51</v>
      </c>
      <c r="D498" s="138">
        <v>0</v>
      </c>
      <c r="E498" s="138">
        <v>470726000</v>
      </c>
      <c r="F498" s="138">
        <v>0</v>
      </c>
      <c r="G498" s="138">
        <f t="shared" si="306"/>
        <v>470726000</v>
      </c>
      <c r="H498" s="138"/>
      <c r="I498" s="140">
        <v>-563920</v>
      </c>
      <c r="J498" s="138"/>
      <c r="K498" s="138">
        <f t="shared" si="307"/>
        <v>-563920</v>
      </c>
      <c r="L498" s="138">
        <f t="shared" si="308"/>
        <v>0</v>
      </c>
      <c r="M498" s="138">
        <f t="shared" si="308"/>
        <v>470162080</v>
      </c>
      <c r="N498" s="138">
        <f t="shared" si="308"/>
        <v>0</v>
      </c>
      <c r="O498" s="138">
        <f t="shared" si="309"/>
        <v>470162080</v>
      </c>
      <c r="P498" s="138"/>
      <c r="Q498" s="138">
        <v>470726000</v>
      </c>
      <c r="R498" s="138"/>
      <c r="S498" s="138">
        <f t="shared" si="310"/>
        <v>470726000</v>
      </c>
      <c r="T498" s="138"/>
      <c r="U498" s="140">
        <v>-563920</v>
      </c>
      <c r="V498" s="138"/>
      <c r="W498" s="138">
        <f t="shared" si="311"/>
        <v>-563920</v>
      </c>
      <c r="X498" s="138">
        <f>-'[3]Central CY'!E123</f>
        <v>0</v>
      </c>
      <c r="Y498" s="138">
        <f>-'[3]Central CY'!E124</f>
        <v>-50533000</v>
      </c>
      <c r="Z498" s="138">
        <f>-'[3]Central CY'!E125</f>
        <v>0</v>
      </c>
      <c r="AA498" s="138">
        <f t="shared" si="312"/>
        <v>-50533000</v>
      </c>
      <c r="AB498" s="138">
        <f t="shared" si="303"/>
        <v>0</v>
      </c>
      <c r="AC498" s="138">
        <f t="shared" si="303"/>
        <v>419629080</v>
      </c>
      <c r="AD498" s="138">
        <f t="shared" si="303"/>
        <v>0</v>
      </c>
      <c r="AE498" s="138">
        <f t="shared" si="304"/>
        <v>419629080</v>
      </c>
      <c r="AF498" s="138">
        <f>'[3]Central CY'!F123</f>
        <v>0</v>
      </c>
      <c r="AG498" s="138">
        <f>'[3]Central CY'!F124</f>
        <v>415829222.64999998</v>
      </c>
      <c r="AH498" s="138">
        <f>'[3]Central CY'!F125</f>
        <v>0</v>
      </c>
      <c r="AI498" s="138">
        <f t="shared" si="313"/>
        <v>415829222.64999998</v>
      </c>
      <c r="AJ498" s="138">
        <f t="shared" si="277"/>
        <v>0</v>
      </c>
      <c r="AK498" s="138">
        <f t="shared" si="277"/>
        <v>3799857.3500000238</v>
      </c>
      <c r="AL498" s="138">
        <f t="shared" si="277"/>
        <v>0</v>
      </c>
      <c r="AM498" s="138">
        <f t="shared" si="305"/>
        <v>3799857.3500000238</v>
      </c>
      <c r="AN498" s="181" t="str">
        <f t="shared" si="314"/>
        <v xml:space="preserve"> </v>
      </c>
      <c r="AO498" s="181">
        <f t="shared" si="314"/>
        <v>0.99094472349247098</v>
      </c>
      <c r="AP498" s="181" t="str">
        <f t="shared" si="314"/>
        <v xml:space="preserve"> </v>
      </c>
      <c r="AQ498" s="181">
        <f t="shared" si="314"/>
        <v>0.99094472349247098</v>
      </c>
      <c r="AR498" s="138">
        <f t="shared" si="315"/>
        <v>0</v>
      </c>
      <c r="AS498" s="138">
        <f t="shared" si="315"/>
        <v>0</v>
      </c>
      <c r="AT498" s="138">
        <f t="shared" si="315"/>
        <v>0</v>
      </c>
      <c r="AU498" s="138">
        <f t="shared" si="316"/>
        <v>0</v>
      </c>
      <c r="AV498" s="143"/>
      <c r="AW498" s="168"/>
    </row>
    <row r="499" spans="1:49" s="96" customFormat="1" ht="24">
      <c r="A499" s="135"/>
      <c r="B499" s="136"/>
      <c r="C499" s="212" t="s">
        <v>52</v>
      </c>
      <c r="D499" s="138">
        <v>0</v>
      </c>
      <c r="E499" s="138">
        <v>27051000</v>
      </c>
      <c r="F499" s="138">
        <v>0</v>
      </c>
      <c r="G499" s="138">
        <f t="shared" si="306"/>
        <v>27051000</v>
      </c>
      <c r="H499" s="138"/>
      <c r="I499" s="138"/>
      <c r="J499" s="138"/>
      <c r="K499" s="138">
        <f t="shared" si="307"/>
        <v>0</v>
      </c>
      <c r="L499" s="138">
        <f t="shared" si="308"/>
        <v>0</v>
      </c>
      <c r="M499" s="138">
        <f t="shared" si="308"/>
        <v>27051000</v>
      </c>
      <c r="N499" s="138">
        <f t="shared" si="308"/>
        <v>0</v>
      </c>
      <c r="O499" s="138">
        <f t="shared" si="309"/>
        <v>27051000</v>
      </c>
      <c r="P499" s="138">
        <v>0</v>
      </c>
      <c r="Q499" s="138">
        <v>27051000</v>
      </c>
      <c r="R499" s="138">
        <v>0</v>
      </c>
      <c r="S499" s="138">
        <f t="shared" si="310"/>
        <v>27051000</v>
      </c>
      <c r="T499" s="138"/>
      <c r="U499" s="138"/>
      <c r="V499" s="138"/>
      <c r="W499" s="138">
        <f t="shared" si="311"/>
        <v>0</v>
      </c>
      <c r="X499" s="138"/>
      <c r="Y499" s="138">
        <f>+[3]CHDNCR!J129</f>
        <v>0</v>
      </c>
      <c r="Z499" s="138"/>
      <c r="AA499" s="138">
        <f t="shared" si="312"/>
        <v>0</v>
      </c>
      <c r="AB499" s="138">
        <f t="shared" si="303"/>
        <v>0</v>
      </c>
      <c r="AC499" s="138">
        <f t="shared" si="303"/>
        <v>27051000</v>
      </c>
      <c r="AD499" s="138">
        <f t="shared" si="303"/>
        <v>0</v>
      </c>
      <c r="AE499" s="138">
        <f t="shared" si="304"/>
        <v>27051000</v>
      </c>
      <c r="AF499" s="138"/>
      <c r="AG499" s="138">
        <f>+[3]CHDNCR!AX129</f>
        <v>24944168.809999995</v>
      </c>
      <c r="AH499" s="138"/>
      <c r="AI499" s="138">
        <f t="shared" si="313"/>
        <v>24944168.809999995</v>
      </c>
      <c r="AJ499" s="138">
        <f t="shared" si="277"/>
        <v>0</v>
      </c>
      <c r="AK499" s="138">
        <f t="shared" si="277"/>
        <v>2106831.1900000051</v>
      </c>
      <c r="AL499" s="138">
        <f t="shared" si="277"/>
        <v>0</v>
      </c>
      <c r="AM499" s="138">
        <f t="shared" si="305"/>
        <v>2106831.1900000051</v>
      </c>
      <c r="AN499" s="181" t="str">
        <f t="shared" si="314"/>
        <v xml:space="preserve"> </v>
      </c>
      <c r="AO499" s="181">
        <f t="shared" si="314"/>
        <v>0.92211632878636629</v>
      </c>
      <c r="AP499" s="181" t="str">
        <f t="shared" si="314"/>
        <v xml:space="preserve"> </v>
      </c>
      <c r="AQ499" s="181">
        <f t="shared" si="314"/>
        <v>0.92211632878636629</v>
      </c>
      <c r="AR499" s="138">
        <f t="shared" si="315"/>
        <v>0</v>
      </c>
      <c r="AS499" s="138">
        <f t="shared" si="315"/>
        <v>0</v>
      </c>
      <c r="AT499" s="138">
        <f t="shared" si="315"/>
        <v>0</v>
      </c>
      <c r="AU499" s="138">
        <f t="shared" si="316"/>
        <v>0</v>
      </c>
      <c r="AV499" s="143"/>
    </row>
    <row r="500" spans="1:49" s="96" customFormat="1">
      <c r="A500" s="135"/>
      <c r="B500" s="136"/>
      <c r="C500" s="212" t="s">
        <v>88</v>
      </c>
      <c r="D500" s="138">
        <v>0</v>
      </c>
      <c r="E500" s="138">
        <v>6137000</v>
      </c>
      <c r="F500" s="138">
        <v>0</v>
      </c>
      <c r="G500" s="138">
        <f>SUM(D500:F500)</f>
        <v>6137000</v>
      </c>
      <c r="H500" s="138"/>
      <c r="I500" s="138"/>
      <c r="J500" s="138"/>
      <c r="K500" s="138">
        <f>SUM(H500:J500)</f>
        <v>0</v>
      </c>
      <c r="L500" s="138">
        <f>+D500+H500</f>
        <v>0</v>
      </c>
      <c r="M500" s="138">
        <f>+E500+I500</f>
        <v>6137000</v>
      </c>
      <c r="N500" s="138">
        <f>+F500+J500</f>
        <v>0</v>
      </c>
      <c r="O500" s="138">
        <f>SUM(L500:N500)</f>
        <v>6137000</v>
      </c>
      <c r="P500" s="138">
        <v>0</v>
      </c>
      <c r="Q500" s="138">
        <v>6137000</v>
      </c>
      <c r="R500" s="138">
        <v>0</v>
      </c>
      <c r="S500" s="138">
        <f>SUM(P500:R500)</f>
        <v>6137000</v>
      </c>
      <c r="T500" s="138"/>
      <c r="U500" s="138"/>
      <c r="V500" s="138"/>
      <c r="W500" s="138">
        <f>SUM(T500:V500)</f>
        <v>0</v>
      </c>
      <c r="X500" s="138"/>
      <c r="Y500" s="138">
        <f>+[3]CHDCAR!J129</f>
        <v>0</v>
      </c>
      <c r="Z500" s="138"/>
      <c r="AA500" s="138">
        <f>SUM(X500:Z500)</f>
        <v>0</v>
      </c>
      <c r="AB500" s="138">
        <f t="shared" si="303"/>
        <v>0</v>
      </c>
      <c r="AC500" s="138">
        <f t="shared" si="303"/>
        <v>6137000</v>
      </c>
      <c r="AD500" s="138">
        <f t="shared" si="303"/>
        <v>0</v>
      </c>
      <c r="AE500" s="138">
        <f t="shared" si="304"/>
        <v>6137000</v>
      </c>
      <c r="AF500" s="138"/>
      <c r="AG500" s="138">
        <f>+[3]CHDCAR!AX129</f>
        <v>5333112.25</v>
      </c>
      <c r="AH500" s="138"/>
      <c r="AI500" s="141">
        <f>SUM(AF500:AH500)</f>
        <v>5333112.25</v>
      </c>
      <c r="AJ500" s="138">
        <f>+AB500-AF500</f>
        <v>0</v>
      </c>
      <c r="AK500" s="138">
        <f>+AC500-AG500</f>
        <v>803887.75</v>
      </c>
      <c r="AL500" s="138">
        <f>+AD500-AH500</f>
        <v>0</v>
      </c>
      <c r="AM500" s="138">
        <f t="shared" si="305"/>
        <v>803887.75</v>
      </c>
      <c r="AN500" s="181" t="str">
        <f>IF(AB500=0," ",AF500/AB500)</f>
        <v xml:space="preserve"> </v>
      </c>
      <c r="AO500" s="181">
        <f>IF(AC500=0," ",AG500/AC500)</f>
        <v>0.86900965455434254</v>
      </c>
      <c r="AP500" s="181" t="str">
        <f>IF(AD500=0," ",AH500/AD500)</f>
        <v xml:space="preserve"> </v>
      </c>
      <c r="AQ500" s="181">
        <f>IF(AE500=0," ",AI500/AE500)</f>
        <v>0.86900965455434254</v>
      </c>
      <c r="AR500" s="138">
        <f>+L500-P500-T500</f>
        <v>0</v>
      </c>
      <c r="AS500" s="138">
        <f>+M500-Q500-U500</f>
        <v>0</v>
      </c>
      <c r="AT500" s="138">
        <f>+N500-R500-V500</f>
        <v>0</v>
      </c>
      <c r="AU500" s="138">
        <f>SUM(AR500:AT500)</f>
        <v>0</v>
      </c>
      <c r="AV500" s="143"/>
    </row>
    <row r="501" spans="1:49" s="96" customFormat="1">
      <c r="A501" s="135"/>
      <c r="B501" s="136"/>
      <c r="C501" s="213" t="s">
        <v>80</v>
      </c>
      <c r="D501" s="138">
        <v>0</v>
      </c>
      <c r="E501" s="138">
        <v>15407000</v>
      </c>
      <c r="F501" s="138">
        <v>0</v>
      </c>
      <c r="G501" s="138">
        <f t="shared" si="306"/>
        <v>15407000</v>
      </c>
      <c r="H501" s="138"/>
      <c r="I501" s="138"/>
      <c r="J501" s="138"/>
      <c r="K501" s="138">
        <f t="shared" si="307"/>
        <v>0</v>
      </c>
      <c r="L501" s="138">
        <f t="shared" si="308"/>
        <v>0</v>
      </c>
      <c r="M501" s="138">
        <f t="shared" si="308"/>
        <v>15407000</v>
      </c>
      <c r="N501" s="138">
        <f t="shared" si="308"/>
        <v>0</v>
      </c>
      <c r="O501" s="138">
        <f t="shared" si="309"/>
        <v>15407000</v>
      </c>
      <c r="P501" s="138">
        <v>0</v>
      </c>
      <c r="Q501" s="138">
        <v>15407000</v>
      </c>
      <c r="R501" s="138">
        <v>0</v>
      </c>
      <c r="S501" s="138">
        <f t="shared" si="310"/>
        <v>15407000</v>
      </c>
      <c r="T501" s="138"/>
      <c r="U501" s="138"/>
      <c r="V501" s="138"/>
      <c r="W501" s="138">
        <f t="shared" si="311"/>
        <v>0</v>
      </c>
      <c r="X501" s="138"/>
      <c r="Y501" s="138">
        <f>+[3]CHD1!J129</f>
        <v>0</v>
      </c>
      <c r="Z501" s="138"/>
      <c r="AA501" s="138">
        <f t="shared" si="312"/>
        <v>0</v>
      </c>
      <c r="AB501" s="138">
        <f t="shared" si="303"/>
        <v>0</v>
      </c>
      <c r="AC501" s="138">
        <f t="shared" si="303"/>
        <v>15407000</v>
      </c>
      <c r="AD501" s="138">
        <f t="shared" si="303"/>
        <v>0</v>
      </c>
      <c r="AE501" s="138">
        <f t="shared" si="304"/>
        <v>15407000</v>
      </c>
      <c r="AF501" s="138"/>
      <c r="AG501" s="138">
        <f>+[3]CHD1!AX129</f>
        <v>15382463.119999999</v>
      </c>
      <c r="AH501" s="138"/>
      <c r="AI501" s="141">
        <f t="shared" si="313"/>
        <v>15382463.119999999</v>
      </c>
      <c r="AJ501" s="138">
        <f t="shared" si="277"/>
        <v>0</v>
      </c>
      <c r="AK501" s="138">
        <f t="shared" si="277"/>
        <v>24536.88000000082</v>
      </c>
      <c r="AL501" s="138">
        <f t="shared" si="277"/>
        <v>0</v>
      </c>
      <c r="AM501" s="138">
        <f t="shared" si="305"/>
        <v>24536.88000000082</v>
      </c>
      <c r="AN501" s="181" t="str">
        <f t="shared" si="314"/>
        <v xml:space="preserve"> </v>
      </c>
      <c r="AO501" s="181">
        <f t="shared" si="314"/>
        <v>0.99840742000389426</v>
      </c>
      <c r="AP501" s="181" t="str">
        <f t="shared" si="314"/>
        <v xml:space="preserve"> </v>
      </c>
      <c r="AQ501" s="181">
        <f t="shared" si="314"/>
        <v>0.99840742000389426</v>
      </c>
      <c r="AR501" s="138">
        <f t="shared" si="315"/>
        <v>0</v>
      </c>
      <c r="AS501" s="138">
        <f t="shared" si="315"/>
        <v>0</v>
      </c>
      <c r="AT501" s="138">
        <f t="shared" si="315"/>
        <v>0</v>
      </c>
      <c r="AU501" s="138">
        <f t="shared" si="316"/>
        <v>0</v>
      </c>
      <c r="AV501" s="143"/>
    </row>
    <row r="502" spans="1:49" s="96" customFormat="1" ht="24">
      <c r="A502" s="135"/>
      <c r="B502" s="136"/>
      <c r="C502" s="212" t="s">
        <v>91</v>
      </c>
      <c r="D502" s="138">
        <v>0</v>
      </c>
      <c r="E502" s="138">
        <v>10016000</v>
      </c>
      <c r="F502" s="138">
        <v>0</v>
      </c>
      <c r="G502" s="138">
        <f t="shared" si="306"/>
        <v>10016000</v>
      </c>
      <c r="H502" s="138"/>
      <c r="I502" s="138"/>
      <c r="J502" s="138"/>
      <c r="K502" s="138">
        <f t="shared" si="307"/>
        <v>0</v>
      </c>
      <c r="L502" s="138">
        <f t="shared" si="308"/>
        <v>0</v>
      </c>
      <c r="M502" s="138">
        <f t="shared" si="308"/>
        <v>10016000</v>
      </c>
      <c r="N502" s="138">
        <f t="shared" si="308"/>
        <v>0</v>
      </c>
      <c r="O502" s="138">
        <f t="shared" si="309"/>
        <v>10016000</v>
      </c>
      <c r="P502" s="138">
        <v>0</v>
      </c>
      <c r="Q502" s="138">
        <v>10016000</v>
      </c>
      <c r="R502" s="138">
        <v>0</v>
      </c>
      <c r="S502" s="138">
        <f t="shared" si="310"/>
        <v>10016000</v>
      </c>
      <c r="T502" s="138"/>
      <c r="U502" s="138"/>
      <c r="V502" s="138"/>
      <c r="W502" s="138">
        <f t="shared" si="311"/>
        <v>0</v>
      </c>
      <c r="X502" s="138"/>
      <c r="Y502" s="138">
        <f>+[3]CHD2!J129</f>
        <v>0</v>
      </c>
      <c r="Z502" s="138"/>
      <c r="AA502" s="138">
        <f t="shared" si="312"/>
        <v>0</v>
      </c>
      <c r="AB502" s="138">
        <f t="shared" si="303"/>
        <v>0</v>
      </c>
      <c r="AC502" s="138">
        <f t="shared" si="303"/>
        <v>10016000</v>
      </c>
      <c r="AD502" s="138">
        <f t="shared" si="303"/>
        <v>0</v>
      </c>
      <c r="AE502" s="138">
        <f t="shared" si="304"/>
        <v>10016000</v>
      </c>
      <c r="AF502" s="138"/>
      <c r="AG502" s="138">
        <f>+[3]CHD2!AX129</f>
        <v>9735258.0999999996</v>
      </c>
      <c r="AH502" s="138"/>
      <c r="AI502" s="141">
        <f t="shared" si="313"/>
        <v>9735258.0999999996</v>
      </c>
      <c r="AJ502" s="138">
        <f t="shared" si="277"/>
        <v>0</v>
      </c>
      <c r="AK502" s="138">
        <f t="shared" si="277"/>
        <v>280741.90000000037</v>
      </c>
      <c r="AL502" s="138">
        <f t="shared" si="277"/>
        <v>0</v>
      </c>
      <c r="AM502" s="138">
        <f t="shared" si="305"/>
        <v>280741.90000000037</v>
      </c>
      <c r="AN502" s="181" t="str">
        <f t="shared" si="314"/>
        <v xml:space="preserve"> </v>
      </c>
      <c r="AO502" s="181">
        <f t="shared" si="314"/>
        <v>0.97197065694888174</v>
      </c>
      <c r="AP502" s="181" t="str">
        <f t="shared" si="314"/>
        <v xml:space="preserve"> </v>
      </c>
      <c r="AQ502" s="181">
        <f t="shared" si="314"/>
        <v>0.97197065694888174</v>
      </c>
      <c r="AR502" s="138">
        <f t="shared" si="315"/>
        <v>0</v>
      </c>
      <c r="AS502" s="138">
        <f t="shared" si="315"/>
        <v>0</v>
      </c>
      <c r="AT502" s="138">
        <f t="shared" si="315"/>
        <v>0</v>
      </c>
      <c r="AU502" s="138">
        <f t="shared" si="316"/>
        <v>0</v>
      </c>
      <c r="AV502" s="143"/>
    </row>
    <row r="503" spans="1:49" s="96" customFormat="1">
      <c r="A503" s="135"/>
      <c r="B503" s="136"/>
      <c r="C503" s="212" t="s">
        <v>93</v>
      </c>
      <c r="D503" s="138">
        <v>0</v>
      </c>
      <c r="E503" s="138">
        <v>29320000</v>
      </c>
      <c r="F503" s="138">
        <v>0</v>
      </c>
      <c r="G503" s="138">
        <f t="shared" si="306"/>
        <v>29320000</v>
      </c>
      <c r="H503" s="138"/>
      <c r="I503" s="138"/>
      <c r="J503" s="138"/>
      <c r="K503" s="138">
        <f t="shared" si="307"/>
        <v>0</v>
      </c>
      <c r="L503" s="138">
        <f t="shared" si="308"/>
        <v>0</v>
      </c>
      <c r="M503" s="138">
        <f t="shared" si="308"/>
        <v>29320000</v>
      </c>
      <c r="N503" s="138">
        <f t="shared" si="308"/>
        <v>0</v>
      </c>
      <c r="O503" s="138">
        <f t="shared" si="309"/>
        <v>29320000</v>
      </c>
      <c r="P503" s="138">
        <v>0</v>
      </c>
      <c r="Q503" s="138">
        <v>29320000</v>
      </c>
      <c r="R503" s="138">
        <v>0</v>
      </c>
      <c r="S503" s="138">
        <f t="shared" si="310"/>
        <v>29320000</v>
      </c>
      <c r="T503" s="138"/>
      <c r="U503" s="138"/>
      <c r="V503" s="138"/>
      <c r="W503" s="138">
        <f t="shared" si="311"/>
        <v>0</v>
      </c>
      <c r="X503" s="138"/>
      <c r="Y503" s="138">
        <f>+[3]CHD3!J129+[3]CHD3!I129</f>
        <v>3600000</v>
      </c>
      <c r="Z503" s="138"/>
      <c r="AA503" s="138">
        <f t="shared" si="312"/>
        <v>3600000</v>
      </c>
      <c r="AB503" s="138">
        <f t="shared" si="303"/>
        <v>0</v>
      </c>
      <c r="AC503" s="138">
        <f t="shared" si="303"/>
        <v>32920000</v>
      </c>
      <c r="AD503" s="138">
        <f t="shared" si="303"/>
        <v>0</v>
      </c>
      <c r="AE503" s="138">
        <f t="shared" si="304"/>
        <v>32920000</v>
      </c>
      <c r="AF503" s="138"/>
      <c r="AG503" s="138">
        <f>+[3]CHD3!AX129</f>
        <v>31076063.949999999</v>
      </c>
      <c r="AH503" s="138"/>
      <c r="AI503" s="141">
        <f t="shared" si="313"/>
        <v>31076063.949999999</v>
      </c>
      <c r="AJ503" s="138">
        <f t="shared" si="277"/>
        <v>0</v>
      </c>
      <c r="AK503" s="138">
        <f t="shared" si="277"/>
        <v>1843936.0500000007</v>
      </c>
      <c r="AL503" s="138">
        <f t="shared" si="277"/>
        <v>0</v>
      </c>
      <c r="AM503" s="138">
        <f t="shared" si="305"/>
        <v>1843936.0500000007</v>
      </c>
      <c r="AN503" s="181" t="str">
        <f t="shared" si="314"/>
        <v xml:space="preserve"> </v>
      </c>
      <c r="AO503" s="181">
        <f t="shared" si="314"/>
        <v>0.94398736178614817</v>
      </c>
      <c r="AP503" s="181" t="str">
        <f t="shared" si="314"/>
        <v xml:space="preserve"> </v>
      </c>
      <c r="AQ503" s="181">
        <f t="shared" si="314"/>
        <v>0.94398736178614817</v>
      </c>
      <c r="AR503" s="138">
        <f t="shared" si="315"/>
        <v>0</v>
      </c>
      <c r="AS503" s="138">
        <f t="shared" si="315"/>
        <v>0</v>
      </c>
      <c r="AT503" s="138">
        <f t="shared" si="315"/>
        <v>0</v>
      </c>
      <c r="AU503" s="138">
        <f t="shared" si="316"/>
        <v>0</v>
      </c>
      <c r="AV503" s="143"/>
    </row>
    <row r="504" spans="1:49" s="96" customFormat="1">
      <c r="A504" s="135"/>
      <c r="B504" s="136"/>
      <c r="C504" s="212" t="s">
        <v>95</v>
      </c>
      <c r="D504" s="138">
        <v>0</v>
      </c>
      <c r="E504" s="138">
        <v>33836000</v>
      </c>
      <c r="F504" s="138">
        <v>0</v>
      </c>
      <c r="G504" s="138">
        <f t="shared" si="306"/>
        <v>33836000</v>
      </c>
      <c r="H504" s="138"/>
      <c r="I504" s="138"/>
      <c r="J504" s="138"/>
      <c r="K504" s="138">
        <f t="shared" si="307"/>
        <v>0</v>
      </c>
      <c r="L504" s="138">
        <f t="shared" si="308"/>
        <v>0</v>
      </c>
      <c r="M504" s="138">
        <f t="shared" si="308"/>
        <v>33836000</v>
      </c>
      <c r="N504" s="138">
        <f t="shared" si="308"/>
        <v>0</v>
      </c>
      <c r="O504" s="138">
        <f t="shared" si="309"/>
        <v>33836000</v>
      </c>
      <c r="P504" s="138">
        <v>0</v>
      </c>
      <c r="Q504" s="138">
        <v>33836000</v>
      </c>
      <c r="R504" s="138">
        <v>0</v>
      </c>
      <c r="S504" s="138">
        <f t="shared" si="310"/>
        <v>33836000</v>
      </c>
      <c r="T504" s="138"/>
      <c r="U504" s="138"/>
      <c r="V504" s="138"/>
      <c r="W504" s="138">
        <f t="shared" si="311"/>
        <v>0</v>
      </c>
      <c r="X504" s="138"/>
      <c r="Y504" s="138">
        <f>+[3]CHD4A!J129</f>
        <v>0</v>
      </c>
      <c r="Z504" s="138"/>
      <c r="AA504" s="138">
        <f t="shared" si="312"/>
        <v>0</v>
      </c>
      <c r="AB504" s="138">
        <f t="shared" si="303"/>
        <v>0</v>
      </c>
      <c r="AC504" s="138">
        <f t="shared" si="303"/>
        <v>33836000</v>
      </c>
      <c r="AD504" s="138">
        <f t="shared" si="303"/>
        <v>0</v>
      </c>
      <c r="AE504" s="138">
        <f t="shared" si="304"/>
        <v>33836000</v>
      </c>
      <c r="AF504" s="138"/>
      <c r="AG504" s="138">
        <f>+[3]CHD4A!AX129</f>
        <v>33836000</v>
      </c>
      <c r="AH504" s="138"/>
      <c r="AI504" s="141">
        <f t="shared" si="313"/>
        <v>33836000</v>
      </c>
      <c r="AJ504" s="138">
        <f t="shared" si="277"/>
        <v>0</v>
      </c>
      <c r="AK504" s="138">
        <f t="shared" si="277"/>
        <v>0</v>
      </c>
      <c r="AL504" s="138">
        <f t="shared" si="277"/>
        <v>0</v>
      </c>
      <c r="AM504" s="138">
        <f t="shared" si="305"/>
        <v>0</v>
      </c>
      <c r="AN504" s="181" t="str">
        <f t="shared" si="314"/>
        <v xml:space="preserve"> </v>
      </c>
      <c r="AO504" s="181">
        <f t="shared" si="314"/>
        <v>1</v>
      </c>
      <c r="AP504" s="181" t="str">
        <f t="shared" si="314"/>
        <v xml:space="preserve"> </v>
      </c>
      <c r="AQ504" s="181">
        <f t="shared" si="314"/>
        <v>1</v>
      </c>
      <c r="AR504" s="138">
        <f t="shared" si="315"/>
        <v>0</v>
      </c>
      <c r="AS504" s="138">
        <f t="shared" si="315"/>
        <v>0</v>
      </c>
      <c r="AT504" s="138">
        <f t="shared" si="315"/>
        <v>0</v>
      </c>
      <c r="AU504" s="138">
        <f t="shared" si="316"/>
        <v>0</v>
      </c>
      <c r="AV504" s="143"/>
    </row>
    <row r="505" spans="1:49" s="96" customFormat="1">
      <c r="A505" s="135"/>
      <c r="B505" s="136"/>
      <c r="C505" s="212" t="s">
        <v>97</v>
      </c>
      <c r="D505" s="138">
        <v>0</v>
      </c>
      <c r="E505" s="138">
        <v>9060000</v>
      </c>
      <c r="F505" s="138">
        <v>0</v>
      </c>
      <c r="G505" s="138">
        <f t="shared" si="306"/>
        <v>9060000</v>
      </c>
      <c r="H505" s="138"/>
      <c r="I505" s="138"/>
      <c r="J505" s="138"/>
      <c r="K505" s="138">
        <f t="shared" si="307"/>
        <v>0</v>
      </c>
      <c r="L505" s="138">
        <f t="shared" si="308"/>
        <v>0</v>
      </c>
      <c r="M505" s="138">
        <f t="shared" si="308"/>
        <v>9060000</v>
      </c>
      <c r="N505" s="138">
        <f t="shared" si="308"/>
        <v>0</v>
      </c>
      <c r="O505" s="138">
        <f t="shared" si="309"/>
        <v>9060000</v>
      </c>
      <c r="P505" s="138">
        <v>0</v>
      </c>
      <c r="Q505" s="138">
        <v>9060000</v>
      </c>
      <c r="R505" s="138">
        <v>0</v>
      </c>
      <c r="S505" s="138">
        <f t="shared" si="310"/>
        <v>9060000</v>
      </c>
      <c r="T505" s="138"/>
      <c r="U505" s="138"/>
      <c r="V505" s="138"/>
      <c r="W505" s="138">
        <f t="shared" si="311"/>
        <v>0</v>
      </c>
      <c r="X505" s="138"/>
      <c r="Y505" s="138">
        <f>+[3]CHD4B!J129</f>
        <v>0</v>
      </c>
      <c r="Z505" s="138"/>
      <c r="AA505" s="138">
        <f t="shared" si="312"/>
        <v>0</v>
      </c>
      <c r="AB505" s="138">
        <f t="shared" si="303"/>
        <v>0</v>
      </c>
      <c r="AC505" s="138">
        <f t="shared" si="303"/>
        <v>9060000</v>
      </c>
      <c r="AD505" s="138">
        <f t="shared" si="303"/>
        <v>0</v>
      </c>
      <c r="AE505" s="138">
        <f t="shared" si="304"/>
        <v>9060000</v>
      </c>
      <c r="AF505" s="138"/>
      <c r="AG505" s="138">
        <f>+[3]CHD4B!AX129</f>
        <v>9060000</v>
      </c>
      <c r="AH505" s="138"/>
      <c r="AI505" s="141">
        <f t="shared" si="313"/>
        <v>9060000</v>
      </c>
      <c r="AJ505" s="138">
        <f t="shared" si="277"/>
        <v>0</v>
      </c>
      <c r="AK505" s="138">
        <f t="shared" si="277"/>
        <v>0</v>
      </c>
      <c r="AL505" s="138">
        <f t="shared" si="277"/>
        <v>0</v>
      </c>
      <c r="AM505" s="138">
        <f t="shared" si="305"/>
        <v>0</v>
      </c>
      <c r="AN505" s="181" t="str">
        <f t="shared" si="314"/>
        <v xml:space="preserve"> </v>
      </c>
      <c r="AO505" s="181">
        <f t="shared" si="314"/>
        <v>1</v>
      </c>
      <c r="AP505" s="181" t="str">
        <f t="shared" si="314"/>
        <v xml:space="preserve"> </v>
      </c>
      <c r="AQ505" s="181">
        <f t="shared" si="314"/>
        <v>1</v>
      </c>
      <c r="AR505" s="138">
        <f t="shared" si="315"/>
        <v>0</v>
      </c>
      <c r="AS505" s="138">
        <f t="shared" si="315"/>
        <v>0</v>
      </c>
      <c r="AT505" s="138">
        <f t="shared" si="315"/>
        <v>0</v>
      </c>
      <c r="AU505" s="138">
        <f t="shared" si="316"/>
        <v>0</v>
      </c>
      <c r="AV505" s="143"/>
    </row>
    <row r="506" spans="1:49" s="96" customFormat="1">
      <c r="A506" s="135"/>
      <c r="B506" s="136"/>
      <c r="C506" s="212" t="s">
        <v>53</v>
      </c>
      <c r="D506" s="138">
        <v>0</v>
      </c>
      <c r="E506" s="138">
        <v>18668000</v>
      </c>
      <c r="F506" s="138">
        <v>0</v>
      </c>
      <c r="G506" s="138">
        <f t="shared" si="306"/>
        <v>18668000</v>
      </c>
      <c r="H506" s="138"/>
      <c r="I506" s="138"/>
      <c r="J506" s="138"/>
      <c r="K506" s="138">
        <f t="shared" si="307"/>
        <v>0</v>
      </c>
      <c r="L506" s="138">
        <f t="shared" si="308"/>
        <v>0</v>
      </c>
      <c r="M506" s="138">
        <f t="shared" si="308"/>
        <v>18668000</v>
      </c>
      <c r="N506" s="138">
        <f t="shared" si="308"/>
        <v>0</v>
      </c>
      <c r="O506" s="138">
        <f t="shared" si="309"/>
        <v>18668000</v>
      </c>
      <c r="P506" s="138">
        <v>0</v>
      </c>
      <c r="Q506" s="138">
        <v>18668000</v>
      </c>
      <c r="R506" s="138">
        <v>0</v>
      </c>
      <c r="S506" s="138">
        <f t="shared" si="310"/>
        <v>18668000</v>
      </c>
      <c r="T506" s="138"/>
      <c r="U506" s="138"/>
      <c r="V506" s="138"/>
      <c r="W506" s="138">
        <f t="shared" si="311"/>
        <v>0</v>
      </c>
      <c r="X506" s="138"/>
      <c r="Y506" s="138">
        <f>+[3]CHD5!J129+[3]CHD5!I129</f>
        <v>3366500</v>
      </c>
      <c r="Z506" s="138"/>
      <c r="AA506" s="138">
        <f t="shared" si="312"/>
        <v>3366500</v>
      </c>
      <c r="AB506" s="138">
        <f t="shared" si="303"/>
        <v>0</v>
      </c>
      <c r="AC506" s="138">
        <f t="shared" si="303"/>
        <v>22034500</v>
      </c>
      <c r="AD506" s="138">
        <f t="shared" si="303"/>
        <v>0</v>
      </c>
      <c r="AE506" s="138">
        <f t="shared" si="304"/>
        <v>22034500</v>
      </c>
      <c r="AF506" s="138"/>
      <c r="AG506" s="138">
        <f>+[3]CHD5!AX129</f>
        <v>14437588.719999999</v>
      </c>
      <c r="AH506" s="138"/>
      <c r="AI506" s="138">
        <f t="shared" si="313"/>
        <v>14437588.719999999</v>
      </c>
      <c r="AJ506" s="138">
        <f t="shared" si="277"/>
        <v>0</v>
      </c>
      <c r="AK506" s="138">
        <f t="shared" si="277"/>
        <v>7596911.2800000012</v>
      </c>
      <c r="AL506" s="138">
        <f t="shared" si="277"/>
        <v>0</v>
      </c>
      <c r="AM506" s="138">
        <f t="shared" si="305"/>
        <v>7596911.2800000012</v>
      </c>
      <c r="AN506" s="181" t="str">
        <f t="shared" si="314"/>
        <v xml:space="preserve"> </v>
      </c>
      <c r="AO506" s="181">
        <f t="shared" si="314"/>
        <v>0.65522651841430479</v>
      </c>
      <c r="AP506" s="181" t="str">
        <f t="shared" si="314"/>
        <v xml:space="preserve"> </v>
      </c>
      <c r="AQ506" s="181">
        <f t="shared" si="314"/>
        <v>0.65522651841430479</v>
      </c>
      <c r="AR506" s="138">
        <f t="shared" si="315"/>
        <v>0</v>
      </c>
      <c r="AS506" s="138">
        <f t="shared" si="315"/>
        <v>0</v>
      </c>
      <c r="AT506" s="138">
        <f t="shared" si="315"/>
        <v>0</v>
      </c>
      <c r="AU506" s="138">
        <f t="shared" si="316"/>
        <v>0</v>
      </c>
      <c r="AV506" s="143"/>
    </row>
    <row r="507" spans="1:49" s="96" customFormat="1" ht="24">
      <c r="A507" s="135"/>
      <c r="B507" s="136"/>
      <c r="C507" s="212" t="s">
        <v>100</v>
      </c>
      <c r="D507" s="138">
        <v>0</v>
      </c>
      <c r="E507" s="138">
        <v>21018000</v>
      </c>
      <c r="F507" s="138">
        <v>0</v>
      </c>
      <c r="G507" s="138">
        <f t="shared" si="306"/>
        <v>21018000</v>
      </c>
      <c r="H507" s="138"/>
      <c r="I507" s="138"/>
      <c r="J507" s="138"/>
      <c r="K507" s="138">
        <f t="shared" si="307"/>
        <v>0</v>
      </c>
      <c r="L507" s="138">
        <f t="shared" si="308"/>
        <v>0</v>
      </c>
      <c r="M507" s="138">
        <f t="shared" si="308"/>
        <v>21018000</v>
      </c>
      <c r="N507" s="138">
        <f t="shared" si="308"/>
        <v>0</v>
      </c>
      <c r="O507" s="138">
        <f t="shared" si="309"/>
        <v>21018000</v>
      </c>
      <c r="P507" s="138">
        <v>0</v>
      </c>
      <c r="Q507" s="138">
        <v>21018000</v>
      </c>
      <c r="R507" s="138">
        <v>0</v>
      </c>
      <c r="S507" s="138">
        <f t="shared" si="310"/>
        <v>21018000</v>
      </c>
      <c r="T507" s="138"/>
      <c r="U507" s="138"/>
      <c r="V507" s="138"/>
      <c r="W507" s="138">
        <f t="shared" si="311"/>
        <v>0</v>
      </c>
      <c r="X507" s="138"/>
      <c r="Y507" s="138">
        <f>+[3]CHD6!J129</f>
        <v>0</v>
      </c>
      <c r="Z507" s="138"/>
      <c r="AA507" s="138">
        <f t="shared" si="312"/>
        <v>0</v>
      </c>
      <c r="AB507" s="138">
        <f t="shared" si="303"/>
        <v>0</v>
      </c>
      <c r="AC507" s="138">
        <f t="shared" si="303"/>
        <v>21018000</v>
      </c>
      <c r="AD507" s="138">
        <f t="shared" si="303"/>
        <v>0</v>
      </c>
      <c r="AE507" s="138">
        <f t="shared" si="304"/>
        <v>21018000</v>
      </c>
      <c r="AF507" s="138"/>
      <c r="AG507" s="138">
        <f>+[3]CHD6!AX129</f>
        <v>20996155.16</v>
      </c>
      <c r="AH507" s="138"/>
      <c r="AI507" s="138">
        <f t="shared" si="313"/>
        <v>20996155.16</v>
      </c>
      <c r="AJ507" s="138">
        <f t="shared" si="277"/>
        <v>0</v>
      </c>
      <c r="AK507" s="138">
        <f t="shared" si="277"/>
        <v>21844.839999999851</v>
      </c>
      <c r="AL507" s="138">
        <f t="shared" si="277"/>
        <v>0</v>
      </c>
      <c r="AM507" s="138">
        <f t="shared" si="305"/>
        <v>21844.839999999851</v>
      </c>
      <c r="AN507" s="181" t="str">
        <f t="shared" si="314"/>
        <v xml:space="preserve"> </v>
      </c>
      <c r="AO507" s="181">
        <f t="shared" si="314"/>
        <v>0.99896066038633557</v>
      </c>
      <c r="AP507" s="181" t="str">
        <f t="shared" si="314"/>
        <v xml:space="preserve"> </v>
      </c>
      <c r="AQ507" s="181">
        <f t="shared" si="314"/>
        <v>0.99896066038633557</v>
      </c>
      <c r="AR507" s="138">
        <f t="shared" si="315"/>
        <v>0</v>
      </c>
      <c r="AS507" s="138">
        <f t="shared" si="315"/>
        <v>0</v>
      </c>
      <c r="AT507" s="138">
        <f t="shared" si="315"/>
        <v>0</v>
      </c>
      <c r="AU507" s="138">
        <f t="shared" si="316"/>
        <v>0</v>
      </c>
      <c r="AV507" s="143"/>
    </row>
    <row r="508" spans="1:49" s="96" customFormat="1">
      <c r="A508" s="135"/>
      <c r="B508" s="136"/>
      <c r="C508" s="212" t="s">
        <v>54</v>
      </c>
      <c r="D508" s="138">
        <v>0</v>
      </c>
      <c r="E508" s="138">
        <v>23088000</v>
      </c>
      <c r="F508" s="138">
        <v>0</v>
      </c>
      <c r="G508" s="138">
        <f t="shared" si="306"/>
        <v>23088000</v>
      </c>
      <c r="H508" s="138"/>
      <c r="I508" s="138"/>
      <c r="J508" s="138"/>
      <c r="K508" s="138">
        <f t="shared" si="307"/>
        <v>0</v>
      </c>
      <c r="L508" s="138">
        <f t="shared" si="308"/>
        <v>0</v>
      </c>
      <c r="M508" s="138">
        <f t="shared" si="308"/>
        <v>23088000</v>
      </c>
      <c r="N508" s="138">
        <f t="shared" si="308"/>
        <v>0</v>
      </c>
      <c r="O508" s="138">
        <f t="shared" si="309"/>
        <v>23088000</v>
      </c>
      <c r="P508" s="138">
        <v>0</v>
      </c>
      <c r="Q508" s="138">
        <v>23088000</v>
      </c>
      <c r="R508" s="138">
        <v>0</v>
      </c>
      <c r="S508" s="138">
        <f t="shared" si="310"/>
        <v>23088000</v>
      </c>
      <c r="T508" s="138"/>
      <c r="U508" s="138"/>
      <c r="V508" s="138"/>
      <c r="W508" s="138">
        <f t="shared" si="311"/>
        <v>0</v>
      </c>
      <c r="X508" s="138"/>
      <c r="Y508" s="138">
        <f>+[3]CHD7!J129</f>
        <v>0</v>
      </c>
      <c r="Z508" s="138"/>
      <c r="AA508" s="138">
        <f t="shared" si="312"/>
        <v>0</v>
      </c>
      <c r="AB508" s="138">
        <f t="shared" si="303"/>
        <v>0</v>
      </c>
      <c r="AC508" s="138">
        <f t="shared" si="303"/>
        <v>23088000</v>
      </c>
      <c r="AD508" s="138">
        <f t="shared" si="303"/>
        <v>0</v>
      </c>
      <c r="AE508" s="138">
        <f t="shared" si="304"/>
        <v>23088000</v>
      </c>
      <c r="AF508" s="138"/>
      <c r="AG508" s="138">
        <f>+[3]CHD7!AX129</f>
        <v>14859388.149999999</v>
      </c>
      <c r="AH508" s="138"/>
      <c r="AI508" s="138">
        <f t="shared" si="313"/>
        <v>14859388.149999999</v>
      </c>
      <c r="AJ508" s="138">
        <f t="shared" si="277"/>
        <v>0</v>
      </c>
      <c r="AK508" s="138">
        <f t="shared" si="277"/>
        <v>8228611.8500000015</v>
      </c>
      <c r="AL508" s="138">
        <f t="shared" si="277"/>
        <v>0</v>
      </c>
      <c r="AM508" s="138">
        <f t="shared" si="305"/>
        <v>8228611.8500000015</v>
      </c>
      <c r="AN508" s="181" t="str">
        <f t="shared" si="314"/>
        <v xml:space="preserve"> </v>
      </c>
      <c r="AO508" s="181">
        <f t="shared" si="314"/>
        <v>0.64359789284476776</v>
      </c>
      <c r="AP508" s="181" t="str">
        <f t="shared" si="314"/>
        <v xml:space="preserve"> </v>
      </c>
      <c r="AQ508" s="181">
        <f t="shared" si="314"/>
        <v>0.64359789284476776</v>
      </c>
      <c r="AR508" s="138">
        <f t="shared" si="315"/>
        <v>0</v>
      </c>
      <c r="AS508" s="138">
        <f t="shared" si="315"/>
        <v>0</v>
      </c>
      <c r="AT508" s="138">
        <f t="shared" si="315"/>
        <v>0</v>
      </c>
      <c r="AU508" s="138">
        <f t="shared" si="316"/>
        <v>0</v>
      </c>
      <c r="AV508" s="143"/>
    </row>
    <row r="509" spans="1:49" s="96" customFormat="1">
      <c r="A509" s="135"/>
      <c r="B509" s="136"/>
      <c r="C509" s="212" t="s">
        <v>103</v>
      </c>
      <c r="D509" s="138">
        <v>0</v>
      </c>
      <c r="E509" s="138">
        <v>15225000</v>
      </c>
      <c r="F509" s="138">
        <v>0</v>
      </c>
      <c r="G509" s="138">
        <f t="shared" si="306"/>
        <v>15225000</v>
      </c>
      <c r="H509" s="138"/>
      <c r="I509" s="138"/>
      <c r="J509" s="138"/>
      <c r="K509" s="138">
        <f t="shared" si="307"/>
        <v>0</v>
      </c>
      <c r="L509" s="138">
        <f t="shared" si="308"/>
        <v>0</v>
      </c>
      <c r="M509" s="138">
        <f t="shared" si="308"/>
        <v>15225000</v>
      </c>
      <c r="N509" s="138">
        <f t="shared" si="308"/>
        <v>0</v>
      </c>
      <c r="O509" s="138">
        <f t="shared" si="309"/>
        <v>15225000</v>
      </c>
      <c r="P509" s="138">
        <v>0</v>
      </c>
      <c r="Q509" s="138">
        <v>15225000</v>
      </c>
      <c r="R509" s="138">
        <v>0</v>
      </c>
      <c r="S509" s="138">
        <f t="shared" si="310"/>
        <v>15225000</v>
      </c>
      <c r="T509" s="138"/>
      <c r="U509" s="138"/>
      <c r="V509" s="138"/>
      <c r="W509" s="138">
        <f t="shared" si="311"/>
        <v>0</v>
      </c>
      <c r="X509" s="138"/>
      <c r="Y509" s="138">
        <f>+[3]CHD8!J129</f>
        <v>0</v>
      </c>
      <c r="Z509" s="138"/>
      <c r="AA509" s="138">
        <f t="shared" si="312"/>
        <v>0</v>
      </c>
      <c r="AB509" s="138">
        <f t="shared" si="303"/>
        <v>0</v>
      </c>
      <c r="AC509" s="138">
        <f t="shared" si="303"/>
        <v>15225000</v>
      </c>
      <c r="AD509" s="138">
        <f t="shared" si="303"/>
        <v>0</v>
      </c>
      <c r="AE509" s="138">
        <f t="shared" si="304"/>
        <v>15225000</v>
      </c>
      <c r="AF509" s="138"/>
      <c r="AG509" s="138">
        <f>+[3]CHD8!AX129</f>
        <v>7756261.7599999998</v>
      </c>
      <c r="AH509" s="138"/>
      <c r="AI509" s="138">
        <f t="shared" si="313"/>
        <v>7756261.7599999998</v>
      </c>
      <c r="AJ509" s="138">
        <f t="shared" si="277"/>
        <v>0</v>
      </c>
      <c r="AK509" s="138">
        <f t="shared" si="277"/>
        <v>7468738.2400000002</v>
      </c>
      <c r="AL509" s="138">
        <f t="shared" si="277"/>
        <v>0</v>
      </c>
      <c r="AM509" s="138">
        <f t="shared" si="305"/>
        <v>7468738.2400000002</v>
      </c>
      <c r="AN509" s="181" t="str">
        <f t="shared" si="314"/>
        <v xml:space="preserve"> </v>
      </c>
      <c r="AO509" s="181">
        <f t="shared" si="314"/>
        <v>0.50944248013136284</v>
      </c>
      <c r="AP509" s="181" t="str">
        <f t="shared" si="314"/>
        <v xml:space="preserve"> </v>
      </c>
      <c r="AQ509" s="181">
        <f t="shared" si="314"/>
        <v>0.50944248013136284</v>
      </c>
      <c r="AR509" s="138">
        <f t="shared" si="315"/>
        <v>0</v>
      </c>
      <c r="AS509" s="138">
        <f t="shared" si="315"/>
        <v>0</v>
      </c>
      <c r="AT509" s="138">
        <f t="shared" si="315"/>
        <v>0</v>
      </c>
      <c r="AU509" s="138">
        <f t="shared" si="316"/>
        <v>0</v>
      </c>
      <c r="AV509" s="143"/>
    </row>
    <row r="510" spans="1:49" s="96" customFormat="1" ht="24">
      <c r="A510" s="135"/>
      <c r="B510" s="136"/>
      <c r="C510" s="212" t="s">
        <v>105</v>
      </c>
      <c r="D510" s="138">
        <v>0</v>
      </c>
      <c r="E510" s="138">
        <v>11509000</v>
      </c>
      <c r="F510" s="138">
        <v>0</v>
      </c>
      <c r="G510" s="138">
        <f t="shared" si="306"/>
        <v>11509000</v>
      </c>
      <c r="H510" s="138"/>
      <c r="I510" s="138"/>
      <c r="J510" s="138"/>
      <c r="K510" s="138">
        <f t="shared" si="307"/>
        <v>0</v>
      </c>
      <c r="L510" s="138">
        <f t="shared" si="308"/>
        <v>0</v>
      </c>
      <c r="M510" s="138">
        <f t="shared" si="308"/>
        <v>11509000</v>
      </c>
      <c r="N510" s="138">
        <f t="shared" si="308"/>
        <v>0</v>
      </c>
      <c r="O510" s="138">
        <f t="shared" si="309"/>
        <v>11509000</v>
      </c>
      <c r="P510" s="138">
        <v>0</v>
      </c>
      <c r="Q510" s="138">
        <v>11509000</v>
      </c>
      <c r="R510" s="138">
        <v>0</v>
      </c>
      <c r="S510" s="138">
        <f t="shared" si="310"/>
        <v>11509000</v>
      </c>
      <c r="T510" s="138"/>
      <c r="U510" s="138"/>
      <c r="V510" s="138"/>
      <c r="W510" s="138">
        <f t="shared" si="311"/>
        <v>0</v>
      </c>
      <c r="X510" s="138"/>
      <c r="Y510" s="138">
        <f>+[3]CHD9!J129</f>
        <v>0</v>
      </c>
      <c r="Z510" s="138"/>
      <c r="AA510" s="138">
        <f t="shared" si="312"/>
        <v>0</v>
      </c>
      <c r="AB510" s="138">
        <f t="shared" si="303"/>
        <v>0</v>
      </c>
      <c r="AC510" s="138">
        <f t="shared" si="303"/>
        <v>11509000</v>
      </c>
      <c r="AD510" s="138">
        <f t="shared" si="303"/>
        <v>0</v>
      </c>
      <c r="AE510" s="138">
        <f t="shared" si="304"/>
        <v>11509000</v>
      </c>
      <c r="AF510" s="138"/>
      <c r="AG510" s="138">
        <f>+[3]CHD9!AX129</f>
        <v>6449090.3700000001</v>
      </c>
      <c r="AH510" s="138"/>
      <c r="AI510" s="138">
        <f t="shared" si="313"/>
        <v>6449090.3700000001</v>
      </c>
      <c r="AJ510" s="138">
        <f t="shared" si="277"/>
        <v>0</v>
      </c>
      <c r="AK510" s="138">
        <f t="shared" si="277"/>
        <v>5059909.63</v>
      </c>
      <c r="AL510" s="138">
        <f t="shared" si="277"/>
        <v>0</v>
      </c>
      <c r="AM510" s="138">
        <f t="shared" si="305"/>
        <v>5059909.63</v>
      </c>
      <c r="AN510" s="181" t="str">
        <f t="shared" si="314"/>
        <v xml:space="preserve"> </v>
      </c>
      <c r="AO510" s="181">
        <f t="shared" si="314"/>
        <v>0.56035193066295941</v>
      </c>
      <c r="AP510" s="181" t="str">
        <f t="shared" si="314"/>
        <v xml:space="preserve"> </v>
      </c>
      <c r="AQ510" s="181">
        <f t="shared" si="314"/>
        <v>0.56035193066295941</v>
      </c>
      <c r="AR510" s="138">
        <f t="shared" si="315"/>
        <v>0</v>
      </c>
      <c r="AS510" s="138">
        <f t="shared" si="315"/>
        <v>0</v>
      </c>
      <c r="AT510" s="138">
        <f t="shared" si="315"/>
        <v>0</v>
      </c>
      <c r="AU510" s="138">
        <f t="shared" si="316"/>
        <v>0</v>
      </c>
      <c r="AV510" s="143"/>
    </row>
    <row r="511" spans="1:49" s="96" customFormat="1" ht="24">
      <c r="A511" s="135"/>
      <c r="B511" s="136"/>
      <c r="C511" s="212" t="s">
        <v>107</v>
      </c>
      <c r="D511" s="138">
        <v>0</v>
      </c>
      <c r="E511" s="138">
        <v>16031000</v>
      </c>
      <c r="F511" s="138">
        <v>0</v>
      </c>
      <c r="G511" s="138">
        <f t="shared" si="306"/>
        <v>16031000</v>
      </c>
      <c r="H511" s="138"/>
      <c r="I511" s="138"/>
      <c r="J511" s="138"/>
      <c r="K511" s="138">
        <f t="shared" si="307"/>
        <v>0</v>
      </c>
      <c r="L511" s="138">
        <f t="shared" si="308"/>
        <v>0</v>
      </c>
      <c r="M511" s="138">
        <f t="shared" si="308"/>
        <v>16031000</v>
      </c>
      <c r="N511" s="138">
        <f t="shared" si="308"/>
        <v>0</v>
      </c>
      <c r="O511" s="138">
        <f t="shared" si="309"/>
        <v>16031000</v>
      </c>
      <c r="P511" s="138">
        <v>0</v>
      </c>
      <c r="Q511" s="138">
        <v>16031000</v>
      </c>
      <c r="R511" s="138">
        <v>0</v>
      </c>
      <c r="S511" s="138">
        <f t="shared" si="310"/>
        <v>16031000</v>
      </c>
      <c r="T511" s="138"/>
      <c r="U511" s="138"/>
      <c r="V511" s="138"/>
      <c r="W511" s="138">
        <f t="shared" si="311"/>
        <v>0</v>
      </c>
      <c r="X511" s="138"/>
      <c r="Y511" s="138">
        <f>+[3]CHD10!J129</f>
        <v>0</v>
      </c>
      <c r="Z511" s="138"/>
      <c r="AA511" s="138">
        <f t="shared" si="312"/>
        <v>0</v>
      </c>
      <c r="AB511" s="138">
        <f t="shared" si="303"/>
        <v>0</v>
      </c>
      <c r="AC511" s="138">
        <f t="shared" si="303"/>
        <v>16031000</v>
      </c>
      <c r="AD511" s="138">
        <f t="shared" si="303"/>
        <v>0</v>
      </c>
      <c r="AE511" s="138">
        <f t="shared" si="304"/>
        <v>16031000</v>
      </c>
      <c r="AF511" s="138"/>
      <c r="AG511" s="138">
        <f>+[3]CHD10!AX129</f>
        <v>16003759.84</v>
      </c>
      <c r="AH511" s="138"/>
      <c r="AI511" s="138">
        <f t="shared" si="313"/>
        <v>16003759.84</v>
      </c>
      <c r="AJ511" s="138">
        <f t="shared" si="277"/>
        <v>0</v>
      </c>
      <c r="AK511" s="138">
        <f t="shared" si="277"/>
        <v>27240.160000000149</v>
      </c>
      <c r="AL511" s="138">
        <f t="shared" si="277"/>
        <v>0</v>
      </c>
      <c r="AM511" s="138">
        <f t="shared" si="305"/>
        <v>27240.160000000149</v>
      </c>
      <c r="AN511" s="181" t="str">
        <f t="shared" si="314"/>
        <v xml:space="preserve"> </v>
      </c>
      <c r="AO511" s="181">
        <f t="shared" si="314"/>
        <v>0.99830078223442076</v>
      </c>
      <c r="AP511" s="181" t="str">
        <f t="shared" si="314"/>
        <v xml:space="preserve"> </v>
      </c>
      <c r="AQ511" s="181">
        <f t="shared" si="314"/>
        <v>0.99830078223442076</v>
      </c>
      <c r="AR511" s="138">
        <f t="shared" si="315"/>
        <v>0</v>
      </c>
      <c r="AS511" s="138">
        <f t="shared" si="315"/>
        <v>0</v>
      </c>
      <c r="AT511" s="138">
        <f t="shared" si="315"/>
        <v>0</v>
      </c>
      <c r="AU511" s="138">
        <f t="shared" si="316"/>
        <v>0</v>
      </c>
      <c r="AV511" s="143"/>
    </row>
    <row r="512" spans="1:49" s="96" customFormat="1">
      <c r="A512" s="135"/>
      <c r="B512" s="136"/>
      <c r="C512" s="212" t="s">
        <v>55</v>
      </c>
      <c r="D512" s="138">
        <v>0</v>
      </c>
      <c r="E512" s="138">
        <v>13293000</v>
      </c>
      <c r="F512" s="138">
        <v>0</v>
      </c>
      <c r="G512" s="138">
        <f t="shared" si="306"/>
        <v>13293000</v>
      </c>
      <c r="H512" s="138"/>
      <c r="I512" s="138"/>
      <c r="J512" s="138"/>
      <c r="K512" s="138">
        <f t="shared" si="307"/>
        <v>0</v>
      </c>
      <c r="L512" s="138">
        <f t="shared" si="308"/>
        <v>0</v>
      </c>
      <c r="M512" s="138">
        <f t="shared" si="308"/>
        <v>13293000</v>
      </c>
      <c r="N512" s="138">
        <f t="shared" si="308"/>
        <v>0</v>
      </c>
      <c r="O512" s="138">
        <f t="shared" si="309"/>
        <v>13293000</v>
      </c>
      <c r="P512" s="138">
        <v>0</v>
      </c>
      <c r="Q512" s="138">
        <v>13293000</v>
      </c>
      <c r="R512" s="138">
        <v>0</v>
      </c>
      <c r="S512" s="138">
        <f t="shared" si="310"/>
        <v>13293000</v>
      </c>
      <c r="T512" s="138"/>
      <c r="U512" s="138"/>
      <c r="V512" s="138"/>
      <c r="W512" s="138">
        <f t="shared" si="311"/>
        <v>0</v>
      </c>
      <c r="X512" s="138"/>
      <c r="Y512" s="138">
        <f>+[3]CHD11!J129</f>
        <v>4500000</v>
      </c>
      <c r="Z512" s="138"/>
      <c r="AA512" s="138">
        <f t="shared" si="312"/>
        <v>4500000</v>
      </c>
      <c r="AB512" s="138">
        <f t="shared" si="303"/>
        <v>0</v>
      </c>
      <c r="AC512" s="138">
        <f t="shared" si="303"/>
        <v>17793000</v>
      </c>
      <c r="AD512" s="138">
        <f t="shared" si="303"/>
        <v>0</v>
      </c>
      <c r="AE512" s="138">
        <f t="shared" si="304"/>
        <v>17793000</v>
      </c>
      <c r="AF512" s="138"/>
      <c r="AG512" s="138">
        <f>+[3]CHD11!AX129</f>
        <v>13350680.23</v>
      </c>
      <c r="AH512" s="138"/>
      <c r="AI512" s="138">
        <f t="shared" si="313"/>
        <v>13350680.23</v>
      </c>
      <c r="AJ512" s="138">
        <f t="shared" si="277"/>
        <v>0</v>
      </c>
      <c r="AK512" s="138">
        <f t="shared" si="277"/>
        <v>4442319.7699999996</v>
      </c>
      <c r="AL512" s="138">
        <f t="shared" si="277"/>
        <v>0</v>
      </c>
      <c r="AM512" s="138">
        <f t="shared" si="305"/>
        <v>4442319.7699999996</v>
      </c>
      <c r="AN512" s="181" t="str">
        <f t="shared" si="314"/>
        <v xml:space="preserve"> </v>
      </c>
      <c r="AO512" s="181">
        <f t="shared" si="314"/>
        <v>0.75033329005788796</v>
      </c>
      <c r="AP512" s="181" t="str">
        <f t="shared" si="314"/>
        <v xml:space="preserve"> </v>
      </c>
      <c r="AQ512" s="181">
        <f t="shared" si="314"/>
        <v>0.75033329005788796</v>
      </c>
      <c r="AR512" s="138">
        <f t="shared" si="315"/>
        <v>0</v>
      </c>
      <c r="AS512" s="138">
        <f t="shared" si="315"/>
        <v>0</v>
      </c>
      <c r="AT512" s="138">
        <f t="shared" si="315"/>
        <v>0</v>
      </c>
      <c r="AU512" s="138">
        <f t="shared" si="316"/>
        <v>0</v>
      </c>
      <c r="AV512" s="143"/>
    </row>
    <row r="513" spans="1:48" s="96" customFormat="1">
      <c r="A513" s="135"/>
      <c r="B513" s="136"/>
      <c r="C513" s="212" t="s">
        <v>56</v>
      </c>
      <c r="D513" s="138">
        <v>0</v>
      </c>
      <c r="E513" s="138">
        <v>13896000</v>
      </c>
      <c r="F513" s="138">
        <v>0</v>
      </c>
      <c r="G513" s="138">
        <f t="shared" si="306"/>
        <v>13896000</v>
      </c>
      <c r="H513" s="138"/>
      <c r="I513" s="138"/>
      <c r="J513" s="138"/>
      <c r="K513" s="138">
        <f t="shared" si="307"/>
        <v>0</v>
      </c>
      <c r="L513" s="138">
        <f t="shared" si="308"/>
        <v>0</v>
      </c>
      <c r="M513" s="138">
        <f t="shared" si="308"/>
        <v>13896000</v>
      </c>
      <c r="N513" s="138">
        <f t="shared" si="308"/>
        <v>0</v>
      </c>
      <c r="O513" s="138">
        <f t="shared" si="309"/>
        <v>13896000</v>
      </c>
      <c r="P513" s="138">
        <v>0</v>
      </c>
      <c r="Q513" s="138">
        <v>13896000</v>
      </c>
      <c r="R513" s="138">
        <v>0</v>
      </c>
      <c r="S513" s="138">
        <f t="shared" si="310"/>
        <v>13896000</v>
      </c>
      <c r="T513" s="138"/>
      <c r="U513" s="138"/>
      <c r="V513" s="138"/>
      <c r="W513" s="138">
        <f t="shared" si="311"/>
        <v>0</v>
      </c>
      <c r="X513" s="138"/>
      <c r="Y513" s="138">
        <f>+[3]CHD12!J129</f>
        <v>0</v>
      </c>
      <c r="Z513" s="138"/>
      <c r="AA513" s="138">
        <f t="shared" si="312"/>
        <v>0</v>
      </c>
      <c r="AB513" s="138">
        <f t="shared" si="303"/>
        <v>0</v>
      </c>
      <c r="AC513" s="138">
        <f t="shared" si="303"/>
        <v>13896000</v>
      </c>
      <c r="AD513" s="138">
        <f t="shared" si="303"/>
        <v>0</v>
      </c>
      <c r="AE513" s="138">
        <f t="shared" si="304"/>
        <v>13896000</v>
      </c>
      <c r="AF513" s="138"/>
      <c r="AG513" s="138">
        <f>+[3]CHD12!AX129</f>
        <v>9780719.8599999994</v>
      </c>
      <c r="AH513" s="138"/>
      <c r="AI513" s="138">
        <f t="shared" si="313"/>
        <v>9780719.8599999994</v>
      </c>
      <c r="AJ513" s="138">
        <f t="shared" si="277"/>
        <v>0</v>
      </c>
      <c r="AK513" s="138">
        <f t="shared" si="277"/>
        <v>4115280.1400000006</v>
      </c>
      <c r="AL513" s="138">
        <f t="shared" si="277"/>
        <v>0</v>
      </c>
      <c r="AM513" s="138">
        <f t="shared" si="305"/>
        <v>4115280.1400000006</v>
      </c>
      <c r="AN513" s="181" t="str">
        <f t="shared" si="314"/>
        <v xml:space="preserve"> </v>
      </c>
      <c r="AO513" s="181">
        <f t="shared" si="314"/>
        <v>0.70385145797351756</v>
      </c>
      <c r="AP513" s="181" t="str">
        <f t="shared" si="314"/>
        <v xml:space="preserve"> </v>
      </c>
      <c r="AQ513" s="181">
        <f t="shared" si="314"/>
        <v>0.70385145797351756</v>
      </c>
      <c r="AR513" s="138">
        <f t="shared" si="315"/>
        <v>0</v>
      </c>
      <c r="AS513" s="138">
        <f t="shared" si="315"/>
        <v>0</v>
      </c>
      <c r="AT513" s="138">
        <f t="shared" si="315"/>
        <v>0</v>
      </c>
      <c r="AU513" s="138">
        <f t="shared" si="316"/>
        <v>0</v>
      </c>
      <c r="AV513" s="143"/>
    </row>
    <row r="514" spans="1:48" s="96" customFormat="1">
      <c r="A514" s="135"/>
      <c r="B514" s="136"/>
      <c r="C514" s="212" t="s">
        <v>111</v>
      </c>
      <c r="D514" s="138">
        <v>0</v>
      </c>
      <c r="E514" s="138">
        <v>9626000</v>
      </c>
      <c r="F514" s="138">
        <v>0</v>
      </c>
      <c r="G514" s="138">
        <f t="shared" si="306"/>
        <v>9626000</v>
      </c>
      <c r="H514" s="138"/>
      <c r="I514" s="138"/>
      <c r="J514" s="138"/>
      <c r="K514" s="138">
        <f t="shared" si="307"/>
        <v>0</v>
      </c>
      <c r="L514" s="138">
        <f t="shared" si="308"/>
        <v>0</v>
      </c>
      <c r="M514" s="138">
        <f t="shared" si="308"/>
        <v>9626000</v>
      </c>
      <c r="N514" s="138">
        <f t="shared" si="308"/>
        <v>0</v>
      </c>
      <c r="O514" s="138">
        <f t="shared" si="309"/>
        <v>9626000</v>
      </c>
      <c r="P514" s="138">
        <v>0</v>
      </c>
      <c r="Q514" s="138">
        <v>9626000</v>
      </c>
      <c r="R514" s="138">
        <v>0</v>
      </c>
      <c r="S514" s="138">
        <f t="shared" si="310"/>
        <v>9626000</v>
      </c>
      <c r="T514" s="138"/>
      <c r="U514" s="138"/>
      <c r="V514" s="138"/>
      <c r="W514" s="138">
        <f t="shared" si="311"/>
        <v>0</v>
      </c>
      <c r="X514" s="138"/>
      <c r="Y514" s="138">
        <f>+[3]CHD13!J129</f>
        <v>0</v>
      </c>
      <c r="Z514" s="138"/>
      <c r="AA514" s="138">
        <f t="shared" si="312"/>
        <v>0</v>
      </c>
      <c r="AB514" s="138">
        <f t="shared" si="303"/>
        <v>0</v>
      </c>
      <c r="AC514" s="138">
        <f t="shared" si="303"/>
        <v>9626000</v>
      </c>
      <c r="AD514" s="138">
        <f t="shared" si="303"/>
        <v>0</v>
      </c>
      <c r="AE514" s="138">
        <f t="shared" si="304"/>
        <v>9626000</v>
      </c>
      <c r="AF514" s="138"/>
      <c r="AG514" s="138">
        <f>+[3]CHD13!AX129</f>
        <v>8826926.5600000005</v>
      </c>
      <c r="AH514" s="138"/>
      <c r="AI514" s="138">
        <f t="shared" si="313"/>
        <v>8826926.5600000005</v>
      </c>
      <c r="AJ514" s="138">
        <f t="shared" si="277"/>
        <v>0</v>
      </c>
      <c r="AK514" s="138">
        <f t="shared" si="277"/>
        <v>799073.43999999948</v>
      </c>
      <c r="AL514" s="138">
        <f t="shared" si="277"/>
        <v>0</v>
      </c>
      <c r="AM514" s="138">
        <f t="shared" si="305"/>
        <v>799073.43999999948</v>
      </c>
      <c r="AN514" s="181" t="str">
        <f t="shared" si="314"/>
        <v xml:space="preserve"> </v>
      </c>
      <c r="AO514" s="181">
        <f t="shared" si="314"/>
        <v>0.91698800747974241</v>
      </c>
      <c r="AP514" s="181" t="str">
        <f t="shared" si="314"/>
        <v xml:space="preserve"> </v>
      </c>
      <c r="AQ514" s="181">
        <f t="shared" si="314"/>
        <v>0.91698800747974241</v>
      </c>
      <c r="AR514" s="138">
        <f t="shared" si="315"/>
        <v>0</v>
      </c>
      <c r="AS514" s="138">
        <f t="shared" si="315"/>
        <v>0</v>
      </c>
      <c r="AT514" s="138">
        <f t="shared" si="315"/>
        <v>0</v>
      </c>
      <c r="AU514" s="138">
        <f t="shared" si="316"/>
        <v>0</v>
      </c>
      <c r="AV514" s="143"/>
    </row>
    <row r="515" spans="1:48" s="96" customFormat="1">
      <c r="A515" s="135"/>
      <c r="B515" s="136"/>
      <c r="C515" s="212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>
        <f t="shared" si="303"/>
        <v>0</v>
      </c>
      <c r="AC515" s="138">
        <f t="shared" si="303"/>
        <v>0</v>
      </c>
      <c r="AD515" s="138">
        <f t="shared" si="303"/>
        <v>0</v>
      </c>
      <c r="AE515" s="138">
        <f t="shared" si="304"/>
        <v>0</v>
      </c>
      <c r="AF515" s="138"/>
      <c r="AG515" s="138"/>
      <c r="AH515" s="138"/>
      <c r="AI515" s="138"/>
      <c r="AJ515" s="138"/>
      <c r="AK515" s="138"/>
      <c r="AL515" s="138"/>
      <c r="AM515" s="138"/>
      <c r="AN515" s="181"/>
      <c r="AO515" s="181"/>
      <c r="AP515" s="181"/>
      <c r="AQ515" s="181"/>
      <c r="AR515" s="138"/>
      <c r="AS515" s="138"/>
      <c r="AT515" s="138"/>
      <c r="AU515" s="138"/>
      <c r="AV515" s="143"/>
    </row>
    <row r="516" spans="1:48" s="96" customFormat="1" ht="24">
      <c r="A516" s="135"/>
      <c r="B516" s="136"/>
      <c r="C516" s="216" t="s">
        <v>136</v>
      </c>
      <c r="D516" s="138"/>
      <c r="E516" s="138"/>
      <c r="F516" s="138"/>
      <c r="G516" s="138">
        <f t="shared" si="306"/>
        <v>0</v>
      </c>
      <c r="H516" s="138"/>
      <c r="I516" s="138"/>
      <c r="J516" s="138"/>
      <c r="K516" s="138">
        <f t="shared" si="307"/>
        <v>0</v>
      </c>
      <c r="L516" s="138">
        <f t="shared" si="308"/>
        <v>0</v>
      </c>
      <c r="M516" s="138">
        <f t="shared" si="308"/>
        <v>0</v>
      </c>
      <c r="N516" s="138">
        <f t="shared" si="308"/>
        <v>0</v>
      </c>
      <c r="O516" s="138">
        <f t="shared" si="309"/>
        <v>0</v>
      </c>
      <c r="P516" s="138"/>
      <c r="Q516" s="138"/>
      <c r="R516" s="138"/>
      <c r="S516" s="138">
        <f t="shared" si="310"/>
        <v>0</v>
      </c>
      <c r="T516" s="138"/>
      <c r="U516" s="138"/>
      <c r="V516" s="138"/>
      <c r="W516" s="138">
        <f t="shared" si="311"/>
        <v>0</v>
      </c>
      <c r="X516" s="138"/>
      <c r="Y516" s="138">
        <f>+[3]BGHM!J129</f>
        <v>2000000</v>
      </c>
      <c r="Z516" s="138"/>
      <c r="AA516" s="138">
        <f t="shared" si="312"/>
        <v>2000000</v>
      </c>
      <c r="AB516" s="138">
        <f t="shared" si="303"/>
        <v>0</v>
      </c>
      <c r="AC516" s="138">
        <f t="shared" si="303"/>
        <v>2000000</v>
      </c>
      <c r="AD516" s="138">
        <f t="shared" si="303"/>
        <v>0</v>
      </c>
      <c r="AE516" s="138">
        <f t="shared" si="304"/>
        <v>2000000</v>
      </c>
      <c r="AF516" s="138"/>
      <c r="AG516" s="138">
        <f>+[3]BGHM!AX129</f>
        <v>2000000</v>
      </c>
      <c r="AH516" s="138"/>
      <c r="AI516" s="141">
        <f t="shared" si="313"/>
        <v>2000000</v>
      </c>
      <c r="AJ516" s="138">
        <f t="shared" si="277"/>
        <v>0</v>
      </c>
      <c r="AK516" s="138">
        <f t="shared" si="277"/>
        <v>0</v>
      </c>
      <c r="AL516" s="138">
        <f t="shared" si="277"/>
        <v>0</v>
      </c>
      <c r="AM516" s="138">
        <f t="shared" ref="AM516:AM524" si="317">SUM(AJ516:AL516)</f>
        <v>0</v>
      </c>
      <c r="AN516" s="181" t="str">
        <f t="shared" si="314"/>
        <v xml:space="preserve"> </v>
      </c>
      <c r="AO516" s="181">
        <f t="shared" si="314"/>
        <v>1</v>
      </c>
      <c r="AP516" s="181" t="str">
        <f t="shared" si="314"/>
        <v xml:space="preserve"> </v>
      </c>
      <c r="AQ516" s="181">
        <f t="shared" si="314"/>
        <v>1</v>
      </c>
      <c r="AR516" s="138">
        <f t="shared" si="315"/>
        <v>0</v>
      </c>
      <c r="AS516" s="138">
        <f t="shared" si="315"/>
        <v>0</v>
      </c>
      <c r="AT516" s="138">
        <f t="shared" si="315"/>
        <v>0</v>
      </c>
      <c r="AU516" s="138">
        <f t="shared" si="316"/>
        <v>0</v>
      </c>
      <c r="AV516" s="143"/>
    </row>
    <row r="517" spans="1:48" s="96" customFormat="1">
      <c r="A517" s="135"/>
      <c r="B517" s="136"/>
      <c r="C517" s="217" t="s">
        <v>231</v>
      </c>
      <c r="D517" s="138"/>
      <c r="E517" s="138"/>
      <c r="F517" s="138"/>
      <c r="G517" s="138">
        <f t="shared" ref="G517:G524" si="318">SUM(D517:F517)</f>
        <v>0</v>
      </c>
      <c r="H517" s="138"/>
      <c r="I517" s="138"/>
      <c r="J517" s="138"/>
      <c r="K517" s="138">
        <f t="shared" ref="K517:K524" si="319">SUM(H517:J517)</f>
        <v>0</v>
      </c>
      <c r="L517" s="138">
        <f t="shared" si="308"/>
        <v>0</v>
      </c>
      <c r="M517" s="138">
        <f t="shared" si="308"/>
        <v>0</v>
      </c>
      <c r="N517" s="138">
        <f t="shared" si="308"/>
        <v>0</v>
      </c>
      <c r="O517" s="138">
        <f t="shared" ref="O517:O524" si="320">SUM(L517:N517)</f>
        <v>0</v>
      </c>
      <c r="P517" s="138"/>
      <c r="Q517" s="138"/>
      <c r="R517" s="138"/>
      <c r="S517" s="138">
        <f t="shared" ref="S517:S524" si="321">SUM(P517:R517)</f>
        <v>0</v>
      </c>
      <c r="T517" s="138"/>
      <c r="U517" s="138"/>
      <c r="V517" s="138"/>
      <c r="W517" s="138">
        <f t="shared" ref="W517:W524" si="322">SUM(T517:V517)</f>
        <v>0</v>
      </c>
      <c r="X517" s="138"/>
      <c r="Y517" s="138">
        <f>+[3]BGH!J129</f>
        <v>500000</v>
      </c>
      <c r="Z517" s="138"/>
      <c r="AA517" s="138">
        <f t="shared" ref="AA517:AA524" si="323">SUM(X517:Z517)</f>
        <v>500000</v>
      </c>
      <c r="AB517" s="138">
        <f t="shared" si="303"/>
        <v>0</v>
      </c>
      <c r="AC517" s="138">
        <f t="shared" si="303"/>
        <v>500000</v>
      </c>
      <c r="AD517" s="138">
        <f t="shared" si="303"/>
        <v>0</v>
      </c>
      <c r="AE517" s="138">
        <f t="shared" si="304"/>
        <v>500000</v>
      </c>
      <c r="AF517" s="138"/>
      <c r="AG517" s="138">
        <f>+[3]BGH!AX129</f>
        <v>0</v>
      </c>
      <c r="AH517" s="138"/>
      <c r="AI517" s="141">
        <f t="shared" ref="AI517:AI524" si="324">SUM(AF517:AH517)</f>
        <v>0</v>
      </c>
      <c r="AJ517" s="138">
        <f t="shared" si="277"/>
        <v>0</v>
      </c>
      <c r="AK517" s="138">
        <f t="shared" si="277"/>
        <v>500000</v>
      </c>
      <c r="AL517" s="138">
        <f t="shared" si="277"/>
        <v>0</v>
      </c>
      <c r="AM517" s="138">
        <f t="shared" si="317"/>
        <v>500000</v>
      </c>
      <c r="AN517" s="181" t="str">
        <f t="shared" si="314"/>
        <v xml:space="preserve"> </v>
      </c>
      <c r="AO517" s="181">
        <f t="shared" si="314"/>
        <v>0</v>
      </c>
      <c r="AP517" s="181" t="str">
        <f t="shared" si="314"/>
        <v xml:space="preserve"> </v>
      </c>
      <c r="AQ517" s="181">
        <f t="shared" si="314"/>
        <v>0</v>
      </c>
      <c r="AR517" s="138">
        <f t="shared" si="315"/>
        <v>0</v>
      </c>
      <c r="AS517" s="138">
        <f t="shared" si="315"/>
        <v>0</v>
      </c>
      <c r="AT517" s="138">
        <f t="shared" si="315"/>
        <v>0</v>
      </c>
      <c r="AU517" s="138">
        <f t="shared" si="316"/>
        <v>0</v>
      </c>
      <c r="AV517" s="143"/>
    </row>
    <row r="518" spans="1:48" s="96" customFormat="1">
      <c r="A518" s="135"/>
      <c r="B518" s="136"/>
      <c r="C518" s="217" t="s">
        <v>232</v>
      </c>
      <c r="D518" s="138"/>
      <c r="E518" s="138"/>
      <c r="F518" s="138"/>
      <c r="G518" s="138">
        <f t="shared" si="318"/>
        <v>0</v>
      </c>
      <c r="H518" s="138"/>
      <c r="I518" s="138"/>
      <c r="J518" s="138"/>
      <c r="K518" s="138">
        <f t="shared" si="319"/>
        <v>0</v>
      </c>
      <c r="L518" s="138">
        <f t="shared" si="308"/>
        <v>0</v>
      </c>
      <c r="M518" s="138">
        <f t="shared" si="308"/>
        <v>0</v>
      </c>
      <c r="N518" s="138">
        <f t="shared" si="308"/>
        <v>0</v>
      </c>
      <c r="O518" s="138">
        <f t="shared" si="320"/>
        <v>0</v>
      </c>
      <c r="P518" s="138"/>
      <c r="Q518" s="138"/>
      <c r="R518" s="138"/>
      <c r="S518" s="138">
        <f t="shared" si="321"/>
        <v>0</v>
      </c>
      <c r="T518" s="138"/>
      <c r="U518" s="138"/>
      <c r="V518" s="138"/>
      <c r="W518" s="138">
        <f t="shared" si="322"/>
        <v>0</v>
      </c>
      <c r="X518" s="138"/>
      <c r="Y518" s="138">
        <f>+[3]MMH!J129</f>
        <v>100000</v>
      </c>
      <c r="Z518" s="138"/>
      <c r="AA518" s="138">
        <f t="shared" si="323"/>
        <v>100000</v>
      </c>
      <c r="AB518" s="138">
        <f t="shared" si="303"/>
        <v>0</v>
      </c>
      <c r="AC518" s="138">
        <f t="shared" si="303"/>
        <v>100000</v>
      </c>
      <c r="AD518" s="138">
        <f t="shared" si="303"/>
        <v>0</v>
      </c>
      <c r="AE518" s="138">
        <f t="shared" si="304"/>
        <v>100000</v>
      </c>
      <c r="AF518" s="138"/>
      <c r="AG518" s="138">
        <f>+[3]MMH!AX129</f>
        <v>87916</v>
      </c>
      <c r="AH518" s="138"/>
      <c r="AI518" s="141">
        <f t="shared" si="324"/>
        <v>87916</v>
      </c>
      <c r="AJ518" s="138">
        <f t="shared" si="277"/>
        <v>0</v>
      </c>
      <c r="AK518" s="138">
        <f t="shared" si="277"/>
        <v>12084</v>
      </c>
      <c r="AL518" s="138">
        <f t="shared" si="277"/>
        <v>0</v>
      </c>
      <c r="AM518" s="138">
        <f t="shared" si="317"/>
        <v>12084</v>
      </c>
      <c r="AN518" s="181" t="str">
        <f t="shared" si="314"/>
        <v xml:space="preserve"> </v>
      </c>
      <c r="AO518" s="181">
        <f t="shared" si="314"/>
        <v>0.87916000000000005</v>
      </c>
      <c r="AP518" s="181" t="str">
        <f t="shared" si="314"/>
        <v xml:space="preserve"> </v>
      </c>
      <c r="AQ518" s="181">
        <f t="shared" si="314"/>
        <v>0.87916000000000005</v>
      </c>
      <c r="AR518" s="138">
        <f t="shared" si="315"/>
        <v>0</v>
      </c>
      <c r="AS518" s="138">
        <f t="shared" si="315"/>
        <v>0</v>
      </c>
      <c r="AT518" s="138">
        <f t="shared" si="315"/>
        <v>0</v>
      </c>
      <c r="AU518" s="138">
        <f t="shared" si="316"/>
        <v>0</v>
      </c>
      <c r="AV518" s="143"/>
    </row>
    <row r="519" spans="1:48" s="96" customFormat="1" ht="24">
      <c r="A519" s="135"/>
      <c r="B519" s="136"/>
      <c r="C519" s="217" t="s">
        <v>141</v>
      </c>
      <c r="D519" s="138"/>
      <c r="E519" s="138"/>
      <c r="F519" s="138"/>
      <c r="G519" s="138">
        <f t="shared" si="318"/>
        <v>0</v>
      </c>
      <c r="H519" s="138"/>
      <c r="I519" s="138"/>
      <c r="J519" s="138"/>
      <c r="K519" s="138">
        <f t="shared" si="319"/>
        <v>0</v>
      </c>
      <c r="L519" s="138">
        <f t="shared" si="308"/>
        <v>0</v>
      </c>
      <c r="M519" s="138">
        <f t="shared" si="308"/>
        <v>0</v>
      </c>
      <c r="N519" s="138">
        <f t="shared" si="308"/>
        <v>0</v>
      </c>
      <c r="O519" s="138">
        <f t="shared" si="320"/>
        <v>0</v>
      </c>
      <c r="P519" s="138"/>
      <c r="Q519" s="138"/>
      <c r="R519" s="138"/>
      <c r="S519" s="138">
        <f t="shared" si="321"/>
        <v>0</v>
      </c>
      <c r="T519" s="138"/>
      <c r="U519" s="138"/>
      <c r="V519" s="138"/>
      <c r="W519" s="138">
        <f t="shared" si="322"/>
        <v>0</v>
      </c>
      <c r="X519" s="138"/>
      <c r="Y519" s="138">
        <f>+[3]JBLMGH!J129</f>
        <v>500000</v>
      </c>
      <c r="Z519" s="138"/>
      <c r="AA519" s="138">
        <f t="shared" si="323"/>
        <v>500000</v>
      </c>
      <c r="AB519" s="138">
        <f t="shared" si="303"/>
        <v>0</v>
      </c>
      <c r="AC519" s="138">
        <f t="shared" si="303"/>
        <v>500000</v>
      </c>
      <c r="AD519" s="138">
        <f t="shared" si="303"/>
        <v>0</v>
      </c>
      <c r="AE519" s="138">
        <f t="shared" si="304"/>
        <v>500000</v>
      </c>
      <c r="AF519" s="138"/>
      <c r="AG519" s="138">
        <f>+[3]JBLMGH!AX129</f>
        <v>0</v>
      </c>
      <c r="AH519" s="138"/>
      <c r="AI519" s="141">
        <f t="shared" si="324"/>
        <v>0</v>
      </c>
      <c r="AJ519" s="138">
        <f t="shared" si="277"/>
        <v>0</v>
      </c>
      <c r="AK519" s="138">
        <f t="shared" si="277"/>
        <v>500000</v>
      </c>
      <c r="AL519" s="138">
        <f t="shared" si="277"/>
        <v>0</v>
      </c>
      <c r="AM519" s="138">
        <f t="shared" si="317"/>
        <v>500000</v>
      </c>
      <c r="AN519" s="181" t="str">
        <f t="shared" si="314"/>
        <v xml:space="preserve"> </v>
      </c>
      <c r="AO519" s="181">
        <f t="shared" si="314"/>
        <v>0</v>
      </c>
      <c r="AP519" s="181" t="str">
        <f t="shared" si="314"/>
        <v xml:space="preserve"> </v>
      </c>
      <c r="AQ519" s="181">
        <f t="shared" si="314"/>
        <v>0</v>
      </c>
      <c r="AR519" s="138">
        <f t="shared" si="315"/>
        <v>0</v>
      </c>
      <c r="AS519" s="138">
        <f t="shared" si="315"/>
        <v>0</v>
      </c>
      <c r="AT519" s="138">
        <f t="shared" si="315"/>
        <v>0</v>
      </c>
      <c r="AU519" s="138">
        <f t="shared" si="316"/>
        <v>0</v>
      </c>
      <c r="AV519" s="143"/>
    </row>
    <row r="520" spans="1:48" s="96" customFormat="1" ht="24">
      <c r="A520" s="135"/>
      <c r="B520" s="136"/>
      <c r="C520" s="222" t="s">
        <v>140</v>
      </c>
      <c r="D520" s="138"/>
      <c r="E520" s="138"/>
      <c r="F520" s="138"/>
      <c r="G520" s="138">
        <f t="shared" si="318"/>
        <v>0</v>
      </c>
      <c r="H520" s="138"/>
      <c r="I520" s="138"/>
      <c r="J520" s="138"/>
      <c r="K520" s="138">
        <f t="shared" si="319"/>
        <v>0</v>
      </c>
      <c r="L520" s="138">
        <f t="shared" si="308"/>
        <v>0</v>
      </c>
      <c r="M520" s="138">
        <f t="shared" si="308"/>
        <v>0</v>
      </c>
      <c r="N520" s="138">
        <f t="shared" si="308"/>
        <v>0</v>
      </c>
      <c r="O520" s="138">
        <f t="shared" si="320"/>
        <v>0</v>
      </c>
      <c r="P520" s="138"/>
      <c r="Q520" s="138"/>
      <c r="R520" s="138"/>
      <c r="S520" s="138">
        <f t="shared" si="321"/>
        <v>0</v>
      </c>
      <c r="T520" s="138"/>
      <c r="U520" s="138"/>
      <c r="V520" s="138"/>
      <c r="W520" s="138">
        <f t="shared" si="322"/>
        <v>0</v>
      </c>
      <c r="X520" s="138"/>
      <c r="Y520" s="138">
        <f>+[3]DPJGMRMC!J129</f>
        <v>500000</v>
      </c>
      <c r="Z520" s="138"/>
      <c r="AA520" s="138">
        <f t="shared" si="323"/>
        <v>500000</v>
      </c>
      <c r="AB520" s="138">
        <f t="shared" si="303"/>
        <v>0</v>
      </c>
      <c r="AC520" s="138">
        <f t="shared" si="303"/>
        <v>500000</v>
      </c>
      <c r="AD520" s="138">
        <f t="shared" si="303"/>
        <v>0</v>
      </c>
      <c r="AE520" s="138">
        <f t="shared" si="304"/>
        <v>500000</v>
      </c>
      <c r="AF520" s="138"/>
      <c r="AG520" s="138">
        <f>+[3]DPJGMRMC!AX129</f>
        <v>500000</v>
      </c>
      <c r="AH520" s="138"/>
      <c r="AI520" s="141">
        <f t="shared" si="324"/>
        <v>500000</v>
      </c>
      <c r="AJ520" s="138">
        <f t="shared" si="277"/>
        <v>0</v>
      </c>
      <c r="AK520" s="138">
        <f t="shared" si="277"/>
        <v>0</v>
      </c>
      <c r="AL520" s="138">
        <f t="shared" si="277"/>
        <v>0</v>
      </c>
      <c r="AM520" s="138">
        <f t="shared" si="317"/>
        <v>0</v>
      </c>
      <c r="AN520" s="181" t="str">
        <f t="shared" si="314"/>
        <v xml:space="preserve"> </v>
      </c>
      <c r="AO520" s="181">
        <f t="shared" si="314"/>
        <v>1</v>
      </c>
      <c r="AP520" s="181" t="str">
        <f t="shared" si="314"/>
        <v xml:space="preserve"> </v>
      </c>
      <c r="AQ520" s="181">
        <f t="shared" si="314"/>
        <v>1</v>
      </c>
      <c r="AR520" s="138">
        <f t="shared" si="315"/>
        <v>0</v>
      </c>
      <c r="AS520" s="138">
        <f t="shared" si="315"/>
        <v>0</v>
      </c>
      <c r="AT520" s="138">
        <f t="shared" si="315"/>
        <v>0</v>
      </c>
      <c r="AU520" s="138">
        <f t="shared" si="316"/>
        <v>0</v>
      </c>
      <c r="AV520" s="143"/>
    </row>
    <row r="521" spans="1:48" s="96" customFormat="1">
      <c r="A521" s="135"/>
      <c r="B521" s="136"/>
      <c r="C521" s="256" t="s">
        <v>118</v>
      </c>
      <c r="D521" s="138"/>
      <c r="E521" s="138"/>
      <c r="F521" s="138"/>
      <c r="G521" s="138">
        <f t="shared" si="318"/>
        <v>0</v>
      </c>
      <c r="H521" s="138"/>
      <c r="I521" s="138"/>
      <c r="J521" s="138"/>
      <c r="K521" s="138">
        <f t="shared" si="319"/>
        <v>0</v>
      </c>
      <c r="L521" s="138">
        <f t="shared" si="308"/>
        <v>0</v>
      </c>
      <c r="M521" s="138">
        <f t="shared" si="308"/>
        <v>0</v>
      </c>
      <c r="N521" s="138">
        <f t="shared" si="308"/>
        <v>0</v>
      </c>
      <c r="O521" s="138">
        <f t="shared" si="320"/>
        <v>0</v>
      </c>
      <c r="P521" s="138"/>
      <c r="Q521" s="138"/>
      <c r="R521" s="138"/>
      <c r="S521" s="138">
        <f t="shared" si="321"/>
        <v>0</v>
      </c>
      <c r="T521" s="138"/>
      <c r="U521" s="138"/>
      <c r="V521" s="138"/>
      <c r="W521" s="138">
        <f t="shared" si="322"/>
        <v>0</v>
      </c>
      <c r="X521" s="138"/>
      <c r="Y521" s="138">
        <f>+[3]BS!J129</f>
        <v>500000</v>
      </c>
      <c r="Z521" s="138"/>
      <c r="AA521" s="138">
        <f t="shared" si="323"/>
        <v>500000</v>
      </c>
      <c r="AB521" s="138">
        <f t="shared" si="303"/>
        <v>0</v>
      </c>
      <c r="AC521" s="138">
        <f t="shared" si="303"/>
        <v>500000</v>
      </c>
      <c r="AD521" s="138">
        <f t="shared" si="303"/>
        <v>0</v>
      </c>
      <c r="AE521" s="138">
        <f t="shared" si="304"/>
        <v>500000</v>
      </c>
      <c r="AF521" s="138"/>
      <c r="AG521" s="138">
        <f>+[3]BS!AX129</f>
        <v>500000</v>
      </c>
      <c r="AH521" s="138"/>
      <c r="AI521" s="138">
        <f t="shared" si="324"/>
        <v>500000</v>
      </c>
      <c r="AJ521" s="138">
        <f t="shared" si="277"/>
        <v>0</v>
      </c>
      <c r="AK521" s="138">
        <f t="shared" si="277"/>
        <v>0</v>
      </c>
      <c r="AL521" s="138">
        <f t="shared" si="277"/>
        <v>0</v>
      </c>
      <c r="AM521" s="138">
        <f t="shared" si="317"/>
        <v>0</v>
      </c>
      <c r="AN521" s="181" t="str">
        <f t="shared" si="314"/>
        <v xml:space="preserve"> </v>
      </c>
      <c r="AO521" s="181">
        <f t="shared" si="314"/>
        <v>1</v>
      </c>
      <c r="AP521" s="181" t="str">
        <f t="shared" si="314"/>
        <v xml:space="preserve"> </v>
      </c>
      <c r="AQ521" s="181">
        <f t="shared" si="314"/>
        <v>1</v>
      </c>
      <c r="AR521" s="138">
        <f t="shared" si="315"/>
        <v>0</v>
      </c>
      <c r="AS521" s="138">
        <f t="shared" si="315"/>
        <v>0</v>
      </c>
      <c r="AT521" s="138">
        <f t="shared" si="315"/>
        <v>0</v>
      </c>
      <c r="AU521" s="138">
        <f>SUM(AR521:AT521)</f>
        <v>0</v>
      </c>
      <c r="AV521" s="143"/>
    </row>
    <row r="522" spans="1:48" s="96" customFormat="1">
      <c r="A522" s="135"/>
      <c r="B522" s="136"/>
      <c r="C522" s="216" t="s">
        <v>60</v>
      </c>
      <c r="D522" s="138"/>
      <c r="E522" s="138"/>
      <c r="F522" s="138"/>
      <c r="G522" s="138">
        <f t="shared" si="318"/>
        <v>0</v>
      </c>
      <c r="H522" s="138"/>
      <c r="I522" s="138"/>
      <c r="J522" s="138"/>
      <c r="K522" s="138">
        <f t="shared" si="319"/>
        <v>0</v>
      </c>
      <c r="L522" s="138">
        <f t="shared" si="308"/>
        <v>0</v>
      </c>
      <c r="M522" s="138">
        <f t="shared" si="308"/>
        <v>0</v>
      </c>
      <c r="N522" s="138">
        <f t="shared" si="308"/>
        <v>0</v>
      </c>
      <c r="O522" s="138">
        <f t="shared" si="320"/>
        <v>0</v>
      </c>
      <c r="P522" s="138"/>
      <c r="Q522" s="138"/>
      <c r="R522" s="138"/>
      <c r="S522" s="138">
        <f t="shared" si="321"/>
        <v>0</v>
      </c>
      <c r="T522" s="138"/>
      <c r="U522" s="138"/>
      <c r="V522" s="138"/>
      <c r="W522" s="138">
        <f t="shared" si="322"/>
        <v>0</v>
      </c>
      <c r="X522" s="138"/>
      <c r="Y522" s="138">
        <f>+[3]WVMC!J129</f>
        <v>3866500</v>
      </c>
      <c r="Z522" s="138"/>
      <c r="AA522" s="138">
        <f t="shared" si="323"/>
        <v>3866500</v>
      </c>
      <c r="AB522" s="138">
        <f t="shared" si="303"/>
        <v>0</v>
      </c>
      <c r="AC522" s="138">
        <f t="shared" si="303"/>
        <v>3866500</v>
      </c>
      <c r="AD522" s="138">
        <f t="shared" si="303"/>
        <v>0</v>
      </c>
      <c r="AE522" s="138">
        <f t="shared" si="304"/>
        <v>3866500</v>
      </c>
      <c r="AF522" s="138"/>
      <c r="AG522" s="138">
        <f>+[3]WVMC!AX129</f>
        <v>3840918</v>
      </c>
      <c r="AH522" s="138"/>
      <c r="AI522" s="138">
        <f t="shared" si="324"/>
        <v>3840918</v>
      </c>
      <c r="AJ522" s="138">
        <f t="shared" si="277"/>
        <v>0</v>
      </c>
      <c r="AK522" s="138">
        <f t="shared" si="277"/>
        <v>25582</v>
      </c>
      <c r="AL522" s="138">
        <f t="shared" si="277"/>
        <v>0</v>
      </c>
      <c r="AM522" s="138">
        <f t="shared" si="317"/>
        <v>25582</v>
      </c>
      <c r="AN522" s="181" t="str">
        <f t="shared" si="314"/>
        <v xml:space="preserve"> </v>
      </c>
      <c r="AO522" s="181">
        <f t="shared" si="314"/>
        <v>0.99338368033104874</v>
      </c>
      <c r="AP522" s="181" t="str">
        <f t="shared" si="314"/>
        <v xml:space="preserve"> </v>
      </c>
      <c r="AQ522" s="181">
        <f t="shared" si="314"/>
        <v>0.99338368033104874</v>
      </c>
      <c r="AR522" s="138">
        <f t="shared" si="315"/>
        <v>0</v>
      </c>
      <c r="AS522" s="138">
        <f t="shared" si="315"/>
        <v>0</v>
      </c>
      <c r="AT522" s="138">
        <f t="shared" si="315"/>
        <v>0</v>
      </c>
      <c r="AU522" s="138">
        <f>SUM(AR522:AT522)</f>
        <v>0</v>
      </c>
      <c r="AV522" s="143"/>
    </row>
    <row r="523" spans="1:48" s="96" customFormat="1" ht="24">
      <c r="A523" s="135"/>
      <c r="B523" s="136"/>
      <c r="C523" s="216" t="s">
        <v>153</v>
      </c>
      <c r="D523" s="138"/>
      <c r="E523" s="138"/>
      <c r="F523" s="138"/>
      <c r="G523" s="138">
        <f t="shared" si="318"/>
        <v>0</v>
      </c>
      <c r="H523" s="138"/>
      <c r="I523" s="138"/>
      <c r="J523" s="138"/>
      <c r="K523" s="138">
        <f t="shared" si="319"/>
        <v>0</v>
      </c>
      <c r="L523" s="138">
        <f t="shared" si="308"/>
        <v>0</v>
      </c>
      <c r="M523" s="138">
        <f t="shared" si="308"/>
        <v>0</v>
      </c>
      <c r="N523" s="138">
        <f t="shared" si="308"/>
        <v>0</v>
      </c>
      <c r="O523" s="138">
        <f t="shared" si="320"/>
        <v>0</v>
      </c>
      <c r="P523" s="138"/>
      <c r="Q523" s="138"/>
      <c r="R523" s="138"/>
      <c r="S523" s="138">
        <f t="shared" si="321"/>
        <v>0</v>
      </c>
      <c r="T523" s="138"/>
      <c r="U523" s="138"/>
      <c r="V523" s="138"/>
      <c r="W523" s="138">
        <f t="shared" si="322"/>
        <v>0</v>
      </c>
      <c r="X523" s="138"/>
      <c r="Y523" s="138">
        <f>+[3]VSMMC!J129</f>
        <v>2500000</v>
      </c>
      <c r="Z523" s="138"/>
      <c r="AA523" s="138">
        <f t="shared" si="323"/>
        <v>2500000</v>
      </c>
      <c r="AB523" s="138">
        <f t="shared" si="303"/>
        <v>0</v>
      </c>
      <c r="AC523" s="138">
        <f t="shared" si="303"/>
        <v>2500000</v>
      </c>
      <c r="AD523" s="138">
        <f t="shared" si="303"/>
        <v>0</v>
      </c>
      <c r="AE523" s="138">
        <f t="shared" si="304"/>
        <v>2500000</v>
      </c>
      <c r="AF523" s="138"/>
      <c r="AG523" s="138">
        <f>+[3]VSMMC!AX129</f>
        <v>2499034.9</v>
      </c>
      <c r="AH523" s="138"/>
      <c r="AI523" s="138">
        <f t="shared" si="324"/>
        <v>2499034.9</v>
      </c>
      <c r="AJ523" s="138">
        <f t="shared" si="277"/>
        <v>0</v>
      </c>
      <c r="AK523" s="138">
        <f t="shared" si="277"/>
        <v>965.10000000009313</v>
      </c>
      <c r="AL523" s="138">
        <f t="shared" si="277"/>
        <v>0</v>
      </c>
      <c r="AM523" s="138">
        <f t="shared" si="317"/>
        <v>965.10000000009313</v>
      </c>
      <c r="AN523" s="181" t="str">
        <f t="shared" si="314"/>
        <v xml:space="preserve"> </v>
      </c>
      <c r="AO523" s="181">
        <f t="shared" si="314"/>
        <v>0.99961395999999991</v>
      </c>
      <c r="AP523" s="181" t="str">
        <f t="shared" si="314"/>
        <v xml:space="preserve"> </v>
      </c>
      <c r="AQ523" s="181">
        <f t="shared" si="314"/>
        <v>0.99961395999999991</v>
      </c>
      <c r="AR523" s="138">
        <f t="shared" si="315"/>
        <v>0</v>
      </c>
      <c r="AS523" s="138">
        <f t="shared" si="315"/>
        <v>0</v>
      </c>
      <c r="AT523" s="138">
        <f t="shared" si="315"/>
        <v>0</v>
      </c>
      <c r="AU523" s="138">
        <f>SUM(AR523:AT523)</f>
        <v>0</v>
      </c>
      <c r="AV523" s="143"/>
    </row>
    <row r="524" spans="1:48" s="96" customFormat="1">
      <c r="A524" s="135"/>
      <c r="B524" s="136"/>
      <c r="C524" s="216" t="s">
        <v>171</v>
      </c>
      <c r="D524" s="138"/>
      <c r="E524" s="138"/>
      <c r="F524" s="138"/>
      <c r="G524" s="138">
        <f t="shared" si="318"/>
        <v>0</v>
      </c>
      <c r="H524" s="138"/>
      <c r="I524" s="138"/>
      <c r="J524" s="138"/>
      <c r="K524" s="138">
        <f t="shared" si="319"/>
        <v>0</v>
      </c>
      <c r="L524" s="138">
        <f t="shared" si="308"/>
        <v>0</v>
      </c>
      <c r="M524" s="138">
        <f t="shared" si="308"/>
        <v>0</v>
      </c>
      <c r="N524" s="138">
        <f t="shared" si="308"/>
        <v>0</v>
      </c>
      <c r="O524" s="138">
        <f t="shared" si="320"/>
        <v>0</v>
      </c>
      <c r="P524" s="138"/>
      <c r="Q524" s="138"/>
      <c r="R524" s="138"/>
      <c r="S524" s="138">
        <f t="shared" si="321"/>
        <v>0</v>
      </c>
      <c r="T524" s="138"/>
      <c r="U524" s="138"/>
      <c r="V524" s="138"/>
      <c r="W524" s="138">
        <f t="shared" si="322"/>
        <v>0</v>
      </c>
      <c r="X524" s="138"/>
      <c r="Y524" s="138">
        <f>+[3]SPMC!J129</f>
        <v>4500000</v>
      </c>
      <c r="Z524" s="138"/>
      <c r="AA524" s="138">
        <f t="shared" si="323"/>
        <v>4500000</v>
      </c>
      <c r="AB524" s="138">
        <f t="shared" si="303"/>
        <v>0</v>
      </c>
      <c r="AC524" s="138">
        <f t="shared" si="303"/>
        <v>4500000</v>
      </c>
      <c r="AD524" s="138">
        <f t="shared" si="303"/>
        <v>0</v>
      </c>
      <c r="AE524" s="138">
        <f t="shared" si="304"/>
        <v>4500000</v>
      </c>
      <c r="AF524" s="138"/>
      <c r="AG524" s="138">
        <f>+[3]SPMC!AX129</f>
        <v>2817207.6500000004</v>
      </c>
      <c r="AH524" s="138"/>
      <c r="AI524" s="138">
        <f t="shared" si="324"/>
        <v>2817207.6500000004</v>
      </c>
      <c r="AJ524" s="138">
        <f t="shared" si="277"/>
        <v>0</v>
      </c>
      <c r="AK524" s="138">
        <f t="shared" si="277"/>
        <v>1682792.3499999996</v>
      </c>
      <c r="AL524" s="138">
        <f t="shared" si="277"/>
        <v>0</v>
      </c>
      <c r="AM524" s="138">
        <f t="shared" si="317"/>
        <v>1682792.3499999996</v>
      </c>
      <c r="AN524" s="181" t="str">
        <f t="shared" si="314"/>
        <v xml:space="preserve"> </v>
      </c>
      <c r="AO524" s="181">
        <f t="shared" si="314"/>
        <v>0.62604614444444451</v>
      </c>
      <c r="AP524" s="181" t="str">
        <f t="shared" si="314"/>
        <v xml:space="preserve"> </v>
      </c>
      <c r="AQ524" s="181">
        <f t="shared" si="314"/>
        <v>0.62604614444444451</v>
      </c>
      <c r="AR524" s="138">
        <f t="shared" si="315"/>
        <v>0</v>
      </c>
      <c r="AS524" s="138">
        <f t="shared" si="315"/>
        <v>0</v>
      </c>
      <c r="AT524" s="138">
        <f t="shared" si="315"/>
        <v>0</v>
      </c>
      <c r="AU524" s="138">
        <f>SUM(AR524:AT524)</f>
        <v>0</v>
      </c>
      <c r="AV524" s="143"/>
    </row>
    <row r="525" spans="1:48" s="96" customFormat="1">
      <c r="A525" s="135"/>
      <c r="B525" s="136"/>
      <c r="C525" s="216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>
        <f t="shared" si="303"/>
        <v>0</v>
      </c>
      <c r="AC525" s="138">
        <f t="shared" si="303"/>
        <v>0</v>
      </c>
      <c r="AD525" s="138">
        <f t="shared" si="303"/>
        <v>0</v>
      </c>
      <c r="AE525" s="138">
        <f t="shared" si="304"/>
        <v>0</v>
      </c>
      <c r="AF525" s="138"/>
      <c r="AG525" s="138"/>
      <c r="AH525" s="138"/>
      <c r="AI525" s="138"/>
      <c r="AJ525" s="138"/>
      <c r="AK525" s="138"/>
      <c r="AL525" s="138"/>
      <c r="AM525" s="138"/>
      <c r="AN525" s="181"/>
      <c r="AO525" s="181"/>
      <c r="AP525" s="181"/>
      <c r="AQ525" s="181"/>
      <c r="AR525" s="138"/>
      <c r="AS525" s="138"/>
      <c r="AT525" s="138"/>
      <c r="AU525" s="138"/>
      <c r="AV525" s="143"/>
    </row>
    <row r="526" spans="1:48" s="96" customFormat="1">
      <c r="A526" s="135"/>
      <c r="B526" s="136"/>
      <c r="C526" s="216" t="s">
        <v>62</v>
      </c>
      <c r="D526" s="138"/>
      <c r="E526" s="138"/>
      <c r="F526" s="138"/>
      <c r="G526" s="138">
        <f t="shared" si="306"/>
        <v>0</v>
      </c>
      <c r="H526" s="138"/>
      <c r="I526" s="138"/>
      <c r="J526" s="138"/>
      <c r="K526" s="138">
        <f t="shared" si="307"/>
        <v>0</v>
      </c>
      <c r="L526" s="138">
        <f t="shared" si="308"/>
        <v>0</v>
      </c>
      <c r="M526" s="138">
        <f t="shared" si="308"/>
        <v>0</v>
      </c>
      <c r="N526" s="138">
        <f t="shared" si="308"/>
        <v>0</v>
      </c>
      <c r="O526" s="138">
        <f t="shared" si="309"/>
        <v>0</v>
      </c>
      <c r="P526" s="138"/>
      <c r="Q526" s="138"/>
      <c r="R526" s="138"/>
      <c r="S526" s="138">
        <f t="shared" si="310"/>
        <v>0</v>
      </c>
      <c r="T526" s="138"/>
      <c r="U526" s="138"/>
      <c r="V526" s="138"/>
      <c r="W526" s="138">
        <f t="shared" si="311"/>
        <v>0</v>
      </c>
      <c r="X526" s="138"/>
      <c r="Y526" s="138">
        <f>+[3]EAMC!J129</f>
        <v>50000</v>
      </c>
      <c r="Z526" s="138"/>
      <c r="AA526" s="138">
        <f t="shared" si="312"/>
        <v>50000</v>
      </c>
      <c r="AB526" s="138">
        <f t="shared" si="303"/>
        <v>0</v>
      </c>
      <c r="AC526" s="138">
        <f t="shared" si="303"/>
        <v>50000</v>
      </c>
      <c r="AD526" s="138">
        <f t="shared" si="303"/>
        <v>0</v>
      </c>
      <c r="AE526" s="138">
        <f t="shared" si="304"/>
        <v>50000</v>
      </c>
      <c r="AF526" s="138"/>
      <c r="AG526" s="138">
        <f>+[3]EAMC!AX129</f>
        <v>2971.28</v>
      </c>
      <c r="AH526" s="138"/>
      <c r="AI526" s="138">
        <f t="shared" si="313"/>
        <v>2971.28</v>
      </c>
      <c r="AJ526" s="138">
        <f t="shared" si="277"/>
        <v>0</v>
      </c>
      <c r="AK526" s="138">
        <f t="shared" si="277"/>
        <v>47028.72</v>
      </c>
      <c r="AL526" s="138">
        <f t="shared" si="277"/>
        <v>0</v>
      </c>
      <c r="AM526" s="138">
        <f t="shared" ref="AM526:AM536" si="325">SUM(AJ526:AL526)</f>
        <v>47028.72</v>
      </c>
      <c r="AN526" s="181" t="str">
        <f t="shared" si="314"/>
        <v xml:space="preserve"> </v>
      </c>
      <c r="AO526" s="181">
        <f t="shared" si="314"/>
        <v>5.9425600000000002E-2</v>
      </c>
      <c r="AP526" s="181" t="str">
        <f t="shared" si="314"/>
        <v xml:space="preserve"> </v>
      </c>
      <c r="AQ526" s="181">
        <f t="shared" si="314"/>
        <v>5.9425600000000002E-2</v>
      </c>
      <c r="AR526" s="138">
        <f t="shared" si="315"/>
        <v>0</v>
      </c>
      <c r="AS526" s="138">
        <f t="shared" si="315"/>
        <v>0</v>
      </c>
      <c r="AT526" s="138">
        <f t="shared" si="315"/>
        <v>0</v>
      </c>
      <c r="AU526" s="138">
        <f t="shared" si="316"/>
        <v>0</v>
      </c>
      <c r="AV526" s="143"/>
    </row>
    <row r="527" spans="1:48" s="96" customFormat="1">
      <c r="A527" s="135"/>
      <c r="B527" s="136"/>
      <c r="C527" s="218" t="s">
        <v>64</v>
      </c>
      <c r="D527" s="138"/>
      <c r="E527" s="138"/>
      <c r="F527" s="138"/>
      <c r="G527" s="138">
        <f t="shared" si="306"/>
        <v>0</v>
      </c>
      <c r="H527" s="138"/>
      <c r="I527" s="138"/>
      <c r="J527" s="138"/>
      <c r="K527" s="138">
        <f t="shared" si="307"/>
        <v>0</v>
      </c>
      <c r="L527" s="138">
        <f t="shared" si="308"/>
        <v>0</v>
      </c>
      <c r="M527" s="138">
        <f t="shared" si="308"/>
        <v>0</v>
      </c>
      <c r="N527" s="138">
        <f t="shared" si="308"/>
        <v>0</v>
      </c>
      <c r="O527" s="138">
        <f t="shared" si="309"/>
        <v>0</v>
      </c>
      <c r="P527" s="138"/>
      <c r="Q527" s="138"/>
      <c r="R527" s="138"/>
      <c r="S527" s="138">
        <f t="shared" si="310"/>
        <v>0</v>
      </c>
      <c r="T527" s="138"/>
      <c r="U527" s="138"/>
      <c r="V527" s="138"/>
      <c r="W527" s="138">
        <f t="shared" si="311"/>
        <v>0</v>
      </c>
      <c r="X527" s="138"/>
      <c r="Y527" s="138">
        <f>+[3]JRMMC!J129</f>
        <v>50000</v>
      </c>
      <c r="Z527" s="138"/>
      <c r="AA527" s="138">
        <f t="shared" si="312"/>
        <v>50000</v>
      </c>
      <c r="AB527" s="138">
        <f t="shared" si="303"/>
        <v>0</v>
      </c>
      <c r="AC527" s="138">
        <f t="shared" si="303"/>
        <v>50000</v>
      </c>
      <c r="AD527" s="138">
        <f t="shared" si="303"/>
        <v>0</v>
      </c>
      <c r="AE527" s="138">
        <f t="shared" si="304"/>
        <v>50000</v>
      </c>
      <c r="AF527" s="138"/>
      <c r="AG527" s="138">
        <f>+[3]JRMMC!AX129</f>
        <v>0</v>
      </c>
      <c r="AH527" s="138"/>
      <c r="AI527" s="138">
        <f t="shared" si="313"/>
        <v>0</v>
      </c>
      <c r="AJ527" s="138">
        <f t="shared" si="277"/>
        <v>0</v>
      </c>
      <c r="AK527" s="138">
        <f t="shared" si="277"/>
        <v>50000</v>
      </c>
      <c r="AL527" s="138">
        <f t="shared" si="277"/>
        <v>0</v>
      </c>
      <c r="AM527" s="138">
        <f t="shared" si="325"/>
        <v>50000</v>
      </c>
      <c r="AN527" s="181" t="str">
        <f t="shared" si="314"/>
        <v xml:space="preserve"> </v>
      </c>
      <c r="AO527" s="181">
        <f t="shared" si="314"/>
        <v>0</v>
      </c>
      <c r="AP527" s="181" t="str">
        <f t="shared" si="314"/>
        <v xml:space="preserve"> </v>
      </c>
      <c r="AQ527" s="181">
        <f t="shared" si="314"/>
        <v>0</v>
      </c>
      <c r="AR527" s="138">
        <f t="shared" si="315"/>
        <v>0</v>
      </c>
      <c r="AS527" s="138">
        <f t="shared" si="315"/>
        <v>0</v>
      </c>
      <c r="AT527" s="138">
        <f t="shared" si="315"/>
        <v>0</v>
      </c>
      <c r="AU527" s="138">
        <f t="shared" si="316"/>
        <v>0</v>
      </c>
      <c r="AV527" s="143"/>
    </row>
    <row r="528" spans="1:48" s="96" customFormat="1">
      <c r="A528" s="135"/>
      <c r="B528" s="136"/>
      <c r="C528" s="216" t="s">
        <v>66</v>
      </c>
      <c r="D528" s="138"/>
      <c r="E528" s="138"/>
      <c r="F528" s="138"/>
      <c r="G528" s="138">
        <f t="shared" si="306"/>
        <v>0</v>
      </c>
      <c r="H528" s="138"/>
      <c r="I528" s="138"/>
      <c r="J528" s="138"/>
      <c r="K528" s="138">
        <f t="shared" si="307"/>
        <v>0</v>
      </c>
      <c r="L528" s="138">
        <f t="shared" si="308"/>
        <v>0</v>
      </c>
      <c r="M528" s="138">
        <f t="shared" si="308"/>
        <v>0</v>
      </c>
      <c r="N528" s="138">
        <f t="shared" si="308"/>
        <v>0</v>
      </c>
      <c r="O528" s="138">
        <f t="shared" si="309"/>
        <v>0</v>
      </c>
      <c r="P528" s="138"/>
      <c r="Q528" s="138"/>
      <c r="R528" s="138"/>
      <c r="S528" s="138">
        <f t="shared" si="310"/>
        <v>0</v>
      </c>
      <c r="T528" s="138"/>
      <c r="U528" s="138"/>
      <c r="V528" s="138"/>
      <c r="W528" s="138">
        <f t="shared" si="311"/>
        <v>0</v>
      </c>
      <c r="X528" s="138"/>
      <c r="Y528" s="138">
        <f>[3]NCH!J129</f>
        <v>50000</v>
      </c>
      <c r="Z528" s="138"/>
      <c r="AA528" s="138">
        <f t="shared" si="312"/>
        <v>50000</v>
      </c>
      <c r="AB528" s="138">
        <f t="shared" si="303"/>
        <v>0</v>
      </c>
      <c r="AC528" s="138">
        <f t="shared" si="303"/>
        <v>50000</v>
      </c>
      <c r="AD528" s="138">
        <f t="shared" si="303"/>
        <v>0</v>
      </c>
      <c r="AE528" s="138">
        <f t="shared" si="304"/>
        <v>50000</v>
      </c>
      <c r="AF528" s="138"/>
      <c r="AG528" s="138">
        <f>[3]NCH!AX129</f>
        <v>50000</v>
      </c>
      <c r="AH528" s="138"/>
      <c r="AI528" s="138">
        <f t="shared" si="313"/>
        <v>50000</v>
      </c>
      <c r="AJ528" s="138">
        <f t="shared" si="277"/>
        <v>0</v>
      </c>
      <c r="AK528" s="138">
        <f t="shared" si="277"/>
        <v>0</v>
      </c>
      <c r="AL528" s="138">
        <f t="shared" si="277"/>
        <v>0</v>
      </c>
      <c r="AM528" s="138">
        <f t="shared" si="325"/>
        <v>0</v>
      </c>
      <c r="AN528" s="181" t="str">
        <f t="shared" si="314"/>
        <v xml:space="preserve"> </v>
      </c>
      <c r="AO528" s="181">
        <f t="shared" si="314"/>
        <v>1</v>
      </c>
      <c r="AP528" s="181" t="str">
        <f t="shared" si="314"/>
        <v xml:space="preserve"> </v>
      </c>
      <c r="AQ528" s="181">
        <f t="shared" si="314"/>
        <v>1</v>
      </c>
      <c r="AR528" s="138">
        <f t="shared" si="315"/>
        <v>0</v>
      </c>
      <c r="AS528" s="138">
        <f t="shared" si="315"/>
        <v>0</v>
      </c>
      <c r="AT528" s="138">
        <f t="shared" si="315"/>
        <v>0</v>
      </c>
      <c r="AU528" s="138">
        <f t="shared" si="316"/>
        <v>0</v>
      </c>
      <c r="AV528" s="143"/>
    </row>
    <row r="529" spans="1:49" s="96" customFormat="1">
      <c r="A529" s="135"/>
      <c r="B529" s="136"/>
      <c r="C529" s="216" t="s">
        <v>67</v>
      </c>
      <c r="D529" s="138"/>
      <c r="E529" s="138"/>
      <c r="F529" s="138"/>
      <c r="G529" s="138">
        <f t="shared" si="306"/>
        <v>0</v>
      </c>
      <c r="H529" s="138"/>
      <c r="I529" s="138"/>
      <c r="J529" s="138"/>
      <c r="K529" s="138">
        <f t="shared" si="307"/>
        <v>0</v>
      </c>
      <c r="L529" s="138">
        <f t="shared" si="308"/>
        <v>0</v>
      </c>
      <c r="M529" s="138">
        <f t="shared" si="308"/>
        <v>0</v>
      </c>
      <c r="N529" s="138">
        <f t="shared" si="308"/>
        <v>0</v>
      </c>
      <c r="O529" s="138">
        <f t="shared" si="309"/>
        <v>0</v>
      </c>
      <c r="P529" s="138"/>
      <c r="Q529" s="138"/>
      <c r="R529" s="138"/>
      <c r="S529" s="138">
        <f t="shared" si="310"/>
        <v>0</v>
      </c>
      <c r="T529" s="138"/>
      <c r="U529" s="138"/>
      <c r="V529" s="138"/>
      <c r="W529" s="138">
        <f t="shared" si="311"/>
        <v>0</v>
      </c>
      <c r="X529" s="138"/>
      <c r="Y529" s="138">
        <f>+[3]QMMC!J129</f>
        <v>50000</v>
      </c>
      <c r="Z529" s="138"/>
      <c r="AA529" s="138">
        <f t="shared" si="312"/>
        <v>50000</v>
      </c>
      <c r="AB529" s="138">
        <f t="shared" si="303"/>
        <v>0</v>
      </c>
      <c r="AC529" s="138">
        <f t="shared" si="303"/>
        <v>50000</v>
      </c>
      <c r="AD529" s="138">
        <f t="shared" si="303"/>
        <v>0</v>
      </c>
      <c r="AE529" s="138">
        <f t="shared" si="304"/>
        <v>50000</v>
      </c>
      <c r="AF529" s="138"/>
      <c r="AG529" s="138">
        <f>+[3]QMMC!AX129</f>
        <v>0</v>
      </c>
      <c r="AH529" s="138"/>
      <c r="AI529" s="138">
        <f t="shared" si="313"/>
        <v>0</v>
      </c>
      <c r="AJ529" s="138">
        <f t="shared" si="277"/>
        <v>0</v>
      </c>
      <c r="AK529" s="138">
        <f t="shared" si="277"/>
        <v>50000</v>
      </c>
      <c r="AL529" s="138">
        <f t="shared" si="277"/>
        <v>0</v>
      </c>
      <c r="AM529" s="138">
        <f t="shared" si="325"/>
        <v>50000</v>
      </c>
      <c r="AN529" s="181" t="str">
        <f t="shared" si="314"/>
        <v xml:space="preserve"> </v>
      </c>
      <c r="AO529" s="181">
        <f t="shared" si="314"/>
        <v>0</v>
      </c>
      <c r="AP529" s="181" t="str">
        <f t="shared" si="314"/>
        <v xml:space="preserve"> </v>
      </c>
      <c r="AQ529" s="181">
        <f t="shared" si="314"/>
        <v>0</v>
      </c>
      <c r="AR529" s="138">
        <f t="shared" si="315"/>
        <v>0</v>
      </c>
      <c r="AS529" s="138">
        <f t="shared" si="315"/>
        <v>0</v>
      </c>
      <c r="AT529" s="138">
        <f t="shared" si="315"/>
        <v>0</v>
      </c>
      <c r="AU529" s="138">
        <f t="shared" si="316"/>
        <v>0</v>
      </c>
      <c r="AV529" s="143"/>
    </row>
    <row r="530" spans="1:49" s="96" customFormat="1">
      <c r="A530" s="135"/>
      <c r="B530" s="136"/>
      <c r="C530" s="216" t="s">
        <v>68</v>
      </c>
      <c r="D530" s="138"/>
      <c r="E530" s="138"/>
      <c r="F530" s="138"/>
      <c r="G530" s="138">
        <f t="shared" si="306"/>
        <v>0</v>
      </c>
      <c r="H530" s="138"/>
      <c r="I530" s="138"/>
      <c r="J530" s="138"/>
      <c r="K530" s="138">
        <f t="shared" si="307"/>
        <v>0</v>
      </c>
      <c r="L530" s="138">
        <f t="shared" si="308"/>
        <v>0</v>
      </c>
      <c r="M530" s="138">
        <f t="shared" si="308"/>
        <v>0</v>
      </c>
      <c r="N530" s="138">
        <f t="shared" si="308"/>
        <v>0</v>
      </c>
      <c r="O530" s="138">
        <f t="shared" si="309"/>
        <v>0</v>
      </c>
      <c r="P530" s="138"/>
      <c r="Q530" s="138"/>
      <c r="R530" s="138"/>
      <c r="S530" s="138">
        <f t="shared" si="310"/>
        <v>0</v>
      </c>
      <c r="T530" s="138"/>
      <c r="U530" s="138"/>
      <c r="V530" s="138"/>
      <c r="W530" s="138">
        <f t="shared" si="311"/>
        <v>0</v>
      </c>
      <c r="X530" s="138"/>
      <c r="Y530" s="138">
        <f>[3]RITM!J129</f>
        <v>1500000</v>
      </c>
      <c r="Z530" s="138"/>
      <c r="AA530" s="138">
        <f t="shared" si="312"/>
        <v>1500000</v>
      </c>
      <c r="AB530" s="138">
        <f t="shared" si="303"/>
        <v>0</v>
      </c>
      <c r="AC530" s="138">
        <f t="shared" si="303"/>
        <v>1500000</v>
      </c>
      <c r="AD530" s="138">
        <f t="shared" si="303"/>
        <v>0</v>
      </c>
      <c r="AE530" s="138">
        <f t="shared" si="304"/>
        <v>1500000</v>
      </c>
      <c r="AF530" s="138"/>
      <c r="AG530" s="138">
        <f>[3]RITM!AX129</f>
        <v>199518</v>
      </c>
      <c r="AH530" s="138"/>
      <c r="AI530" s="138">
        <f t="shared" si="313"/>
        <v>199518</v>
      </c>
      <c r="AJ530" s="138">
        <f t="shared" si="277"/>
        <v>0</v>
      </c>
      <c r="AK530" s="138">
        <f t="shared" si="277"/>
        <v>1300482</v>
      </c>
      <c r="AL530" s="138">
        <f t="shared" si="277"/>
        <v>0</v>
      </c>
      <c r="AM530" s="138">
        <f t="shared" si="325"/>
        <v>1300482</v>
      </c>
      <c r="AN530" s="181" t="str">
        <f t="shared" si="314"/>
        <v xml:space="preserve"> </v>
      </c>
      <c r="AO530" s="181">
        <f t="shared" si="314"/>
        <v>0.13301199999999999</v>
      </c>
      <c r="AP530" s="181" t="str">
        <f t="shared" si="314"/>
        <v xml:space="preserve"> </v>
      </c>
      <c r="AQ530" s="181">
        <f t="shared" si="314"/>
        <v>0.13301199999999999</v>
      </c>
      <c r="AR530" s="138">
        <f t="shared" si="315"/>
        <v>0</v>
      </c>
      <c r="AS530" s="138">
        <f t="shared" si="315"/>
        <v>0</v>
      </c>
      <c r="AT530" s="138">
        <f t="shared" si="315"/>
        <v>0</v>
      </c>
      <c r="AU530" s="138">
        <f t="shared" si="316"/>
        <v>0</v>
      </c>
      <c r="AV530" s="143"/>
    </row>
    <row r="531" spans="1:49" s="96" customFormat="1">
      <c r="A531" s="135"/>
      <c r="B531" s="136"/>
      <c r="C531" s="216" t="s">
        <v>226</v>
      </c>
      <c r="D531" s="138"/>
      <c r="E531" s="138"/>
      <c r="F531" s="138"/>
      <c r="G531" s="138">
        <f>SUM(D531:F531)</f>
        <v>0</v>
      </c>
      <c r="H531" s="138"/>
      <c r="I531" s="138"/>
      <c r="J531" s="138"/>
      <c r="K531" s="138">
        <f>SUM(H531:J531)</f>
        <v>0</v>
      </c>
      <c r="L531" s="138">
        <f>+D531+H531</f>
        <v>0</v>
      </c>
      <c r="M531" s="138">
        <f>+E531+I531</f>
        <v>0</v>
      </c>
      <c r="N531" s="138">
        <f>+F531+J531</f>
        <v>0</v>
      </c>
      <c r="O531" s="138">
        <f>SUM(L531:N531)</f>
        <v>0</v>
      </c>
      <c r="P531" s="138"/>
      <c r="Q531" s="138"/>
      <c r="R531" s="138"/>
      <c r="S531" s="138">
        <f>SUM(P531:R531)</f>
        <v>0</v>
      </c>
      <c r="T531" s="138"/>
      <c r="U531" s="138"/>
      <c r="V531" s="138"/>
      <c r="W531" s="138">
        <f>SUM(T531:V531)</f>
        <v>0</v>
      </c>
      <c r="X531" s="138"/>
      <c r="Y531" s="138">
        <f>+[3]RMC!J129</f>
        <v>50000</v>
      </c>
      <c r="Z531" s="138"/>
      <c r="AA531" s="138">
        <f>SUM(X531:Z531)</f>
        <v>50000</v>
      </c>
      <c r="AB531" s="138">
        <f t="shared" si="303"/>
        <v>0</v>
      </c>
      <c r="AC531" s="138">
        <f t="shared" si="303"/>
        <v>50000</v>
      </c>
      <c r="AD531" s="138">
        <f t="shared" si="303"/>
        <v>0</v>
      </c>
      <c r="AE531" s="138">
        <f t="shared" si="304"/>
        <v>50000</v>
      </c>
      <c r="AF531" s="138"/>
      <c r="AG531" s="138">
        <f>+[3]RMC!AX129</f>
        <v>48590</v>
      </c>
      <c r="AH531" s="138"/>
      <c r="AI531" s="138">
        <f>SUM(AF531:AH531)</f>
        <v>48590</v>
      </c>
      <c r="AJ531" s="138">
        <f>+AB531-AF531</f>
        <v>0</v>
      </c>
      <c r="AK531" s="138">
        <f>+AC531-AG531</f>
        <v>1410</v>
      </c>
      <c r="AL531" s="138">
        <f>+AD531-AH531</f>
        <v>0</v>
      </c>
      <c r="AM531" s="138">
        <f t="shared" si="325"/>
        <v>1410</v>
      </c>
      <c r="AN531" s="181" t="str">
        <f>IF(AB531=0," ",AF531/AB531)</f>
        <v xml:space="preserve"> </v>
      </c>
      <c r="AO531" s="181">
        <f>IF(AC531=0," ",AG531/AC531)</f>
        <v>0.9718</v>
      </c>
      <c r="AP531" s="181" t="str">
        <f>IF(AD531=0," ",AH531/AD531)</f>
        <v xml:space="preserve"> </v>
      </c>
      <c r="AQ531" s="181">
        <f>IF(AE531=0," ",AI531/AE531)</f>
        <v>0.9718</v>
      </c>
      <c r="AR531" s="138">
        <f>+L531-P531-T531</f>
        <v>0</v>
      </c>
      <c r="AS531" s="138">
        <f>+M531-Q531-U531</f>
        <v>0</v>
      </c>
      <c r="AT531" s="138">
        <f>+N531-R531-V531</f>
        <v>0</v>
      </c>
      <c r="AU531" s="138">
        <f>SUM(AR531:AT531)</f>
        <v>0</v>
      </c>
      <c r="AV531" s="143"/>
    </row>
    <row r="532" spans="1:49" s="96" customFormat="1">
      <c r="A532" s="135"/>
      <c r="B532" s="136"/>
      <c r="C532" s="216" t="s">
        <v>69</v>
      </c>
      <c r="D532" s="138"/>
      <c r="E532" s="138"/>
      <c r="F532" s="138"/>
      <c r="G532" s="138">
        <f t="shared" si="306"/>
        <v>0</v>
      </c>
      <c r="H532" s="138"/>
      <c r="I532" s="138"/>
      <c r="J532" s="138"/>
      <c r="K532" s="138">
        <f t="shared" si="307"/>
        <v>0</v>
      </c>
      <c r="L532" s="138">
        <f t="shared" si="308"/>
        <v>0</v>
      </c>
      <c r="M532" s="138">
        <f t="shared" si="308"/>
        <v>0</v>
      </c>
      <c r="N532" s="138">
        <f t="shared" si="308"/>
        <v>0</v>
      </c>
      <c r="O532" s="138">
        <f t="shared" si="309"/>
        <v>0</v>
      </c>
      <c r="P532" s="138"/>
      <c r="Q532" s="138"/>
      <c r="R532" s="138"/>
      <c r="S532" s="138">
        <f t="shared" si="310"/>
        <v>0</v>
      </c>
      <c r="T532" s="138"/>
      <c r="U532" s="138"/>
      <c r="V532" s="138"/>
      <c r="W532" s="138">
        <f t="shared" si="311"/>
        <v>0</v>
      </c>
      <c r="X532" s="138"/>
      <c r="Y532" s="138">
        <f>+[3]SLH!J129</f>
        <v>22300000</v>
      </c>
      <c r="Z532" s="138"/>
      <c r="AA532" s="138">
        <f t="shared" si="312"/>
        <v>22300000</v>
      </c>
      <c r="AB532" s="138">
        <f t="shared" si="303"/>
        <v>0</v>
      </c>
      <c r="AC532" s="138">
        <f t="shared" si="303"/>
        <v>22300000</v>
      </c>
      <c r="AD532" s="138">
        <f t="shared" si="303"/>
        <v>0</v>
      </c>
      <c r="AE532" s="138">
        <f t="shared" si="304"/>
        <v>22300000</v>
      </c>
      <c r="AF532" s="138"/>
      <c r="AG532" s="138">
        <f>+[3]SLH!AX129</f>
        <v>14331189.880000001</v>
      </c>
      <c r="AH532" s="138"/>
      <c r="AI532" s="138">
        <f t="shared" si="313"/>
        <v>14331189.880000001</v>
      </c>
      <c r="AJ532" s="138">
        <f t="shared" si="277"/>
        <v>0</v>
      </c>
      <c r="AK532" s="138">
        <f t="shared" si="277"/>
        <v>7968810.1199999992</v>
      </c>
      <c r="AL532" s="138">
        <f t="shared" si="277"/>
        <v>0</v>
      </c>
      <c r="AM532" s="138">
        <f t="shared" si="325"/>
        <v>7968810.1199999992</v>
      </c>
      <c r="AN532" s="181" t="str">
        <f t="shared" si="314"/>
        <v xml:space="preserve"> </v>
      </c>
      <c r="AO532" s="181">
        <f t="shared" si="314"/>
        <v>0.64265425470852022</v>
      </c>
      <c r="AP532" s="181" t="str">
        <f t="shared" si="314"/>
        <v xml:space="preserve"> </v>
      </c>
      <c r="AQ532" s="181">
        <f t="shared" si="314"/>
        <v>0.64265425470852022</v>
      </c>
      <c r="AR532" s="138">
        <f t="shared" si="315"/>
        <v>0</v>
      </c>
      <c r="AS532" s="138">
        <f t="shared" si="315"/>
        <v>0</v>
      </c>
      <c r="AT532" s="138">
        <f t="shared" si="315"/>
        <v>0</v>
      </c>
      <c r="AU532" s="138">
        <f t="shared" si="316"/>
        <v>0</v>
      </c>
      <c r="AV532" s="143"/>
    </row>
    <row r="533" spans="1:49" s="96" customFormat="1">
      <c r="A533" s="135"/>
      <c r="B533" s="136"/>
      <c r="C533" s="216" t="s">
        <v>70</v>
      </c>
      <c r="D533" s="138"/>
      <c r="E533" s="138"/>
      <c r="F533" s="138"/>
      <c r="G533" s="138">
        <f t="shared" si="306"/>
        <v>0</v>
      </c>
      <c r="H533" s="138"/>
      <c r="I533" s="138"/>
      <c r="J533" s="138"/>
      <c r="K533" s="138">
        <f t="shared" si="307"/>
        <v>0</v>
      </c>
      <c r="L533" s="138">
        <f t="shared" si="308"/>
        <v>0</v>
      </c>
      <c r="M533" s="138">
        <f t="shared" si="308"/>
        <v>0</v>
      </c>
      <c r="N533" s="138">
        <f t="shared" si="308"/>
        <v>0</v>
      </c>
      <c r="O533" s="138">
        <f t="shared" si="309"/>
        <v>0</v>
      </c>
      <c r="P533" s="138"/>
      <c r="Q533" s="138"/>
      <c r="R533" s="138"/>
      <c r="S533" s="138">
        <f t="shared" si="310"/>
        <v>0</v>
      </c>
      <c r="T533" s="138"/>
      <c r="U533" s="138"/>
      <c r="V533" s="138"/>
      <c r="W533" s="138">
        <f t="shared" si="311"/>
        <v>0</v>
      </c>
      <c r="X533" s="138"/>
      <c r="Y533" s="138">
        <f>+[3]TMC!J129</f>
        <v>50000</v>
      </c>
      <c r="Z533" s="138"/>
      <c r="AA533" s="138">
        <f t="shared" si="312"/>
        <v>50000</v>
      </c>
      <c r="AB533" s="138">
        <f t="shared" si="303"/>
        <v>0</v>
      </c>
      <c r="AC533" s="138">
        <f t="shared" si="303"/>
        <v>50000</v>
      </c>
      <c r="AD533" s="138">
        <f t="shared" si="303"/>
        <v>0</v>
      </c>
      <c r="AE533" s="138">
        <f t="shared" si="304"/>
        <v>50000</v>
      </c>
      <c r="AF533" s="138"/>
      <c r="AG533" s="138">
        <f>+[3]TMC!AX129</f>
        <v>50000</v>
      </c>
      <c r="AH533" s="138"/>
      <c r="AI533" s="138">
        <f t="shared" si="313"/>
        <v>50000</v>
      </c>
      <c r="AJ533" s="138">
        <f t="shared" si="277"/>
        <v>0</v>
      </c>
      <c r="AK533" s="138">
        <f t="shared" si="277"/>
        <v>0</v>
      </c>
      <c r="AL533" s="138">
        <f t="shared" si="277"/>
        <v>0</v>
      </c>
      <c r="AM533" s="138">
        <f t="shared" si="325"/>
        <v>0</v>
      </c>
      <c r="AN533" s="181" t="str">
        <f t="shared" si="314"/>
        <v xml:space="preserve"> </v>
      </c>
      <c r="AO533" s="181">
        <f t="shared" si="314"/>
        <v>1</v>
      </c>
      <c r="AP533" s="181" t="str">
        <f t="shared" si="314"/>
        <v xml:space="preserve"> </v>
      </c>
      <c r="AQ533" s="181">
        <f t="shared" si="314"/>
        <v>1</v>
      </c>
      <c r="AR533" s="138">
        <f t="shared" si="315"/>
        <v>0</v>
      </c>
      <c r="AS533" s="138">
        <f t="shared" si="315"/>
        <v>0</v>
      </c>
      <c r="AT533" s="138">
        <f t="shared" si="315"/>
        <v>0</v>
      </c>
      <c r="AU533" s="138">
        <f t="shared" si="316"/>
        <v>0</v>
      </c>
      <c r="AV533" s="143"/>
    </row>
    <row r="534" spans="1:49" s="96" customFormat="1">
      <c r="A534" s="135"/>
      <c r="B534" s="136"/>
      <c r="C534" s="212"/>
      <c r="D534" s="138"/>
      <c r="E534" s="138"/>
      <c r="F534" s="138"/>
      <c r="G534" s="138">
        <f t="shared" si="306"/>
        <v>0</v>
      </c>
      <c r="H534" s="138"/>
      <c r="I534" s="138"/>
      <c r="J534" s="138"/>
      <c r="K534" s="138">
        <f t="shared" si="307"/>
        <v>0</v>
      </c>
      <c r="L534" s="138">
        <f t="shared" si="308"/>
        <v>0</v>
      </c>
      <c r="M534" s="138">
        <f t="shared" si="308"/>
        <v>0</v>
      </c>
      <c r="N534" s="138">
        <f t="shared" si="308"/>
        <v>0</v>
      </c>
      <c r="O534" s="138">
        <f t="shared" si="309"/>
        <v>0</v>
      </c>
      <c r="P534" s="138"/>
      <c r="Q534" s="138"/>
      <c r="R534" s="138"/>
      <c r="S534" s="138">
        <f t="shared" si="310"/>
        <v>0</v>
      </c>
      <c r="T534" s="138"/>
      <c r="U534" s="138"/>
      <c r="V534" s="138"/>
      <c r="W534" s="138">
        <f t="shared" si="311"/>
        <v>0</v>
      </c>
      <c r="X534" s="138"/>
      <c r="Y534" s="138"/>
      <c r="Z534" s="138"/>
      <c r="AA534" s="138">
        <f t="shared" si="312"/>
        <v>0</v>
      </c>
      <c r="AB534" s="138">
        <f t="shared" si="303"/>
        <v>0</v>
      </c>
      <c r="AC534" s="138">
        <f t="shared" si="303"/>
        <v>0</v>
      </c>
      <c r="AD534" s="138">
        <f t="shared" si="303"/>
        <v>0</v>
      </c>
      <c r="AE534" s="138">
        <f t="shared" si="304"/>
        <v>0</v>
      </c>
      <c r="AF534" s="138"/>
      <c r="AG534" s="138"/>
      <c r="AH534" s="138"/>
      <c r="AI534" s="138">
        <f t="shared" si="313"/>
        <v>0</v>
      </c>
      <c r="AJ534" s="138">
        <f t="shared" si="277"/>
        <v>0</v>
      </c>
      <c r="AK534" s="138">
        <f t="shared" si="277"/>
        <v>0</v>
      </c>
      <c r="AL534" s="138">
        <f t="shared" si="277"/>
        <v>0</v>
      </c>
      <c r="AM534" s="138">
        <f t="shared" si="325"/>
        <v>0</v>
      </c>
      <c r="AN534" s="181" t="str">
        <f t="shared" si="314"/>
        <v xml:space="preserve"> </v>
      </c>
      <c r="AO534" s="181" t="str">
        <f t="shared" si="314"/>
        <v xml:space="preserve"> </v>
      </c>
      <c r="AP534" s="181" t="str">
        <f t="shared" si="314"/>
        <v xml:space="preserve"> </v>
      </c>
      <c r="AQ534" s="181" t="str">
        <f t="shared" si="314"/>
        <v xml:space="preserve"> </v>
      </c>
      <c r="AR534" s="138">
        <f t="shared" si="315"/>
        <v>0</v>
      </c>
      <c r="AS534" s="138">
        <f t="shared" si="315"/>
        <v>0</v>
      </c>
      <c r="AT534" s="138">
        <f t="shared" si="315"/>
        <v>0</v>
      </c>
      <c r="AU534" s="138">
        <f t="shared" si="316"/>
        <v>0</v>
      </c>
      <c r="AV534" s="143"/>
    </row>
    <row r="535" spans="1:49" s="168" customFormat="1">
      <c r="A535" s="176" t="s">
        <v>233</v>
      </c>
      <c r="B535" s="177"/>
      <c r="C535" s="211" t="s">
        <v>234</v>
      </c>
      <c r="D535" s="164">
        <f>SUM(D536:D561)</f>
        <v>0</v>
      </c>
      <c r="E535" s="164">
        <f t="shared" ref="E535:AH535" si="326">SUM(E536:E561)</f>
        <v>86460000</v>
      </c>
      <c r="F535" s="164">
        <f t="shared" si="326"/>
        <v>0</v>
      </c>
      <c r="G535" s="164">
        <f t="shared" si="326"/>
        <v>86460000</v>
      </c>
      <c r="H535" s="164">
        <f t="shared" si="326"/>
        <v>0</v>
      </c>
      <c r="I535" s="164">
        <f t="shared" si="326"/>
        <v>0</v>
      </c>
      <c r="J535" s="164">
        <f t="shared" si="326"/>
        <v>0</v>
      </c>
      <c r="K535" s="164">
        <f t="shared" si="307"/>
        <v>0</v>
      </c>
      <c r="L535" s="164">
        <f t="shared" si="308"/>
        <v>0</v>
      </c>
      <c r="M535" s="164">
        <f t="shared" si="308"/>
        <v>86460000</v>
      </c>
      <c r="N535" s="164">
        <f t="shared" si="308"/>
        <v>0</v>
      </c>
      <c r="O535" s="164">
        <f t="shared" si="309"/>
        <v>86460000</v>
      </c>
      <c r="P535" s="164">
        <f t="shared" si="326"/>
        <v>0</v>
      </c>
      <c r="Q535" s="164">
        <f t="shared" si="326"/>
        <v>86460000</v>
      </c>
      <c r="R535" s="164">
        <f t="shared" si="326"/>
        <v>0</v>
      </c>
      <c r="S535" s="164">
        <f t="shared" si="310"/>
        <v>86460000</v>
      </c>
      <c r="T535" s="164">
        <f t="shared" si="326"/>
        <v>0</v>
      </c>
      <c r="U535" s="164">
        <f t="shared" si="326"/>
        <v>0</v>
      </c>
      <c r="V535" s="164">
        <f t="shared" si="326"/>
        <v>0</v>
      </c>
      <c r="W535" s="164">
        <f t="shared" si="311"/>
        <v>0</v>
      </c>
      <c r="X535" s="164">
        <f t="shared" si="326"/>
        <v>0</v>
      </c>
      <c r="Y535" s="164">
        <f t="shared" si="326"/>
        <v>0</v>
      </c>
      <c r="Z535" s="164">
        <f t="shared" si="326"/>
        <v>0</v>
      </c>
      <c r="AA535" s="164">
        <f t="shared" si="312"/>
        <v>0</v>
      </c>
      <c r="AB535" s="164">
        <f t="shared" si="303"/>
        <v>0</v>
      </c>
      <c r="AC535" s="164">
        <f t="shared" si="303"/>
        <v>86460000</v>
      </c>
      <c r="AD535" s="164">
        <f t="shared" si="303"/>
        <v>0</v>
      </c>
      <c r="AE535" s="164">
        <f t="shared" si="304"/>
        <v>86460000</v>
      </c>
      <c r="AF535" s="164">
        <f t="shared" si="326"/>
        <v>0</v>
      </c>
      <c r="AG535" s="164">
        <f t="shared" si="326"/>
        <v>50317287.070000008</v>
      </c>
      <c r="AH535" s="164">
        <f t="shared" si="326"/>
        <v>0</v>
      </c>
      <c r="AI535" s="164">
        <f t="shared" si="313"/>
        <v>50317287.070000008</v>
      </c>
      <c r="AJ535" s="164">
        <f t="shared" si="277"/>
        <v>0</v>
      </c>
      <c r="AK535" s="164">
        <f t="shared" si="277"/>
        <v>36142712.929999992</v>
      </c>
      <c r="AL535" s="164">
        <f t="shared" si="277"/>
        <v>0</v>
      </c>
      <c r="AM535" s="164">
        <f t="shared" si="325"/>
        <v>36142712.929999992</v>
      </c>
      <c r="AN535" s="166" t="str">
        <f t="shared" si="314"/>
        <v xml:space="preserve"> </v>
      </c>
      <c r="AO535" s="166">
        <f t="shared" si="314"/>
        <v>0.58197186062919282</v>
      </c>
      <c r="AP535" s="166" t="str">
        <f t="shared" si="314"/>
        <v xml:space="preserve"> </v>
      </c>
      <c r="AQ535" s="166">
        <f t="shared" si="314"/>
        <v>0.58197186062919282</v>
      </c>
      <c r="AR535" s="164">
        <f t="shared" si="315"/>
        <v>0</v>
      </c>
      <c r="AS535" s="164">
        <f t="shared" si="315"/>
        <v>0</v>
      </c>
      <c r="AT535" s="164">
        <f t="shared" si="315"/>
        <v>0</v>
      </c>
      <c r="AU535" s="164">
        <f t="shared" si="316"/>
        <v>0</v>
      </c>
      <c r="AV535" s="167"/>
      <c r="AW535" s="96">
        <f>+AM535-'[1]Summary by PAP CY2015'!$BE$132</f>
        <v>0</v>
      </c>
    </row>
    <row r="536" spans="1:49" s="96" customFormat="1">
      <c r="A536" s="135"/>
      <c r="B536" s="136"/>
      <c r="C536" s="212" t="s">
        <v>51</v>
      </c>
      <c r="D536" s="138">
        <v>0</v>
      </c>
      <c r="E536" s="138">
        <v>86460000</v>
      </c>
      <c r="F536" s="138">
        <v>0</v>
      </c>
      <c r="G536" s="138">
        <f>SUM(D536:F536)</f>
        <v>86460000</v>
      </c>
      <c r="H536" s="138"/>
      <c r="I536" s="138"/>
      <c r="J536" s="138"/>
      <c r="K536" s="138">
        <f t="shared" si="307"/>
        <v>0</v>
      </c>
      <c r="L536" s="138">
        <f t="shared" si="308"/>
        <v>0</v>
      </c>
      <c r="M536" s="138">
        <f t="shared" si="308"/>
        <v>86460000</v>
      </c>
      <c r="N536" s="138">
        <f t="shared" si="308"/>
        <v>0</v>
      </c>
      <c r="O536" s="138">
        <f t="shared" si="309"/>
        <v>86460000</v>
      </c>
      <c r="P536" s="138"/>
      <c r="Q536" s="138">
        <v>86460000</v>
      </c>
      <c r="R536" s="138"/>
      <c r="S536" s="138">
        <f t="shared" si="310"/>
        <v>86460000</v>
      </c>
      <c r="T536" s="138"/>
      <c r="U536" s="138"/>
      <c r="V536" s="138"/>
      <c r="W536" s="138">
        <f t="shared" si="311"/>
        <v>0</v>
      </c>
      <c r="X536" s="138"/>
      <c r="Y536" s="138">
        <f>-'[3]Central CY'!E129</f>
        <v>-55963870</v>
      </c>
      <c r="Z536" s="138"/>
      <c r="AA536" s="138">
        <f t="shared" si="312"/>
        <v>-55963870</v>
      </c>
      <c r="AB536" s="138">
        <f t="shared" si="303"/>
        <v>0</v>
      </c>
      <c r="AC536" s="138">
        <f t="shared" si="303"/>
        <v>30496130</v>
      </c>
      <c r="AD536" s="138">
        <f t="shared" si="303"/>
        <v>0</v>
      </c>
      <c r="AE536" s="138">
        <f t="shared" si="304"/>
        <v>30496130</v>
      </c>
      <c r="AF536" s="138"/>
      <c r="AG536" s="138">
        <f>+'[3]Central CY'!F129</f>
        <v>12647154.63000001</v>
      </c>
      <c r="AH536" s="138"/>
      <c r="AI536" s="138">
        <f t="shared" si="313"/>
        <v>12647154.63000001</v>
      </c>
      <c r="AJ536" s="138">
        <f t="shared" si="277"/>
        <v>0</v>
      </c>
      <c r="AK536" s="138">
        <f t="shared" si="277"/>
        <v>17848975.36999999</v>
      </c>
      <c r="AL536" s="138">
        <f t="shared" si="277"/>
        <v>0</v>
      </c>
      <c r="AM536" s="138">
        <f t="shared" si="325"/>
        <v>17848975.36999999</v>
      </c>
      <c r="AN536" s="181" t="str">
        <f t="shared" si="314"/>
        <v xml:space="preserve"> </v>
      </c>
      <c r="AO536" s="181">
        <f t="shared" si="314"/>
        <v>0.41471342855634502</v>
      </c>
      <c r="AP536" s="181" t="str">
        <f t="shared" si="314"/>
        <v xml:space="preserve"> </v>
      </c>
      <c r="AQ536" s="181">
        <f t="shared" si="314"/>
        <v>0.41471342855634502</v>
      </c>
      <c r="AR536" s="138">
        <f t="shared" si="315"/>
        <v>0</v>
      </c>
      <c r="AS536" s="138">
        <f t="shared" si="315"/>
        <v>0</v>
      </c>
      <c r="AT536" s="138">
        <f t="shared" si="315"/>
        <v>0</v>
      </c>
      <c r="AU536" s="138">
        <f t="shared" si="316"/>
        <v>0</v>
      </c>
      <c r="AV536" s="143"/>
    </row>
    <row r="537" spans="1:49" s="183" customFormat="1" ht="24">
      <c r="A537" s="135"/>
      <c r="B537" s="136"/>
      <c r="C537" s="212" t="s">
        <v>52</v>
      </c>
      <c r="D537" s="179"/>
      <c r="E537" s="179"/>
      <c r="F537" s="179"/>
      <c r="G537" s="179">
        <f t="shared" ref="G537:G552" si="327">SUM(D537:F537)</f>
        <v>0</v>
      </c>
      <c r="H537" s="179"/>
      <c r="I537" s="179"/>
      <c r="J537" s="179"/>
      <c r="K537" s="179">
        <f t="shared" ref="K537:K552" si="328">SUM(H537:J537)</f>
        <v>0</v>
      </c>
      <c r="L537" s="179">
        <f t="shared" ref="L537:N552" si="329">+D537+H537</f>
        <v>0</v>
      </c>
      <c r="M537" s="179">
        <f t="shared" si="329"/>
        <v>0</v>
      </c>
      <c r="N537" s="179">
        <f t="shared" si="329"/>
        <v>0</v>
      </c>
      <c r="O537" s="179">
        <f t="shared" ref="O537:O552" si="330">SUM(L537:N537)</f>
        <v>0</v>
      </c>
      <c r="P537" s="179"/>
      <c r="Q537" s="179"/>
      <c r="R537" s="179"/>
      <c r="S537" s="179">
        <f t="shared" ref="S537:S552" si="331">SUM(P537:R537)</f>
        <v>0</v>
      </c>
      <c r="T537" s="179"/>
      <c r="U537" s="179"/>
      <c r="V537" s="179"/>
      <c r="W537" s="179">
        <f t="shared" ref="W537:W552" si="332">SUM(T537:V537)</f>
        <v>0</v>
      </c>
      <c r="X537" s="179"/>
      <c r="Y537" s="138">
        <f>+[3]CHDNCR!J134</f>
        <v>570000</v>
      </c>
      <c r="Z537" s="179"/>
      <c r="AA537" s="179">
        <f t="shared" ref="AA537:AA552" si="333">SUM(X537:Z537)</f>
        <v>570000</v>
      </c>
      <c r="AB537" s="179">
        <f t="shared" si="303"/>
        <v>0</v>
      </c>
      <c r="AC537" s="179">
        <f t="shared" si="303"/>
        <v>570000</v>
      </c>
      <c r="AD537" s="179">
        <f t="shared" si="303"/>
        <v>0</v>
      </c>
      <c r="AE537" s="179">
        <f t="shared" si="304"/>
        <v>570000</v>
      </c>
      <c r="AF537" s="138"/>
      <c r="AG537" s="138">
        <f>+[3]CHDNCR!AX134</f>
        <v>319445.21000000002</v>
      </c>
      <c r="AH537" s="138"/>
      <c r="AI537" s="179">
        <f t="shared" ref="AI537:AI552" si="334">SUM(AF537:AH537)</f>
        <v>319445.21000000002</v>
      </c>
      <c r="AJ537" s="179">
        <f t="shared" ref="AJ537:AL552" si="335">+AB537-AF537</f>
        <v>0</v>
      </c>
      <c r="AK537" s="179">
        <f t="shared" si="335"/>
        <v>250554.78999999998</v>
      </c>
      <c r="AL537" s="179">
        <f t="shared" si="335"/>
        <v>0</v>
      </c>
      <c r="AM537" s="179">
        <f t="shared" ref="AM537:AM552" si="336">SUM(AJ537:AL537)</f>
        <v>250554.78999999998</v>
      </c>
      <c r="AN537" s="181" t="str">
        <f t="shared" ref="AN537:AQ552" si="337">IF(AB537=0," ",AF537/AB537)</f>
        <v xml:space="preserve"> </v>
      </c>
      <c r="AO537" s="181">
        <f t="shared" si="337"/>
        <v>0.56043019298245622</v>
      </c>
      <c r="AP537" s="181" t="str">
        <f t="shared" si="337"/>
        <v xml:space="preserve"> </v>
      </c>
      <c r="AQ537" s="181">
        <f t="shared" si="337"/>
        <v>0.56043019298245622</v>
      </c>
      <c r="AR537" s="179">
        <f t="shared" ref="AR537:AT552" si="338">+L537-P537-T537</f>
        <v>0</v>
      </c>
      <c r="AS537" s="179">
        <f t="shared" si="338"/>
        <v>0</v>
      </c>
      <c r="AT537" s="179">
        <f t="shared" si="338"/>
        <v>0</v>
      </c>
      <c r="AU537" s="138">
        <f t="shared" si="316"/>
        <v>0</v>
      </c>
      <c r="AV537" s="182"/>
    </row>
    <row r="538" spans="1:49" s="183" customFormat="1">
      <c r="A538" s="135"/>
      <c r="B538" s="136"/>
      <c r="C538" s="212" t="s">
        <v>88</v>
      </c>
      <c r="D538" s="179"/>
      <c r="E538" s="179"/>
      <c r="F538" s="179"/>
      <c r="G538" s="179">
        <f t="shared" si="327"/>
        <v>0</v>
      </c>
      <c r="H538" s="179"/>
      <c r="I538" s="179"/>
      <c r="J538" s="179"/>
      <c r="K538" s="179">
        <f t="shared" si="328"/>
        <v>0</v>
      </c>
      <c r="L538" s="179">
        <f t="shared" si="329"/>
        <v>0</v>
      </c>
      <c r="M538" s="179">
        <f t="shared" si="329"/>
        <v>0</v>
      </c>
      <c r="N538" s="179">
        <f t="shared" si="329"/>
        <v>0</v>
      </c>
      <c r="O538" s="179">
        <f t="shared" si="330"/>
        <v>0</v>
      </c>
      <c r="P538" s="179"/>
      <c r="Q538" s="179"/>
      <c r="R538" s="179"/>
      <c r="S538" s="179">
        <f t="shared" si="331"/>
        <v>0</v>
      </c>
      <c r="T538" s="179"/>
      <c r="U538" s="179"/>
      <c r="V538" s="179"/>
      <c r="W538" s="179">
        <f t="shared" si="332"/>
        <v>0</v>
      </c>
      <c r="X538" s="179"/>
      <c r="Y538" s="138">
        <f>+[3]CHDCAR!J134</f>
        <v>2870000</v>
      </c>
      <c r="Z538" s="179"/>
      <c r="AA538" s="179">
        <f t="shared" si="333"/>
        <v>2870000</v>
      </c>
      <c r="AB538" s="179">
        <f t="shared" si="303"/>
        <v>0</v>
      </c>
      <c r="AC538" s="179">
        <f t="shared" si="303"/>
        <v>2870000</v>
      </c>
      <c r="AD538" s="179">
        <f t="shared" si="303"/>
        <v>0</v>
      </c>
      <c r="AE538" s="179">
        <f t="shared" si="304"/>
        <v>2870000</v>
      </c>
      <c r="AF538" s="138"/>
      <c r="AG538" s="138">
        <f>+[3]CHDCAR!AX134</f>
        <v>2698962</v>
      </c>
      <c r="AH538" s="138"/>
      <c r="AI538" s="179">
        <f t="shared" si="334"/>
        <v>2698962</v>
      </c>
      <c r="AJ538" s="179">
        <f t="shared" si="335"/>
        <v>0</v>
      </c>
      <c r="AK538" s="179">
        <f t="shared" si="335"/>
        <v>171038</v>
      </c>
      <c r="AL538" s="179">
        <f t="shared" si="335"/>
        <v>0</v>
      </c>
      <c r="AM538" s="179">
        <f t="shared" si="336"/>
        <v>171038</v>
      </c>
      <c r="AN538" s="181" t="str">
        <f t="shared" si="337"/>
        <v xml:space="preserve"> </v>
      </c>
      <c r="AO538" s="181">
        <f t="shared" si="337"/>
        <v>0.94040487804878048</v>
      </c>
      <c r="AP538" s="181" t="str">
        <f t="shared" si="337"/>
        <v xml:space="preserve"> </v>
      </c>
      <c r="AQ538" s="181">
        <f t="shared" si="337"/>
        <v>0.94040487804878048</v>
      </c>
      <c r="AR538" s="179">
        <f t="shared" si="338"/>
        <v>0</v>
      </c>
      <c r="AS538" s="179">
        <f t="shared" si="338"/>
        <v>0</v>
      </c>
      <c r="AT538" s="179">
        <f t="shared" si="338"/>
        <v>0</v>
      </c>
      <c r="AU538" s="138">
        <f t="shared" si="316"/>
        <v>0</v>
      </c>
      <c r="AV538" s="182"/>
    </row>
    <row r="539" spans="1:49" s="183" customFormat="1">
      <c r="A539" s="135"/>
      <c r="B539" s="136"/>
      <c r="C539" s="213" t="s">
        <v>80</v>
      </c>
      <c r="D539" s="179"/>
      <c r="E539" s="179"/>
      <c r="F539" s="179"/>
      <c r="G539" s="179">
        <f t="shared" si="327"/>
        <v>0</v>
      </c>
      <c r="H539" s="179"/>
      <c r="I539" s="179"/>
      <c r="J539" s="179"/>
      <c r="K539" s="179">
        <f t="shared" si="328"/>
        <v>0</v>
      </c>
      <c r="L539" s="179">
        <f t="shared" si="329"/>
        <v>0</v>
      </c>
      <c r="M539" s="179">
        <f t="shared" si="329"/>
        <v>0</v>
      </c>
      <c r="N539" s="179">
        <f t="shared" si="329"/>
        <v>0</v>
      </c>
      <c r="O539" s="179">
        <f t="shared" si="330"/>
        <v>0</v>
      </c>
      <c r="P539" s="179"/>
      <c r="Q539" s="179"/>
      <c r="R539" s="179"/>
      <c r="S539" s="179">
        <f t="shared" si="331"/>
        <v>0</v>
      </c>
      <c r="T539" s="179"/>
      <c r="U539" s="179"/>
      <c r="V539" s="179"/>
      <c r="W539" s="179">
        <f t="shared" si="332"/>
        <v>0</v>
      </c>
      <c r="X539" s="179"/>
      <c r="Y539" s="138">
        <f>+[3]CHD1!J134</f>
        <v>1900000</v>
      </c>
      <c r="Z539" s="179"/>
      <c r="AA539" s="179">
        <f t="shared" si="333"/>
        <v>1900000</v>
      </c>
      <c r="AB539" s="179">
        <f t="shared" si="303"/>
        <v>0</v>
      </c>
      <c r="AC539" s="179">
        <f t="shared" si="303"/>
        <v>1900000</v>
      </c>
      <c r="AD539" s="179">
        <f t="shared" si="303"/>
        <v>0</v>
      </c>
      <c r="AE539" s="179">
        <f t="shared" si="304"/>
        <v>1900000</v>
      </c>
      <c r="AF539" s="138"/>
      <c r="AG539" s="138">
        <f>+[3]CHD1!AX134</f>
        <v>1898909</v>
      </c>
      <c r="AH539" s="138"/>
      <c r="AI539" s="179">
        <f t="shared" si="334"/>
        <v>1898909</v>
      </c>
      <c r="AJ539" s="179">
        <f t="shared" si="335"/>
        <v>0</v>
      </c>
      <c r="AK539" s="179">
        <f t="shared" si="335"/>
        <v>1091</v>
      </c>
      <c r="AL539" s="179">
        <f t="shared" si="335"/>
        <v>0</v>
      </c>
      <c r="AM539" s="179">
        <f t="shared" si="336"/>
        <v>1091</v>
      </c>
      <c r="AN539" s="181" t="str">
        <f t="shared" si="337"/>
        <v xml:space="preserve"> </v>
      </c>
      <c r="AO539" s="181">
        <f t="shared" si="337"/>
        <v>0.99942578947368421</v>
      </c>
      <c r="AP539" s="181" t="str">
        <f t="shared" si="337"/>
        <v xml:space="preserve"> </v>
      </c>
      <c r="AQ539" s="181">
        <f t="shared" si="337"/>
        <v>0.99942578947368421</v>
      </c>
      <c r="AR539" s="179">
        <f t="shared" si="338"/>
        <v>0</v>
      </c>
      <c r="AS539" s="179">
        <f t="shared" si="338"/>
        <v>0</v>
      </c>
      <c r="AT539" s="179">
        <f t="shared" si="338"/>
        <v>0</v>
      </c>
      <c r="AU539" s="138">
        <f t="shared" si="316"/>
        <v>0</v>
      </c>
      <c r="AV539" s="182"/>
    </row>
    <row r="540" spans="1:49" s="183" customFormat="1" ht="24">
      <c r="A540" s="135"/>
      <c r="B540" s="136"/>
      <c r="C540" s="212" t="s">
        <v>91</v>
      </c>
      <c r="D540" s="179"/>
      <c r="E540" s="179"/>
      <c r="F540" s="179"/>
      <c r="G540" s="179">
        <f t="shared" si="327"/>
        <v>0</v>
      </c>
      <c r="H540" s="179"/>
      <c r="I540" s="179"/>
      <c r="J540" s="179"/>
      <c r="K540" s="179">
        <f t="shared" si="328"/>
        <v>0</v>
      </c>
      <c r="L540" s="179">
        <f t="shared" si="329"/>
        <v>0</v>
      </c>
      <c r="M540" s="179">
        <f t="shared" si="329"/>
        <v>0</v>
      </c>
      <c r="N540" s="179">
        <f t="shared" si="329"/>
        <v>0</v>
      </c>
      <c r="O540" s="179">
        <f t="shared" si="330"/>
        <v>0</v>
      </c>
      <c r="P540" s="179"/>
      <c r="Q540" s="179"/>
      <c r="R540" s="179"/>
      <c r="S540" s="179">
        <f t="shared" si="331"/>
        <v>0</v>
      </c>
      <c r="T540" s="179"/>
      <c r="U540" s="179"/>
      <c r="V540" s="179"/>
      <c r="W540" s="179">
        <f t="shared" si="332"/>
        <v>0</v>
      </c>
      <c r="X540" s="179"/>
      <c r="Y540" s="138">
        <f>+[3]CHD2!J134</f>
        <v>580000</v>
      </c>
      <c r="Z540" s="179"/>
      <c r="AA540" s="179">
        <f t="shared" si="333"/>
        <v>580000</v>
      </c>
      <c r="AB540" s="179">
        <f t="shared" si="303"/>
        <v>0</v>
      </c>
      <c r="AC540" s="179">
        <f t="shared" si="303"/>
        <v>580000</v>
      </c>
      <c r="AD540" s="179">
        <f t="shared" si="303"/>
        <v>0</v>
      </c>
      <c r="AE540" s="179">
        <f t="shared" si="304"/>
        <v>580000</v>
      </c>
      <c r="AF540" s="138"/>
      <c r="AG540" s="138">
        <f>+[3]CHD2!AX134</f>
        <v>471136.52</v>
      </c>
      <c r="AH540" s="138"/>
      <c r="AI540" s="179">
        <f t="shared" si="334"/>
        <v>471136.52</v>
      </c>
      <c r="AJ540" s="179">
        <f t="shared" si="335"/>
        <v>0</v>
      </c>
      <c r="AK540" s="179">
        <f t="shared" si="335"/>
        <v>108863.47999999998</v>
      </c>
      <c r="AL540" s="179">
        <f t="shared" si="335"/>
        <v>0</v>
      </c>
      <c r="AM540" s="179">
        <f t="shared" si="336"/>
        <v>108863.47999999998</v>
      </c>
      <c r="AN540" s="181" t="str">
        <f t="shared" si="337"/>
        <v xml:space="preserve"> </v>
      </c>
      <c r="AO540" s="181">
        <f t="shared" si="337"/>
        <v>0.81230434482758629</v>
      </c>
      <c r="AP540" s="181" t="str">
        <f t="shared" si="337"/>
        <v xml:space="preserve"> </v>
      </c>
      <c r="AQ540" s="181">
        <f t="shared" si="337"/>
        <v>0.81230434482758629</v>
      </c>
      <c r="AR540" s="179">
        <f t="shared" si="338"/>
        <v>0</v>
      </c>
      <c r="AS540" s="179">
        <f t="shared" si="338"/>
        <v>0</v>
      </c>
      <c r="AT540" s="179">
        <f t="shared" si="338"/>
        <v>0</v>
      </c>
      <c r="AU540" s="138">
        <f t="shared" si="316"/>
        <v>0</v>
      </c>
      <c r="AV540" s="182"/>
    </row>
    <row r="541" spans="1:49" s="183" customFormat="1">
      <c r="A541" s="135"/>
      <c r="B541" s="136"/>
      <c r="C541" s="212" t="s">
        <v>93</v>
      </c>
      <c r="D541" s="179"/>
      <c r="E541" s="179"/>
      <c r="F541" s="179"/>
      <c r="G541" s="179">
        <f t="shared" si="327"/>
        <v>0</v>
      </c>
      <c r="H541" s="179"/>
      <c r="I541" s="179"/>
      <c r="J541" s="179"/>
      <c r="K541" s="179">
        <f t="shared" si="328"/>
        <v>0</v>
      </c>
      <c r="L541" s="179">
        <f t="shared" si="329"/>
        <v>0</v>
      </c>
      <c r="M541" s="179">
        <f t="shared" si="329"/>
        <v>0</v>
      </c>
      <c r="N541" s="179">
        <f t="shared" si="329"/>
        <v>0</v>
      </c>
      <c r="O541" s="179">
        <f t="shared" si="330"/>
        <v>0</v>
      </c>
      <c r="P541" s="179"/>
      <c r="Q541" s="179"/>
      <c r="R541" s="179"/>
      <c r="S541" s="179">
        <f t="shared" si="331"/>
        <v>0</v>
      </c>
      <c r="T541" s="179"/>
      <c r="U541" s="179"/>
      <c r="V541" s="179"/>
      <c r="W541" s="179">
        <f t="shared" si="332"/>
        <v>0</v>
      </c>
      <c r="X541" s="179"/>
      <c r="Y541" s="138">
        <f>+[3]CHD3!J134</f>
        <v>4675835</v>
      </c>
      <c r="Z541" s="179"/>
      <c r="AA541" s="179">
        <f t="shared" si="333"/>
        <v>4675835</v>
      </c>
      <c r="AB541" s="179">
        <f t="shared" si="303"/>
        <v>0</v>
      </c>
      <c r="AC541" s="179">
        <f t="shared" si="303"/>
        <v>4675835</v>
      </c>
      <c r="AD541" s="179">
        <f t="shared" si="303"/>
        <v>0</v>
      </c>
      <c r="AE541" s="179">
        <f t="shared" si="304"/>
        <v>4675835</v>
      </c>
      <c r="AF541" s="138"/>
      <c r="AG541" s="138">
        <f>+[3]CHD3!AX134</f>
        <v>3222453.5500000003</v>
      </c>
      <c r="AH541" s="138"/>
      <c r="AI541" s="179">
        <f t="shared" si="334"/>
        <v>3222453.5500000003</v>
      </c>
      <c r="AJ541" s="179">
        <f t="shared" si="335"/>
        <v>0</v>
      </c>
      <c r="AK541" s="179">
        <f t="shared" si="335"/>
        <v>1453381.4499999997</v>
      </c>
      <c r="AL541" s="179">
        <f t="shared" si="335"/>
        <v>0</v>
      </c>
      <c r="AM541" s="179">
        <f t="shared" si="336"/>
        <v>1453381.4499999997</v>
      </c>
      <c r="AN541" s="181" t="str">
        <f t="shared" si="337"/>
        <v xml:space="preserve"> </v>
      </c>
      <c r="AO541" s="181">
        <f t="shared" si="337"/>
        <v>0.68917178429093418</v>
      </c>
      <c r="AP541" s="181" t="str">
        <f t="shared" si="337"/>
        <v xml:space="preserve"> </v>
      </c>
      <c r="AQ541" s="181">
        <f t="shared" si="337"/>
        <v>0.68917178429093418</v>
      </c>
      <c r="AR541" s="179">
        <f t="shared" si="338"/>
        <v>0</v>
      </c>
      <c r="AS541" s="179">
        <f t="shared" si="338"/>
        <v>0</v>
      </c>
      <c r="AT541" s="179">
        <f t="shared" si="338"/>
        <v>0</v>
      </c>
      <c r="AU541" s="138">
        <f t="shared" si="316"/>
        <v>0</v>
      </c>
      <c r="AV541" s="182"/>
    </row>
    <row r="542" spans="1:49" s="183" customFormat="1">
      <c r="A542" s="135"/>
      <c r="B542" s="136"/>
      <c r="C542" s="212" t="s">
        <v>95</v>
      </c>
      <c r="D542" s="179"/>
      <c r="E542" s="179"/>
      <c r="F542" s="179"/>
      <c r="G542" s="179">
        <f t="shared" si="327"/>
        <v>0</v>
      </c>
      <c r="H542" s="179"/>
      <c r="I542" s="179"/>
      <c r="J542" s="179"/>
      <c r="K542" s="179">
        <f t="shared" si="328"/>
        <v>0</v>
      </c>
      <c r="L542" s="179">
        <f t="shared" si="329"/>
        <v>0</v>
      </c>
      <c r="M542" s="179">
        <f t="shared" si="329"/>
        <v>0</v>
      </c>
      <c r="N542" s="179">
        <f t="shared" si="329"/>
        <v>0</v>
      </c>
      <c r="O542" s="179">
        <f t="shared" si="330"/>
        <v>0</v>
      </c>
      <c r="P542" s="179"/>
      <c r="Q542" s="179"/>
      <c r="R542" s="179"/>
      <c r="S542" s="179">
        <f t="shared" si="331"/>
        <v>0</v>
      </c>
      <c r="T542" s="179"/>
      <c r="U542" s="179"/>
      <c r="V542" s="179"/>
      <c r="W542" s="179">
        <f t="shared" si="332"/>
        <v>0</v>
      </c>
      <c r="X542" s="179"/>
      <c r="Y542" s="138">
        <f>+[3]CHD4A!J134</f>
        <v>6734485</v>
      </c>
      <c r="Z542" s="179"/>
      <c r="AA542" s="179">
        <f t="shared" si="333"/>
        <v>6734485</v>
      </c>
      <c r="AB542" s="179">
        <f t="shared" si="303"/>
        <v>0</v>
      </c>
      <c r="AC542" s="179">
        <f t="shared" si="303"/>
        <v>6734485</v>
      </c>
      <c r="AD542" s="179">
        <f t="shared" si="303"/>
        <v>0</v>
      </c>
      <c r="AE542" s="179">
        <f t="shared" si="304"/>
        <v>6734485</v>
      </c>
      <c r="AF542" s="138"/>
      <c r="AG542" s="138">
        <f>+[3]CHD4A!AX134</f>
        <v>6734485</v>
      </c>
      <c r="AH542" s="138"/>
      <c r="AI542" s="179">
        <f t="shared" si="334"/>
        <v>6734485</v>
      </c>
      <c r="AJ542" s="179">
        <f t="shared" si="335"/>
        <v>0</v>
      </c>
      <c r="AK542" s="179">
        <f t="shared" si="335"/>
        <v>0</v>
      </c>
      <c r="AL542" s="179">
        <f t="shared" si="335"/>
        <v>0</v>
      </c>
      <c r="AM542" s="179">
        <f t="shared" si="336"/>
        <v>0</v>
      </c>
      <c r="AN542" s="181" t="str">
        <f t="shared" si="337"/>
        <v xml:space="preserve"> </v>
      </c>
      <c r="AO542" s="181">
        <f t="shared" si="337"/>
        <v>1</v>
      </c>
      <c r="AP542" s="181" t="str">
        <f t="shared" si="337"/>
        <v xml:space="preserve"> </v>
      </c>
      <c r="AQ542" s="181">
        <f t="shared" si="337"/>
        <v>1</v>
      </c>
      <c r="AR542" s="179">
        <f t="shared" si="338"/>
        <v>0</v>
      </c>
      <c r="AS542" s="179">
        <f t="shared" si="338"/>
        <v>0</v>
      </c>
      <c r="AT542" s="179">
        <f t="shared" si="338"/>
        <v>0</v>
      </c>
      <c r="AU542" s="138">
        <f t="shared" si="316"/>
        <v>0</v>
      </c>
      <c r="AV542" s="182"/>
    </row>
    <row r="543" spans="1:49" s="183" customFormat="1">
      <c r="A543" s="135"/>
      <c r="B543" s="136"/>
      <c r="C543" s="212" t="s">
        <v>97</v>
      </c>
      <c r="D543" s="179"/>
      <c r="E543" s="179"/>
      <c r="F543" s="179"/>
      <c r="G543" s="179">
        <f t="shared" si="327"/>
        <v>0</v>
      </c>
      <c r="H543" s="179"/>
      <c r="I543" s="179"/>
      <c r="J543" s="179"/>
      <c r="K543" s="179">
        <f t="shared" si="328"/>
        <v>0</v>
      </c>
      <c r="L543" s="179">
        <f t="shared" si="329"/>
        <v>0</v>
      </c>
      <c r="M543" s="179">
        <f t="shared" si="329"/>
        <v>0</v>
      </c>
      <c r="N543" s="179">
        <f t="shared" si="329"/>
        <v>0</v>
      </c>
      <c r="O543" s="179">
        <f t="shared" si="330"/>
        <v>0</v>
      </c>
      <c r="P543" s="179"/>
      <c r="Q543" s="179"/>
      <c r="R543" s="179"/>
      <c r="S543" s="179">
        <f t="shared" si="331"/>
        <v>0</v>
      </c>
      <c r="T543" s="179"/>
      <c r="U543" s="179"/>
      <c r="V543" s="179"/>
      <c r="W543" s="179">
        <f t="shared" si="332"/>
        <v>0</v>
      </c>
      <c r="X543" s="179"/>
      <c r="Y543" s="138">
        <f>+[3]CHD4B!J134</f>
        <v>2828000</v>
      </c>
      <c r="Z543" s="179"/>
      <c r="AA543" s="179">
        <f t="shared" si="333"/>
        <v>2828000</v>
      </c>
      <c r="AB543" s="179">
        <f t="shared" si="303"/>
        <v>0</v>
      </c>
      <c r="AC543" s="179">
        <f t="shared" si="303"/>
        <v>2828000</v>
      </c>
      <c r="AD543" s="179">
        <f t="shared" si="303"/>
        <v>0</v>
      </c>
      <c r="AE543" s="179">
        <f t="shared" si="304"/>
        <v>2828000</v>
      </c>
      <c r="AF543" s="138"/>
      <c r="AG543" s="138">
        <f>+[3]CHD4B!AX134</f>
        <v>2758592.88</v>
      </c>
      <c r="AH543" s="138"/>
      <c r="AI543" s="179">
        <f t="shared" si="334"/>
        <v>2758592.88</v>
      </c>
      <c r="AJ543" s="179">
        <f t="shared" si="335"/>
        <v>0</v>
      </c>
      <c r="AK543" s="179">
        <f t="shared" si="335"/>
        <v>69407.120000000112</v>
      </c>
      <c r="AL543" s="179">
        <f t="shared" si="335"/>
        <v>0</v>
      </c>
      <c r="AM543" s="179">
        <f t="shared" si="336"/>
        <v>69407.120000000112</v>
      </c>
      <c r="AN543" s="181" t="str">
        <f t="shared" si="337"/>
        <v xml:space="preserve"> </v>
      </c>
      <c r="AO543" s="181">
        <f t="shared" si="337"/>
        <v>0.97545717114568598</v>
      </c>
      <c r="AP543" s="181" t="str">
        <f t="shared" si="337"/>
        <v xml:space="preserve"> </v>
      </c>
      <c r="AQ543" s="181">
        <f t="shared" si="337"/>
        <v>0.97545717114568598</v>
      </c>
      <c r="AR543" s="179">
        <f t="shared" si="338"/>
        <v>0</v>
      </c>
      <c r="AS543" s="179">
        <f t="shared" si="338"/>
        <v>0</v>
      </c>
      <c r="AT543" s="179">
        <f t="shared" si="338"/>
        <v>0</v>
      </c>
      <c r="AU543" s="138">
        <f t="shared" si="316"/>
        <v>0</v>
      </c>
      <c r="AV543" s="182"/>
    </row>
    <row r="544" spans="1:49" s="183" customFormat="1">
      <c r="A544" s="135"/>
      <c r="B544" s="136"/>
      <c r="C544" s="212" t="s">
        <v>53</v>
      </c>
      <c r="D544" s="179"/>
      <c r="E544" s="179"/>
      <c r="F544" s="179"/>
      <c r="G544" s="179">
        <f t="shared" si="327"/>
        <v>0</v>
      </c>
      <c r="H544" s="179"/>
      <c r="I544" s="179"/>
      <c r="J544" s="179"/>
      <c r="K544" s="179">
        <f t="shared" si="328"/>
        <v>0</v>
      </c>
      <c r="L544" s="179">
        <f t="shared" si="329"/>
        <v>0</v>
      </c>
      <c r="M544" s="179">
        <f t="shared" si="329"/>
        <v>0</v>
      </c>
      <c r="N544" s="179">
        <f t="shared" si="329"/>
        <v>0</v>
      </c>
      <c r="O544" s="179">
        <f t="shared" si="330"/>
        <v>0</v>
      </c>
      <c r="P544" s="179"/>
      <c r="Q544" s="179"/>
      <c r="R544" s="179"/>
      <c r="S544" s="179">
        <f t="shared" si="331"/>
        <v>0</v>
      </c>
      <c r="T544" s="179"/>
      <c r="U544" s="179"/>
      <c r="V544" s="179"/>
      <c r="W544" s="179">
        <f t="shared" si="332"/>
        <v>0</v>
      </c>
      <c r="X544" s="179"/>
      <c r="Y544" s="138">
        <f>+[3]CHD5!J134</f>
        <v>6360550</v>
      </c>
      <c r="Z544" s="179"/>
      <c r="AA544" s="179">
        <f t="shared" si="333"/>
        <v>6360550</v>
      </c>
      <c r="AB544" s="179">
        <f t="shared" si="303"/>
        <v>0</v>
      </c>
      <c r="AC544" s="179">
        <f t="shared" si="303"/>
        <v>6360550</v>
      </c>
      <c r="AD544" s="179">
        <f t="shared" si="303"/>
        <v>0</v>
      </c>
      <c r="AE544" s="179">
        <f t="shared" si="304"/>
        <v>6360550</v>
      </c>
      <c r="AF544" s="138"/>
      <c r="AG544" s="138">
        <f>+[3]CHD5!AX134</f>
        <v>6147525.7599999998</v>
      </c>
      <c r="AH544" s="138"/>
      <c r="AI544" s="179">
        <f t="shared" si="334"/>
        <v>6147525.7599999998</v>
      </c>
      <c r="AJ544" s="179">
        <f t="shared" si="335"/>
        <v>0</v>
      </c>
      <c r="AK544" s="179">
        <f t="shared" si="335"/>
        <v>213024.24000000022</v>
      </c>
      <c r="AL544" s="179">
        <f t="shared" si="335"/>
        <v>0</v>
      </c>
      <c r="AM544" s="179">
        <f t="shared" si="336"/>
        <v>213024.24000000022</v>
      </c>
      <c r="AN544" s="181" t="str">
        <f t="shared" si="337"/>
        <v xml:space="preserve"> </v>
      </c>
      <c r="AO544" s="181">
        <f t="shared" si="337"/>
        <v>0.9665085189173892</v>
      </c>
      <c r="AP544" s="181" t="str">
        <f t="shared" si="337"/>
        <v xml:space="preserve"> </v>
      </c>
      <c r="AQ544" s="181">
        <f t="shared" si="337"/>
        <v>0.9665085189173892</v>
      </c>
      <c r="AR544" s="179">
        <f t="shared" si="338"/>
        <v>0</v>
      </c>
      <c r="AS544" s="179">
        <f t="shared" si="338"/>
        <v>0</v>
      </c>
      <c r="AT544" s="179">
        <f t="shared" si="338"/>
        <v>0</v>
      </c>
      <c r="AU544" s="138">
        <f t="shared" si="316"/>
        <v>0</v>
      </c>
      <c r="AV544" s="182"/>
    </row>
    <row r="545" spans="1:48" s="183" customFormat="1" ht="24">
      <c r="A545" s="135"/>
      <c r="B545" s="136"/>
      <c r="C545" s="212" t="s">
        <v>100</v>
      </c>
      <c r="D545" s="179"/>
      <c r="E545" s="179"/>
      <c r="F545" s="179"/>
      <c r="G545" s="179">
        <f t="shared" si="327"/>
        <v>0</v>
      </c>
      <c r="H545" s="179"/>
      <c r="I545" s="179"/>
      <c r="J545" s="179"/>
      <c r="K545" s="179">
        <f t="shared" si="328"/>
        <v>0</v>
      </c>
      <c r="L545" s="179">
        <f t="shared" si="329"/>
        <v>0</v>
      </c>
      <c r="M545" s="179">
        <f t="shared" si="329"/>
        <v>0</v>
      </c>
      <c r="N545" s="179">
        <f t="shared" si="329"/>
        <v>0</v>
      </c>
      <c r="O545" s="179">
        <f t="shared" si="330"/>
        <v>0</v>
      </c>
      <c r="P545" s="179"/>
      <c r="Q545" s="179"/>
      <c r="R545" s="179"/>
      <c r="S545" s="179">
        <f t="shared" si="331"/>
        <v>0</v>
      </c>
      <c r="T545" s="179"/>
      <c r="U545" s="179"/>
      <c r="V545" s="179"/>
      <c r="W545" s="179">
        <f t="shared" si="332"/>
        <v>0</v>
      </c>
      <c r="X545" s="179"/>
      <c r="Y545" s="138">
        <f>+[3]CHD6!J134</f>
        <v>650000</v>
      </c>
      <c r="Z545" s="179"/>
      <c r="AA545" s="179">
        <f t="shared" si="333"/>
        <v>650000</v>
      </c>
      <c r="AB545" s="179">
        <f t="shared" si="303"/>
        <v>0</v>
      </c>
      <c r="AC545" s="179">
        <f t="shared" si="303"/>
        <v>650000</v>
      </c>
      <c r="AD545" s="179">
        <f t="shared" si="303"/>
        <v>0</v>
      </c>
      <c r="AE545" s="179">
        <f t="shared" si="304"/>
        <v>650000</v>
      </c>
      <c r="AF545" s="138"/>
      <c r="AG545" s="138">
        <f>+[3]CHD6!AX134</f>
        <v>485200</v>
      </c>
      <c r="AH545" s="138"/>
      <c r="AI545" s="179">
        <f t="shared" si="334"/>
        <v>485200</v>
      </c>
      <c r="AJ545" s="179">
        <f t="shared" si="335"/>
        <v>0</v>
      </c>
      <c r="AK545" s="179">
        <f t="shared" si="335"/>
        <v>164800</v>
      </c>
      <c r="AL545" s="179">
        <f t="shared" si="335"/>
        <v>0</v>
      </c>
      <c r="AM545" s="179">
        <f t="shared" si="336"/>
        <v>164800</v>
      </c>
      <c r="AN545" s="181" t="str">
        <f t="shared" si="337"/>
        <v xml:space="preserve"> </v>
      </c>
      <c r="AO545" s="181">
        <f t="shared" si="337"/>
        <v>0.74646153846153851</v>
      </c>
      <c r="AP545" s="181" t="str">
        <f t="shared" si="337"/>
        <v xml:space="preserve"> </v>
      </c>
      <c r="AQ545" s="181">
        <f t="shared" si="337"/>
        <v>0.74646153846153851</v>
      </c>
      <c r="AR545" s="179">
        <f t="shared" si="338"/>
        <v>0</v>
      </c>
      <c r="AS545" s="179">
        <f t="shared" si="338"/>
        <v>0</v>
      </c>
      <c r="AT545" s="179">
        <f t="shared" si="338"/>
        <v>0</v>
      </c>
      <c r="AU545" s="138">
        <f t="shared" si="316"/>
        <v>0</v>
      </c>
      <c r="AV545" s="182"/>
    </row>
    <row r="546" spans="1:48" s="183" customFormat="1">
      <c r="A546" s="135"/>
      <c r="B546" s="136"/>
      <c r="C546" s="212" t="s">
        <v>54</v>
      </c>
      <c r="D546" s="179"/>
      <c r="E546" s="179"/>
      <c r="F546" s="179"/>
      <c r="G546" s="179">
        <f t="shared" si="327"/>
        <v>0</v>
      </c>
      <c r="H546" s="179"/>
      <c r="I546" s="179"/>
      <c r="J546" s="179"/>
      <c r="K546" s="179">
        <f t="shared" si="328"/>
        <v>0</v>
      </c>
      <c r="L546" s="179">
        <f t="shared" si="329"/>
        <v>0</v>
      </c>
      <c r="M546" s="179">
        <f t="shared" si="329"/>
        <v>0</v>
      </c>
      <c r="N546" s="179">
        <f t="shared" si="329"/>
        <v>0</v>
      </c>
      <c r="O546" s="179">
        <f t="shared" si="330"/>
        <v>0</v>
      </c>
      <c r="P546" s="179"/>
      <c r="Q546" s="179"/>
      <c r="R546" s="179"/>
      <c r="S546" s="179">
        <f t="shared" si="331"/>
        <v>0</v>
      </c>
      <c r="T546" s="179"/>
      <c r="U546" s="179"/>
      <c r="V546" s="179"/>
      <c r="W546" s="179">
        <f t="shared" si="332"/>
        <v>0</v>
      </c>
      <c r="X546" s="179"/>
      <c r="Y546" s="138">
        <f>+[3]CHD7!J134</f>
        <v>1430000</v>
      </c>
      <c r="Z546" s="179"/>
      <c r="AA546" s="179">
        <f t="shared" si="333"/>
        <v>1430000</v>
      </c>
      <c r="AB546" s="179">
        <f t="shared" si="303"/>
        <v>0</v>
      </c>
      <c r="AC546" s="179">
        <f t="shared" si="303"/>
        <v>1430000</v>
      </c>
      <c r="AD546" s="179">
        <f t="shared" si="303"/>
        <v>0</v>
      </c>
      <c r="AE546" s="179">
        <f t="shared" si="304"/>
        <v>1430000</v>
      </c>
      <c r="AF546" s="138"/>
      <c r="AG546" s="138">
        <f>+[3]CHD7!AX134</f>
        <v>1305615</v>
      </c>
      <c r="AH546" s="138"/>
      <c r="AI546" s="179">
        <f t="shared" si="334"/>
        <v>1305615</v>
      </c>
      <c r="AJ546" s="179">
        <f t="shared" si="335"/>
        <v>0</v>
      </c>
      <c r="AK546" s="179">
        <f t="shared" si="335"/>
        <v>124385</v>
      </c>
      <c r="AL546" s="179">
        <f t="shared" si="335"/>
        <v>0</v>
      </c>
      <c r="AM546" s="179">
        <f t="shared" si="336"/>
        <v>124385</v>
      </c>
      <c r="AN546" s="181" t="str">
        <f t="shared" si="337"/>
        <v xml:space="preserve"> </v>
      </c>
      <c r="AO546" s="181">
        <f t="shared" si="337"/>
        <v>0.91301748251748249</v>
      </c>
      <c r="AP546" s="181" t="str">
        <f t="shared" si="337"/>
        <v xml:space="preserve"> </v>
      </c>
      <c r="AQ546" s="181">
        <f t="shared" si="337"/>
        <v>0.91301748251748249</v>
      </c>
      <c r="AR546" s="179">
        <f t="shared" si="338"/>
        <v>0</v>
      </c>
      <c r="AS546" s="179">
        <f t="shared" si="338"/>
        <v>0</v>
      </c>
      <c r="AT546" s="179">
        <f t="shared" si="338"/>
        <v>0</v>
      </c>
      <c r="AU546" s="138">
        <f t="shared" si="316"/>
        <v>0</v>
      </c>
      <c r="AV546" s="182"/>
    </row>
    <row r="547" spans="1:48" s="183" customFormat="1">
      <c r="A547" s="135"/>
      <c r="B547" s="136"/>
      <c r="C547" s="212" t="s">
        <v>103</v>
      </c>
      <c r="D547" s="179"/>
      <c r="E547" s="179"/>
      <c r="F547" s="179"/>
      <c r="G547" s="179">
        <f t="shared" si="327"/>
        <v>0</v>
      </c>
      <c r="H547" s="179"/>
      <c r="I547" s="179"/>
      <c r="J547" s="179"/>
      <c r="K547" s="179">
        <f t="shared" si="328"/>
        <v>0</v>
      </c>
      <c r="L547" s="179">
        <f t="shared" si="329"/>
        <v>0</v>
      </c>
      <c r="M547" s="179">
        <f t="shared" si="329"/>
        <v>0</v>
      </c>
      <c r="N547" s="179">
        <f t="shared" si="329"/>
        <v>0</v>
      </c>
      <c r="O547" s="179">
        <f t="shared" si="330"/>
        <v>0</v>
      </c>
      <c r="P547" s="179"/>
      <c r="Q547" s="179"/>
      <c r="R547" s="179"/>
      <c r="S547" s="179">
        <f t="shared" si="331"/>
        <v>0</v>
      </c>
      <c r="T547" s="179"/>
      <c r="U547" s="179"/>
      <c r="V547" s="179"/>
      <c r="W547" s="179">
        <f t="shared" si="332"/>
        <v>0</v>
      </c>
      <c r="X547" s="179"/>
      <c r="Y547" s="138">
        <f>+[3]CHD8!J134</f>
        <v>5300000</v>
      </c>
      <c r="Z547" s="179"/>
      <c r="AA547" s="179">
        <f t="shared" si="333"/>
        <v>5300000</v>
      </c>
      <c r="AB547" s="179">
        <f t="shared" si="303"/>
        <v>0</v>
      </c>
      <c r="AC547" s="179">
        <f t="shared" si="303"/>
        <v>5300000</v>
      </c>
      <c r="AD547" s="179">
        <f t="shared" si="303"/>
        <v>0</v>
      </c>
      <c r="AE547" s="179">
        <f t="shared" si="304"/>
        <v>5300000</v>
      </c>
      <c r="AF547" s="138"/>
      <c r="AG547" s="138">
        <f>+[3]CHD8!AX134</f>
        <v>5155302</v>
      </c>
      <c r="AH547" s="138"/>
      <c r="AI547" s="179">
        <f t="shared" si="334"/>
        <v>5155302</v>
      </c>
      <c r="AJ547" s="179">
        <f t="shared" si="335"/>
        <v>0</v>
      </c>
      <c r="AK547" s="179">
        <f t="shared" si="335"/>
        <v>144698</v>
      </c>
      <c r="AL547" s="179">
        <f t="shared" si="335"/>
        <v>0</v>
      </c>
      <c r="AM547" s="179">
        <f t="shared" si="336"/>
        <v>144698</v>
      </c>
      <c r="AN547" s="181" t="str">
        <f t="shared" si="337"/>
        <v xml:space="preserve"> </v>
      </c>
      <c r="AO547" s="181">
        <f t="shared" si="337"/>
        <v>0.97269849056603774</v>
      </c>
      <c r="AP547" s="181" t="str">
        <f t="shared" si="337"/>
        <v xml:space="preserve"> </v>
      </c>
      <c r="AQ547" s="181">
        <f t="shared" si="337"/>
        <v>0.97269849056603774</v>
      </c>
      <c r="AR547" s="179">
        <f t="shared" si="338"/>
        <v>0</v>
      </c>
      <c r="AS547" s="179">
        <f t="shared" si="338"/>
        <v>0</v>
      </c>
      <c r="AT547" s="179">
        <f t="shared" si="338"/>
        <v>0</v>
      </c>
      <c r="AU547" s="138">
        <f t="shared" si="316"/>
        <v>0</v>
      </c>
      <c r="AV547" s="182"/>
    </row>
    <row r="548" spans="1:48" s="183" customFormat="1" ht="24">
      <c r="A548" s="135"/>
      <c r="B548" s="136"/>
      <c r="C548" s="212" t="s">
        <v>105</v>
      </c>
      <c r="D548" s="179"/>
      <c r="E548" s="179"/>
      <c r="F548" s="179"/>
      <c r="G548" s="179">
        <f t="shared" si="327"/>
        <v>0</v>
      </c>
      <c r="H548" s="179"/>
      <c r="I548" s="179"/>
      <c r="J548" s="179"/>
      <c r="K548" s="179">
        <f t="shared" si="328"/>
        <v>0</v>
      </c>
      <c r="L548" s="179">
        <f t="shared" si="329"/>
        <v>0</v>
      </c>
      <c r="M548" s="179">
        <f t="shared" si="329"/>
        <v>0</v>
      </c>
      <c r="N548" s="179">
        <f t="shared" si="329"/>
        <v>0</v>
      </c>
      <c r="O548" s="179">
        <f t="shared" si="330"/>
        <v>0</v>
      </c>
      <c r="P548" s="179"/>
      <c r="Q548" s="179"/>
      <c r="R548" s="179"/>
      <c r="S548" s="179">
        <f t="shared" si="331"/>
        <v>0</v>
      </c>
      <c r="T548" s="179"/>
      <c r="U548" s="179"/>
      <c r="V548" s="179"/>
      <c r="W548" s="179">
        <f t="shared" si="332"/>
        <v>0</v>
      </c>
      <c r="X548" s="179"/>
      <c r="Y548" s="138">
        <f>+[3]CHD9!J134</f>
        <v>8080000</v>
      </c>
      <c r="Z548" s="179"/>
      <c r="AA548" s="179">
        <f t="shared" si="333"/>
        <v>8080000</v>
      </c>
      <c r="AB548" s="179">
        <f t="shared" si="303"/>
        <v>0</v>
      </c>
      <c r="AC548" s="179">
        <f t="shared" si="303"/>
        <v>8080000</v>
      </c>
      <c r="AD548" s="179">
        <f t="shared" si="303"/>
        <v>0</v>
      </c>
      <c r="AE548" s="179">
        <f t="shared" si="304"/>
        <v>8080000</v>
      </c>
      <c r="AF548" s="138"/>
      <c r="AG548" s="138">
        <f>+[3]CHD9!AX134</f>
        <v>450000</v>
      </c>
      <c r="AH548" s="138"/>
      <c r="AI548" s="179">
        <f t="shared" si="334"/>
        <v>450000</v>
      </c>
      <c r="AJ548" s="179">
        <f t="shared" si="335"/>
        <v>0</v>
      </c>
      <c r="AK548" s="179">
        <f t="shared" si="335"/>
        <v>7630000</v>
      </c>
      <c r="AL548" s="179">
        <f t="shared" si="335"/>
        <v>0</v>
      </c>
      <c r="AM548" s="179">
        <f t="shared" si="336"/>
        <v>7630000</v>
      </c>
      <c r="AN548" s="181" t="str">
        <f t="shared" si="337"/>
        <v xml:space="preserve"> </v>
      </c>
      <c r="AO548" s="181">
        <f t="shared" si="337"/>
        <v>5.5693069306930694E-2</v>
      </c>
      <c r="AP548" s="181" t="str">
        <f t="shared" si="337"/>
        <v xml:space="preserve"> </v>
      </c>
      <c r="AQ548" s="181">
        <f t="shared" si="337"/>
        <v>5.5693069306930694E-2</v>
      </c>
      <c r="AR548" s="179">
        <f t="shared" si="338"/>
        <v>0</v>
      </c>
      <c r="AS548" s="179">
        <f t="shared" si="338"/>
        <v>0</v>
      </c>
      <c r="AT548" s="179">
        <f t="shared" si="338"/>
        <v>0</v>
      </c>
      <c r="AU548" s="138">
        <f t="shared" si="316"/>
        <v>0</v>
      </c>
      <c r="AV548" s="182"/>
    </row>
    <row r="549" spans="1:48" s="183" customFormat="1" ht="24">
      <c r="A549" s="135"/>
      <c r="B549" s="136"/>
      <c r="C549" s="212" t="s">
        <v>107</v>
      </c>
      <c r="D549" s="179"/>
      <c r="E549" s="179"/>
      <c r="F549" s="179"/>
      <c r="G549" s="179">
        <f t="shared" si="327"/>
        <v>0</v>
      </c>
      <c r="H549" s="179"/>
      <c r="I549" s="179"/>
      <c r="J549" s="179"/>
      <c r="K549" s="179">
        <f t="shared" si="328"/>
        <v>0</v>
      </c>
      <c r="L549" s="179">
        <f t="shared" si="329"/>
        <v>0</v>
      </c>
      <c r="M549" s="179">
        <f t="shared" si="329"/>
        <v>0</v>
      </c>
      <c r="N549" s="179">
        <f t="shared" si="329"/>
        <v>0</v>
      </c>
      <c r="O549" s="179">
        <f t="shared" si="330"/>
        <v>0</v>
      </c>
      <c r="P549" s="179"/>
      <c r="Q549" s="179"/>
      <c r="R549" s="179"/>
      <c r="S549" s="179">
        <f t="shared" si="331"/>
        <v>0</v>
      </c>
      <c r="T549" s="179"/>
      <c r="U549" s="179"/>
      <c r="V549" s="179"/>
      <c r="W549" s="179">
        <f t="shared" si="332"/>
        <v>0</v>
      </c>
      <c r="X549" s="179"/>
      <c r="Y549" s="138">
        <f>+[3]CHD10!J134</f>
        <v>2925000</v>
      </c>
      <c r="Z549" s="179"/>
      <c r="AA549" s="179">
        <f t="shared" si="333"/>
        <v>2925000</v>
      </c>
      <c r="AB549" s="179">
        <f t="shared" si="303"/>
        <v>0</v>
      </c>
      <c r="AC549" s="179">
        <f t="shared" si="303"/>
        <v>2925000</v>
      </c>
      <c r="AD549" s="179">
        <f t="shared" si="303"/>
        <v>0</v>
      </c>
      <c r="AE549" s="179">
        <f t="shared" si="304"/>
        <v>2925000</v>
      </c>
      <c r="AF549" s="138"/>
      <c r="AG549" s="138">
        <f>+[3]CHD10!AX134</f>
        <v>2917370</v>
      </c>
      <c r="AH549" s="138"/>
      <c r="AI549" s="179">
        <f t="shared" si="334"/>
        <v>2917370</v>
      </c>
      <c r="AJ549" s="179">
        <f t="shared" si="335"/>
        <v>0</v>
      </c>
      <c r="AK549" s="179">
        <f t="shared" si="335"/>
        <v>7630</v>
      </c>
      <c r="AL549" s="179">
        <f t="shared" si="335"/>
        <v>0</v>
      </c>
      <c r="AM549" s="179">
        <f t="shared" si="336"/>
        <v>7630</v>
      </c>
      <c r="AN549" s="181" t="str">
        <f t="shared" si="337"/>
        <v xml:space="preserve"> </v>
      </c>
      <c r="AO549" s="181">
        <f t="shared" si="337"/>
        <v>0.99739145299145304</v>
      </c>
      <c r="AP549" s="181" t="str">
        <f t="shared" si="337"/>
        <v xml:space="preserve"> </v>
      </c>
      <c r="AQ549" s="181">
        <f t="shared" si="337"/>
        <v>0.99739145299145304</v>
      </c>
      <c r="AR549" s="179">
        <f t="shared" si="338"/>
        <v>0</v>
      </c>
      <c r="AS549" s="179">
        <f t="shared" si="338"/>
        <v>0</v>
      </c>
      <c r="AT549" s="179">
        <f t="shared" si="338"/>
        <v>0</v>
      </c>
      <c r="AU549" s="138">
        <f t="shared" si="316"/>
        <v>0</v>
      </c>
      <c r="AV549" s="182"/>
    </row>
    <row r="550" spans="1:48" s="183" customFormat="1">
      <c r="A550" s="135"/>
      <c r="B550" s="136"/>
      <c r="C550" s="212" t="s">
        <v>55</v>
      </c>
      <c r="D550" s="179"/>
      <c r="E550" s="179"/>
      <c r="F550" s="179"/>
      <c r="G550" s="179">
        <f t="shared" si="327"/>
        <v>0</v>
      </c>
      <c r="H550" s="179"/>
      <c r="I550" s="179"/>
      <c r="J550" s="179"/>
      <c r="K550" s="179">
        <f t="shared" si="328"/>
        <v>0</v>
      </c>
      <c r="L550" s="179">
        <f t="shared" si="329"/>
        <v>0</v>
      </c>
      <c r="M550" s="179">
        <f t="shared" si="329"/>
        <v>0</v>
      </c>
      <c r="N550" s="179">
        <f t="shared" si="329"/>
        <v>0</v>
      </c>
      <c r="O550" s="179">
        <f t="shared" si="330"/>
        <v>0</v>
      </c>
      <c r="P550" s="179"/>
      <c r="Q550" s="179"/>
      <c r="R550" s="179"/>
      <c r="S550" s="179">
        <f t="shared" si="331"/>
        <v>0</v>
      </c>
      <c r="T550" s="179"/>
      <c r="U550" s="179"/>
      <c r="V550" s="179"/>
      <c r="W550" s="179">
        <f t="shared" si="332"/>
        <v>0</v>
      </c>
      <c r="X550" s="179"/>
      <c r="Y550" s="138">
        <f>+[3]CHD11!J134</f>
        <v>1200000</v>
      </c>
      <c r="Z550" s="179"/>
      <c r="AA550" s="179">
        <f t="shared" si="333"/>
        <v>1200000</v>
      </c>
      <c r="AB550" s="179">
        <f t="shared" si="303"/>
        <v>0</v>
      </c>
      <c r="AC550" s="179">
        <f t="shared" si="303"/>
        <v>1200000</v>
      </c>
      <c r="AD550" s="179">
        <f t="shared" si="303"/>
        <v>0</v>
      </c>
      <c r="AE550" s="179">
        <f t="shared" si="304"/>
        <v>1200000</v>
      </c>
      <c r="AF550" s="138"/>
      <c r="AG550" s="138">
        <f>+[3]CHD11!AX134</f>
        <v>657015</v>
      </c>
      <c r="AH550" s="138"/>
      <c r="AI550" s="179">
        <f t="shared" si="334"/>
        <v>657015</v>
      </c>
      <c r="AJ550" s="179">
        <f t="shared" si="335"/>
        <v>0</v>
      </c>
      <c r="AK550" s="179">
        <f t="shared" si="335"/>
        <v>542985</v>
      </c>
      <c r="AL550" s="179">
        <f t="shared" si="335"/>
        <v>0</v>
      </c>
      <c r="AM550" s="179">
        <f t="shared" si="336"/>
        <v>542985</v>
      </c>
      <c r="AN550" s="181" t="str">
        <f t="shared" si="337"/>
        <v xml:space="preserve"> </v>
      </c>
      <c r="AO550" s="181">
        <f t="shared" si="337"/>
        <v>0.54751249999999996</v>
      </c>
      <c r="AP550" s="181" t="str">
        <f t="shared" si="337"/>
        <v xml:space="preserve"> </v>
      </c>
      <c r="AQ550" s="181">
        <f t="shared" si="337"/>
        <v>0.54751249999999996</v>
      </c>
      <c r="AR550" s="179">
        <f t="shared" si="338"/>
        <v>0</v>
      </c>
      <c r="AS550" s="179">
        <f t="shared" si="338"/>
        <v>0</v>
      </c>
      <c r="AT550" s="179">
        <f t="shared" si="338"/>
        <v>0</v>
      </c>
      <c r="AU550" s="138">
        <f t="shared" si="316"/>
        <v>0</v>
      </c>
      <c r="AV550" s="182"/>
    </row>
    <row r="551" spans="1:48" s="183" customFormat="1">
      <c r="A551" s="135"/>
      <c r="B551" s="136"/>
      <c r="C551" s="212" t="s">
        <v>56</v>
      </c>
      <c r="D551" s="179"/>
      <c r="E551" s="179"/>
      <c r="F551" s="179"/>
      <c r="G551" s="179">
        <f t="shared" si="327"/>
        <v>0</v>
      </c>
      <c r="H551" s="179"/>
      <c r="I551" s="179"/>
      <c r="J551" s="179"/>
      <c r="K551" s="179">
        <f t="shared" si="328"/>
        <v>0</v>
      </c>
      <c r="L551" s="179">
        <f t="shared" si="329"/>
        <v>0</v>
      </c>
      <c r="M551" s="179">
        <f t="shared" si="329"/>
        <v>0</v>
      </c>
      <c r="N551" s="179">
        <f t="shared" si="329"/>
        <v>0</v>
      </c>
      <c r="O551" s="179">
        <f t="shared" si="330"/>
        <v>0</v>
      </c>
      <c r="P551" s="179"/>
      <c r="Q551" s="179"/>
      <c r="R551" s="179"/>
      <c r="S551" s="179">
        <f t="shared" si="331"/>
        <v>0</v>
      </c>
      <c r="T551" s="179"/>
      <c r="U551" s="179"/>
      <c r="V551" s="179"/>
      <c r="W551" s="179">
        <f t="shared" si="332"/>
        <v>0</v>
      </c>
      <c r="X551" s="179"/>
      <c r="Y551" s="138">
        <f>+[3]CHD12!J134</f>
        <v>580000</v>
      </c>
      <c r="Z551" s="179"/>
      <c r="AA551" s="179">
        <f t="shared" si="333"/>
        <v>580000</v>
      </c>
      <c r="AB551" s="179">
        <f t="shared" si="303"/>
        <v>0</v>
      </c>
      <c r="AC551" s="179">
        <f t="shared" si="303"/>
        <v>580000</v>
      </c>
      <c r="AD551" s="179">
        <f t="shared" si="303"/>
        <v>0</v>
      </c>
      <c r="AE551" s="179">
        <f t="shared" si="304"/>
        <v>580000</v>
      </c>
      <c r="AF551" s="138"/>
      <c r="AG551" s="138">
        <f>+[3]CHD12!AX134</f>
        <v>220000</v>
      </c>
      <c r="AH551" s="138"/>
      <c r="AI551" s="179">
        <f t="shared" si="334"/>
        <v>220000</v>
      </c>
      <c r="AJ551" s="179">
        <f t="shared" si="335"/>
        <v>0</v>
      </c>
      <c r="AK551" s="179">
        <f t="shared" si="335"/>
        <v>360000</v>
      </c>
      <c r="AL551" s="179">
        <f t="shared" si="335"/>
        <v>0</v>
      </c>
      <c r="AM551" s="179">
        <f t="shared" si="336"/>
        <v>360000</v>
      </c>
      <c r="AN551" s="181" t="str">
        <f t="shared" si="337"/>
        <v xml:space="preserve"> </v>
      </c>
      <c r="AO551" s="181">
        <f t="shared" si="337"/>
        <v>0.37931034482758619</v>
      </c>
      <c r="AP551" s="181" t="str">
        <f t="shared" si="337"/>
        <v xml:space="preserve"> </v>
      </c>
      <c r="AQ551" s="181">
        <f t="shared" si="337"/>
        <v>0.37931034482758619</v>
      </c>
      <c r="AR551" s="179">
        <f t="shared" si="338"/>
        <v>0</v>
      </c>
      <c r="AS551" s="179">
        <f t="shared" si="338"/>
        <v>0</v>
      </c>
      <c r="AT551" s="179">
        <f t="shared" si="338"/>
        <v>0</v>
      </c>
      <c r="AU551" s="138">
        <f t="shared" si="316"/>
        <v>0</v>
      </c>
      <c r="AV551" s="182"/>
    </row>
    <row r="552" spans="1:48" s="183" customFormat="1">
      <c r="A552" s="135"/>
      <c r="B552" s="136"/>
      <c r="C552" s="212" t="s">
        <v>111</v>
      </c>
      <c r="D552" s="179"/>
      <c r="E552" s="179"/>
      <c r="F552" s="179"/>
      <c r="G552" s="179">
        <f t="shared" si="327"/>
        <v>0</v>
      </c>
      <c r="H552" s="179"/>
      <c r="I552" s="179"/>
      <c r="J552" s="179"/>
      <c r="K552" s="179">
        <f t="shared" si="328"/>
        <v>0</v>
      </c>
      <c r="L552" s="179">
        <f t="shared" si="329"/>
        <v>0</v>
      </c>
      <c r="M552" s="179">
        <f t="shared" si="329"/>
        <v>0</v>
      </c>
      <c r="N552" s="179">
        <f t="shared" si="329"/>
        <v>0</v>
      </c>
      <c r="O552" s="179">
        <f t="shared" si="330"/>
        <v>0</v>
      </c>
      <c r="P552" s="179"/>
      <c r="Q552" s="179"/>
      <c r="R552" s="179"/>
      <c r="S552" s="179">
        <f t="shared" si="331"/>
        <v>0</v>
      </c>
      <c r="T552" s="179"/>
      <c r="U552" s="179"/>
      <c r="V552" s="179"/>
      <c r="W552" s="179">
        <f t="shared" si="332"/>
        <v>0</v>
      </c>
      <c r="X552" s="179"/>
      <c r="Y552" s="138">
        <f>+[3]CHD13!J134</f>
        <v>580000</v>
      </c>
      <c r="Z552" s="179"/>
      <c r="AA552" s="179">
        <f t="shared" si="333"/>
        <v>580000</v>
      </c>
      <c r="AB552" s="179">
        <f t="shared" si="303"/>
        <v>0</v>
      </c>
      <c r="AC552" s="179">
        <f t="shared" si="303"/>
        <v>580000</v>
      </c>
      <c r="AD552" s="179">
        <f t="shared" si="303"/>
        <v>0</v>
      </c>
      <c r="AE552" s="179">
        <f t="shared" si="304"/>
        <v>580000</v>
      </c>
      <c r="AF552" s="138"/>
      <c r="AG552" s="138">
        <f>+[3]CHD13!AX134</f>
        <v>188000</v>
      </c>
      <c r="AH552" s="138"/>
      <c r="AI552" s="179">
        <f t="shared" si="334"/>
        <v>188000</v>
      </c>
      <c r="AJ552" s="179">
        <f t="shared" si="335"/>
        <v>0</v>
      </c>
      <c r="AK552" s="179">
        <f t="shared" si="335"/>
        <v>392000</v>
      </c>
      <c r="AL552" s="179">
        <f t="shared" si="335"/>
        <v>0</v>
      </c>
      <c r="AM552" s="179">
        <f t="shared" si="336"/>
        <v>392000</v>
      </c>
      <c r="AN552" s="181" t="str">
        <f t="shared" si="337"/>
        <v xml:space="preserve"> </v>
      </c>
      <c r="AO552" s="181">
        <f t="shared" si="337"/>
        <v>0.32413793103448274</v>
      </c>
      <c r="AP552" s="181" t="str">
        <f t="shared" si="337"/>
        <v xml:space="preserve"> </v>
      </c>
      <c r="AQ552" s="181">
        <f t="shared" si="337"/>
        <v>0.32413793103448274</v>
      </c>
      <c r="AR552" s="179">
        <f t="shared" si="338"/>
        <v>0</v>
      </c>
      <c r="AS552" s="179">
        <f t="shared" si="338"/>
        <v>0</v>
      </c>
      <c r="AT552" s="179">
        <f t="shared" si="338"/>
        <v>0</v>
      </c>
      <c r="AU552" s="138">
        <f t="shared" si="316"/>
        <v>0</v>
      </c>
      <c r="AV552" s="182"/>
    </row>
    <row r="553" spans="1:48" s="183" customFormat="1">
      <c r="A553" s="135"/>
      <c r="B553" s="136"/>
      <c r="C553" s="212"/>
      <c r="D553" s="179"/>
      <c r="E553" s="179"/>
      <c r="F553" s="179"/>
      <c r="G553" s="179"/>
      <c r="H553" s="179"/>
      <c r="I553" s="179"/>
      <c r="J553" s="179"/>
      <c r="K553" s="179"/>
      <c r="L553" s="179"/>
      <c r="M553" s="179"/>
      <c r="N553" s="179"/>
      <c r="O553" s="179"/>
      <c r="P553" s="179"/>
      <c r="Q553" s="179"/>
      <c r="R553" s="179"/>
      <c r="S553" s="179"/>
      <c r="T553" s="179"/>
      <c r="U553" s="179"/>
      <c r="V553" s="179"/>
      <c r="W553" s="179"/>
      <c r="X553" s="179"/>
      <c r="Y553" s="138"/>
      <c r="Z553" s="179"/>
      <c r="AA553" s="179"/>
      <c r="AB553" s="179">
        <f t="shared" si="303"/>
        <v>0</v>
      </c>
      <c r="AC553" s="179">
        <f t="shared" si="303"/>
        <v>0</v>
      </c>
      <c r="AD553" s="179">
        <f t="shared" si="303"/>
        <v>0</v>
      </c>
      <c r="AE553" s="179">
        <f t="shared" si="304"/>
        <v>0</v>
      </c>
      <c r="AF553" s="138"/>
      <c r="AG553" s="138"/>
      <c r="AH553" s="138"/>
      <c r="AI553" s="179"/>
      <c r="AJ553" s="179"/>
      <c r="AK553" s="179"/>
      <c r="AL553" s="179"/>
      <c r="AM553" s="179"/>
      <c r="AN553" s="181"/>
      <c r="AO553" s="181"/>
      <c r="AP553" s="181"/>
      <c r="AQ553" s="181"/>
      <c r="AR553" s="179"/>
      <c r="AS553" s="179"/>
      <c r="AT553" s="179"/>
      <c r="AU553" s="138"/>
      <c r="AV553" s="182"/>
    </row>
    <row r="554" spans="1:48" s="183" customFormat="1">
      <c r="A554" s="135"/>
      <c r="B554" s="136"/>
      <c r="C554" s="216" t="s">
        <v>115</v>
      </c>
      <c r="D554" s="179"/>
      <c r="E554" s="179"/>
      <c r="F554" s="179"/>
      <c r="G554" s="179">
        <f>SUM(D554:F554)</f>
        <v>0</v>
      </c>
      <c r="H554" s="179"/>
      <c r="I554" s="179"/>
      <c r="J554" s="179"/>
      <c r="K554" s="179">
        <f>SUM(H554:J554)</f>
        <v>0</v>
      </c>
      <c r="L554" s="179">
        <f t="shared" ref="L554:N558" si="339">+D554+H554</f>
        <v>0</v>
      </c>
      <c r="M554" s="179">
        <f t="shared" si="339"/>
        <v>0</v>
      </c>
      <c r="N554" s="179">
        <f t="shared" si="339"/>
        <v>0</v>
      </c>
      <c r="O554" s="179">
        <f>SUM(L554:N554)</f>
        <v>0</v>
      </c>
      <c r="P554" s="179"/>
      <c r="Q554" s="179"/>
      <c r="R554" s="179"/>
      <c r="S554" s="179">
        <f>SUM(P554:R554)</f>
        <v>0</v>
      </c>
      <c r="T554" s="179"/>
      <c r="U554" s="179"/>
      <c r="V554" s="179"/>
      <c r="W554" s="179">
        <f>SUM(T554:V554)</f>
        <v>0</v>
      </c>
      <c r="X554" s="179"/>
      <c r="Y554" s="138">
        <f>+[3]BRH!J134</f>
        <v>500000</v>
      </c>
      <c r="Z554" s="179"/>
      <c r="AA554" s="179">
        <f>SUM(X554:Z554)</f>
        <v>500000</v>
      </c>
      <c r="AB554" s="179">
        <f t="shared" si="303"/>
        <v>0</v>
      </c>
      <c r="AC554" s="179">
        <f t="shared" si="303"/>
        <v>500000</v>
      </c>
      <c r="AD554" s="179">
        <f t="shared" si="303"/>
        <v>0</v>
      </c>
      <c r="AE554" s="179">
        <f t="shared" si="304"/>
        <v>500000</v>
      </c>
      <c r="AF554" s="138"/>
      <c r="AG554" s="138">
        <f>+[3]BRH!AX134</f>
        <v>153242.54</v>
      </c>
      <c r="AH554" s="138"/>
      <c r="AI554" s="179">
        <f>SUM(AF554:AH554)</f>
        <v>153242.54</v>
      </c>
      <c r="AJ554" s="179">
        <f t="shared" ref="AJ554:AL558" si="340">+AB554-AF554</f>
        <v>0</v>
      </c>
      <c r="AK554" s="179">
        <f t="shared" si="340"/>
        <v>346757.45999999996</v>
      </c>
      <c r="AL554" s="179">
        <f t="shared" si="340"/>
        <v>0</v>
      </c>
      <c r="AM554" s="179">
        <f>SUM(AJ554:AL554)</f>
        <v>346757.45999999996</v>
      </c>
      <c r="AN554" s="181" t="str">
        <f t="shared" ref="AN554:AQ558" si="341">IF(AB554=0," ",AF554/AB554)</f>
        <v xml:space="preserve"> </v>
      </c>
      <c r="AO554" s="181">
        <f t="shared" si="341"/>
        <v>0.30648508000000002</v>
      </c>
      <c r="AP554" s="181" t="str">
        <f t="shared" si="341"/>
        <v xml:space="preserve"> </v>
      </c>
      <c r="AQ554" s="181">
        <f t="shared" si="341"/>
        <v>0.30648508000000002</v>
      </c>
      <c r="AR554" s="179">
        <f t="shared" ref="AR554:AT558" si="342">+L554-P554-T554</f>
        <v>0</v>
      </c>
      <c r="AS554" s="179">
        <f t="shared" si="342"/>
        <v>0</v>
      </c>
      <c r="AT554" s="179">
        <f t="shared" si="342"/>
        <v>0</v>
      </c>
      <c r="AU554" s="138">
        <f>SUM(AR554:AT554)</f>
        <v>0</v>
      </c>
      <c r="AV554" s="182"/>
    </row>
    <row r="555" spans="1:48" s="183" customFormat="1" ht="24">
      <c r="A555" s="135"/>
      <c r="B555" s="136"/>
      <c r="C555" s="216" t="s">
        <v>61</v>
      </c>
      <c r="D555" s="179"/>
      <c r="E555" s="179"/>
      <c r="F555" s="179"/>
      <c r="G555" s="179">
        <f>SUM(D555:F555)</f>
        <v>0</v>
      </c>
      <c r="H555" s="179"/>
      <c r="I555" s="179"/>
      <c r="J555" s="179"/>
      <c r="K555" s="179">
        <f>SUM(H555:J555)</f>
        <v>0</v>
      </c>
      <c r="L555" s="179">
        <f t="shared" si="339"/>
        <v>0</v>
      </c>
      <c r="M555" s="179">
        <f t="shared" si="339"/>
        <v>0</v>
      </c>
      <c r="N555" s="179">
        <f t="shared" si="339"/>
        <v>0</v>
      </c>
      <c r="O555" s="179">
        <f>SUM(L555:N555)</f>
        <v>0</v>
      </c>
      <c r="P555" s="179"/>
      <c r="Q555" s="179"/>
      <c r="R555" s="179"/>
      <c r="S555" s="179">
        <f>SUM(P555:R555)</f>
        <v>0</v>
      </c>
      <c r="T555" s="179"/>
      <c r="U555" s="179"/>
      <c r="V555" s="179"/>
      <c r="W555" s="179">
        <f>SUM(T555:V555)</f>
        <v>0</v>
      </c>
      <c r="X555" s="179"/>
      <c r="Y555" s="138">
        <f>+[3]EVRMC!J134</f>
        <v>500000</v>
      </c>
      <c r="Z555" s="179"/>
      <c r="AA555" s="179">
        <f>SUM(X555:Z555)</f>
        <v>500000</v>
      </c>
      <c r="AB555" s="179">
        <f t="shared" si="303"/>
        <v>0</v>
      </c>
      <c r="AC555" s="179">
        <f t="shared" si="303"/>
        <v>500000</v>
      </c>
      <c r="AD555" s="179">
        <f t="shared" si="303"/>
        <v>0</v>
      </c>
      <c r="AE555" s="179">
        <f t="shared" si="304"/>
        <v>500000</v>
      </c>
      <c r="AF555" s="138"/>
      <c r="AG555" s="138">
        <f>+[3]EVRMC!AX134</f>
        <v>69247</v>
      </c>
      <c r="AH555" s="138"/>
      <c r="AI555" s="179">
        <f>SUM(AF555:AH555)</f>
        <v>69247</v>
      </c>
      <c r="AJ555" s="179">
        <f t="shared" si="340"/>
        <v>0</v>
      </c>
      <c r="AK555" s="179">
        <f t="shared" si="340"/>
        <v>430753</v>
      </c>
      <c r="AL555" s="179">
        <f t="shared" si="340"/>
        <v>0</v>
      </c>
      <c r="AM555" s="179">
        <f>SUM(AJ555:AL555)</f>
        <v>430753</v>
      </c>
      <c r="AN555" s="181" t="str">
        <f t="shared" si="341"/>
        <v xml:space="preserve"> </v>
      </c>
      <c r="AO555" s="181">
        <f t="shared" si="341"/>
        <v>0.13849400000000001</v>
      </c>
      <c r="AP555" s="181" t="str">
        <f t="shared" si="341"/>
        <v xml:space="preserve"> </v>
      </c>
      <c r="AQ555" s="181">
        <f t="shared" si="341"/>
        <v>0.13849400000000001</v>
      </c>
      <c r="AR555" s="179">
        <f t="shared" si="342"/>
        <v>0</v>
      </c>
      <c r="AS555" s="179">
        <f t="shared" si="342"/>
        <v>0</v>
      </c>
      <c r="AT555" s="179">
        <f t="shared" si="342"/>
        <v>0</v>
      </c>
      <c r="AU555" s="138">
        <f>SUM(AR555:AT555)</f>
        <v>0</v>
      </c>
      <c r="AV555" s="182"/>
    </row>
    <row r="556" spans="1:48" s="183" customFormat="1">
      <c r="A556" s="135"/>
      <c r="B556" s="136"/>
      <c r="C556" s="216" t="s">
        <v>120</v>
      </c>
      <c r="D556" s="179"/>
      <c r="E556" s="179"/>
      <c r="F556" s="179"/>
      <c r="G556" s="179">
        <f>SUM(D556:F556)</f>
        <v>0</v>
      </c>
      <c r="H556" s="179"/>
      <c r="I556" s="179"/>
      <c r="J556" s="179"/>
      <c r="K556" s="179">
        <f>SUM(H556:J556)</f>
        <v>0</v>
      </c>
      <c r="L556" s="179">
        <f t="shared" si="339"/>
        <v>0</v>
      </c>
      <c r="M556" s="179">
        <f t="shared" si="339"/>
        <v>0</v>
      </c>
      <c r="N556" s="179">
        <f t="shared" si="339"/>
        <v>0</v>
      </c>
      <c r="O556" s="179">
        <f>SUM(L556:N556)</f>
        <v>0</v>
      </c>
      <c r="P556" s="179"/>
      <c r="Q556" s="179"/>
      <c r="R556" s="179"/>
      <c r="S556" s="179">
        <f>SUM(P556:R556)</f>
        <v>0</v>
      </c>
      <c r="T556" s="179"/>
      <c r="U556" s="179"/>
      <c r="V556" s="179"/>
      <c r="W556" s="179">
        <f>SUM(T556:V556)</f>
        <v>0</v>
      </c>
      <c r="X556" s="179"/>
      <c r="Y556" s="138">
        <f>+[3]ZCMC!J134</f>
        <v>500000</v>
      </c>
      <c r="Z556" s="179"/>
      <c r="AA556" s="179">
        <f>SUM(X556:Z556)</f>
        <v>500000</v>
      </c>
      <c r="AB556" s="179">
        <f t="shared" si="303"/>
        <v>0</v>
      </c>
      <c r="AC556" s="179">
        <f t="shared" si="303"/>
        <v>500000</v>
      </c>
      <c r="AD556" s="179">
        <f t="shared" si="303"/>
        <v>0</v>
      </c>
      <c r="AE556" s="179">
        <f t="shared" si="304"/>
        <v>500000</v>
      </c>
      <c r="AF556" s="138"/>
      <c r="AG556" s="138">
        <f>+[3]ZCMC!AX134</f>
        <v>53183.360000000001</v>
      </c>
      <c r="AH556" s="138"/>
      <c r="AI556" s="179">
        <f>SUM(AF556:AH556)</f>
        <v>53183.360000000001</v>
      </c>
      <c r="AJ556" s="179">
        <f t="shared" si="340"/>
        <v>0</v>
      </c>
      <c r="AK556" s="179">
        <f t="shared" si="340"/>
        <v>446816.64</v>
      </c>
      <c r="AL556" s="179">
        <f t="shared" si="340"/>
        <v>0</v>
      </c>
      <c r="AM556" s="179">
        <f>SUM(AJ556:AL556)</f>
        <v>446816.64</v>
      </c>
      <c r="AN556" s="181" t="str">
        <f t="shared" si="341"/>
        <v xml:space="preserve"> </v>
      </c>
      <c r="AO556" s="181">
        <f t="shared" si="341"/>
        <v>0.10636672</v>
      </c>
      <c r="AP556" s="181" t="str">
        <f t="shared" si="341"/>
        <v xml:space="preserve"> </v>
      </c>
      <c r="AQ556" s="181">
        <f t="shared" si="341"/>
        <v>0.10636672</v>
      </c>
      <c r="AR556" s="179">
        <f t="shared" si="342"/>
        <v>0</v>
      </c>
      <c r="AS556" s="179">
        <f t="shared" si="342"/>
        <v>0</v>
      </c>
      <c r="AT556" s="179">
        <f t="shared" si="342"/>
        <v>0</v>
      </c>
      <c r="AU556" s="138">
        <f>SUM(AR556:AT556)</f>
        <v>0</v>
      </c>
      <c r="AV556" s="182"/>
    </row>
    <row r="557" spans="1:48" s="183" customFormat="1">
      <c r="A557" s="135"/>
      <c r="B557" s="136"/>
      <c r="C557" s="216" t="s">
        <v>145</v>
      </c>
      <c r="D557" s="179"/>
      <c r="E557" s="179"/>
      <c r="F557" s="179"/>
      <c r="G557" s="179">
        <f>SUM(D557:F557)</f>
        <v>0</v>
      </c>
      <c r="H557" s="179"/>
      <c r="I557" s="179"/>
      <c r="J557" s="179"/>
      <c r="K557" s="179">
        <f>SUM(H557:J557)</f>
        <v>0</v>
      </c>
      <c r="L557" s="179">
        <f t="shared" si="339"/>
        <v>0</v>
      </c>
      <c r="M557" s="179">
        <f t="shared" si="339"/>
        <v>0</v>
      </c>
      <c r="N557" s="179">
        <f t="shared" si="339"/>
        <v>0</v>
      </c>
      <c r="O557" s="179">
        <f>SUM(L557:N557)</f>
        <v>0</v>
      </c>
      <c r="P557" s="179"/>
      <c r="Q557" s="179"/>
      <c r="R557" s="179"/>
      <c r="S557" s="179">
        <f>SUM(P557:R557)</f>
        <v>0</v>
      </c>
      <c r="T557" s="179"/>
      <c r="U557" s="179"/>
      <c r="V557" s="179"/>
      <c r="W557" s="179">
        <f>SUM(T557:V557)</f>
        <v>0</v>
      </c>
      <c r="X557" s="179"/>
      <c r="Y557" s="138">
        <f>[3]NMMC!J134</f>
        <v>500000</v>
      </c>
      <c r="Z557" s="179"/>
      <c r="AA557" s="179">
        <f>SUM(X557:Z557)</f>
        <v>500000</v>
      </c>
      <c r="AB557" s="179">
        <f t="shared" ref="AB557:AD629" si="343">+P557+X557+T557</f>
        <v>0</v>
      </c>
      <c r="AC557" s="179">
        <f t="shared" si="343"/>
        <v>500000</v>
      </c>
      <c r="AD557" s="179">
        <f t="shared" si="343"/>
        <v>0</v>
      </c>
      <c r="AE557" s="179">
        <f t="shared" ref="AE557:AE629" si="344">SUM(AB557:AD557)</f>
        <v>500000</v>
      </c>
      <c r="AF557" s="138"/>
      <c r="AG557" s="138">
        <f>[3]NMMC!AX134</f>
        <v>500000</v>
      </c>
      <c r="AH557" s="138"/>
      <c r="AI557" s="179">
        <f>SUM(AF557:AH557)</f>
        <v>500000</v>
      </c>
      <c r="AJ557" s="179">
        <f t="shared" si="340"/>
        <v>0</v>
      </c>
      <c r="AK557" s="179">
        <f t="shared" si="340"/>
        <v>0</v>
      </c>
      <c r="AL557" s="179">
        <f t="shared" si="340"/>
        <v>0</v>
      </c>
      <c r="AM557" s="179">
        <f>SUM(AJ557:AL557)</f>
        <v>0</v>
      </c>
      <c r="AN557" s="181" t="str">
        <f t="shared" si="341"/>
        <v xml:space="preserve"> </v>
      </c>
      <c r="AO557" s="181">
        <f t="shared" si="341"/>
        <v>1</v>
      </c>
      <c r="AP557" s="181" t="str">
        <f t="shared" si="341"/>
        <v xml:space="preserve"> </v>
      </c>
      <c r="AQ557" s="181">
        <f t="shared" si="341"/>
        <v>1</v>
      </c>
      <c r="AR557" s="179">
        <f t="shared" si="342"/>
        <v>0</v>
      </c>
      <c r="AS557" s="179">
        <f t="shared" si="342"/>
        <v>0</v>
      </c>
      <c r="AT557" s="179">
        <f t="shared" si="342"/>
        <v>0</v>
      </c>
      <c r="AU557" s="138">
        <f>SUM(AR557:AT557)</f>
        <v>0</v>
      </c>
      <c r="AV557" s="182"/>
    </row>
    <row r="558" spans="1:48" s="183" customFormat="1">
      <c r="A558" s="135"/>
      <c r="B558" s="136"/>
      <c r="C558" s="222" t="s">
        <v>171</v>
      </c>
      <c r="D558" s="179"/>
      <c r="E558" s="179"/>
      <c r="F558" s="179"/>
      <c r="G558" s="179">
        <f>SUM(D558:F558)</f>
        <v>0</v>
      </c>
      <c r="H558" s="179"/>
      <c r="I558" s="179"/>
      <c r="J558" s="179"/>
      <c r="K558" s="179">
        <f>SUM(H558:J558)</f>
        <v>0</v>
      </c>
      <c r="L558" s="179">
        <f t="shared" si="339"/>
        <v>0</v>
      </c>
      <c r="M558" s="179">
        <f t="shared" si="339"/>
        <v>0</v>
      </c>
      <c r="N558" s="179">
        <f t="shared" si="339"/>
        <v>0</v>
      </c>
      <c r="O558" s="179">
        <f>SUM(L558:N558)</f>
        <v>0</v>
      </c>
      <c r="P558" s="179"/>
      <c r="Q558" s="179"/>
      <c r="R558" s="179"/>
      <c r="S558" s="179">
        <f>SUM(P558:R558)</f>
        <v>0</v>
      </c>
      <c r="T558" s="179"/>
      <c r="U558" s="179"/>
      <c r="V558" s="179"/>
      <c r="W558" s="179">
        <f>SUM(T558:V558)</f>
        <v>0</v>
      </c>
      <c r="X558" s="179"/>
      <c r="Y558" s="138">
        <f>[3]SPMC!J134</f>
        <v>200000</v>
      </c>
      <c r="Z558" s="179"/>
      <c r="AA558" s="179">
        <f>SUM(X558:Z558)</f>
        <v>200000</v>
      </c>
      <c r="AB558" s="179">
        <f t="shared" si="343"/>
        <v>0</v>
      </c>
      <c r="AC558" s="179">
        <f t="shared" si="343"/>
        <v>200000</v>
      </c>
      <c r="AD558" s="179">
        <f t="shared" si="343"/>
        <v>0</v>
      </c>
      <c r="AE558" s="179">
        <f t="shared" si="344"/>
        <v>200000</v>
      </c>
      <c r="AF558" s="138"/>
      <c r="AG558" s="138">
        <f>[3]SPMC!AX134</f>
        <v>197110.94</v>
      </c>
      <c r="AH558" s="138"/>
      <c r="AI558" s="179">
        <f>SUM(AF558:AH558)</f>
        <v>197110.94</v>
      </c>
      <c r="AJ558" s="179">
        <f t="shared" si="340"/>
        <v>0</v>
      </c>
      <c r="AK558" s="179">
        <f t="shared" si="340"/>
        <v>2889.0599999999977</v>
      </c>
      <c r="AL558" s="179">
        <f t="shared" si="340"/>
        <v>0</v>
      </c>
      <c r="AM558" s="179">
        <f>SUM(AJ558:AL558)</f>
        <v>2889.0599999999977</v>
      </c>
      <c r="AN558" s="181" t="str">
        <f t="shared" si="341"/>
        <v xml:space="preserve"> </v>
      </c>
      <c r="AO558" s="181">
        <f t="shared" si="341"/>
        <v>0.98555470000000001</v>
      </c>
      <c r="AP558" s="181" t="str">
        <f t="shared" si="341"/>
        <v xml:space="preserve"> </v>
      </c>
      <c r="AQ558" s="181">
        <f t="shared" si="341"/>
        <v>0.98555470000000001</v>
      </c>
      <c r="AR558" s="179">
        <f t="shared" si="342"/>
        <v>0</v>
      </c>
      <c r="AS558" s="179">
        <f t="shared" si="342"/>
        <v>0</v>
      </c>
      <c r="AT558" s="179">
        <f t="shared" si="342"/>
        <v>0</v>
      </c>
      <c r="AU558" s="138">
        <f>SUM(AR558:AT558)</f>
        <v>0</v>
      </c>
      <c r="AV558" s="182"/>
    </row>
    <row r="559" spans="1:48" s="183" customFormat="1">
      <c r="A559" s="135"/>
      <c r="B559" s="136"/>
      <c r="C559" s="222"/>
      <c r="D559" s="179"/>
      <c r="E559" s="179"/>
      <c r="F559" s="179"/>
      <c r="G559" s="179"/>
      <c r="H559" s="179"/>
      <c r="I559" s="179"/>
      <c r="J559" s="179"/>
      <c r="K559" s="179"/>
      <c r="L559" s="179"/>
      <c r="M559" s="179"/>
      <c r="N559" s="179"/>
      <c r="O559" s="179"/>
      <c r="P559" s="179"/>
      <c r="Q559" s="179"/>
      <c r="R559" s="179"/>
      <c r="S559" s="179"/>
      <c r="T559" s="179"/>
      <c r="U559" s="179"/>
      <c r="V559" s="179"/>
      <c r="W559" s="179"/>
      <c r="X559" s="179"/>
      <c r="Y559" s="138"/>
      <c r="Z559" s="179"/>
      <c r="AA559" s="179"/>
      <c r="AB559" s="179">
        <f t="shared" si="343"/>
        <v>0</v>
      </c>
      <c r="AC559" s="179">
        <f t="shared" si="343"/>
        <v>0</v>
      </c>
      <c r="AD559" s="179">
        <f t="shared" si="343"/>
        <v>0</v>
      </c>
      <c r="AE559" s="179">
        <f t="shared" si="344"/>
        <v>0</v>
      </c>
      <c r="AF559" s="138"/>
      <c r="AG559" s="138"/>
      <c r="AH559" s="138"/>
      <c r="AI559" s="179"/>
      <c r="AJ559" s="179"/>
      <c r="AK559" s="179"/>
      <c r="AL559" s="179"/>
      <c r="AM559" s="179"/>
      <c r="AN559" s="181"/>
      <c r="AO559" s="181"/>
      <c r="AP559" s="181"/>
      <c r="AQ559" s="181"/>
      <c r="AR559" s="179"/>
      <c r="AS559" s="179"/>
      <c r="AT559" s="179"/>
      <c r="AU559" s="138"/>
      <c r="AV559" s="182"/>
    </row>
    <row r="560" spans="1:48" s="183" customFormat="1">
      <c r="A560" s="135"/>
      <c r="B560" s="136"/>
      <c r="C560" s="216" t="s">
        <v>62</v>
      </c>
      <c r="D560" s="179"/>
      <c r="E560" s="179"/>
      <c r="F560" s="179"/>
      <c r="G560" s="179">
        <f>SUM(D560:F560)</f>
        <v>0</v>
      </c>
      <c r="H560" s="179"/>
      <c r="I560" s="179"/>
      <c r="J560" s="179"/>
      <c r="K560" s="179">
        <f>SUM(H560:J560)</f>
        <v>0</v>
      </c>
      <c r="L560" s="179">
        <f t="shared" ref="L560:N575" si="345">+D560+H560</f>
        <v>0</v>
      </c>
      <c r="M560" s="179">
        <f t="shared" si="345"/>
        <v>0</v>
      </c>
      <c r="N560" s="179">
        <f t="shared" si="345"/>
        <v>0</v>
      </c>
      <c r="O560" s="179">
        <f>SUM(L560:N560)</f>
        <v>0</v>
      </c>
      <c r="P560" s="179"/>
      <c r="Q560" s="179"/>
      <c r="R560" s="179"/>
      <c r="S560" s="179">
        <f>SUM(P560:R560)</f>
        <v>0</v>
      </c>
      <c r="T560" s="179"/>
      <c r="U560" s="179"/>
      <c r="V560" s="179"/>
      <c r="W560" s="179">
        <f>SUM(T560:V560)</f>
        <v>0</v>
      </c>
      <c r="X560" s="179"/>
      <c r="Y560" s="138">
        <f>+[3]EAMC!J134</f>
        <v>6000000</v>
      </c>
      <c r="Z560" s="179"/>
      <c r="AA560" s="179">
        <f>SUM(X560:Z560)</f>
        <v>6000000</v>
      </c>
      <c r="AB560" s="179">
        <f t="shared" si="343"/>
        <v>0</v>
      </c>
      <c r="AC560" s="179">
        <f t="shared" si="343"/>
        <v>6000000</v>
      </c>
      <c r="AD560" s="179">
        <f t="shared" si="343"/>
        <v>0</v>
      </c>
      <c r="AE560" s="179">
        <f t="shared" si="344"/>
        <v>6000000</v>
      </c>
      <c r="AF560" s="138"/>
      <c r="AG560" s="138">
        <f>+[3]EAMC!AX134</f>
        <v>1067336.6800000002</v>
      </c>
      <c r="AH560" s="138"/>
      <c r="AI560" s="179">
        <f>SUM(AF560:AH560)</f>
        <v>1067336.6800000002</v>
      </c>
      <c r="AJ560" s="179">
        <f t="shared" ref="AJ560:AL575" si="346">+AB560-AF560</f>
        <v>0</v>
      </c>
      <c r="AK560" s="179">
        <f t="shared" si="346"/>
        <v>4932663.32</v>
      </c>
      <c r="AL560" s="179">
        <f t="shared" si="346"/>
        <v>0</v>
      </c>
      <c r="AM560" s="179">
        <f>SUM(AJ560:AL560)</f>
        <v>4932663.32</v>
      </c>
      <c r="AN560" s="181" t="str">
        <f t="shared" ref="AN560:AQ575" si="347">IF(AB560=0," ",AF560/AB560)</f>
        <v xml:space="preserve"> </v>
      </c>
      <c r="AO560" s="181">
        <f t="shared" si="347"/>
        <v>0.1778894466666667</v>
      </c>
      <c r="AP560" s="181" t="str">
        <f t="shared" si="347"/>
        <v xml:space="preserve"> </v>
      </c>
      <c r="AQ560" s="181">
        <f t="shared" si="347"/>
        <v>0.1778894466666667</v>
      </c>
      <c r="AR560" s="179">
        <f t="shared" ref="AR560:AT575" si="348">+L560-P560-T560</f>
        <v>0</v>
      </c>
      <c r="AS560" s="179">
        <f t="shared" si="348"/>
        <v>0</v>
      </c>
      <c r="AT560" s="179">
        <f t="shared" si="348"/>
        <v>0</v>
      </c>
      <c r="AU560" s="138">
        <f>SUM(AR560:AT560)</f>
        <v>0</v>
      </c>
      <c r="AV560" s="182"/>
    </row>
    <row r="561" spans="1:49" s="183" customFormat="1">
      <c r="A561" s="135"/>
      <c r="B561" s="136"/>
      <c r="C561" s="216" t="s">
        <v>226</v>
      </c>
      <c r="D561" s="179"/>
      <c r="E561" s="179"/>
      <c r="F561" s="179"/>
      <c r="G561" s="179">
        <f>SUM(D561:F561)</f>
        <v>0</v>
      </c>
      <c r="H561" s="179"/>
      <c r="I561" s="179"/>
      <c r="J561" s="179"/>
      <c r="K561" s="179">
        <f>SUM(H561:J561)</f>
        <v>0</v>
      </c>
      <c r="L561" s="179">
        <f t="shared" si="345"/>
        <v>0</v>
      </c>
      <c r="M561" s="179">
        <f t="shared" si="345"/>
        <v>0</v>
      </c>
      <c r="N561" s="179">
        <f t="shared" si="345"/>
        <v>0</v>
      </c>
      <c r="O561" s="179">
        <f>SUM(L561:N561)</f>
        <v>0</v>
      </c>
      <c r="P561" s="179"/>
      <c r="Q561" s="179"/>
      <c r="R561" s="179"/>
      <c r="S561" s="179">
        <f>SUM(P561:R561)</f>
        <v>0</v>
      </c>
      <c r="T561" s="179"/>
      <c r="U561" s="179"/>
      <c r="V561" s="179"/>
      <c r="W561" s="179">
        <f>SUM(T561:V561)</f>
        <v>0</v>
      </c>
      <c r="X561" s="179"/>
      <c r="Y561" s="138">
        <f>+[3]RMC!J134</f>
        <v>500000</v>
      </c>
      <c r="Z561" s="179"/>
      <c r="AA561" s="179">
        <f>SUM(X561:Z561)</f>
        <v>500000</v>
      </c>
      <c r="AB561" s="179">
        <f t="shared" si="343"/>
        <v>0</v>
      </c>
      <c r="AC561" s="179">
        <f t="shared" si="343"/>
        <v>500000</v>
      </c>
      <c r="AD561" s="179">
        <f t="shared" si="343"/>
        <v>0</v>
      </c>
      <c r="AE561" s="179">
        <f t="shared" si="344"/>
        <v>500000</v>
      </c>
      <c r="AF561" s="138"/>
      <c r="AG561" s="138">
        <f>+[3]RMC!AX134</f>
        <v>0</v>
      </c>
      <c r="AH561" s="138"/>
      <c r="AI561" s="179">
        <f>SUM(AF561:AH561)</f>
        <v>0</v>
      </c>
      <c r="AJ561" s="179">
        <f t="shared" si="346"/>
        <v>0</v>
      </c>
      <c r="AK561" s="179">
        <f t="shared" si="346"/>
        <v>500000</v>
      </c>
      <c r="AL561" s="179">
        <f t="shared" si="346"/>
        <v>0</v>
      </c>
      <c r="AM561" s="179">
        <f>SUM(AJ561:AL561)</f>
        <v>500000</v>
      </c>
      <c r="AN561" s="181" t="str">
        <f t="shared" si="347"/>
        <v xml:space="preserve"> </v>
      </c>
      <c r="AO561" s="181">
        <f t="shared" si="347"/>
        <v>0</v>
      </c>
      <c r="AP561" s="181" t="str">
        <f t="shared" si="347"/>
        <v xml:space="preserve"> </v>
      </c>
      <c r="AQ561" s="181">
        <f t="shared" si="347"/>
        <v>0</v>
      </c>
      <c r="AR561" s="179">
        <f t="shared" si="348"/>
        <v>0</v>
      </c>
      <c r="AS561" s="179">
        <f t="shared" si="348"/>
        <v>0</v>
      </c>
      <c r="AT561" s="179">
        <f t="shared" si="348"/>
        <v>0</v>
      </c>
      <c r="AU561" s="138">
        <f>SUM(AR561:AT561)</f>
        <v>0</v>
      </c>
      <c r="AV561" s="182"/>
    </row>
    <row r="562" spans="1:49" s="183" customFormat="1">
      <c r="A562" s="135"/>
      <c r="B562" s="136"/>
      <c r="C562" s="137"/>
      <c r="D562" s="179"/>
      <c r="E562" s="179"/>
      <c r="F562" s="179"/>
      <c r="G562" s="179">
        <f t="shared" ref="G562:G637" si="349">SUM(D562:F562)</f>
        <v>0</v>
      </c>
      <c r="H562" s="179"/>
      <c r="I562" s="179"/>
      <c r="J562" s="179"/>
      <c r="K562" s="179">
        <f t="shared" ref="K562:K637" si="350">SUM(H562:J562)</f>
        <v>0</v>
      </c>
      <c r="L562" s="179">
        <f t="shared" si="345"/>
        <v>0</v>
      </c>
      <c r="M562" s="179">
        <f t="shared" si="345"/>
        <v>0</v>
      </c>
      <c r="N562" s="179">
        <f t="shared" si="345"/>
        <v>0</v>
      </c>
      <c r="O562" s="179">
        <f t="shared" ref="O562:O637" si="351">SUM(L562:N562)</f>
        <v>0</v>
      </c>
      <c r="P562" s="179"/>
      <c r="Q562" s="179"/>
      <c r="R562" s="179"/>
      <c r="S562" s="179">
        <f t="shared" ref="S562:S637" si="352">SUM(P562:R562)</f>
        <v>0</v>
      </c>
      <c r="T562" s="179"/>
      <c r="U562" s="179"/>
      <c r="V562" s="179"/>
      <c r="W562" s="179">
        <f t="shared" ref="W562:W637" si="353">SUM(T562:V562)</f>
        <v>0</v>
      </c>
      <c r="X562" s="179"/>
      <c r="Y562" s="179"/>
      <c r="Z562" s="179"/>
      <c r="AA562" s="179">
        <f t="shared" ref="AA562:AA637" si="354">SUM(X562:Z562)</f>
        <v>0</v>
      </c>
      <c r="AB562" s="179">
        <f t="shared" si="343"/>
        <v>0</v>
      </c>
      <c r="AC562" s="179">
        <f t="shared" si="343"/>
        <v>0</v>
      </c>
      <c r="AD562" s="179">
        <f t="shared" si="343"/>
        <v>0</v>
      </c>
      <c r="AE562" s="179">
        <f t="shared" si="344"/>
        <v>0</v>
      </c>
      <c r="AF562" s="179"/>
      <c r="AG562" s="179"/>
      <c r="AH562" s="179"/>
      <c r="AI562" s="179">
        <f t="shared" ref="AI562:AI637" si="355">SUM(AF562:AH562)</f>
        <v>0</v>
      </c>
      <c r="AJ562" s="179">
        <f t="shared" si="346"/>
        <v>0</v>
      </c>
      <c r="AK562" s="179">
        <f t="shared" si="346"/>
        <v>0</v>
      </c>
      <c r="AL562" s="179">
        <f t="shared" si="346"/>
        <v>0</v>
      </c>
      <c r="AM562" s="179">
        <f t="shared" ref="AM562:AM620" si="356">SUM(AJ562:AL562)</f>
        <v>0</v>
      </c>
      <c r="AN562" s="181" t="str">
        <f t="shared" si="347"/>
        <v xml:space="preserve"> </v>
      </c>
      <c r="AO562" s="181" t="str">
        <f t="shared" si="347"/>
        <v xml:space="preserve"> </v>
      </c>
      <c r="AP562" s="181" t="str">
        <f t="shared" si="347"/>
        <v xml:space="preserve"> </v>
      </c>
      <c r="AQ562" s="181" t="str">
        <f t="shared" si="347"/>
        <v xml:space="preserve"> </v>
      </c>
      <c r="AR562" s="179">
        <f t="shared" si="348"/>
        <v>0</v>
      </c>
      <c r="AS562" s="179">
        <f t="shared" si="348"/>
        <v>0</v>
      </c>
      <c r="AT562" s="179">
        <f t="shared" si="348"/>
        <v>0</v>
      </c>
      <c r="AU562" s="138">
        <f t="shared" ref="AU562:AU637" si="357">SUM(AR562:AT562)</f>
        <v>0</v>
      </c>
      <c r="AV562" s="182"/>
      <c r="AW562" s="96"/>
    </row>
    <row r="563" spans="1:49" s="168" customFormat="1" ht="24">
      <c r="A563" s="176" t="s">
        <v>235</v>
      </c>
      <c r="B563" s="177"/>
      <c r="C563" s="211" t="s">
        <v>236</v>
      </c>
      <c r="D563" s="164">
        <f t="shared" ref="D563:AA563" si="358">SUM(D564:D589)</f>
        <v>0</v>
      </c>
      <c r="E563" s="164">
        <f t="shared" si="358"/>
        <v>586662000</v>
      </c>
      <c r="F563" s="164">
        <f t="shared" si="358"/>
        <v>0</v>
      </c>
      <c r="G563" s="164">
        <f t="shared" si="358"/>
        <v>586662000</v>
      </c>
      <c r="H563" s="164">
        <f t="shared" si="358"/>
        <v>0</v>
      </c>
      <c r="I563" s="164">
        <f t="shared" si="358"/>
        <v>0</v>
      </c>
      <c r="J563" s="164">
        <f t="shared" si="358"/>
        <v>0</v>
      </c>
      <c r="K563" s="164">
        <f t="shared" si="358"/>
        <v>0</v>
      </c>
      <c r="L563" s="164">
        <f t="shared" si="358"/>
        <v>0</v>
      </c>
      <c r="M563" s="164">
        <f t="shared" si="358"/>
        <v>586662000</v>
      </c>
      <c r="N563" s="164">
        <f t="shared" si="358"/>
        <v>0</v>
      </c>
      <c r="O563" s="164">
        <f t="shared" si="358"/>
        <v>586662000</v>
      </c>
      <c r="P563" s="164">
        <f t="shared" si="358"/>
        <v>0</v>
      </c>
      <c r="Q563" s="164">
        <f t="shared" si="358"/>
        <v>586662000</v>
      </c>
      <c r="R563" s="164">
        <f t="shared" si="358"/>
        <v>0</v>
      </c>
      <c r="S563" s="164">
        <f t="shared" si="358"/>
        <v>586662000</v>
      </c>
      <c r="T563" s="164">
        <f t="shared" si="358"/>
        <v>0</v>
      </c>
      <c r="U563" s="164">
        <f t="shared" si="358"/>
        <v>0</v>
      </c>
      <c r="V563" s="164">
        <f t="shared" si="358"/>
        <v>0</v>
      </c>
      <c r="W563" s="164">
        <f t="shared" si="358"/>
        <v>0</v>
      </c>
      <c r="X563" s="164">
        <f t="shared" si="358"/>
        <v>0</v>
      </c>
      <c r="Y563" s="164">
        <f t="shared" si="358"/>
        <v>0</v>
      </c>
      <c r="Z563" s="164">
        <f t="shared" si="358"/>
        <v>0</v>
      </c>
      <c r="AA563" s="164">
        <f t="shared" si="358"/>
        <v>0</v>
      </c>
      <c r="AB563" s="164">
        <f t="shared" si="343"/>
        <v>0</v>
      </c>
      <c r="AC563" s="164">
        <f t="shared" si="343"/>
        <v>586662000</v>
      </c>
      <c r="AD563" s="164">
        <f t="shared" si="343"/>
        <v>0</v>
      </c>
      <c r="AE563" s="164">
        <f t="shared" si="344"/>
        <v>586662000</v>
      </c>
      <c r="AF563" s="164">
        <f>SUM(AF564:AF589)</f>
        <v>0</v>
      </c>
      <c r="AG563" s="164">
        <f>SUM(AG564:AG589)</f>
        <v>540801089.32999992</v>
      </c>
      <c r="AH563" s="164">
        <f>SUM(AH564:AH589)</f>
        <v>0</v>
      </c>
      <c r="AI563" s="164">
        <f>SUM(AI564:AI589)</f>
        <v>540801089.32999992</v>
      </c>
      <c r="AJ563" s="164">
        <f t="shared" si="346"/>
        <v>0</v>
      </c>
      <c r="AK563" s="164">
        <f t="shared" si="346"/>
        <v>45860910.670000076</v>
      </c>
      <c r="AL563" s="164">
        <f t="shared" si="346"/>
        <v>0</v>
      </c>
      <c r="AM563" s="164">
        <f t="shared" si="356"/>
        <v>45860910.670000076</v>
      </c>
      <c r="AN563" s="166" t="str">
        <f t="shared" si="347"/>
        <v xml:space="preserve"> </v>
      </c>
      <c r="AO563" s="166">
        <f t="shared" si="347"/>
        <v>0.92182737134840831</v>
      </c>
      <c r="AP563" s="166" t="str">
        <f t="shared" si="347"/>
        <v xml:space="preserve"> </v>
      </c>
      <c r="AQ563" s="166">
        <f t="shared" si="347"/>
        <v>0.92182737134840831</v>
      </c>
      <c r="AR563" s="164">
        <f>SUM(AR564:AR589)</f>
        <v>0</v>
      </c>
      <c r="AS563" s="164">
        <f>SUM(AS564:AS589)</f>
        <v>0</v>
      </c>
      <c r="AT563" s="164">
        <f>SUM(AT564:AT589)</f>
        <v>0</v>
      </c>
      <c r="AU563" s="164">
        <f>SUM(AU564:AU589)</f>
        <v>0</v>
      </c>
      <c r="AV563" s="167"/>
      <c r="AW563" s="96">
        <f>+AM563-'[1]Summary by PAP CY2015'!$BE$137</f>
        <v>1.1920928955078125E-7</v>
      </c>
    </row>
    <row r="564" spans="1:49" s="96" customFormat="1">
      <c r="A564" s="135"/>
      <c r="B564" s="136"/>
      <c r="C564" s="212" t="s">
        <v>51</v>
      </c>
      <c r="D564" s="138">
        <v>0</v>
      </c>
      <c r="E564" s="138">
        <v>446238000</v>
      </c>
      <c r="F564" s="138">
        <v>0</v>
      </c>
      <c r="G564" s="138">
        <f t="shared" si="349"/>
        <v>446238000</v>
      </c>
      <c r="H564" s="138"/>
      <c r="I564" s="138"/>
      <c r="J564" s="138"/>
      <c r="K564" s="138">
        <f t="shared" si="350"/>
        <v>0</v>
      </c>
      <c r="L564" s="138">
        <f t="shared" si="345"/>
        <v>0</v>
      </c>
      <c r="M564" s="138">
        <f t="shared" si="345"/>
        <v>446238000</v>
      </c>
      <c r="N564" s="138">
        <f t="shared" si="345"/>
        <v>0</v>
      </c>
      <c r="O564" s="138">
        <f t="shared" si="351"/>
        <v>446238000</v>
      </c>
      <c r="P564" s="138"/>
      <c r="Q564" s="138">
        <v>446238000</v>
      </c>
      <c r="R564" s="138"/>
      <c r="S564" s="138">
        <f t="shared" si="352"/>
        <v>446238000</v>
      </c>
      <c r="T564" s="138"/>
      <c r="U564" s="138"/>
      <c r="V564" s="138"/>
      <c r="W564" s="138">
        <f t="shared" si="353"/>
        <v>0</v>
      </c>
      <c r="X564" s="138">
        <f>-'[3]Central CY'!E133</f>
        <v>0</v>
      </c>
      <c r="Y564" s="138">
        <f>-'[3]Central CY'!E134</f>
        <v>-9550000</v>
      </c>
      <c r="Z564" s="138">
        <f>-'[3]Central CY'!E135</f>
        <v>0</v>
      </c>
      <c r="AA564" s="138">
        <f t="shared" si="354"/>
        <v>-9550000</v>
      </c>
      <c r="AB564" s="138">
        <f t="shared" si="343"/>
        <v>0</v>
      </c>
      <c r="AC564" s="138">
        <f t="shared" si="343"/>
        <v>436688000</v>
      </c>
      <c r="AD564" s="138">
        <f t="shared" si="343"/>
        <v>0</v>
      </c>
      <c r="AE564" s="138">
        <f t="shared" si="344"/>
        <v>436688000</v>
      </c>
      <c r="AF564" s="138">
        <f>'[3]Central CY'!F133</f>
        <v>0</v>
      </c>
      <c r="AG564" s="138">
        <f>'[3]Central CY'!F134</f>
        <v>421453695.16000003</v>
      </c>
      <c r="AH564" s="138">
        <f>'[3]Central CY'!F135</f>
        <v>0</v>
      </c>
      <c r="AI564" s="138">
        <f t="shared" si="355"/>
        <v>421453695.16000003</v>
      </c>
      <c r="AJ564" s="138">
        <f t="shared" si="346"/>
        <v>0</v>
      </c>
      <c r="AK564" s="138">
        <f t="shared" si="346"/>
        <v>15234304.839999974</v>
      </c>
      <c r="AL564" s="138">
        <f t="shared" si="346"/>
        <v>0</v>
      </c>
      <c r="AM564" s="138">
        <f t="shared" si="356"/>
        <v>15234304.839999974</v>
      </c>
      <c r="AN564" s="181" t="str">
        <f t="shared" si="347"/>
        <v xml:space="preserve"> </v>
      </c>
      <c r="AO564" s="181">
        <f t="shared" si="347"/>
        <v>0.96511398334737852</v>
      </c>
      <c r="AP564" s="181" t="str">
        <f t="shared" si="347"/>
        <v xml:space="preserve"> </v>
      </c>
      <c r="AQ564" s="181">
        <f t="shared" si="347"/>
        <v>0.96511398334737852</v>
      </c>
      <c r="AR564" s="138">
        <f t="shared" si="348"/>
        <v>0</v>
      </c>
      <c r="AS564" s="138">
        <f t="shared" si="348"/>
        <v>0</v>
      </c>
      <c r="AT564" s="138">
        <f t="shared" si="348"/>
        <v>0</v>
      </c>
      <c r="AU564" s="138">
        <f t="shared" si="357"/>
        <v>0</v>
      </c>
      <c r="AV564" s="143"/>
    </row>
    <row r="565" spans="1:49" s="96" customFormat="1" ht="24">
      <c r="A565" s="135"/>
      <c r="B565" s="136"/>
      <c r="C565" s="212" t="s">
        <v>52</v>
      </c>
      <c r="D565" s="138">
        <v>0</v>
      </c>
      <c r="E565" s="138">
        <v>22136000</v>
      </c>
      <c r="F565" s="138">
        <v>0</v>
      </c>
      <c r="G565" s="138">
        <f t="shared" si="349"/>
        <v>22136000</v>
      </c>
      <c r="H565" s="138"/>
      <c r="I565" s="138"/>
      <c r="J565" s="138"/>
      <c r="K565" s="138">
        <f t="shared" si="350"/>
        <v>0</v>
      </c>
      <c r="L565" s="138">
        <f t="shared" si="345"/>
        <v>0</v>
      </c>
      <c r="M565" s="138">
        <f t="shared" si="345"/>
        <v>22136000</v>
      </c>
      <c r="N565" s="138">
        <f t="shared" si="345"/>
        <v>0</v>
      </c>
      <c r="O565" s="138">
        <f t="shared" si="351"/>
        <v>22136000</v>
      </c>
      <c r="P565" s="138">
        <v>0</v>
      </c>
      <c r="Q565" s="138">
        <v>22136000</v>
      </c>
      <c r="R565" s="138">
        <v>0</v>
      </c>
      <c r="S565" s="138">
        <f t="shared" si="352"/>
        <v>22136000</v>
      </c>
      <c r="T565" s="138"/>
      <c r="U565" s="138"/>
      <c r="V565" s="138"/>
      <c r="W565" s="138">
        <f t="shared" si="353"/>
        <v>0</v>
      </c>
      <c r="X565" s="138"/>
      <c r="Y565" s="247">
        <f>+[3]CHDNCR!J139+[3]CHDNCR!I139</f>
        <v>-4000000</v>
      </c>
      <c r="Z565" s="138"/>
      <c r="AA565" s="138">
        <f t="shared" si="354"/>
        <v>-4000000</v>
      </c>
      <c r="AB565" s="138">
        <f t="shared" si="343"/>
        <v>0</v>
      </c>
      <c r="AC565" s="138">
        <f t="shared" si="343"/>
        <v>18136000</v>
      </c>
      <c r="AD565" s="138">
        <f t="shared" si="343"/>
        <v>0</v>
      </c>
      <c r="AE565" s="138">
        <f t="shared" si="344"/>
        <v>18136000</v>
      </c>
      <c r="AF565" s="138"/>
      <c r="AG565" s="138">
        <f>+[3]CHDNCR!AX139</f>
        <v>12206631.02</v>
      </c>
      <c r="AH565" s="138"/>
      <c r="AI565" s="138">
        <f t="shared" si="355"/>
        <v>12206631.02</v>
      </c>
      <c r="AJ565" s="138">
        <f t="shared" si="346"/>
        <v>0</v>
      </c>
      <c r="AK565" s="138">
        <f t="shared" si="346"/>
        <v>5929368.9800000004</v>
      </c>
      <c r="AL565" s="138">
        <f t="shared" si="346"/>
        <v>0</v>
      </c>
      <c r="AM565" s="138">
        <f t="shared" si="356"/>
        <v>5929368.9800000004</v>
      </c>
      <c r="AN565" s="181" t="str">
        <f t="shared" si="347"/>
        <v xml:space="preserve"> </v>
      </c>
      <c r="AO565" s="181">
        <f t="shared" si="347"/>
        <v>0.67306081936479922</v>
      </c>
      <c r="AP565" s="181" t="str">
        <f t="shared" si="347"/>
        <v xml:space="preserve"> </v>
      </c>
      <c r="AQ565" s="181">
        <f t="shared" si="347"/>
        <v>0.67306081936479922</v>
      </c>
      <c r="AR565" s="138">
        <f t="shared" si="348"/>
        <v>0</v>
      </c>
      <c r="AS565" s="138">
        <f t="shared" si="348"/>
        <v>0</v>
      </c>
      <c r="AT565" s="138">
        <f t="shared" si="348"/>
        <v>0</v>
      </c>
      <c r="AU565" s="138">
        <f t="shared" si="357"/>
        <v>0</v>
      </c>
      <c r="AV565" s="143"/>
    </row>
    <row r="566" spans="1:49" s="96" customFormat="1">
      <c r="A566" s="135"/>
      <c r="B566" s="136"/>
      <c r="C566" s="212" t="s">
        <v>88</v>
      </c>
      <c r="D566" s="138">
        <v>0</v>
      </c>
      <c r="E566" s="138">
        <v>4663000</v>
      </c>
      <c r="F566" s="138">
        <v>0</v>
      </c>
      <c r="G566" s="138">
        <f>SUM(D566:F566)</f>
        <v>4663000</v>
      </c>
      <c r="H566" s="138"/>
      <c r="I566" s="138"/>
      <c r="J566" s="138"/>
      <c r="K566" s="138">
        <f>SUM(H566:J566)</f>
        <v>0</v>
      </c>
      <c r="L566" s="138">
        <f>+D566+H566</f>
        <v>0</v>
      </c>
      <c r="M566" s="138">
        <f>+E566+I566</f>
        <v>4663000</v>
      </c>
      <c r="N566" s="138">
        <f>+F566+J566</f>
        <v>0</v>
      </c>
      <c r="O566" s="138">
        <f>SUM(L566:N566)</f>
        <v>4663000</v>
      </c>
      <c r="P566" s="138">
        <v>0</v>
      </c>
      <c r="Q566" s="138">
        <v>4663000</v>
      </c>
      <c r="R566" s="138">
        <v>0</v>
      </c>
      <c r="S566" s="138">
        <f>SUM(P566:R566)</f>
        <v>4663000</v>
      </c>
      <c r="T566" s="138"/>
      <c r="U566" s="138"/>
      <c r="V566" s="138"/>
      <c r="W566" s="138">
        <f>SUM(T566:V566)</f>
        <v>0</v>
      </c>
      <c r="X566" s="138"/>
      <c r="Y566" s="138">
        <f>+[3]CHDCAR!J139</f>
        <v>0</v>
      </c>
      <c r="Z566" s="138"/>
      <c r="AA566" s="138">
        <f>SUM(X566:Z566)</f>
        <v>0</v>
      </c>
      <c r="AB566" s="138">
        <f t="shared" si="343"/>
        <v>0</v>
      </c>
      <c r="AC566" s="138">
        <f t="shared" si="343"/>
        <v>4663000</v>
      </c>
      <c r="AD566" s="138">
        <f t="shared" si="343"/>
        <v>0</v>
      </c>
      <c r="AE566" s="138">
        <f t="shared" si="344"/>
        <v>4663000</v>
      </c>
      <c r="AF566" s="138"/>
      <c r="AG566" s="138">
        <f>+[3]CHDCAR!AX139</f>
        <v>3996260.04</v>
      </c>
      <c r="AH566" s="138"/>
      <c r="AI566" s="138">
        <f>SUM(AF566:AH566)</f>
        <v>3996260.04</v>
      </c>
      <c r="AJ566" s="138">
        <f>+AB566-AF566</f>
        <v>0</v>
      </c>
      <c r="AK566" s="138">
        <f>+AC566-AG566</f>
        <v>666739.96</v>
      </c>
      <c r="AL566" s="138">
        <f>+AD566-AH566</f>
        <v>0</v>
      </c>
      <c r="AM566" s="138">
        <f>SUM(AJ566:AL566)</f>
        <v>666739.96</v>
      </c>
      <c r="AN566" s="181" t="str">
        <f>IF(AB566=0," ",AF566/AB566)</f>
        <v xml:space="preserve"> </v>
      </c>
      <c r="AO566" s="181">
        <f>IF(AC566=0," ",AG566/AC566)</f>
        <v>0.85701480591893631</v>
      </c>
      <c r="AP566" s="181" t="str">
        <f>IF(AD566=0," ",AH566/AD566)</f>
        <v xml:space="preserve"> </v>
      </c>
      <c r="AQ566" s="181">
        <f>IF(AE566=0," ",AI566/AE566)</f>
        <v>0.85701480591893631</v>
      </c>
      <c r="AR566" s="138">
        <f>+L566-P566-T566</f>
        <v>0</v>
      </c>
      <c r="AS566" s="138">
        <f>+M566-Q566-U566</f>
        <v>0</v>
      </c>
      <c r="AT566" s="138">
        <f>+N566-R566-V566</f>
        <v>0</v>
      </c>
      <c r="AU566" s="138">
        <f>SUM(AR566:AT566)</f>
        <v>0</v>
      </c>
      <c r="AV566" s="143"/>
    </row>
    <row r="567" spans="1:49" s="96" customFormat="1">
      <c r="A567" s="135"/>
      <c r="B567" s="136"/>
      <c r="C567" s="213" t="s">
        <v>80</v>
      </c>
      <c r="D567" s="138">
        <v>0</v>
      </c>
      <c r="E567" s="138">
        <v>11698000</v>
      </c>
      <c r="F567" s="138">
        <v>0</v>
      </c>
      <c r="G567" s="138">
        <f t="shared" si="349"/>
        <v>11698000</v>
      </c>
      <c r="H567" s="138"/>
      <c r="I567" s="138"/>
      <c r="J567" s="138"/>
      <c r="K567" s="138">
        <f t="shared" si="350"/>
        <v>0</v>
      </c>
      <c r="L567" s="138">
        <f t="shared" si="345"/>
        <v>0</v>
      </c>
      <c r="M567" s="138">
        <f t="shared" si="345"/>
        <v>11698000</v>
      </c>
      <c r="N567" s="138">
        <f t="shared" si="345"/>
        <v>0</v>
      </c>
      <c r="O567" s="138">
        <f t="shared" si="351"/>
        <v>11698000</v>
      </c>
      <c r="P567" s="138">
        <v>0</v>
      </c>
      <c r="Q567" s="138">
        <v>11698000</v>
      </c>
      <c r="R567" s="138">
        <v>0</v>
      </c>
      <c r="S567" s="138">
        <f t="shared" si="352"/>
        <v>11698000</v>
      </c>
      <c r="T567" s="138"/>
      <c r="U567" s="138"/>
      <c r="V567" s="138"/>
      <c r="W567" s="138">
        <f t="shared" si="353"/>
        <v>0</v>
      </c>
      <c r="X567" s="138"/>
      <c r="Y567" s="138">
        <f>+[3]CHD1!J139+[3]CHD1!I139</f>
        <v>-2797600</v>
      </c>
      <c r="Z567" s="138"/>
      <c r="AA567" s="138">
        <f t="shared" si="354"/>
        <v>-2797600</v>
      </c>
      <c r="AB567" s="138">
        <f t="shared" si="343"/>
        <v>0</v>
      </c>
      <c r="AC567" s="138">
        <f t="shared" si="343"/>
        <v>8900400</v>
      </c>
      <c r="AD567" s="138">
        <f t="shared" si="343"/>
        <v>0</v>
      </c>
      <c r="AE567" s="138">
        <f t="shared" si="344"/>
        <v>8900400</v>
      </c>
      <c r="AF567" s="138"/>
      <c r="AG567" s="138">
        <f>+[3]CHD1!AX139</f>
        <v>8884401.9800000004</v>
      </c>
      <c r="AH567" s="138"/>
      <c r="AI567" s="138">
        <f t="shared" si="355"/>
        <v>8884401.9800000004</v>
      </c>
      <c r="AJ567" s="138">
        <f t="shared" si="346"/>
        <v>0</v>
      </c>
      <c r="AK567" s="138">
        <f t="shared" si="346"/>
        <v>15998.019999999553</v>
      </c>
      <c r="AL567" s="138">
        <f t="shared" si="346"/>
        <v>0</v>
      </c>
      <c r="AM567" s="138">
        <f t="shared" si="356"/>
        <v>15998.019999999553</v>
      </c>
      <c r="AN567" s="181" t="str">
        <f t="shared" si="347"/>
        <v xml:space="preserve"> </v>
      </c>
      <c r="AO567" s="181">
        <f t="shared" si="347"/>
        <v>0.99820255044717099</v>
      </c>
      <c r="AP567" s="181" t="str">
        <f t="shared" si="347"/>
        <v xml:space="preserve"> </v>
      </c>
      <c r="AQ567" s="181">
        <f t="shared" si="347"/>
        <v>0.99820255044717099</v>
      </c>
      <c r="AR567" s="138">
        <f t="shared" si="348"/>
        <v>0</v>
      </c>
      <c r="AS567" s="138">
        <f t="shared" si="348"/>
        <v>0</v>
      </c>
      <c r="AT567" s="138">
        <f t="shared" si="348"/>
        <v>0</v>
      </c>
      <c r="AU567" s="138">
        <f t="shared" si="357"/>
        <v>0</v>
      </c>
      <c r="AV567" s="143"/>
    </row>
    <row r="568" spans="1:49" s="96" customFormat="1" ht="24">
      <c r="A568" s="135"/>
      <c r="B568" s="136"/>
      <c r="C568" s="212" t="s">
        <v>91</v>
      </c>
      <c r="D568" s="138">
        <v>0</v>
      </c>
      <c r="E568" s="138">
        <v>9559000</v>
      </c>
      <c r="F568" s="138">
        <v>0</v>
      </c>
      <c r="G568" s="138">
        <f t="shared" si="349"/>
        <v>9559000</v>
      </c>
      <c r="H568" s="138"/>
      <c r="I568" s="138"/>
      <c r="J568" s="138"/>
      <c r="K568" s="138">
        <f t="shared" si="350"/>
        <v>0</v>
      </c>
      <c r="L568" s="138">
        <f t="shared" si="345"/>
        <v>0</v>
      </c>
      <c r="M568" s="138">
        <f t="shared" si="345"/>
        <v>9559000</v>
      </c>
      <c r="N568" s="138">
        <f t="shared" si="345"/>
        <v>0</v>
      </c>
      <c r="O568" s="138">
        <f t="shared" si="351"/>
        <v>9559000</v>
      </c>
      <c r="P568" s="138">
        <v>0</v>
      </c>
      <c r="Q568" s="138">
        <v>9559000</v>
      </c>
      <c r="R568" s="138">
        <v>0</v>
      </c>
      <c r="S568" s="138">
        <f t="shared" si="352"/>
        <v>9559000</v>
      </c>
      <c r="T568" s="138"/>
      <c r="U568" s="138"/>
      <c r="V568" s="138"/>
      <c r="W568" s="138">
        <f t="shared" si="353"/>
        <v>0</v>
      </c>
      <c r="X568" s="138"/>
      <c r="Y568" s="138">
        <f>+[3]CHD2!J139</f>
        <v>0</v>
      </c>
      <c r="Z568" s="138"/>
      <c r="AA568" s="138">
        <f t="shared" si="354"/>
        <v>0</v>
      </c>
      <c r="AB568" s="138">
        <f t="shared" si="343"/>
        <v>0</v>
      </c>
      <c r="AC568" s="138">
        <f t="shared" si="343"/>
        <v>9559000</v>
      </c>
      <c r="AD568" s="138">
        <f t="shared" si="343"/>
        <v>0</v>
      </c>
      <c r="AE568" s="138">
        <f t="shared" si="344"/>
        <v>9559000</v>
      </c>
      <c r="AF568" s="138"/>
      <c r="AG568" s="138">
        <f>+[3]CHD2!AX139</f>
        <v>9138472.379999999</v>
      </c>
      <c r="AH568" s="138"/>
      <c r="AI568" s="138">
        <f t="shared" si="355"/>
        <v>9138472.379999999</v>
      </c>
      <c r="AJ568" s="138">
        <f t="shared" si="346"/>
        <v>0</v>
      </c>
      <c r="AK568" s="138">
        <f t="shared" si="346"/>
        <v>420527.62000000104</v>
      </c>
      <c r="AL568" s="138">
        <f t="shared" si="346"/>
        <v>0</v>
      </c>
      <c r="AM568" s="138">
        <f t="shared" si="356"/>
        <v>420527.62000000104</v>
      </c>
      <c r="AN568" s="181" t="str">
        <f t="shared" si="347"/>
        <v xml:space="preserve"> </v>
      </c>
      <c r="AO568" s="181">
        <f t="shared" si="347"/>
        <v>0.95600715346793586</v>
      </c>
      <c r="AP568" s="181" t="str">
        <f t="shared" si="347"/>
        <v xml:space="preserve"> </v>
      </c>
      <c r="AQ568" s="181">
        <f t="shared" si="347"/>
        <v>0.95600715346793586</v>
      </c>
      <c r="AR568" s="138">
        <f t="shared" si="348"/>
        <v>0</v>
      </c>
      <c r="AS568" s="138">
        <f t="shared" si="348"/>
        <v>0</v>
      </c>
      <c r="AT568" s="138">
        <f t="shared" si="348"/>
        <v>0</v>
      </c>
      <c r="AU568" s="138">
        <f t="shared" si="357"/>
        <v>0</v>
      </c>
      <c r="AV568" s="143"/>
    </row>
    <row r="569" spans="1:49" s="96" customFormat="1">
      <c r="A569" s="135"/>
      <c r="B569" s="136"/>
      <c r="C569" s="212" t="s">
        <v>93</v>
      </c>
      <c r="D569" s="138">
        <v>0</v>
      </c>
      <c r="E569" s="138">
        <v>5000000</v>
      </c>
      <c r="F569" s="138">
        <v>0</v>
      </c>
      <c r="G569" s="138">
        <f t="shared" si="349"/>
        <v>5000000</v>
      </c>
      <c r="H569" s="138"/>
      <c r="I569" s="138"/>
      <c r="J569" s="138"/>
      <c r="K569" s="138">
        <f t="shared" si="350"/>
        <v>0</v>
      </c>
      <c r="L569" s="138">
        <f t="shared" si="345"/>
        <v>0</v>
      </c>
      <c r="M569" s="138">
        <f t="shared" si="345"/>
        <v>5000000</v>
      </c>
      <c r="N569" s="138">
        <f t="shared" si="345"/>
        <v>0</v>
      </c>
      <c r="O569" s="138">
        <f t="shared" si="351"/>
        <v>5000000</v>
      </c>
      <c r="P569" s="138">
        <v>0</v>
      </c>
      <c r="Q569" s="138">
        <v>5000000</v>
      </c>
      <c r="R569" s="138">
        <v>0</v>
      </c>
      <c r="S569" s="138">
        <f t="shared" si="352"/>
        <v>5000000</v>
      </c>
      <c r="T569" s="138"/>
      <c r="U569" s="138"/>
      <c r="V569" s="138"/>
      <c r="W569" s="138">
        <f t="shared" si="353"/>
        <v>0</v>
      </c>
      <c r="X569" s="138"/>
      <c r="Y569" s="138">
        <f>+[3]CHD3!J139</f>
        <v>2000000</v>
      </c>
      <c r="Z569" s="138"/>
      <c r="AA569" s="138">
        <f t="shared" si="354"/>
        <v>2000000</v>
      </c>
      <c r="AB569" s="138">
        <f t="shared" si="343"/>
        <v>0</v>
      </c>
      <c r="AC569" s="138">
        <f t="shared" si="343"/>
        <v>7000000</v>
      </c>
      <c r="AD569" s="138">
        <f t="shared" si="343"/>
        <v>0</v>
      </c>
      <c r="AE569" s="138">
        <f t="shared" si="344"/>
        <v>7000000</v>
      </c>
      <c r="AF569" s="138"/>
      <c r="AG569" s="138">
        <f>+[3]CHD3!AX139</f>
        <v>5850153.8499999996</v>
      </c>
      <c r="AH569" s="138"/>
      <c r="AI569" s="138">
        <f t="shared" si="355"/>
        <v>5850153.8499999996</v>
      </c>
      <c r="AJ569" s="138">
        <f t="shared" si="346"/>
        <v>0</v>
      </c>
      <c r="AK569" s="138">
        <f t="shared" si="346"/>
        <v>1149846.1500000004</v>
      </c>
      <c r="AL569" s="138">
        <f t="shared" si="346"/>
        <v>0</v>
      </c>
      <c r="AM569" s="138">
        <f t="shared" si="356"/>
        <v>1149846.1500000004</v>
      </c>
      <c r="AN569" s="181" t="str">
        <f t="shared" si="347"/>
        <v xml:space="preserve"> </v>
      </c>
      <c r="AO569" s="181">
        <f t="shared" si="347"/>
        <v>0.83573626428571424</v>
      </c>
      <c r="AP569" s="181" t="str">
        <f t="shared" si="347"/>
        <v xml:space="preserve"> </v>
      </c>
      <c r="AQ569" s="181">
        <f t="shared" si="347"/>
        <v>0.83573626428571424</v>
      </c>
      <c r="AR569" s="138">
        <f t="shared" si="348"/>
        <v>0</v>
      </c>
      <c r="AS569" s="138">
        <f t="shared" si="348"/>
        <v>0</v>
      </c>
      <c r="AT569" s="138">
        <f t="shared" si="348"/>
        <v>0</v>
      </c>
      <c r="AU569" s="138">
        <f t="shared" si="357"/>
        <v>0</v>
      </c>
      <c r="AV569" s="143"/>
    </row>
    <row r="570" spans="1:49" s="96" customFormat="1">
      <c r="A570" s="135"/>
      <c r="B570" s="136"/>
      <c r="C570" s="212" t="s">
        <v>95</v>
      </c>
      <c r="D570" s="138">
        <v>0</v>
      </c>
      <c r="E570" s="138">
        <v>5938000</v>
      </c>
      <c r="F570" s="138">
        <v>0</v>
      </c>
      <c r="G570" s="138">
        <f t="shared" si="349"/>
        <v>5938000</v>
      </c>
      <c r="H570" s="138"/>
      <c r="I570" s="138"/>
      <c r="J570" s="138"/>
      <c r="K570" s="138">
        <f t="shared" si="350"/>
        <v>0</v>
      </c>
      <c r="L570" s="138">
        <f t="shared" si="345"/>
        <v>0</v>
      </c>
      <c r="M570" s="138">
        <f t="shared" si="345"/>
        <v>5938000</v>
      </c>
      <c r="N570" s="138">
        <f t="shared" si="345"/>
        <v>0</v>
      </c>
      <c r="O570" s="138">
        <f t="shared" si="351"/>
        <v>5938000</v>
      </c>
      <c r="P570" s="138">
        <v>0</v>
      </c>
      <c r="Q570" s="138">
        <v>5938000</v>
      </c>
      <c r="R570" s="138">
        <v>0</v>
      </c>
      <c r="S570" s="138">
        <f t="shared" si="352"/>
        <v>5938000</v>
      </c>
      <c r="T570" s="138"/>
      <c r="U570" s="138"/>
      <c r="V570" s="138"/>
      <c r="W570" s="138">
        <f t="shared" si="353"/>
        <v>0</v>
      </c>
      <c r="X570" s="138"/>
      <c r="Y570" s="138">
        <f>+[3]CHD4A!J139</f>
        <v>0</v>
      </c>
      <c r="Z570" s="138"/>
      <c r="AA570" s="138">
        <f t="shared" si="354"/>
        <v>0</v>
      </c>
      <c r="AB570" s="138">
        <f t="shared" si="343"/>
        <v>0</v>
      </c>
      <c r="AC570" s="138">
        <f t="shared" si="343"/>
        <v>5938000</v>
      </c>
      <c r="AD570" s="138">
        <f t="shared" si="343"/>
        <v>0</v>
      </c>
      <c r="AE570" s="138">
        <f t="shared" si="344"/>
        <v>5938000</v>
      </c>
      <c r="AF570" s="138"/>
      <c r="AG570" s="138">
        <f>+[3]CHD4A!AX139</f>
        <v>5938000</v>
      </c>
      <c r="AH570" s="138"/>
      <c r="AI570" s="138">
        <f t="shared" si="355"/>
        <v>5938000</v>
      </c>
      <c r="AJ570" s="138">
        <f t="shared" si="346"/>
        <v>0</v>
      </c>
      <c r="AK570" s="138">
        <f t="shared" si="346"/>
        <v>0</v>
      </c>
      <c r="AL570" s="138">
        <f t="shared" si="346"/>
        <v>0</v>
      </c>
      <c r="AM570" s="138">
        <f t="shared" si="356"/>
        <v>0</v>
      </c>
      <c r="AN570" s="181" t="str">
        <f t="shared" si="347"/>
        <v xml:space="preserve"> </v>
      </c>
      <c r="AO570" s="181">
        <f t="shared" si="347"/>
        <v>1</v>
      </c>
      <c r="AP570" s="181" t="str">
        <f t="shared" si="347"/>
        <v xml:space="preserve"> </v>
      </c>
      <c r="AQ570" s="181">
        <f t="shared" si="347"/>
        <v>1</v>
      </c>
      <c r="AR570" s="138">
        <f t="shared" si="348"/>
        <v>0</v>
      </c>
      <c r="AS570" s="138">
        <f t="shared" si="348"/>
        <v>0</v>
      </c>
      <c r="AT570" s="138">
        <f t="shared" si="348"/>
        <v>0</v>
      </c>
      <c r="AU570" s="138">
        <f t="shared" si="357"/>
        <v>0</v>
      </c>
      <c r="AV570" s="143"/>
    </row>
    <row r="571" spans="1:49" s="96" customFormat="1">
      <c r="A571" s="135"/>
      <c r="B571" s="136"/>
      <c r="C571" s="212" t="s">
        <v>97</v>
      </c>
      <c r="D571" s="138">
        <v>0</v>
      </c>
      <c r="E571" s="138">
        <v>7491000</v>
      </c>
      <c r="F571" s="138">
        <v>0</v>
      </c>
      <c r="G571" s="138">
        <f t="shared" si="349"/>
        <v>7491000</v>
      </c>
      <c r="H571" s="138"/>
      <c r="I571" s="138"/>
      <c r="J571" s="138"/>
      <c r="K571" s="138">
        <f t="shared" si="350"/>
        <v>0</v>
      </c>
      <c r="L571" s="138">
        <f t="shared" si="345"/>
        <v>0</v>
      </c>
      <c r="M571" s="138">
        <f t="shared" si="345"/>
        <v>7491000</v>
      </c>
      <c r="N571" s="138">
        <f t="shared" si="345"/>
        <v>0</v>
      </c>
      <c r="O571" s="138">
        <f t="shared" si="351"/>
        <v>7491000</v>
      </c>
      <c r="P571" s="138">
        <v>0</v>
      </c>
      <c r="Q571" s="138">
        <v>7491000</v>
      </c>
      <c r="R571" s="138">
        <v>0</v>
      </c>
      <c r="S571" s="138">
        <f t="shared" si="352"/>
        <v>7491000</v>
      </c>
      <c r="T571" s="138"/>
      <c r="U571" s="138"/>
      <c r="V571" s="138"/>
      <c r="W571" s="138">
        <f t="shared" si="353"/>
        <v>0</v>
      </c>
      <c r="X571" s="138"/>
      <c r="Y571" s="138">
        <f>+[3]CHD4B!J139</f>
        <v>0</v>
      </c>
      <c r="Z571" s="138"/>
      <c r="AA571" s="138">
        <f t="shared" si="354"/>
        <v>0</v>
      </c>
      <c r="AB571" s="138">
        <f t="shared" si="343"/>
        <v>0</v>
      </c>
      <c r="AC571" s="138">
        <f t="shared" si="343"/>
        <v>7491000</v>
      </c>
      <c r="AD571" s="138">
        <f t="shared" si="343"/>
        <v>0</v>
      </c>
      <c r="AE571" s="138">
        <f t="shared" si="344"/>
        <v>7491000</v>
      </c>
      <c r="AF571" s="138"/>
      <c r="AG571" s="138">
        <f>+[3]CHD4B!AX139</f>
        <v>6363414.1500000004</v>
      </c>
      <c r="AH571" s="138"/>
      <c r="AI571" s="138">
        <f t="shared" si="355"/>
        <v>6363414.1500000004</v>
      </c>
      <c r="AJ571" s="138">
        <f t="shared" si="346"/>
        <v>0</v>
      </c>
      <c r="AK571" s="138">
        <f t="shared" si="346"/>
        <v>1127585.8499999996</v>
      </c>
      <c r="AL571" s="138">
        <f t="shared" si="346"/>
        <v>0</v>
      </c>
      <c r="AM571" s="138">
        <f t="shared" si="356"/>
        <v>1127585.8499999996</v>
      </c>
      <c r="AN571" s="181" t="str">
        <f t="shared" si="347"/>
        <v xml:space="preserve"> </v>
      </c>
      <c r="AO571" s="181">
        <f t="shared" si="347"/>
        <v>0.84947458950740895</v>
      </c>
      <c r="AP571" s="181" t="str">
        <f t="shared" si="347"/>
        <v xml:space="preserve"> </v>
      </c>
      <c r="AQ571" s="181">
        <f t="shared" si="347"/>
        <v>0.84947458950740895</v>
      </c>
      <c r="AR571" s="138">
        <f t="shared" si="348"/>
        <v>0</v>
      </c>
      <c r="AS571" s="138">
        <f t="shared" si="348"/>
        <v>0</v>
      </c>
      <c r="AT571" s="138">
        <f t="shared" si="348"/>
        <v>0</v>
      </c>
      <c r="AU571" s="138">
        <f t="shared" si="357"/>
        <v>0</v>
      </c>
      <c r="AV571" s="143"/>
    </row>
    <row r="572" spans="1:49" s="96" customFormat="1">
      <c r="A572" s="135"/>
      <c r="B572" s="136"/>
      <c r="C572" s="212" t="s">
        <v>53</v>
      </c>
      <c r="D572" s="138">
        <v>0</v>
      </c>
      <c r="E572" s="138">
        <v>10531000</v>
      </c>
      <c r="F572" s="138">
        <v>0</v>
      </c>
      <c r="G572" s="138">
        <f t="shared" si="349"/>
        <v>10531000</v>
      </c>
      <c r="H572" s="138"/>
      <c r="I572" s="138"/>
      <c r="J572" s="138"/>
      <c r="K572" s="138">
        <f t="shared" si="350"/>
        <v>0</v>
      </c>
      <c r="L572" s="138">
        <f t="shared" si="345"/>
        <v>0</v>
      </c>
      <c r="M572" s="138">
        <f t="shared" si="345"/>
        <v>10531000</v>
      </c>
      <c r="N572" s="138">
        <f t="shared" si="345"/>
        <v>0</v>
      </c>
      <c r="O572" s="138">
        <f t="shared" si="351"/>
        <v>10531000</v>
      </c>
      <c r="P572" s="138">
        <v>0</v>
      </c>
      <c r="Q572" s="138">
        <v>10531000</v>
      </c>
      <c r="R572" s="138">
        <v>0</v>
      </c>
      <c r="S572" s="138">
        <f t="shared" si="352"/>
        <v>10531000</v>
      </c>
      <c r="T572" s="138"/>
      <c r="U572" s="138"/>
      <c r="V572" s="138"/>
      <c r="W572" s="138">
        <f t="shared" si="353"/>
        <v>0</v>
      </c>
      <c r="X572" s="138"/>
      <c r="Y572" s="138">
        <f>+[3]CHD5!J139</f>
        <v>0</v>
      </c>
      <c r="Z572" s="138"/>
      <c r="AA572" s="138">
        <f t="shared" si="354"/>
        <v>0</v>
      </c>
      <c r="AB572" s="138">
        <f t="shared" si="343"/>
        <v>0</v>
      </c>
      <c r="AC572" s="138">
        <f t="shared" si="343"/>
        <v>10531000</v>
      </c>
      <c r="AD572" s="138">
        <f t="shared" si="343"/>
        <v>0</v>
      </c>
      <c r="AE572" s="138">
        <f t="shared" si="344"/>
        <v>10531000</v>
      </c>
      <c r="AF572" s="138"/>
      <c r="AG572" s="138">
        <f>+[3]CHD5!AX139</f>
        <v>10501716.939999999</v>
      </c>
      <c r="AH572" s="138"/>
      <c r="AI572" s="138">
        <f t="shared" si="355"/>
        <v>10501716.939999999</v>
      </c>
      <c r="AJ572" s="138">
        <f t="shared" si="346"/>
        <v>0</v>
      </c>
      <c r="AK572" s="138">
        <f t="shared" si="346"/>
        <v>29283.060000000522</v>
      </c>
      <c r="AL572" s="138">
        <f t="shared" si="346"/>
        <v>0</v>
      </c>
      <c r="AM572" s="138">
        <f t="shared" si="356"/>
        <v>29283.060000000522</v>
      </c>
      <c r="AN572" s="181" t="str">
        <f t="shared" si="347"/>
        <v xml:space="preserve"> </v>
      </c>
      <c r="AO572" s="181">
        <f t="shared" si="347"/>
        <v>0.99721934669072254</v>
      </c>
      <c r="AP572" s="181" t="str">
        <f t="shared" si="347"/>
        <v xml:space="preserve"> </v>
      </c>
      <c r="AQ572" s="181">
        <f t="shared" si="347"/>
        <v>0.99721934669072254</v>
      </c>
      <c r="AR572" s="138">
        <f t="shared" si="348"/>
        <v>0</v>
      </c>
      <c r="AS572" s="138">
        <f t="shared" si="348"/>
        <v>0</v>
      </c>
      <c r="AT572" s="138">
        <f t="shared" si="348"/>
        <v>0</v>
      </c>
      <c r="AU572" s="138">
        <f t="shared" si="357"/>
        <v>0</v>
      </c>
      <c r="AV572" s="143"/>
    </row>
    <row r="573" spans="1:49" s="96" customFormat="1" ht="24">
      <c r="A573" s="135"/>
      <c r="B573" s="136"/>
      <c r="C573" s="212" t="s">
        <v>100</v>
      </c>
      <c r="D573" s="138">
        <v>0</v>
      </c>
      <c r="E573" s="138">
        <v>4747000</v>
      </c>
      <c r="F573" s="138">
        <v>0</v>
      </c>
      <c r="G573" s="138">
        <f t="shared" si="349"/>
        <v>4747000</v>
      </c>
      <c r="H573" s="138"/>
      <c r="I573" s="138"/>
      <c r="J573" s="138"/>
      <c r="K573" s="138">
        <f t="shared" si="350"/>
        <v>0</v>
      </c>
      <c r="L573" s="138">
        <f t="shared" si="345"/>
        <v>0</v>
      </c>
      <c r="M573" s="138">
        <f t="shared" si="345"/>
        <v>4747000</v>
      </c>
      <c r="N573" s="138">
        <f t="shared" si="345"/>
        <v>0</v>
      </c>
      <c r="O573" s="138">
        <f t="shared" si="351"/>
        <v>4747000</v>
      </c>
      <c r="P573" s="138">
        <v>0</v>
      </c>
      <c r="Q573" s="138">
        <v>4747000</v>
      </c>
      <c r="R573" s="138">
        <v>0</v>
      </c>
      <c r="S573" s="138">
        <f t="shared" si="352"/>
        <v>4747000</v>
      </c>
      <c r="T573" s="138"/>
      <c r="U573" s="138"/>
      <c r="V573" s="138"/>
      <c r="W573" s="138">
        <f t="shared" si="353"/>
        <v>0</v>
      </c>
      <c r="X573" s="138"/>
      <c r="Y573" s="138">
        <f>+[3]CHD6!J139</f>
        <v>0</v>
      </c>
      <c r="Z573" s="138"/>
      <c r="AA573" s="138">
        <f t="shared" si="354"/>
        <v>0</v>
      </c>
      <c r="AB573" s="138">
        <f t="shared" si="343"/>
        <v>0</v>
      </c>
      <c r="AC573" s="138">
        <f t="shared" si="343"/>
        <v>4747000</v>
      </c>
      <c r="AD573" s="138">
        <f t="shared" si="343"/>
        <v>0</v>
      </c>
      <c r="AE573" s="138">
        <f t="shared" si="344"/>
        <v>4747000</v>
      </c>
      <c r="AF573" s="138"/>
      <c r="AG573" s="138">
        <f>+[3]CHD6!AX139</f>
        <v>4746976.6500000004</v>
      </c>
      <c r="AH573" s="138"/>
      <c r="AI573" s="138">
        <f t="shared" si="355"/>
        <v>4746976.6500000004</v>
      </c>
      <c r="AJ573" s="138">
        <f t="shared" si="346"/>
        <v>0</v>
      </c>
      <c r="AK573" s="138">
        <f t="shared" si="346"/>
        <v>23.349999999627471</v>
      </c>
      <c r="AL573" s="138">
        <f t="shared" si="346"/>
        <v>0</v>
      </c>
      <c r="AM573" s="138">
        <f t="shared" si="356"/>
        <v>23.349999999627471</v>
      </c>
      <c r="AN573" s="181" t="str">
        <f t="shared" si="347"/>
        <v xml:space="preserve"> </v>
      </c>
      <c r="AO573" s="181">
        <f t="shared" si="347"/>
        <v>0.99999508110385515</v>
      </c>
      <c r="AP573" s="181" t="str">
        <f t="shared" si="347"/>
        <v xml:space="preserve"> </v>
      </c>
      <c r="AQ573" s="181">
        <f t="shared" si="347"/>
        <v>0.99999508110385515</v>
      </c>
      <c r="AR573" s="138">
        <f t="shared" si="348"/>
        <v>0</v>
      </c>
      <c r="AS573" s="138">
        <f t="shared" si="348"/>
        <v>0</v>
      </c>
      <c r="AT573" s="138">
        <f t="shared" si="348"/>
        <v>0</v>
      </c>
      <c r="AU573" s="138">
        <f t="shared" si="357"/>
        <v>0</v>
      </c>
      <c r="AV573" s="143"/>
    </row>
    <row r="574" spans="1:49" s="96" customFormat="1">
      <c r="A574" s="135"/>
      <c r="B574" s="136"/>
      <c r="C574" s="212" t="s">
        <v>54</v>
      </c>
      <c r="D574" s="138">
        <v>0</v>
      </c>
      <c r="E574" s="138">
        <v>15295000</v>
      </c>
      <c r="F574" s="138">
        <v>0</v>
      </c>
      <c r="G574" s="138">
        <f t="shared" si="349"/>
        <v>15295000</v>
      </c>
      <c r="H574" s="138"/>
      <c r="I574" s="138"/>
      <c r="J574" s="138"/>
      <c r="K574" s="138">
        <f t="shared" si="350"/>
        <v>0</v>
      </c>
      <c r="L574" s="138">
        <f t="shared" si="345"/>
        <v>0</v>
      </c>
      <c r="M574" s="138">
        <f t="shared" si="345"/>
        <v>15295000</v>
      </c>
      <c r="N574" s="138">
        <f t="shared" si="345"/>
        <v>0</v>
      </c>
      <c r="O574" s="138">
        <f t="shared" si="351"/>
        <v>15295000</v>
      </c>
      <c r="P574" s="138">
        <v>0</v>
      </c>
      <c r="Q574" s="138">
        <v>15295000</v>
      </c>
      <c r="R574" s="138">
        <v>0</v>
      </c>
      <c r="S574" s="138">
        <f t="shared" si="352"/>
        <v>15295000</v>
      </c>
      <c r="T574" s="138"/>
      <c r="U574" s="138"/>
      <c r="V574" s="138"/>
      <c r="W574" s="138">
        <f t="shared" si="353"/>
        <v>0</v>
      </c>
      <c r="X574" s="138"/>
      <c r="Y574" s="138">
        <f>+[3]CHD7!J139</f>
        <v>0</v>
      </c>
      <c r="Z574" s="138"/>
      <c r="AA574" s="138">
        <f t="shared" si="354"/>
        <v>0</v>
      </c>
      <c r="AB574" s="138">
        <f t="shared" si="343"/>
        <v>0</v>
      </c>
      <c r="AC574" s="138">
        <f t="shared" si="343"/>
        <v>15295000</v>
      </c>
      <c r="AD574" s="138">
        <f t="shared" si="343"/>
        <v>0</v>
      </c>
      <c r="AE574" s="138">
        <f t="shared" si="344"/>
        <v>15295000</v>
      </c>
      <c r="AF574" s="138"/>
      <c r="AG574" s="138">
        <f>+[3]CHD7!AX139</f>
        <v>8007744.4800000004</v>
      </c>
      <c r="AH574" s="138"/>
      <c r="AI574" s="138">
        <f t="shared" si="355"/>
        <v>8007744.4800000004</v>
      </c>
      <c r="AJ574" s="138">
        <f t="shared" si="346"/>
        <v>0</v>
      </c>
      <c r="AK574" s="138">
        <f t="shared" si="346"/>
        <v>7287255.5199999996</v>
      </c>
      <c r="AL574" s="138">
        <f t="shared" si="346"/>
        <v>0</v>
      </c>
      <c r="AM574" s="138">
        <f t="shared" si="356"/>
        <v>7287255.5199999996</v>
      </c>
      <c r="AN574" s="181" t="str">
        <f t="shared" si="347"/>
        <v xml:space="preserve"> </v>
      </c>
      <c r="AO574" s="181">
        <f t="shared" si="347"/>
        <v>0.52355308793723443</v>
      </c>
      <c r="AP574" s="181" t="str">
        <f t="shared" si="347"/>
        <v xml:space="preserve"> </v>
      </c>
      <c r="AQ574" s="181">
        <f t="shared" si="347"/>
        <v>0.52355308793723443</v>
      </c>
      <c r="AR574" s="138">
        <f t="shared" si="348"/>
        <v>0</v>
      </c>
      <c r="AS574" s="138">
        <f t="shared" si="348"/>
        <v>0</v>
      </c>
      <c r="AT574" s="138">
        <f t="shared" si="348"/>
        <v>0</v>
      </c>
      <c r="AU574" s="138">
        <f t="shared" si="357"/>
        <v>0</v>
      </c>
      <c r="AV574" s="143"/>
    </row>
    <row r="575" spans="1:49" s="96" customFormat="1">
      <c r="A575" s="135"/>
      <c r="B575" s="136"/>
      <c r="C575" s="212" t="s">
        <v>103</v>
      </c>
      <c r="D575" s="138">
        <v>0</v>
      </c>
      <c r="E575" s="138">
        <v>5063000</v>
      </c>
      <c r="F575" s="138">
        <v>0</v>
      </c>
      <c r="G575" s="138">
        <f t="shared" si="349"/>
        <v>5063000</v>
      </c>
      <c r="H575" s="138"/>
      <c r="I575" s="138"/>
      <c r="J575" s="138"/>
      <c r="K575" s="138">
        <f t="shared" si="350"/>
        <v>0</v>
      </c>
      <c r="L575" s="138">
        <f t="shared" si="345"/>
        <v>0</v>
      </c>
      <c r="M575" s="138">
        <f t="shared" si="345"/>
        <v>5063000</v>
      </c>
      <c r="N575" s="138">
        <f t="shared" si="345"/>
        <v>0</v>
      </c>
      <c r="O575" s="138">
        <f t="shared" si="351"/>
        <v>5063000</v>
      </c>
      <c r="P575" s="138">
        <v>0</v>
      </c>
      <c r="Q575" s="138">
        <v>5063000</v>
      </c>
      <c r="R575" s="138">
        <v>0</v>
      </c>
      <c r="S575" s="138">
        <f t="shared" si="352"/>
        <v>5063000</v>
      </c>
      <c r="T575" s="138"/>
      <c r="U575" s="138"/>
      <c r="V575" s="138"/>
      <c r="W575" s="138">
        <f t="shared" si="353"/>
        <v>0</v>
      </c>
      <c r="X575" s="138"/>
      <c r="Y575" s="138">
        <f>+[3]CHD8!J139</f>
        <v>0</v>
      </c>
      <c r="Z575" s="138"/>
      <c r="AA575" s="138">
        <f t="shared" si="354"/>
        <v>0</v>
      </c>
      <c r="AB575" s="138">
        <f t="shared" si="343"/>
        <v>0</v>
      </c>
      <c r="AC575" s="138">
        <f t="shared" si="343"/>
        <v>5063000</v>
      </c>
      <c r="AD575" s="138">
        <f t="shared" si="343"/>
        <v>0</v>
      </c>
      <c r="AE575" s="138">
        <f t="shared" si="344"/>
        <v>5063000</v>
      </c>
      <c r="AF575" s="138"/>
      <c r="AG575" s="138">
        <f>+[3]CHD8!AX139</f>
        <v>3846311.74</v>
      </c>
      <c r="AH575" s="138"/>
      <c r="AI575" s="138">
        <f t="shared" si="355"/>
        <v>3846311.74</v>
      </c>
      <c r="AJ575" s="138">
        <f t="shared" si="346"/>
        <v>0</v>
      </c>
      <c r="AK575" s="138">
        <f t="shared" si="346"/>
        <v>1216688.2599999998</v>
      </c>
      <c r="AL575" s="138">
        <f t="shared" si="346"/>
        <v>0</v>
      </c>
      <c r="AM575" s="138">
        <f t="shared" si="356"/>
        <v>1216688.2599999998</v>
      </c>
      <c r="AN575" s="181" t="str">
        <f t="shared" si="347"/>
        <v xml:space="preserve"> </v>
      </c>
      <c r="AO575" s="181">
        <f t="shared" si="347"/>
        <v>0.75969025083942332</v>
      </c>
      <c r="AP575" s="181" t="str">
        <f t="shared" si="347"/>
        <v xml:space="preserve"> </v>
      </c>
      <c r="AQ575" s="181">
        <f t="shared" si="347"/>
        <v>0.75969025083942332</v>
      </c>
      <c r="AR575" s="138">
        <f t="shared" si="348"/>
        <v>0</v>
      </c>
      <c r="AS575" s="138">
        <f t="shared" si="348"/>
        <v>0</v>
      </c>
      <c r="AT575" s="138">
        <f t="shared" si="348"/>
        <v>0</v>
      </c>
      <c r="AU575" s="138">
        <f t="shared" si="357"/>
        <v>0</v>
      </c>
      <c r="AV575" s="143"/>
    </row>
    <row r="576" spans="1:49" s="96" customFormat="1" ht="24">
      <c r="A576" s="135"/>
      <c r="B576" s="136"/>
      <c r="C576" s="212" t="s">
        <v>105</v>
      </c>
      <c r="D576" s="138">
        <v>0</v>
      </c>
      <c r="E576" s="138">
        <v>3997000</v>
      </c>
      <c r="F576" s="138">
        <v>0</v>
      </c>
      <c r="G576" s="138">
        <f t="shared" si="349"/>
        <v>3997000</v>
      </c>
      <c r="H576" s="138"/>
      <c r="I576" s="138"/>
      <c r="J576" s="138"/>
      <c r="K576" s="138">
        <f t="shared" si="350"/>
        <v>0</v>
      </c>
      <c r="L576" s="138">
        <f t="shared" ref="L576:N651" si="359">+D576+H576</f>
        <v>0</v>
      </c>
      <c r="M576" s="138">
        <f t="shared" si="359"/>
        <v>3997000</v>
      </c>
      <c r="N576" s="138">
        <f t="shared" si="359"/>
        <v>0</v>
      </c>
      <c r="O576" s="138">
        <f t="shared" si="351"/>
        <v>3997000</v>
      </c>
      <c r="P576" s="138">
        <v>0</v>
      </c>
      <c r="Q576" s="138">
        <v>3997000</v>
      </c>
      <c r="R576" s="138">
        <v>0</v>
      </c>
      <c r="S576" s="138">
        <f t="shared" si="352"/>
        <v>3997000</v>
      </c>
      <c r="T576" s="138"/>
      <c r="U576" s="138"/>
      <c r="V576" s="138"/>
      <c r="W576" s="138">
        <f t="shared" si="353"/>
        <v>0</v>
      </c>
      <c r="X576" s="138"/>
      <c r="Y576" s="138">
        <f>+[3]CHD9!J139</f>
        <v>0</v>
      </c>
      <c r="Z576" s="138"/>
      <c r="AA576" s="138">
        <f t="shared" si="354"/>
        <v>0</v>
      </c>
      <c r="AB576" s="138">
        <f t="shared" si="343"/>
        <v>0</v>
      </c>
      <c r="AC576" s="138">
        <f t="shared" si="343"/>
        <v>3997000</v>
      </c>
      <c r="AD576" s="138">
        <f t="shared" si="343"/>
        <v>0</v>
      </c>
      <c r="AE576" s="138">
        <f t="shared" si="344"/>
        <v>3997000</v>
      </c>
      <c r="AF576" s="138"/>
      <c r="AG576" s="138">
        <f>+[3]CHD9!AX139</f>
        <v>1359938.5</v>
      </c>
      <c r="AH576" s="138"/>
      <c r="AI576" s="138">
        <f t="shared" si="355"/>
        <v>1359938.5</v>
      </c>
      <c r="AJ576" s="138">
        <f t="shared" ref="AJ576:AL628" si="360">+AB576-AF576</f>
        <v>0</v>
      </c>
      <c r="AK576" s="138">
        <f t="shared" si="360"/>
        <v>2637061.5</v>
      </c>
      <c r="AL576" s="138">
        <f t="shared" si="360"/>
        <v>0</v>
      </c>
      <c r="AM576" s="138">
        <f t="shared" si="356"/>
        <v>2637061.5</v>
      </c>
      <c r="AN576" s="181" t="str">
        <f t="shared" ref="AN576:AQ651" si="361">IF(AB576=0," ",AF576/AB576)</f>
        <v xml:space="preserve"> </v>
      </c>
      <c r="AO576" s="181">
        <f t="shared" si="361"/>
        <v>0.34023980485364025</v>
      </c>
      <c r="AP576" s="181" t="str">
        <f t="shared" si="361"/>
        <v xml:space="preserve"> </v>
      </c>
      <c r="AQ576" s="181">
        <f t="shared" si="361"/>
        <v>0.34023980485364025</v>
      </c>
      <c r="AR576" s="138">
        <f t="shared" ref="AR576:AT651" si="362">+L576-P576-T576</f>
        <v>0</v>
      </c>
      <c r="AS576" s="138">
        <f t="shared" si="362"/>
        <v>0</v>
      </c>
      <c r="AT576" s="138">
        <f t="shared" si="362"/>
        <v>0</v>
      </c>
      <c r="AU576" s="138">
        <f t="shared" si="357"/>
        <v>0</v>
      </c>
      <c r="AV576" s="143"/>
    </row>
    <row r="577" spans="1:49" s="96" customFormat="1" ht="24">
      <c r="A577" s="135"/>
      <c r="B577" s="136"/>
      <c r="C577" s="212" t="s">
        <v>107</v>
      </c>
      <c r="D577" s="138">
        <v>0</v>
      </c>
      <c r="E577" s="138">
        <v>9496000</v>
      </c>
      <c r="F577" s="138">
        <v>0</v>
      </c>
      <c r="G577" s="138">
        <f t="shared" si="349"/>
        <v>9496000</v>
      </c>
      <c r="H577" s="138"/>
      <c r="I577" s="138"/>
      <c r="J577" s="138"/>
      <c r="K577" s="138">
        <f t="shared" si="350"/>
        <v>0</v>
      </c>
      <c r="L577" s="138">
        <f t="shared" si="359"/>
        <v>0</v>
      </c>
      <c r="M577" s="138">
        <f t="shared" si="359"/>
        <v>9496000</v>
      </c>
      <c r="N577" s="138">
        <f t="shared" si="359"/>
        <v>0</v>
      </c>
      <c r="O577" s="138">
        <f t="shared" si="351"/>
        <v>9496000</v>
      </c>
      <c r="P577" s="138">
        <v>0</v>
      </c>
      <c r="Q577" s="138">
        <v>9496000</v>
      </c>
      <c r="R577" s="138">
        <v>0</v>
      </c>
      <c r="S577" s="138">
        <f t="shared" si="352"/>
        <v>9496000</v>
      </c>
      <c r="T577" s="138"/>
      <c r="U577" s="138"/>
      <c r="V577" s="138"/>
      <c r="W577" s="138">
        <f t="shared" si="353"/>
        <v>0</v>
      </c>
      <c r="X577" s="138"/>
      <c r="Y577" s="138">
        <f>+[3]CHD10!J139</f>
        <v>0</v>
      </c>
      <c r="Z577" s="138"/>
      <c r="AA577" s="138">
        <f t="shared" si="354"/>
        <v>0</v>
      </c>
      <c r="AB577" s="138">
        <f t="shared" si="343"/>
        <v>0</v>
      </c>
      <c r="AC577" s="138">
        <f t="shared" si="343"/>
        <v>9496000</v>
      </c>
      <c r="AD577" s="138">
        <f t="shared" si="343"/>
        <v>0</v>
      </c>
      <c r="AE577" s="138">
        <f t="shared" si="344"/>
        <v>9496000</v>
      </c>
      <c r="AF577" s="138"/>
      <c r="AG577" s="138">
        <f>+[3]CHD10!AX139</f>
        <v>9404685.9199999999</v>
      </c>
      <c r="AH577" s="138"/>
      <c r="AI577" s="138">
        <f t="shared" si="355"/>
        <v>9404685.9199999999</v>
      </c>
      <c r="AJ577" s="138">
        <f t="shared" si="360"/>
        <v>0</v>
      </c>
      <c r="AK577" s="138">
        <f t="shared" si="360"/>
        <v>91314.080000000075</v>
      </c>
      <c r="AL577" s="138">
        <f t="shared" si="360"/>
        <v>0</v>
      </c>
      <c r="AM577" s="138">
        <f t="shared" si="356"/>
        <v>91314.080000000075</v>
      </c>
      <c r="AN577" s="181" t="str">
        <f t="shared" si="361"/>
        <v xml:space="preserve"> </v>
      </c>
      <c r="AO577" s="181">
        <f t="shared" si="361"/>
        <v>0.99038394271272112</v>
      </c>
      <c r="AP577" s="181" t="str">
        <f t="shared" si="361"/>
        <v xml:space="preserve"> </v>
      </c>
      <c r="AQ577" s="181">
        <f t="shared" si="361"/>
        <v>0.99038394271272112</v>
      </c>
      <c r="AR577" s="138">
        <f t="shared" si="362"/>
        <v>0</v>
      </c>
      <c r="AS577" s="138">
        <f t="shared" si="362"/>
        <v>0</v>
      </c>
      <c r="AT577" s="138">
        <f t="shared" si="362"/>
        <v>0</v>
      </c>
      <c r="AU577" s="138">
        <f t="shared" si="357"/>
        <v>0</v>
      </c>
      <c r="AV577" s="143"/>
    </row>
    <row r="578" spans="1:49" s="96" customFormat="1">
      <c r="A578" s="135"/>
      <c r="B578" s="136"/>
      <c r="C578" s="212" t="s">
        <v>55</v>
      </c>
      <c r="D578" s="138">
        <v>0</v>
      </c>
      <c r="E578" s="138">
        <v>10136000</v>
      </c>
      <c r="F578" s="138">
        <v>0</v>
      </c>
      <c r="G578" s="138">
        <f t="shared" si="349"/>
        <v>10136000</v>
      </c>
      <c r="H578" s="138"/>
      <c r="I578" s="138"/>
      <c r="J578" s="138"/>
      <c r="K578" s="138">
        <f t="shared" si="350"/>
        <v>0</v>
      </c>
      <c r="L578" s="138">
        <f t="shared" si="359"/>
        <v>0</v>
      </c>
      <c r="M578" s="138">
        <f t="shared" si="359"/>
        <v>10136000</v>
      </c>
      <c r="N578" s="138">
        <f t="shared" si="359"/>
        <v>0</v>
      </c>
      <c r="O578" s="138">
        <f t="shared" si="351"/>
        <v>10136000</v>
      </c>
      <c r="P578" s="138">
        <v>0</v>
      </c>
      <c r="Q578" s="138">
        <v>10136000</v>
      </c>
      <c r="R578" s="138">
        <v>0</v>
      </c>
      <c r="S578" s="138">
        <f t="shared" si="352"/>
        <v>10136000</v>
      </c>
      <c r="T578" s="138"/>
      <c r="U578" s="138"/>
      <c r="V578" s="138"/>
      <c r="W578" s="138">
        <f t="shared" si="353"/>
        <v>0</v>
      </c>
      <c r="X578" s="138"/>
      <c r="Y578" s="138">
        <f>+[3]CHD11!J139</f>
        <v>0</v>
      </c>
      <c r="Z578" s="138"/>
      <c r="AA578" s="138">
        <f t="shared" si="354"/>
        <v>0</v>
      </c>
      <c r="AB578" s="138">
        <f t="shared" si="343"/>
        <v>0</v>
      </c>
      <c r="AC578" s="138">
        <f t="shared" si="343"/>
        <v>10136000</v>
      </c>
      <c r="AD578" s="138">
        <f t="shared" si="343"/>
        <v>0</v>
      </c>
      <c r="AE578" s="138">
        <f t="shared" si="344"/>
        <v>10136000</v>
      </c>
      <c r="AF578" s="138"/>
      <c r="AG578" s="138">
        <f>+[3]CHD11!AX139</f>
        <v>8997003.25</v>
      </c>
      <c r="AH578" s="138"/>
      <c r="AI578" s="138">
        <f t="shared" si="355"/>
        <v>8997003.25</v>
      </c>
      <c r="AJ578" s="138">
        <f t="shared" si="360"/>
        <v>0</v>
      </c>
      <c r="AK578" s="138">
        <f t="shared" si="360"/>
        <v>1138996.75</v>
      </c>
      <c r="AL578" s="138">
        <f t="shared" si="360"/>
        <v>0</v>
      </c>
      <c r="AM578" s="138">
        <f t="shared" si="356"/>
        <v>1138996.75</v>
      </c>
      <c r="AN578" s="181" t="str">
        <f t="shared" si="361"/>
        <v xml:space="preserve"> </v>
      </c>
      <c r="AO578" s="181">
        <f t="shared" si="361"/>
        <v>0.88762857636148385</v>
      </c>
      <c r="AP578" s="181" t="str">
        <f t="shared" si="361"/>
        <v xml:space="preserve"> </v>
      </c>
      <c r="AQ578" s="181">
        <f t="shared" si="361"/>
        <v>0.88762857636148385</v>
      </c>
      <c r="AR578" s="138">
        <f t="shared" si="362"/>
        <v>0</v>
      </c>
      <c r="AS578" s="138">
        <f t="shared" si="362"/>
        <v>0</v>
      </c>
      <c r="AT578" s="138">
        <f t="shared" si="362"/>
        <v>0</v>
      </c>
      <c r="AU578" s="138">
        <f t="shared" si="357"/>
        <v>0</v>
      </c>
      <c r="AV578" s="143"/>
    </row>
    <row r="579" spans="1:49" s="96" customFormat="1">
      <c r="A579" s="135"/>
      <c r="B579" s="136"/>
      <c r="C579" s="212" t="s">
        <v>56</v>
      </c>
      <c r="D579" s="138">
        <v>0</v>
      </c>
      <c r="E579" s="138">
        <v>10674000</v>
      </c>
      <c r="F579" s="138">
        <v>0</v>
      </c>
      <c r="G579" s="138">
        <f t="shared" si="349"/>
        <v>10674000</v>
      </c>
      <c r="H579" s="138"/>
      <c r="I579" s="138"/>
      <c r="J579" s="138"/>
      <c r="K579" s="138">
        <f t="shared" si="350"/>
        <v>0</v>
      </c>
      <c r="L579" s="138">
        <f t="shared" si="359"/>
        <v>0</v>
      </c>
      <c r="M579" s="138">
        <f t="shared" si="359"/>
        <v>10674000</v>
      </c>
      <c r="N579" s="138">
        <f t="shared" si="359"/>
        <v>0</v>
      </c>
      <c r="O579" s="138">
        <f t="shared" si="351"/>
        <v>10674000</v>
      </c>
      <c r="P579" s="138">
        <v>0</v>
      </c>
      <c r="Q579" s="138">
        <v>10674000</v>
      </c>
      <c r="R579" s="138">
        <v>0</v>
      </c>
      <c r="S579" s="138">
        <f t="shared" si="352"/>
        <v>10674000</v>
      </c>
      <c r="T579" s="138"/>
      <c r="U579" s="138"/>
      <c r="V579" s="138"/>
      <c r="W579" s="138">
        <f t="shared" si="353"/>
        <v>0</v>
      </c>
      <c r="X579" s="138"/>
      <c r="Y579" s="138">
        <f>+[3]CHD12!J139</f>
        <v>0</v>
      </c>
      <c r="Z579" s="138"/>
      <c r="AA579" s="138">
        <f t="shared" si="354"/>
        <v>0</v>
      </c>
      <c r="AB579" s="138">
        <f t="shared" si="343"/>
        <v>0</v>
      </c>
      <c r="AC579" s="138">
        <f t="shared" si="343"/>
        <v>10674000</v>
      </c>
      <c r="AD579" s="138">
        <f t="shared" si="343"/>
        <v>0</v>
      </c>
      <c r="AE579" s="138">
        <f t="shared" si="344"/>
        <v>10674000</v>
      </c>
      <c r="AF579" s="138"/>
      <c r="AG579" s="138">
        <f>+[3]CHD12!AX139</f>
        <v>7658376.0099999998</v>
      </c>
      <c r="AH579" s="138"/>
      <c r="AI579" s="138">
        <f t="shared" si="355"/>
        <v>7658376.0099999998</v>
      </c>
      <c r="AJ579" s="138">
        <f t="shared" si="360"/>
        <v>0</v>
      </c>
      <c r="AK579" s="138">
        <f t="shared" si="360"/>
        <v>3015623.99</v>
      </c>
      <c r="AL579" s="138">
        <f t="shared" si="360"/>
        <v>0</v>
      </c>
      <c r="AM579" s="138">
        <f t="shared" si="356"/>
        <v>3015623.99</v>
      </c>
      <c r="AN579" s="181" t="str">
        <f t="shared" si="361"/>
        <v xml:space="preserve"> </v>
      </c>
      <c r="AO579" s="181">
        <f t="shared" si="361"/>
        <v>0.71747948379239268</v>
      </c>
      <c r="AP579" s="181" t="str">
        <f t="shared" si="361"/>
        <v xml:space="preserve"> </v>
      </c>
      <c r="AQ579" s="181">
        <f t="shared" si="361"/>
        <v>0.71747948379239268</v>
      </c>
      <c r="AR579" s="138">
        <f t="shared" si="362"/>
        <v>0</v>
      </c>
      <c r="AS579" s="138">
        <f t="shared" si="362"/>
        <v>0</v>
      </c>
      <c r="AT579" s="138">
        <f t="shared" si="362"/>
        <v>0</v>
      </c>
      <c r="AU579" s="138">
        <f t="shared" si="357"/>
        <v>0</v>
      </c>
      <c r="AV579" s="143"/>
    </row>
    <row r="580" spans="1:49" s="96" customFormat="1">
      <c r="A580" s="135"/>
      <c r="B580" s="136"/>
      <c r="C580" s="212" t="s">
        <v>111</v>
      </c>
      <c r="D580" s="138">
        <v>0</v>
      </c>
      <c r="E580" s="138">
        <v>4000000</v>
      </c>
      <c r="F580" s="138">
        <v>0</v>
      </c>
      <c r="G580" s="138">
        <f t="shared" si="349"/>
        <v>4000000</v>
      </c>
      <c r="H580" s="138"/>
      <c r="I580" s="138"/>
      <c r="J580" s="138"/>
      <c r="K580" s="138">
        <f t="shared" si="350"/>
        <v>0</v>
      </c>
      <c r="L580" s="138">
        <f t="shared" si="359"/>
        <v>0</v>
      </c>
      <c r="M580" s="138">
        <f t="shared" si="359"/>
        <v>4000000</v>
      </c>
      <c r="N580" s="138">
        <f t="shared" si="359"/>
        <v>0</v>
      </c>
      <c r="O580" s="138">
        <f t="shared" si="351"/>
        <v>4000000</v>
      </c>
      <c r="P580" s="138">
        <v>0</v>
      </c>
      <c r="Q580" s="138">
        <v>4000000</v>
      </c>
      <c r="R580" s="138">
        <v>0</v>
      </c>
      <c r="S580" s="138">
        <f t="shared" si="352"/>
        <v>4000000</v>
      </c>
      <c r="T580" s="138"/>
      <c r="U580" s="138"/>
      <c r="V580" s="138"/>
      <c r="W580" s="138">
        <f t="shared" si="353"/>
        <v>0</v>
      </c>
      <c r="X580" s="138"/>
      <c r="Y580" s="138">
        <f>+[3]CHD13!J139</f>
        <v>0</v>
      </c>
      <c r="Z580" s="138"/>
      <c r="AA580" s="138">
        <f t="shared" si="354"/>
        <v>0</v>
      </c>
      <c r="AB580" s="138">
        <f t="shared" si="343"/>
        <v>0</v>
      </c>
      <c r="AC580" s="138">
        <f t="shared" si="343"/>
        <v>4000000</v>
      </c>
      <c r="AD580" s="138">
        <f t="shared" si="343"/>
        <v>0</v>
      </c>
      <c r="AE580" s="138">
        <f t="shared" si="344"/>
        <v>4000000</v>
      </c>
      <c r="AF580" s="138"/>
      <c r="AG580" s="138">
        <f>+[3]CHD13!AX139</f>
        <v>1906447.83</v>
      </c>
      <c r="AH580" s="138"/>
      <c r="AI580" s="138">
        <f t="shared" si="355"/>
        <v>1906447.83</v>
      </c>
      <c r="AJ580" s="138">
        <f t="shared" si="360"/>
        <v>0</v>
      </c>
      <c r="AK580" s="138">
        <f t="shared" si="360"/>
        <v>2093552.17</v>
      </c>
      <c r="AL580" s="138">
        <f t="shared" si="360"/>
        <v>0</v>
      </c>
      <c r="AM580" s="138">
        <f t="shared" si="356"/>
        <v>2093552.17</v>
      </c>
      <c r="AN580" s="181" t="str">
        <f t="shared" si="361"/>
        <v xml:space="preserve"> </v>
      </c>
      <c r="AO580" s="181">
        <f t="shared" si="361"/>
        <v>0.47661195750000002</v>
      </c>
      <c r="AP580" s="181" t="str">
        <f t="shared" si="361"/>
        <v xml:space="preserve"> </v>
      </c>
      <c r="AQ580" s="181">
        <f t="shared" si="361"/>
        <v>0.47661195750000002</v>
      </c>
      <c r="AR580" s="138">
        <f t="shared" si="362"/>
        <v>0</v>
      </c>
      <c r="AS580" s="138">
        <f t="shared" si="362"/>
        <v>0</v>
      </c>
      <c r="AT580" s="138">
        <f t="shared" si="362"/>
        <v>0</v>
      </c>
      <c r="AU580" s="138">
        <f t="shared" si="357"/>
        <v>0</v>
      </c>
      <c r="AV580" s="143"/>
    </row>
    <row r="581" spans="1:49" s="96" customFormat="1">
      <c r="A581" s="135"/>
      <c r="B581" s="136"/>
      <c r="C581" s="212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>
        <f t="shared" si="343"/>
        <v>0</v>
      </c>
      <c r="AC581" s="138">
        <f t="shared" si="343"/>
        <v>0</v>
      </c>
      <c r="AD581" s="138">
        <f t="shared" si="343"/>
        <v>0</v>
      </c>
      <c r="AE581" s="138">
        <f t="shared" si="344"/>
        <v>0</v>
      </c>
      <c r="AF581" s="138"/>
      <c r="AG581" s="138"/>
      <c r="AH581" s="138"/>
      <c r="AI581" s="138"/>
      <c r="AJ581" s="138"/>
      <c r="AK581" s="138"/>
      <c r="AL581" s="138"/>
      <c r="AM581" s="138"/>
      <c r="AN581" s="181"/>
      <c r="AO581" s="181"/>
      <c r="AP581" s="181"/>
      <c r="AQ581" s="181"/>
      <c r="AR581" s="138"/>
      <c r="AS581" s="138"/>
      <c r="AT581" s="138"/>
      <c r="AU581" s="138"/>
      <c r="AV581" s="143"/>
    </row>
    <row r="582" spans="1:49" s="96" customFormat="1">
      <c r="A582" s="135"/>
      <c r="B582" s="136"/>
      <c r="C582" s="222" t="s">
        <v>223</v>
      </c>
      <c r="D582" s="138"/>
      <c r="E582" s="138"/>
      <c r="F582" s="138"/>
      <c r="G582" s="138">
        <f>SUM(D582:F582)</f>
        <v>0</v>
      </c>
      <c r="H582" s="138"/>
      <c r="I582" s="138"/>
      <c r="J582" s="138"/>
      <c r="K582" s="138">
        <f>SUM(H582:J582)</f>
        <v>0</v>
      </c>
      <c r="L582" s="138">
        <f t="shared" ref="L582:N585" si="363">+D582+H582</f>
        <v>0</v>
      </c>
      <c r="M582" s="138">
        <f t="shared" si="363"/>
        <v>0</v>
      </c>
      <c r="N582" s="138">
        <f t="shared" si="363"/>
        <v>0</v>
      </c>
      <c r="O582" s="138">
        <f>SUM(L582:N582)</f>
        <v>0</v>
      </c>
      <c r="P582" s="138"/>
      <c r="Q582" s="138"/>
      <c r="R582" s="138"/>
      <c r="S582" s="138">
        <f>SUM(P582:R582)</f>
        <v>0</v>
      </c>
      <c r="T582" s="138"/>
      <c r="U582" s="138"/>
      <c r="V582" s="138"/>
      <c r="W582" s="138">
        <f>SUM(T582:V582)</f>
        <v>0</v>
      </c>
      <c r="X582" s="138"/>
      <c r="Y582" s="138">
        <f>+[3]VMC!J139</f>
        <v>2000000</v>
      </c>
      <c r="Z582" s="138"/>
      <c r="AA582" s="138">
        <f>SUM(X582:Z582)</f>
        <v>2000000</v>
      </c>
      <c r="AB582" s="138">
        <f t="shared" si="343"/>
        <v>0</v>
      </c>
      <c r="AC582" s="138">
        <f t="shared" si="343"/>
        <v>2000000</v>
      </c>
      <c r="AD582" s="138">
        <f t="shared" si="343"/>
        <v>0</v>
      </c>
      <c r="AE582" s="138">
        <f t="shared" si="344"/>
        <v>2000000</v>
      </c>
      <c r="AF582" s="138"/>
      <c r="AG582" s="138">
        <f>+[3]VMC!AX139</f>
        <v>2000000</v>
      </c>
      <c r="AH582" s="138"/>
      <c r="AI582" s="138">
        <f>SUM(AF582:AH582)</f>
        <v>2000000</v>
      </c>
      <c r="AJ582" s="138">
        <f t="shared" ref="AJ582:AL585" si="364">+AB582-AF582</f>
        <v>0</v>
      </c>
      <c r="AK582" s="138">
        <f t="shared" si="364"/>
        <v>0</v>
      </c>
      <c r="AL582" s="138">
        <f t="shared" si="364"/>
        <v>0</v>
      </c>
      <c r="AM582" s="138">
        <f>SUM(AJ582:AL582)</f>
        <v>0</v>
      </c>
      <c r="AN582" s="181" t="str">
        <f t="shared" ref="AN582:AQ585" si="365">IF(AB582=0," ",AF582/AB582)</f>
        <v xml:space="preserve"> </v>
      </c>
      <c r="AO582" s="181">
        <f t="shared" si="365"/>
        <v>1</v>
      </c>
      <c r="AP582" s="181" t="str">
        <f t="shared" si="365"/>
        <v xml:space="preserve"> </v>
      </c>
      <c r="AQ582" s="181">
        <f t="shared" si="365"/>
        <v>1</v>
      </c>
      <c r="AR582" s="138">
        <f t="shared" ref="AR582:AT585" si="366">+L582-P582-T582</f>
        <v>0</v>
      </c>
      <c r="AS582" s="138">
        <f t="shared" si="366"/>
        <v>0</v>
      </c>
      <c r="AT582" s="138">
        <f t="shared" si="366"/>
        <v>0</v>
      </c>
      <c r="AU582" s="138">
        <f>SUM(AR582:AT582)</f>
        <v>0</v>
      </c>
      <c r="AV582" s="143"/>
    </row>
    <row r="583" spans="1:49" s="96" customFormat="1" ht="24">
      <c r="A583" s="135"/>
      <c r="B583" s="136"/>
      <c r="C583" s="222" t="s">
        <v>221</v>
      </c>
      <c r="D583" s="138"/>
      <c r="E583" s="138"/>
      <c r="F583" s="138"/>
      <c r="G583" s="138">
        <f>SUM(D583:F583)</f>
        <v>0</v>
      </c>
      <c r="H583" s="138"/>
      <c r="I583" s="138"/>
      <c r="J583" s="138"/>
      <c r="K583" s="138">
        <f>SUM(H583:J583)</f>
        <v>0</v>
      </c>
      <c r="L583" s="138">
        <f t="shared" si="363"/>
        <v>0</v>
      </c>
      <c r="M583" s="138">
        <f t="shared" si="363"/>
        <v>0</v>
      </c>
      <c r="N583" s="138">
        <f t="shared" si="363"/>
        <v>0</v>
      </c>
      <c r="O583" s="138">
        <f>SUM(L583:N583)</f>
        <v>0</v>
      </c>
      <c r="P583" s="138"/>
      <c r="Q583" s="138"/>
      <c r="R583" s="138"/>
      <c r="S583" s="138">
        <f>SUM(P583:R583)</f>
        <v>0</v>
      </c>
      <c r="T583" s="138"/>
      <c r="U583" s="138"/>
      <c r="V583" s="138"/>
      <c r="W583" s="138">
        <f>SUM(T583:V583)</f>
        <v>0</v>
      </c>
      <c r="X583" s="138"/>
      <c r="Y583" s="138">
        <f>+[3]LPGH!J139</f>
        <v>2000000</v>
      </c>
      <c r="Z583" s="138"/>
      <c r="AA583" s="138">
        <f>SUM(X583:Z583)</f>
        <v>2000000</v>
      </c>
      <c r="AB583" s="138">
        <f t="shared" si="343"/>
        <v>0</v>
      </c>
      <c r="AC583" s="138">
        <f t="shared" si="343"/>
        <v>2000000</v>
      </c>
      <c r="AD583" s="138">
        <f t="shared" si="343"/>
        <v>0</v>
      </c>
      <c r="AE583" s="138">
        <f t="shared" si="344"/>
        <v>2000000</v>
      </c>
      <c r="AF583" s="138"/>
      <c r="AG583" s="138">
        <f>+[3]LPGH!AX139</f>
        <v>307070.02</v>
      </c>
      <c r="AH583" s="138"/>
      <c r="AI583" s="138">
        <f>SUM(AF583:AH583)</f>
        <v>307070.02</v>
      </c>
      <c r="AJ583" s="138">
        <f t="shared" si="364"/>
        <v>0</v>
      </c>
      <c r="AK583" s="138">
        <f t="shared" si="364"/>
        <v>1692929.98</v>
      </c>
      <c r="AL583" s="138">
        <f t="shared" si="364"/>
        <v>0</v>
      </c>
      <c r="AM583" s="138">
        <f>SUM(AJ583:AL583)</f>
        <v>1692929.98</v>
      </c>
      <c r="AN583" s="181" t="str">
        <f t="shared" si="365"/>
        <v xml:space="preserve"> </v>
      </c>
      <c r="AO583" s="181">
        <f t="shared" si="365"/>
        <v>0.15353501</v>
      </c>
      <c r="AP583" s="181" t="str">
        <f t="shared" si="365"/>
        <v xml:space="preserve"> </v>
      </c>
      <c r="AQ583" s="181">
        <f t="shared" si="365"/>
        <v>0.15353501</v>
      </c>
      <c r="AR583" s="138">
        <f t="shared" si="366"/>
        <v>0</v>
      </c>
      <c r="AS583" s="138">
        <f t="shared" si="366"/>
        <v>0</v>
      </c>
      <c r="AT583" s="138">
        <f t="shared" si="366"/>
        <v>0</v>
      </c>
      <c r="AU583" s="138">
        <f>SUM(AR583:AT583)</f>
        <v>0</v>
      </c>
      <c r="AV583" s="143"/>
    </row>
    <row r="584" spans="1:49" s="96" customFormat="1" ht="24">
      <c r="A584" s="135"/>
      <c r="B584" s="136"/>
      <c r="C584" s="222" t="s">
        <v>113</v>
      </c>
      <c r="D584" s="138"/>
      <c r="E584" s="138"/>
      <c r="F584" s="138"/>
      <c r="G584" s="138">
        <f>SUM(D584:F584)</f>
        <v>0</v>
      </c>
      <c r="H584" s="138"/>
      <c r="I584" s="138"/>
      <c r="J584" s="138"/>
      <c r="K584" s="138">
        <f>SUM(H584:J584)</f>
        <v>0</v>
      </c>
      <c r="L584" s="138">
        <f t="shared" si="363"/>
        <v>0</v>
      </c>
      <c r="M584" s="138">
        <f t="shared" si="363"/>
        <v>0</v>
      </c>
      <c r="N584" s="138">
        <f t="shared" si="363"/>
        <v>0</v>
      </c>
      <c r="O584" s="138">
        <f>SUM(L584:N584)</f>
        <v>0</v>
      </c>
      <c r="P584" s="138"/>
      <c r="Q584" s="138"/>
      <c r="R584" s="138"/>
      <c r="S584" s="138">
        <f>SUM(P584:R584)</f>
        <v>0</v>
      </c>
      <c r="T584" s="138"/>
      <c r="U584" s="138"/>
      <c r="V584" s="138"/>
      <c r="W584" s="138">
        <f>SUM(T584:V584)</f>
        <v>0</v>
      </c>
      <c r="X584" s="138"/>
      <c r="Y584" s="138">
        <f>+[3]ITRMC!J139</f>
        <v>2797600</v>
      </c>
      <c r="Z584" s="138"/>
      <c r="AA584" s="138">
        <f>SUM(X584:Z584)</f>
        <v>2797600</v>
      </c>
      <c r="AB584" s="138">
        <f t="shared" si="343"/>
        <v>0</v>
      </c>
      <c r="AC584" s="138">
        <f t="shared" si="343"/>
        <v>2797600</v>
      </c>
      <c r="AD584" s="138">
        <f t="shared" si="343"/>
        <v>0</v>
      </c>
      <c r="AE584" s="138">
        <f t="shared" si="344"/>
        <v>2797600</v>
      </c>
      <c r="AF584" s="138"/>
      <c r="AG584" s="138">
        <f>+[3]ITRMC!AX139</f>
        <v>2335222.21</v>
      </c>
      <c r="AH584" s="138"/>
      <c r="AI584" s="138">
        <f>SUM(AF584:AH584)</f>
        <v>2335222.21</v>
      </c>
      <c r="AJ584" s="138">
        <f t="shared" si="364"/>
        <v>0</v>
      </c>
      <c r="AK584" s="138">
        <f t="shared" si="364"/>
        <v>462377.79000000004</v>
      </c>
      <c r="AL584" s="138">
        <f t="shared" si="364"/>
        <v>0</v>
      </c>
      <c r="AM584" s="138">
        <f>SUM(AJ584:AL584)</f>
        <v>462377.79000000004</v>
      </c>
      <c r="AN584" s="181" t="str">
        <f t="shared" si="365"/>
        <v xml:space="preserve"> </v>
      </c>
      <c r="AO584" s="181">
        <f t="shared" si="365"/>
        <v>0.83472340935087219</v>
      </c>
      <c r="AP584" s="181" t="str">
        <f t="shared" si="365"/>
        <v xml:space="preserve"> </v>
      </c>
      <c r="AQ584" s="181">
        <f t="shared" si="365"/>
        <v>0.83472340935087219</v>
      </c>
      <c r="AR584" s="138">
        <f t="shared" si="366"/>
        <v>0</v>
      </c>
      <c r="AS584" s="138">
        <f t="shared" si="366"/>
        <v>0</v>
      </c>
      <c r="AT584" s="138">
        <f t="shared" si="366"/>
        <v>0</v>
      </c>
      <c r="AU584" s="138">
        <f>SUM(AR584:AT584)</f>
        <v>0</v>
      </c>
      <c r="AV584" s="143"/>
    </row>
    <row r="585" spans="1:49" s="96" customFormat="1" ht="24">
      <c r="A585" s="135"/>
      <c r="B585" s="136"/>
      <c r="C585" s="217" t="s">
        <v>142</v>
      </c>
      <c r="D585" s="138"/>
      <c r="E585" s="138"/>
      <c r="F585" s="138"/>
      <c r="G585" s="138">
        <f>SUM(D585:F585)</f>
        <v>0</v>
      </c>
      <c r="H585" s="138"/>
      <c r="I585" s="138"/>
      <c r="J585" s="138"/>
      <c r="K585" s="138">
        <f>SUM(H585:J585)</f>
        <v>0</v>
      </c>
      <c r="L585" s="138">
        <f t="shared" si="363"/>
        <v>0</v>
      </c>
      <c r="M585" s="138">
        <f t="shared" si="363"/>
        <v>0</v>
      </c>
      <c r="N585" s="138">
        <f t="shared" si="363"/>
        <v>0</v>
      </c>
      <c r="O585" s="138">
        <f>SUM(L585:N585)</f>
        <v>0</v>
      </c>
      <c r="P585" s="138"/>
      <c r="Q585" s="138"/>
      <c r="R585" s="138"/>
      <c r="S585" s="138">
        <f>SUM(P585:R585)</f>
        <v>0</v>
      </c>
      <c r="T585" s="138"/>
      <c r="U585" s="138"/>
      <c r="V585" s="138"/>
      <c r="W585" s="138">
        <f>SUM(T585:V585)</f>
        <v>0</v>
      </c>
      <c r="X585" s="138"/>
      <c r="Y585" s="138">
        <f>+[3]CLMMRH!J139</f>
        <v>250000</v>
      </c>
      <c r="Z585" s="138"/>
      <c r="AA585" s="138">
        <f>SUM(X585:Z585)</f>
        <v>250000</v>
      </c>
      <c r="AB585" s="138">
        <f t="shared" si="343"/>
        <v>0</v>
      </c>
      <c r="AC585" s="138">
        <f t="shared" si="343"/>
        <v>250000</v>
      </c>
      <c r="AD585" s="138">
        <f t="shared" si="343"/>
        <v>0</v>
      </c>
      <c r="AE585" s="138">
        <f t="shared" si="344"/>
        <v>250000</v>
      </c>
      <c r="AF585" s="138"/>
      <c r="AG585" s="138">
        <f>+[3]CLMMRH!AX139</f>
        <v>0</v>
      </c>
      <c r="AH585" s="138"/>
      <c r="AI585" s="138">
        <f>SUM(AF585:AH585)</f>
        <v>0</v>
      </c>
      <c r="AJ585" s="138">
        <f t="shared" si="364"/>
        <v>0</v>
      </c>
      <c r="AK585" s="138">
        <f t="shared" si="364"/>
        <v>250000</v>
      </c>
      <c r="AL585" s="138">
        <f t="shared" si="364"/>
        <v>0</v>
      </c>
      <c r="AM585" s="138">
        <f>SUM(AJ585:AL585)</f>
        <v>250000</v>
      </c>
      <c r="AN585" s="181" t="str">
        <f t="shared" si="365"/>
        <v xml:space="preserve"> </v>
      </c>
      <c r="AO585" s="181">
        <f t="shared" si="365"/>
        <v>0</v>
      </c>
      <c r="AP585" s="181" t="str">
        <f t="shared" si="365"/>
        <v xml:space="preserve"> </v>
      </c>
      <c r="AQ585" s="181">
        <f t="shared" si="365"/>
        <v>0</v>
      </c>
      <c r="AR585" s="138">
        <f t="shared" si="366"/>
        <v>0</v>
      </c>
      <c r="AS585" s="138">
        <f t="shared" si="366"/>
        <v>0</v>
      </c>
      <c r="AT585" s="138">
        <f t="shared" si="366"/>
        <v>0</v>
      </c>
      <c r="AU585" s="138">
        <f>SUM(AR585:AT585)</f>
        <v>0</v>
      </c>
      <c r="AV585" s="143"/>
    </row>
    <row r="586" spans="1:49" s="96" customFormat="1">
      <c r="A586" s="135"/>
      <c r="B586" s="136"/>
      <c r="C586" s="212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>
        <f t="shared" si="343"/>
        <v>0</v>
      </c>
      <c r="AC586" s="138">
        <f t="shared" si="343"/>
        <v>0</v>
      </c>
      <c r="AD586" s="138">
        <f t="shared" si="343"/>
        <v>0</v>
      </c>
      <c r="AE586" s="138">
        <f t="shared" si="344"/>
        <v>0</v>
      </c>
      <c r="AF586" s="138"/>
      <c r="AG586" s="138"/>
      <c r="AH586" s="138"/>
      <c r="AI586" s="138"/>
      <c r="AJ586" s="138"/>
      <c r="AK586" s="138"/>
      <c r="AL586" s="138"/>
      <c r="AM586" s="138"/>
      <c r="AN586" s="181"/>
      <c r="AO586" s="181"/>
      <c r="AP586" s="181"/>
      <c r="AQ586" s="181"/>
      <c r="AR586" s="138"/>
      <c r="AS586" s="138"/>
      <c r="AT586" s="138"/>
      <c r="AU586" s="138"/>
      <c r="AV586" s="143"/>
    </row>
    <row r="587" spans="1:49" s="96" customFormat="1">
      <c r="A587" s="135"/>
      <c r="B587" s="136"/>
      <c r="C587" s="212" t="s">
        <v>65</v>
      </c>
      <c r="D587" s="138"/>
      <c r="E587" s="138"/>
      <c r="F587" s="138"/>
      <c r="G587" s="138">
        <f>SUM(D587:F587)</f>
        <v>0</v>
      </c>
      <c r="H587" s="138"/>
      <c r="I587" s="138"/>
      <c r="J587" s="138"/>
      <c r="K587" s="138">
        <f>SUM(H587:J587)</f>
        <v>0</v>
      </c>
      <c r="L587" s="138">
        <f>+D587+H587</f>
        <v>0</v>
      </c>
      <c r="M587" s="138">
        <f>+E587+I587</f>
        <v>0</v>
      </c>
      <c r="N587" s="138">
        <f>+F587+J587</f>
        <v>0</v>
      </c>
      <c r="O587" s="138">
        <f>SUM(L587:N587)</f>
        <v>0</v>
      </c>
      <c r="P587" s="138"/>
      <c r="Q587" s="138"/>
      <c r="R587" s="138"/>
      <c r="S587" s="138">
        <f>SUM(P587:R587)</f>
        <v>0</v>
      </c>
      <c r="T587" s="138"/>
      <c r="U587" s="138"/>
      <c r="V587" s="138"/>
      <c r="W587" s="138">
        <f>SUM(T587:V587)</f>
        <v>0</v>
      </c>
      <c r="X587" s="138"/>
      <c r="Y587" s="138">
        <f>+[3]NCMH!J139</f>
        <v>300000</v>
      </c>
      <c r="Z587" s="138"/>
      <c r="AA587" s="138">
        <f>SUM(X587:Z587)</f>
        <v>300000</v>
      </c>
      <c r="AB587" s="138">
        <f t="shared" si="343"/>
        <v>0</v>
      </c>
      <c r="AC587" s="138">
        <f t="shared" si="343"/>
        <v>300000</v>
      </c>
      <c r="AD587" s="138">
        <f t="shared" si="343"/>
        <v>0</v>
      </c>
      <c r="AE587" s="138">
        <f t="shared" si="344"/>
        <v>300000</v>
      </c>
      <c r="AF587" s="138"/>
      <c r="AG587" s="138">
        <f>+[3]NCMH!AX139</f>
        <v>300000</v>
      </c>
      <c r="AH587" s="138"/>
      <c r="AI587" s="138">
        <f>SUM(AF587:AH587)</f>
        <v>300000</v>
      </c>
      <c r="AJ587" s="138">
        <f>+AB587-AF587</f>
        <v>0</v>
      </c>
      <c r="AK587" s="138">
        <f>+AC587-AG587</f>
        <v>0</v>
      </c>
      <c r="AL587" s="138">
        <f>+AD587-AH587</f>
        <v>0</v>
      </c>
      <c r="AM587" s="138">
        <f>SUM(AJ587:AL587)</f>
        <v>0</v>
      </c>
      <c r="AN587" s="181" t="str">
        <f t="shared" ref="AN587:AQ589" si="367">IF(AB587=0," ",AF587/AB587)</f>
        <v xml:space="preserve"> </v>
      </c>
      <c r="AO587" s="181">
        <f t="shared" si="367"/>
        <v>1</v>
      </c>
      <c r="AP587" s="181" t="str">
        <f t="shared" si="367"/>
        <v xml:space="preserve"> </v>
      </c>
      <c r="AQ587" s="181">
        <f t="shared" si="367"/>
        <v>1</v>
      </c>
      <c r="AR587" s="138">
        <f t="shared" ref="AR587:AT589" si="368">+L587-P587-T587</f>
        <v>0</v>
      </c>
      <c r="AS587" s="138">
        <f t="shared" si="368"/>
        <v>0</v>
      </c>
      <c r="AT587" s="138">
        <f t="shared" si="368"/>
        <v>0</v>
      </c>
      <c r="AU587" s="138">
        <f>SUM(AR587:AT587)</f>
        <v>0</v>
      </c>
      <c r="AV587" s="143"/>
    </row>
    <row r="588" spans="1:49" s="96" customFormat="1">
      <c r="A588" s="135"/>
      <c r="B588" s="136"/>
      <c r="C588" s="222" t="s">
        <v>63</v>
      </c>
      <c r="D588" s="138"/>
      <c r="E588" s="138"/>
      <c r="F588" s="138"/>
      <c r="G588" s="138">
        <f t="shared" si="349"/>
        <v>0</v>
      </c>
      <c r="H588" s="138"/>
      <c r="I588" s="138"/>
      <c r="J588" s="138"/>
      <c r="K588" s="138">
        <f t="shared" si="350"/>
        <v>0</v>
      </c>
      <c r="L588" s="138">
        <f t="shared" si="359"/>
        <v>0</v>
      </c>
      <c r="M588" s="138">
        <f t="shared" si="359"/>
        <v>0</v>
      </c>
      <c r="N588" s="138">
        <f t="shared" si="359"/>
        <v>0</v>
      </c>
      <c r="O588" s="138">
        <f t="shared" si="351"/>
        <v>0</v>
      </c>
      <c r="P588" s="138"/>
      <c r="Q588" s="138"/>
      <c r="R588" s="138"/>
      <c r="S588" s="138">
        <f t="shared" si="352"/>
        <v>0</v>
      </c>
      <c r="T588" s="138"/>
      <c r="U588" s="138"/>
      <c r="V588" s="138"/>
      <c r="W588" s="138">
        <f t="shared" si="353"/>
        <v>0</v>
      </c>
      <c r="X588" s="138"/>
      <c r="Y588" s="138">
        <f>+[3]JFMH!J139</f>
        <v>2000000</v>
      </c>
      <c r="Z588" s="138"/>
      <c r="AA588" s="138">
        <f t="shared" si="354"/>
        <v>2000000</v>
      </c>
      <c r="AB588" s="138">
        <f t="shared" si="343"/>
        <v>0</v>
      </c>
      <c r="AC588" s="138">
        <f t="shared" si="343"/>
        <v>2000000</v>
      </c>
      <c r="AD588" s="138">
        <f t="shared" si="343"/>
        <v>0</v>
      </c>
      <c r="AE588" s="138">
        <f t="shared" si="344"/>
        <v>2000000</v>
      </c>
      <c r="AF588" s="138"/>
      <c r="AG588" s="138">
        <f>+[3]JFMH!AX139</f>
        <v>1990715.81</v>
      </c>
      <c r="AH588" s="138"/>
      <c r="AI588" s="138">
        <f t="shared" si="355"/>
        <v>1990715.81</v>
      </c>
      <c r="AJ588" s="138">
        <f t="shared" si="360"/>
        <v>0</v>
      </c>
      <c r="AK588" s="138">
        <f t="shared" si="360"/>
        <v>9284.1899999999441</v>
      </c>
      <c r="AL588" s="138">
        <f t="shared" si="360"/>
        <v>0</v>
      </c>
      <c r="AM588" s="138">
        <f t="shared" si="356"/>
        <v>9284.1899999999441</v>
      </c>
      <c r="AN588" s="181" t="str">
        <f t="shared" si="367"/>
        <v xml:space="preserve"> </v>
      </c>
      <c r="AO588" s="181">
        <f t="shared" si="361"/>
        <v>0.99535790499999999</v>
      </c>
      <c r="AP588" s="181" t="str">
        <f t="shared" si="361"/>
        <v xml:space="preserve"> </v>
      </c>
      <c r="AQ588" s="181">
        <f t="shared" si="361"/>
        <v>0.99535790499999999</v>
      </c>
      <c r="AR588" s="138">
        <f t="shared" si="368"/>
        <v>0</v>
      </c>
      <c r="AS588" s="138">
        <f t="shared" si="368"/>
        <v>0</v>
      </c>
      <c r="AT588" s="138">
        <f t="shared" si="368"/>
        <v>0</v>
      </c>
      <c r="AU588" s="138">
        <f>SUM(AR588:AT588)</f>
        <v>0</v>
      </c>
      <c r="AV588" s="143"/>
    </row>
    <row r="589" spans="1:49" s="96" customFormat="1">
      <c r="A589" s="135"/>
      <c r="B589" s="136"/>
      <c r="C589" s="222" t="s">
        <v>68</v>
      </c>
      <c r="D589" s="138"/>
      <c r="E589" s="138"/>
      <c r="F589" s="138"/>
      <c r="G589" s="138">
        <f t="shared" si="349"/>
        <v>0</v>
      </c>
      <c r="H589" s="138"/>
      <c r="I589" s="138"/>
      <c r="J589" s="138"/>
      <c r="K589" s="138">
        <f t="shared" si="350"/>
        <v>0</v>
      </c>
      <c r="L589" s="138">
        <f t="shared" si="359"/>
        <v>0</v>
      </c>
      <c r="M589" s="138">
        <f t="shared" si="359"/>
        <v>0</v>
      </c>
      <c r="N589" s="138">
        <f t="shared" si="359"/>
        <v>0</v>
      </c>
      <c r="O589" s="138">
        <f t="shared" si="351"/>
        <v>0</v>
      </c>
      <c r="P589" s="138"/>
      <c r="Q589" s="138"/>
      <c r="R589" s="138"/>
      <c r="S589" s="138">
        <f t="shared" si="352"/>
        <v>0</v>
      </c>
      <c r="T589" s="138"/>
      <c r="U589" s="138"/>
      <c r="V589" s="138"/>
      <c r="W589" s="138">
        <f t="shared" si="353"/>
        <v>0</v>
      </c>
      <c r="X589" s="138"/>
      <c r="Y589" s="138">
        <f>+[3]RITM!J139</f>
        <v>5000000</v>
      </c>
      <c r="Z589" s="138"/>
      <c r="AA589" s="138">
        <f t="shared" si="354"/>
        <v>5000000</v>
      </c>
      <c r="AB589" s="138">
        <f t="shared" si="343"/>
        <v>0</v>
      </c>
      <c r="AC589" s="138">
        <f t="shared" si="343"/>
        <v>5000000</v>
      </c>
      <c r="AD589" s="138">
        <f t="shared" si="343"/>
        <v>0</v>
      </c>
      <c r="AE589" s="138">
        <f t="shared" si="344"/>
        <v>5000000</v>
      </c>
      <c r="AF589" s="138"/>
      <c r="AG589" s="138">
        <f>+[3]RITM!AX139</f>
        <v>3607851.3899999997</v>
      </c>
      <c r="AH589" s="138"/>
      <c r="AI589" s="138">
        <f t="shared" si="355"/>
        <v>3607851.3899999997</v>
      </c>
      <c r="AJ589" s="138">
        <f t="shared" si="360"/>
        <v>0</v>
      </c>
      <c r="AK589" s="138">
        <f t="shared" si="360"/>
        <v>1392148.6100000003</v>
      </c>
      <c r="AL589" s="138">
        <f t="shared" si="360"/>
        <v>0</v>
      </c>
      <c r="AM589" s="138">
        <f t="shared" si="356"/>
        <v>1392148.6100000003</v>
      </c>
      <c r="AN589" s="181" t="str">
        <f t="shared" si="367"/>
        <v xml:space="preserve"> </v>
      </c>
      <c r="AO589" s="181">
        <f t="shared" si="361"/>
        <v>0.72157027799999995</v>
      </c>
      <c r="AP589" s="181" t="str">
        <f t="shared" si="361"/>
        <v xml:space="preserve"> </v>
      </c>
      <c r="AQ589" s="181">
        <f t="shared" si="361"/>
        <v>0.72157027799999995</v>
      </c>
      <c r="AR589" s="138">
        <f t="shared" si="368"/>
        <v>0</v>
      </c>
      <c r="AS589" s="138">
        <f t="shared" si="368"/>
        <v>0</v>
      </c>
      <c r="AT589" s="138">
        <f t="shared" si="368"/>
        <v>0</v>
      </c>
      <c r="AU589" s="138">
        <f>SUM(AR589:AT589)</f>
        <v>0</v>
      </c>
      <c r="AV589" s="143"/>
    </row>
    <row r="590" spans="1:49" s="96" customFormat="1">
      <c r="A590" s="135"/>
      <c r="B590" s="136"/>
      <c r="C590" s="212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>
        <f t="shared" si="343"/>
        <v>0</v>
      </c>
      <c r="AC590" s="138">
        <f t="shared" si="343"/>
        <v>0</v>
      </c>
      <c r="AD590" s="138">
        <f t="shared" si="343"/>
        <v>0</v>
      </c>
      <c r="AE590" s="138">
        <f t="shared" si="344"/>
        <v>0</v>
      </c>
      <c r="AF590" s="138"/>
      <c r="AG590" s="138"/>
      <c r="AH590" s="138"/>
      <c r="AI590" s="138"/>
      <c r="AJ590" s="138">
        <f t="shared" si="360"/>
        <v>0</v>
      </c>
      <c r="AK590" s="138">
        <f t="shared" si="360"/>
        <v>0</v>
      </c>
      <c r="AL590" s="138">
        <f t="shared" si="360"/>
        <v>0</v>
      </c>
      <c r="AM590" s="138">
        <f t="shared" si="356"/>
        <v>0</v>
      </c>
      <c r="AN590" s="181"/>
      <c r="AO590" s="181"/>
      <c r="AP590" s="181"/>
      <c r="AQ590" s="181"/>
      <c r="AR590" s="138"/>
      <c r="AS590" s="138"/>
      <c r="AT590" s="138"/>
      <c r="AU590" s="138"/>
      <c r="AV590" s="143"/>
    </row>
    <row r="591" spans="1:49" s="168" customFormat="1">
      <c r="A591" s="176" t="s">
        <v>237</v>
      </c>
      <c r="B591" s="177"/>
      <c r="C591" s="211" t="s">
        <v>238</v>
      </c>
      <c r="D591" s="164">
        <f t="shared" ref="D591:AH591" si="369">SUM(D592:D615)</f>
        <v>0</v>
      </c>
      <c r="E591" s="164">
        <f t="shared" si="369"/>
        <v>3274078000</v>
      </c>
      <c r="F591" s="164">
        <f t="shared" si="369"/>
        <v>0</v>
      </c>
      <c r="G591" s="164">
        <f t="shared" si="349"/>
        <v>3274078000</v>
      </c>
      <c r="H591" s="164">
        <f t="shared" si="369"/>
        <v>0</v>
      </c>
      <c r="I591" s="164">
        <f t="shared" si="369"/>
        <v>-7097730</v>
      </c>
      <c r="J591" s="164">
        <f t="shared" si="369"/>
        <v>0</v>
      </c>
      <c r="K591" s="164">
        <f t="shared" si="350"/>
        <v>-7097730</v>
      </c>
      <c r="L591" s="164">
        <f t="shared" si="359"/>
        <v>0</v>
      </c>
      <c r="M591" s="164">
        <f t="shared" si="359"/>
        <v>3266980270</v>
      </c>
      <c r="N591" s="164">
        <f t="shared" si="359"/>
        <v>0</v>
      </c>
      <c r="O591" s="164">
        <f t="shared" si="351"/>
        <v>3266980270</v>
      </c>
      <c r="P591" s="164">
        <f t="shared" si="369"/>
        <v>0</v>
      </c>
      <c r="Q591" s="164">
        <f t="shared" si="369"/>
        <v>3274078000</v>
      </c>
      <c r="R591" s="164">
        <f t="shared" si="369"/>
        <v>0</v>
      </c>
      <c r="S591" s="164">
        <f t="shared" si="352"/>
        <v>3274078000</v>
      </c>
      <c r="T591" s="164">
        <f t="shared" si="369"/>
        <v>0</v>
      </c>
      <c r="U591" s="164">
        <f t="shared" si="369"/>
        <v>-7097730</v>
      </c>
      <c r="V591" s="164">
        <f t="shared" si="369"/>
        <v>0</v>
      </c>
      <c r="W591" s="164">
        <f t="shared" si="353"/>
        <v>-7097730</v>
      </c>
      <c r="X591" s="164">
        <f t="shared" si="369"/>
        <v>0</v>
      </c>
      <c r="Y591" s="164">
        <f t="shared" si="369"/>
        <v>0</v>
      </c>
      <c r="Z591" s="164">
        <f t="shared" si="369"/>
        <v>0</v>
      </c>
      <c r="AA591" s="164">
        <f t="shared" si="354"/>
        <v>0</v>
      </c>
      <c r="AB591" s="164">
        <f t="shared" si="343"/>
        <v>0</v>
      </c>
      <c r="AC591" s="164">
        <f t="shared" si="343"/>
        <v>3266980270</v>
      </c>
      <c r="AD591" s="164">
        <f t="shared" si="343"/>
        <v>0</v>
      </c>
      <c r="AE591" s="164">
        <f t="shared" si="344"/>
        <v>3266980270</v>
      </c>
      <c r="AF591" s="164">
        <f t="shared" si="369"/>
        <v>0</v>
      </c>
      <c r="AG591" s="164">
        <f t="shared" si="369"/>
        <v>2554376875.3830004</v>
      </c>
      <c r="AH591" s="164">
        <f t="shared" si="369"/>
        <v>0</v>
      </c>
      <c r="AI591" s="164">
        <f t="shared" si="355"/>
        <v>2554376875.3830004</v>
      </c>
      <c r="AJ591" s="164">
        <f t="shared" si="360"/>
        <v>0</v>
      </c>
      <c r="AK591" s="164">
        <f t="shared" si="360"/>
        <v>712603394.61699963</v>
      </c>
      <c r="AL591" s="164">
        <f t="shared" si="360"/>
        <v>0</v>
      </c>
      <c r="AM591" s="164">
        <f t="shared" si="356"/>
        <v>712603394.61699963</v>
      </c>
      <c r="AN591" s="166" t="str">
        <f t="shared" si="361"/>
        <v xml:space="preserve"> </v>
      </c>
      <c r="AO591" s="166">
        <f t="shared" si="361"/>
        <v>0.7818770437150514</v>
      </c>
      <c r="AP591" s="166" t="str">
        <f t="shared" si="361"/>
        <v xml:space="preserve"> </v>
      </c>
      <c r="AQ591" s="166">
        <f t="shared" si="361"/>
        <v>0.7818770437150514</v>
      </c>
      <c r="AR591" s="164">
        <f t="shared" si="362"/>
        <v>0</v>
      </c>
      <c r="AS591" s="164">
        <f t="shared" si="362"/>
        <v>0</v>
      </c>
      <c r="AT591" s="164">
        <f t="shared" si="362"/>
        <v>0</v>
      </c>
      <c r="AU591" s="164">
        <f t="shared" si="357"/>
        <v>0</v>
      </c>
      <c r="AV591" s="167"/>
      <c r="AW591" s="255">
        <f>+AM591-'[1]Summary by PAP CY2015'!$BE$142</f>
        <v>0</v>
      </c>
    </row>
    <row r="592" spans="1:49" s="96" customFormat="1" ht="12.75">
      <c r="A592" s="135"/>
      <c r="B592" s="136"/>
      <c r="C592" s="212" t="s">
        <v>51</v>
      </c>
      <c r="D592" s="138">
        <v>0</v>
      </c>
      <c r="E592" s="138">
        <v>2602337000</v>
      </c>
      <c r="F592" s="138">
        <v>0</v>
      </c>
      <c r="G592" s="138">
        <f t="shared" si="349"/>
        <v>2602337000</v>
      </c>
      <c r="H592" s="138"/>
      <c r="I592" s="140">
        <v>-7097730</v>
      </c>
      <c r="J592" s="138"/>
      <c r="K592" s="138">
        <f t="shared" si="350"/>
        <v>-7097730</v>
      </c>
      <c r="L592" s="138">
        <f t="shared" si="359"/>
        <v>0</v>
      </c>
      <c r="M592" s="138">
        <f t="shared" si="359"/>
        <v>2595239270</v>
      </c>
      <c r="N592" s="138">
        <f t="shared" si="359"/>
        <v>0</v>
      </c>
      <c r="O592" s="138">
        <f t="shared" si="351"/>
        <v>2595239270</v>
      </c>
      <c r="P592" s="138"/>
      <c r="Q592" s="138">
        <v>2602337000</v>
      </c>
      <c r="R592" s="138"/>
      <c r="S592" s="138">
        <f t="shared" si="352"/>
        <v>2602337000</v>
      </c>
      <c r="T592" s="138"/>
      <c r="U592" s="140">
        <v>-7097730</v>
      </c>
      <c r="V592" s="138"/>
      <c r="W592" s="138">
        <f t="shared" si="353"/>
        <v>-7097730</v>
      </c>
      <c r="X592" s="138">
        <f>-'[3]Central CY'!E138</f>
        <v>0</v>
      </c>
      <c r="Y592" s="138">
        <f>-'[3]Central CY'!E139</f>
        <v>-67363848</v>
      </c>
      <c r="Z592" s="138">
        <f>-'[3]Central CY'!E140</f>
        <v>0</v>
      </c>
      <c r="AA592" s="138">
        <f t="shared" si="354"/>
        <v>-67363848</v>
      </c>
      <c r="AB592" s="138">
        <f t="shared" si="343"/>
        <v>0</v>
      </c>
      <c r="AC592" s="138">
        <f t="shared" si="343"/>
        <v>2527875422</v>
      </c>
      <c r="AD592" s="138">
        <f t="shared" si="343"/>
        <v>0</v>
      </c>
      <c r="AE592" s="138">
        <f t="shared" si="344"/>
        <v>2527875422</v>
      </c>
      <c r="AF592" s="138">
        <f>'[3]Central CY'!F138</f>
        <v>0</v>
      </c>
      <c r="AG592" s="138">
        <f>'[3]Central CY'!F139</f>
        <v>1982908363.52</v>
      </c>
      <c r="AH592" s="138">
        <f>'[3]Central CY'!F140</f>
        <v>0</v>
      </c>
      <c r="AI592" s="138">
        <f t="shared" si="355"/>
        <v>1982908363.52</v>
      </c>
      <c r="AJ592" s="138">
        <f t="shared" si="360"/>
        <v>0</v>
      </c>
      <c r="AK592" s="138">
        <f t="shared" si="360"/>
        <v>544967058.48000002</v>
      </c>
      <c r="AL592" s="138">
        <f t="shared" si="360"/>
        <v>0</v>
      </c>
      <c r="AM592" s="138">
        <f t="shared" si="356"/>
        <v>544967058.48000002</v>
      </c>
      <c r="AN592" s="181" t="str">
        <f t="shared" si="361"/>
        <v xml:space="preserve"> </v>
      </c>
      <c r="AO592" s="181">
        <f t="shared" si="361"/>
        <v>0.78441696385147253</v>
      </c>
      <c r="AP592" s="181" t="str">
        <f t="shared" si="361"/>
        <v xml:space="preserve"> </v>
      </c>
      <c r="AQ592" s="181">
        <f t="shared" si="361"/>
        <v>0.78441696385147253</v>
      </c>
      <c r="AR592" s="138">
        <f t="shared" si="362"/>
        <v>0</v>
      </c>
      <c r="AS592" s="138">
        <f t="shared" si="362"/>
        <v>0</v>
      </c>
      <c r="AT592" s="138">
        <f t="shared" si="362"/>
        <v>0</v>
      </c>
      <c r="AU592" s="138">
        <f t="shared" si="357"/>
        <v>0</v>
      </c>
      <c r="AV592" s="143"/>
      <c r="AW592" s="168"/>
    </row>
    <row r="593" spans="1:48" s="96" customFormat="1" ht="24">
      <c r="A593" s="135"/>
      <c r="B593" s="136"/>
      <c r="C593" s="212" t="s">
        <v>52</v>
      </c>
      <c r="D593" s="138">
        <v>0</v>
      </c>
      <c r="E593" s="138">
        <v>62197000</v>
      </c>
      <c r="F593" s="138">
        <v>0</v>
      </c>
      <c r="G593" s="138">
        <f t="shared" si="349"/>
        <v>62197000</v>
      </c>
      <c r="H593" s="138"/>
      <c r="I593" s="138"/>
      <c r="J593" s="138"/>
      <c r="K593" s="138">
        <f t="shared" si="350"/>
        <v>0</v>
      </c>
      <c r="L593" s="138">
        <f t="shared" si="359"/>
        <v>0</v>
      </c>
      <c r="M593" s="138">
        <f t="shared" si="359"/>
        <v>62197000</v>
      </c>
      <c r="N593" s="138">
        <f t="shared" si="359"/>
        <v>0</v>
      </c>
      <c r="O593" s="138">
        <f t="shared" si="351"/>
        <v>62197000</v>
      </c>
      <c r="P593" s="138">
        <v>0</v>
      </c>
      <c r="Q593" s="138">
        <v>62197000</v>
      </c>
      <c r="R593" s="138">
        <v>0</v>
      </c>
      <c r="S593" s="138">
        <f t="shared" si="352"/>
        <v>62197000</v>
      </c>
      <c r="T593" s="138"/>
      <c r="U593" s="138"/>
      <c r="V593" s="138"/>
      <c r="W593" s="138">
        <f t="shared" si="353"/>
        <v>0</v>
      </c>
      <c r="X593" s="138"/>
      <c r="Y593" s="138">
        <f>+[3]CHDNCR!J144+[3]CHDNCR!I144</f>
        <v>3459368</v>
      </c>
      <c r="Z593" s="138"/>
      <c r="AA593" s="138">
        <f t="shared" si="354"/>
        <v>3459368</v>
      </c>
      <c r="AB593" s="138">
        <f t="shared" si="343"/>
        <v>0</v>
      </c>
      <c r="AC593" s="138">
        <f t="shared" si="343"/>
        <v>65656368</v>
      </c>
      <c r="AD593" s="138">
        <f t="shared" si="343"/>
        <v>0</v>
      </c>
      <c r="AE593" s="138">
        <f t="shared" si="344"/>
        <v>65656368</v>
      </c>
      <c r="AF593" s="138"/>
      <c r="AG593" s="138">
        <f>+[3]CHDNCR!AX144</f>
        <v>51476834.310000002</v>
      </c>
      <c r="AH593" s="138"/>
      <c r="AI593" s="138">
        <f t="shared" si="355"/>
        <v>51476834.310000002</v>
      </c>
      <c r="AJ593" s="138">
        <f t="shared" si="360"/>
        <v>0</v>
      </c>
      <c r="AK593" s="138">
        <f t="shared" si="360"/>
        <v>14179533.689999998</v>
      </c>
      <c r="AL593" s="138">
        <f t="shared" si="360"/>
        <v>0</v>
      </c>
      <c r="AM593" s="138">
        <f t="shared" si="356"/>
        <v>14179533.689999998</v>
      </c>
      <c r="AN593" s="181" t="str">
        <f t="shared" si="361"/>
        <v xml:space="preserve"> </v>
      </c>
      <c r="AO593" s="181">
        <f t="shared" si="361"/>
        <v>0.78403414441079045</v>
      </c>
      <c r="AP593" s="181" t="str">
        <f t="shared" si="361"/>
        <v xml:space="preserve"> </v>
      </c>
      <c r="AQ593" s="181">
        <f t="shared" si="361"/>
        <v>0.78403414441079045</v>
      </c>
      <c r="AR593" s="138">
        <f t="shared" si="362"/>
        <v>0</v>
      </c>
      <c r="AS593" s="138">
        <f t="shared" si="362"/>
        <v>0</v>
      </c>
      <c r="AT593" s="138">
        <f t="shared" si="362"/>
        <v>0</v>
      </c>
      <c r="AU593" s="138">
        <f t="shared" si="357"/>
        <v>0</v>
      </c>
      <c r="AV593" s="143"/>
    </row>
    <row r="594" spans="1:48" s="96" customFormat="1">
      <c r="A594" s="135"/>
      <c r="B594" s="136"/>
      <c r="C594" s="212" t="s">
        <v>88</v>
      </c>
      <c r="D594" s="138">
        <v>0</v>
      </c>
      <c r="E594" s="138">
        <v>11409000</v>
      </c>
      <c r="F594" s="138">
        <v>0</v>
      </c>
      <c r="G594" s="138">
        <f>SUM(D594:F594)</f>
        <v>11409000</v>
      </c>
      <c r="H594" s="138"/>
      <c r="I594" s="138"/>
      <c r="J594" s="138"/>
      <c r="K594" s="138">
        <f>SUM(H594:J594)</f>
        <v>0</v>
      </c>
      <c r="L594" s="138">
        <f>+D594+H594</f>
        <v>0</v>
      </c>
      <c r="M594" s="138">
        <f>+E594+I594</f>
        <v>11409000</v>
      </c>
      <c r="N594" s="138">
        <f>+F594+J594</f>
        <v>0</v>
      </c>
      <c r="O594" s="138">
        <f>SUM(L594:N594)</f>
        <v>11409000</v>
      </c>
      <c r="P594" s="138">
        <v>0</v>
      </c>
      <c r="Q594" s="138">
        <v>11409000</v>
      </c>
      <c r="R594" s="138">
        <v>0</v>
      </c>
      <c r="S594" s="138">
        <f>SUM(P594:R594)</f>
        <v>11409000</v>
      </c>
      <c r="T594" s="138"/>
      <c r="U594" s="138"/>
      <c r="V594" s="138"/>
      <c r="W594" s="138">
        <f>SUM(T594:V594)</f>
        <v>0</v>
      </c>
      <c r="X594" s="138"/>
      <c r="Y594" s="138">
        <f>+[3]CHDCAR!J144+[3]CHDCAR!I144</f>
        <v>2731080</v>
      </c>
      <c r="Z594" s="138"/>
      <c r="AA594" s="138">
        <f>SUM(X594:Z594)</f>
        <v>2731080</v>
      </c>
      <c r="AB594" s="138">
        <f t="shared" si="343"/>
        <v>0</v>
      </c>
      <c r="AC594" s="138">
        <f t="shared" si="343"/>
        <v>14140080</v>
      </c>
      <c r="AD594" s="138">
        <f t="shared" si="343"/>
        <v>0</v>
      </c>
      <c r="AE594" s="138">
        <f t="shared" si="344"/>
        <v>14140080</v>
      </c>
      <c r="AF594" s="138"/>
      <c r="AG594" s="138">
        <f>+[3]CHDCAR!AX144</f>
        <v>13169395.329999998</v>
      </c>
      <c r="AH594" s="138"/>
      <c r="AI594" s="138">
        <f>SUM(AF594:AH594)</f>
        <v>13169395.329999998</v>
      </c>
      <c r="AJ594" s="138">
        <f>+AB594-AF594</f>
        <v>0</v>
      </c>
      <c r="AK594" s="138">
        <f>+AC594-AG594</f>
        <v>970684.67000000179</v>
      </c>
      <c r="AL594" s="138">
        <f>+AD594-AH594</f>
        <v>0</v>
      </c>
      <c r="AM594" s="138">
        <f>SUM(AJ594:AL594)</f>
        <v>970684.67000000179</v>
      </c>
      <c r="AN594" s="181" t="str">
        <f>IF(AB594=0," ",AF594/AB594)</f>
        <v xml:space="preserve"> </v>
      </c>
      <c r="AO594" s="181">
        <f>IF(AC594=0," ",AG594/AC594)</f>
        <v>0.93135225048231685</v>
      </c>
      <c r="AP594" s="181" t="str">
        <f>IF(AD594=0," ",AH594/AD594)</f>
        <v xml:space="preserve"> </v>
      </c>
      <c r="AQ594" s="181">
        <f>IF(AE594=0," ",AI594/AE594)</f>
        <v>0.93135225048231685</v>
      </c>
      <c r="AR594" s="138">
        <f>+L594-P594-T594</f>
        <v>0</v>
      </c>
      <c r="AS594" s="138">
        <f>+M594-Q594-U594</f>
        <v>0</v>
      </c>
      <c r="AT594" s="138">
        <f>+N594-R594-V594</f>
        <v>0</v>
      </c>
      <c r="AU594" s="138">
        <f>SUM(AR594:AT594)</f>
        <v>0</v>
      </c>
      <c r="AV594" s="143"/>
    </row>
    <row r="595" spans="1:48" s="96" customFormat="1">
      <c r="A595" s="135"/>
      <c r="B595" s="136"/>
      <c r="C595" s="213" t="s">
        <v>80</v>
      </c>
      <c r="D595" s="138">
        <v>0</v>
      </c>
      <c r="E595" s="138">
        <v>119338000</v>
      </c>
      <c r="F595" s="138">
        <v>0</v>
      </c>
      <c r="G595" s="138">
        <f t="shared" si="349"/>
        <v>119338000</v>
      </c>
      <c r="H595" s="138"/>
      <c r="I595" s="138"/>
      <c r="J595" s="138"/>
      <c r="K595" s="138">
        <f t="shared" si="350"/>
        <v>0</v>
      </c>
      <c r="L595" s="138">
        <f t="shared" si="359"/>
        <v>0</v>
      </c>
      <c r="M595" s="138">
        <f t="shared" si="359"/>
        <v>119338000</v>
      </c>
      <c r="N595" s="138">
        <f t="shared" si="359"/>
        <v>0</v>
      </c>
      <c r="O595" s="138">
        <f t="shared" si="351"/>
        <v>119338000</v>
      </c>
      <c r="P595" s="138">
        <v>0</v>
      </c>
      <c r="Q595" s="138">
        <v>119338000</v>
      </c>
      <c r="R595" s="138">
        <v>0</v>
      </c>
      <c r="S595" s="138">
        <f t="shared" si="352"/>
        <v>119338000</v>
      </c>
      <c r="T595" s="138"/>
      <c r="U595" s="138"/>
      <c r="V595" s="138"/>
      <c r="W595" s="138">
        <f t="shared" si="353"/>
        <v>0</v>
      </c>
      <c r="X595" s="138"/>
      <c r="Y595" s="247">
        <f>+[3]CHD1!J144+[3]CHD1!I144</f>
        <v>-12703688.5</v>
      </c>
      <c r="Z595" s="138"/>
      <c r="AA595" s="138">
        <f t="shared" si="354"/>
        <v>-12703688.5</v>
      </c>
      <c r="AB595" s="138">
        <f t="shared" si="343"/>
        <v>0</v>
      </c>
      <c r="AC595" s="138">
        <f t="shared" si="343"/>
        <v>106634311.5</v>
      </c>
      <c r="AD595" s="138">
        <f t="shared" si="343"/>
        <v>0</v>
      </c>
      <c r="AE595" s="138">
        <f t="shared" si="344"/>
        <v>106634311.5</v>
      </c>
      <c r="AF595" s="138"/>
      <c r="AG595" s="138">
        <f>+[3]CHD1!AX144</f>
        <v>92812316.122999996</v>
      </c>
      <c r="AH595" s="138"/>
      <c r="AI595" s="138">
        <f t="shared" si="355"/>
        <v>92812316.122999996</v>
      </c>
      <c r="AJ595" s="138">
        <f t="shared" si="360"/>
        <v>0</v>
      </c>
      <c r="AK595" s="138">
        <f t="shared" si="360"/>
        <v>13821995.377000004</v>
      </c>
      <c r="AL595" s="138">
        <f t="shared" si="360"/>
        <v>0</v>
      </c>
      <c r="AM595" s="138">
        <f t="shared" si="356"/>
        <v>13821995.377000004</v>
      </c>
      <c r="AN595" s="181" t="str">
        <f t="shared" si="361"/>
        <v xml:space="preserve"> </v>
      </c>
      <c r="AO595" s="181">
        <f t="shared" si="361"/>
        <v>0.87037947558746132</v>
      </c>
      <c r="AP595" s="181" t="str">
        <f t="shared" si="361"/>
        <v xml:space="preserve"> </v>
      </c>
      <c r="AQ595" s="181">
        <f t="shared" si="361"/>
        <v>0.87037947558746132</v>
      </c>
      <c r="AR595" s="138">
        <f t="shared" si="362"/>
        <v>0</v>
      </c>
      <c r="AS595" s="138">
        <f t="shared" si="362"/>
        <v>0</v>
      </c>
      <c r="AT595" s="138">
        <f t="shared" si="362"/>
        <v>0</v>
      </c>
      <c r="AU595" s="138">
        <f t="shared" si="357"/>
        <v>0</v>
      </c>
      <c r="AV595" s="143"/>
    </row>
    <row r="596" spans="1:48" s="96" customFormat="1" ht="24">
      <c r="A596" s="135"/>
      <c r="B596" s="136"/>
      <c r="C596" s="212" t="s">
        <v>91</v>
      </c>
      <c r="D596" s="138">
        <v>0</v>
      </c>
      <c r="E596" s="138">
        <v>9103000</v>
      </c>
      <c r="F596" s="138">
        <v>0</v>
      </c>
      <c r="G596" s="138">
        <f t="shared" si="349"/>
        <v>9103000</v>
      </c>
      <c r="H596" s="138"/>
      <c r="I596" s="138"/>
      <c r="J596" s="138"/>
      <c r="K596" s="138">
        <f t="shared" si="350"/>
        <v>0</v>
      </c>
      <c r="L596" s="138">
        <f t="shared" si="359"/>
        <v>0</v>
      </c>
      <c r="M596" s="138">
        <f t="shared" si="359"/>
        <v>9103000</v>
      </c>
      <c r="N596" s="138">
        <f t="shared" si="359"/>
        <v>0</v>
      </c>
      <c r="O596" s="138">
        <f t="shared" si="351"/>
        <v>9103000</v>
      </c>
      <c r="P596" s="138">
        <v>0</v>
      </c>
      <c r="Q596" s="138">
        <v>9103000</v>
      </c>
      <c r="R596" s="138">
        <v>0</v>
      </c>
      <c r="S596" s="138">
        <f t="shared" si="352"/>
        <v>9103000</v>
      </c>
      <c r="T596" s="138"/>
      <c r="U596" s="138"/>
      <c r="V596" s="138"/>
      <c r="W596" s="138">
        <f t="shared" si="353"/>
        <v>0</v>
      </c>
      <c r="X596" s="138"/>
      <c r="Y596" s="138">
        <f>+[3]CHD2!J144+[3]CHD2!I144</f>
        <v>5098016</v>
      </c>
      <c r="Z596" s="138"/>
      <c r="AA596" s="138">
        <f t="shared" si="354"/>
        <v>5098016</v>
      </c>
      <c r="AB596" s="138">
        <f t="shared" si="343"/>
        <v>0</v>
      </c>
      <c r="AC596" s="138">
        <f t="shared" si="343"/>
        <v>14201016</v>
      </c>
      <c r="AD596" s="138">
        <f t="shared" si="343"/>
        <v>0</v>
      </c>
      <c r="AE596" s="138">
        <f t="shared" si="344"/>
        <v>14201016</v>
      </c>
      <c r="AF596" s="138"/>
      <c r="AG596" s="138">
        <f>+[3]CHD2!AX144</f>
        <v>11525415.149999999</v>
      </c>
      <c r="AH596" s="138"/>
      <c r="AI596" s="138">
        <f t="shared" si="355"/>
        <v>11525415.149999999</v>
      </c>
      <c r="AJ596" s="138">
        <f t="shared" si="360"/>
        <v>0</v>
      </c>
      <c r="AK596" s="138">
        <f t="shared" si="360"/>
        <v>2675600.8500000015</v>
      </c>
      <c r="AL596" s="138">
        <f t="shared" si="360"/>
        <v>0</v>
      </c>
      <c r="AM596" s="138">
        <f t="shared" si="356"/>
        <v>2675600.8500000015</v>
      </c>
      <c r="AN596" s="181" t="str">
        <f t="shared" si="361"/>
        <v xml:space="preserve"> </v>
      </c>
      <c r="AO596" s="181">
        <f t="shared" si="361"/>
        <v>0.81159088546903957</v>
      </c>
      <c r="AP596" s="181" t="str">
        <f t="shared" si="361"/>
        <v xml:space="preserve"> </v>
      </c>
      <c r="AQ596" s="181">
        <f t="shared" si="361"/>
        <v>0.81159088546903957</v>
      </c>
      <c r="AR596" s="138">
        <f t="shared" si="362"/>
        <v>0</v>
      </c>
      <c r="AS596" s="138">
        <f t="shared" si="362"/>
        <v>0</v>
      </c>
      <c r="AT596" s="138">
        <f t="shared" si="362"/>
        <v>0</v>
      </c>
      <c r="AU596" s="138">
        <f t="shared" si="357"/>
        <v>0</v>
      </c>
      <c r="AV596" s="143"/>
    </row>
    <row r="597" spans="1:48" s="96" customFormat="1">
      <c r="A597" s="135"/>
      <c r="B597" s="136"/>
      <c r="C597" s="212" t="s">
        <v>93</v>
      </c>
      <c r="D597" s="138">
        <v>0</v>
      </c>
      <c r="E597" s="138">
        <v>12354000</v>
      </c>
      <c r="F597" s="138">
        <v>0</v>
      </c>
      <c r="G597" s="138">
        <f t="shared" si="349"/>
        <v>12354000</v>
      </c>
      <c r="H597" s="138"/>
      <c r="I597" s="138"/>
      <c r="J597" s="138"/>
      <c r="K597" s="138">
        <f t="shared" si="350"/>
        <v>0</v>
      </c>
      <c r="L597" s="138">
        <f t="shared" si="359"/>
        <v>0</v>
      </c>
      <c r="M597" s="138">
        <f t="shared" si="359"/>
        <v>12354000</v>
      </c>
      <c r="N597" s="138">
        <f t="shared" si="359"/>
        <v>0</v>
      </c>
      <c r="O597" s="138">
        <f t="shared" si="351"/>
        <v>12354000</v>
      </c>
      <c r="P597" s="138">
        <v>0</v>
      </c>
      <c r="Q597" s="138">
        <v>12354000</v>
      </c>
      <c r="R597" s="138">
        <v>0</v>
      </c>
      <c r="S597" s="138">
        <f t="shared" si="352"/>
        <v>12354000</v>
      </c>
      <c r="T597" s="138"/>
      <c r="U597" s="138"/>
      <c r="V597" s="138"/>
      <c r="W597" s="138">
        <f t="shared" si="353"/>
        <v>0</v>
      </c>
      <c r="X597" s="138"/>
      <c r="Y597" s="138">
        <f>+[3]CHD3!J144+[3]CHD3!I144</f>
        <v>4369728</v>
      </c>
      <c r="Z597" s="138"/>
      <c r="AA597" s="138">
        <f t="shared" si="354"/>
        <v>4369728</v>
      </c>
      <c r="AB597" s="138">
        <f t="shared" si="343"/>
        <v>0</v>
      </c>
      <c r="AC597" s="138">
        <f t="shared" si="343"/>
        <v>16723728</v>
      </c>
      <c r="AD597" s="138">
        <f t="shared" si="343"/>
        <v>0</v>
      </c>
      <c r="AE597" s="138">
        <f t="shared" si="344"/>
        <v>16723728</v>
      </c>
      <c r="AF597" s="138"/>
      <c r="AG597" s="138">
        <f>+[3]CHD3!AX144</f>
        <v>15451483.77</v>
      </c>
      <c r="AH597" s="138"/>
      <c r="AI597" s="138">
        <f t="shared" si="355"/>
        <v>15451483.77</v>
      </c>
      <c r="AJ597" s="138">
        <f t="shared" si="360"/>
        <v>0</v>
      </c>
      <c r="AK597" s="138">
        <f t="shared" si="360"/>
        <v>1272244.2300000004</v>
      </c>
      <c r="AL597" s="138">
        <f t="shared" si="360"/>
        <v>0</v>
      </c>
      <c r="AM597" s="138">
        <f t="shared" si="356"/>
        <v>1272244.2300000004</v>
      </c>
      <c r="AN597" s="181" t="str">
        <f t="shared" si="361"/>
        <v xml:space="preserve"> </v>
      </c>
      <c r="AO597" s="181">
        <f t="shared" si="361"/>
        <v>0.92392579991733903</v>
      </c>
      <c r="AP597" s="181" t="str">
        <f t="shared" si="361"/>
        <v xml:space="preserve"> </v>
      </c>
      <c r="AQ597" s="181">
        <f t="shared" si="361"/>
        <v>0.92392579991733903</v>
      </c>
      <c r="AR597" s="138">
        <f t="shared" si="362"/>
        <v>0</v>
      </c>
      <c r="AS597" s="138">
        <f t="shared" si="362"/>
        <v>0</v>
      </c>
      <c r="AT597" s="138">
        <f t="shared" si="362"/>
        <v>0</v>
      </c>
      <c r="AU597" s="138">
        <f t="shared" si="357"/>
        <v>0</v>
      </c>
      <c r="AV597" s="143"/>
    </row>
    <row r="598" spans="1:48" s="96" customFormat="1">
      <c r="A598" s="135"/>
      <c r="B598" s="136"/>
      <c r="C598" s="212" t="s">
        <v>95</v>
      </c>
      <c r="D598" s="138">
        <v>0</v>
      </c>
      <c r="E598" s="138">
        <v>63227000</v>
      </c>
      <c r="F598" s="138">
        <v>0</v>
      </c>
      <c r="G598" s="138">
        <f t="shared" si="349"/>
        <v>63227000</v>
      </c>
      <c r="H598" s="138"/>
      <c r="I598" s="138"/>
      <c r="J598" s="138"/>
      <c r="K598" s="138">
        <f t="shared" si="350"/>
        <v>0</v>
      </c>
      <c r="L598" s="138">
        <f t="shared" si="359"/>
        <v>0</v>
      </c>
      <c r="M598" s="138">
        <f t="shared" si="359"/>
        <v>63227000</v>
      </c>
      <c r="N598" s="138">
        <f t="shared" si="359"/>
        <v>0</v>
      </c>
      <c r="O598" s="138">
        <f t="shared" si="351"/>
        <v>63227000</v>
      </c>
      <c r="P598" s="138">
        <v>0</v>
      </c>
      <c r="Q598" s="138">
        <v>63227000</v>
      </c>
      <c r="R598" s="138">
        <v>0</v>
      </c>
      <c r="S598" s="138">
        <f t="shared" si="352"/>
        <v>63227000</v>
      </c>
      <c r="T598" s="138"/>
      <c r="U598" s="138"/>
      <c r="V598" s="138"/>
      <c r="W598" s="138">
        <f t="shared" si="353"/>
        <v>0</v>
      </c>
      <c r="X598" s="138"/>
      <c r="Y598" s="247">
        <f>+[3]CHD4A!J144+[3]CHD4A!I144</f>
        <v>5190448</v>
      </c>
      <c r="Z598" s="138"/>
      <c r="AA598" s="138">
        <f t="shared" si="354"/>
        <v>5190448</v>
      </c>
      <c r="AB598" s="138">
        <f t="shared" si="343"/>
        <v>0</v>
      </c>
      <c r="AC598" s="138">
        <f t="shared" si="343"/>
        <v>68417448</v>
      </c>
      <c r="AD598" s="138">
        <f t="shared" si="343"/>
        <v>0</v>
      </c>
      <c r="AE598" s="138">
        <f t="shared" si="344"/>
        <v>68417448</v>
      </c>
      <c r="AF598" s="138"/>
      <c r="AG598" s="138">
        <f>+[3]CHD4A!AX144</f>
        <v>62933032.899999999</v>
      </c>
      <c r="AH598" s="138"/>
      <c r="AI598" s="138">
        <f t="shared" si="355"/>
        <v>62933032.899999999</v>
      </c>
      <c r="AJ598" s="138">
        <f t="shared" si="360"/>
        <v>0</v>
      </c>
      <c r="AK598" s="138">
        <f t="shared" si="360"/>
        <v>5484415.1000000015</v>
      </c>
      <c r="AL598" s="138">
        <f t="shared" si="360"/>
        <v>0</v>
      </c>
      <c r="AM598" s="138">
        <f t="shared" si="356"/>
        <v>5484415.1000000015</v>
      </c>
      <c r="AN598" s="181" t="str">
        <f t="shared" si="361"/>
        <v xml:space="preserve"> </v>
      </c>
      <c r="AO598" s="181">
        <f t="shared" si="361"/>
        <v>0.91983894079182837</v>
      </c>
      <c r="AP598" s="181" t="str">
        <f t="shared" si="361"/>
        <v xml:space="preserve"> </v>
      </c>
      <c r="AQ598" s="181">
        <f t="shared" si="361"/>
        <v>0.91983894079182837</v>
      </c>
      <c r="AR598" s="138">
        <f t="shared" si="362"/>
        <v>0</v>
      </c>
      <c r="AS598" s="138">
        <f t="shared" si="362"/>
        <v>0</v>
      </c>
      <c r="AT598" s="138">
        <f t="shared" si="362"/>
        <v>0</v>
      </c>
      <c r="AU598" s="138">
        <f t="shared" si="357"/>
        <v>0</v>
      </c>
      <c r="AV598" s="143"/>
    </row>
    <row r="599" spans="1:48" s="96" customFormat="1">
      <c r="A599" s="135"/>
      <c r="B599" s="136"/>
      <c r="C599" s="212" t="s">
        <v>97</v>
      </c>
      <c r="D599" s="138">
        <v>0</v>
      </c>
      <c r="E599" s="138">
        <v>7289000</v>
      </c>
      <c r="F599" s="138">
        <v>0</v>
      </c>
      <c r="G599" s="138">
        <f t="shared" si="349"/>
        <v>7289000</v>
      </c>
      <c r="H599" s="138"/>
      <c r="I599" s="138"/>
      <c r="J599" s="138"/>
      <c r="K599" s="138">
        <f t="shared" si="350"/>
        <v>0</v>
      </c>
      <c r="L599" s="138">
        <f t="shared" si="359"/>
        <v>0</v>
      </c>
      <c r="M599" s="138">
        <f t="shared" si="359"/>
        <v>7289000</v>
      </c>
      <c r="N599" s="138">
        <f t="shared" si="359"/>
        <v>0</v>
      </c>
      <c r="O599" s="138">
        <f t="shared" si="351"/>
        <v>7289000</v>
      </c>
      <c r="P599" s="138">
        <v>0</v>
      </c>
      <c r="Q599" s="138">
        <v>7289000</v>
      </c>
      <c r="R599" s="138">
        <v>0</v>
      </c>
      <c r="S599" s="138">
        <f t="shared" si="352"/>
        <v>7289000</v>
      </c>
      <c r="T599" s="138"/>
      <c r="U599" s="138"/>
      <c r="V599" s="138"/>
      <c r="W599" s="138">
        <f t="shared" si="353"/>
        <v>0</v>
      </c>
      <c r="X599" s="138"/>
      <c r="Y599" s="138">
        <f>+[3]CHD4B!J144+[3]CHD4B!I144</f>
        <v>4369728</v>
      </c>
      <c r="Z599" s="138"/>
      <c r="AA599" s="138">
        <f t="shared" si="354"/>
        <v>4369728</v>
      </c>
      <c r="AB599" s="138">
        <f t="shared" si="343"/>
        <v>0</v>
      </c>
      <c r="AC599" s="138">
        <f t="shared" si="343"/>
        <v>11658728</v>
      </c>
      <c r="AD599" s="138">
        <f t="shared" si="343"/>
        <v>0</v>
      </c>
      <c r="AE599" s="138">
        <f t="shared" si="344"/>
        <v>11658728</v>
      </c>
      <c r="AF599" s="138"/>
      <c r="AG599" s="138">
        <f>+[3]CHD4B!AX144</f>
        <v>9530459.5099999998</v>
      </c>
      <c r="AH599" s="138"/>
      <c r="AI599" s="138">
        <f t="shared" si="355"/>
        <v>9530459.5099999998</v>
      </c>
      <c r="AJ599" s="138">
        <f t="shared" si="360"/>
        <v>0</v>
      </c>
      <c r="AK599" s="138">
        <f t="shared" si="360"/>
        <v>2128268.4900000002</v>
      </c>
      <c r="AL599" s="138">
        <f t="shared" si="360"/>
        <v>0</v>
      </c>
      <c r="AM599" s="138">
        <f t="shared" si="356"/>
        <v>2128268.4900000002</v>
      </c>
      <c r="AN599" s="181" t="str">
        <f t="shared" si="361"/>
        <v xml:space="preserve"> </v>
      </c>
      <c r="AO599" s="181">
        <f t="shared" si="361"/>
        <v>0.81745277100555047</v>
      </c>
      <c r="AP599" s="181" t="str">
        <f t="shared" si="361"/>
        <v xml:space="preserve"> </v>
      </c>
      <c r="AQ599" s="181">
        <f t="shared" si="361"/>
        <v>0.81745277100555047</v>
      </c>
      <c r="AR599" s="138">
        <f t="shared" si="362"/>
        <v>0</v>
      </c>
      <c r="AS599" s="138">
        <f t="shared" si="362"/>
        <v>0</v>
      </c>
      <c r="AT599" s="138">
        <f t="shared" si="362"/>
        <v>0</v>
      </c>
      <c r="AU599" s="138">
        <f t="shared" si="357"/>
        <v>0</v>
      </c>
      <c r="AV599" s="143"/>
    </row>
    <row r="600" spans="1:48" s="96" customFormat="1">
      <c r="A600" s="135"/>
      <c r="B600" s="136"/>
      <c r="C600" s="212" t="s">
        <v>53</v>
      </c>
      <c r="D600" s="138">
        <v>0</v>
      </c>
      <c r="E600" s="138">
        <v>34177000</v>
      </c>
      <c r="F600" s="138">
        <v>0</v>
      </c>
      <c r="G600" s="138">
        <f t="shared" si="349"/>
        <v>34177000</v>
      </c>
      <c r="H600" s="138"/>
      <c r="I600" s="138"/>
      <c r="J600" s="138"/>
      <c r="K600" s="138">
        <f t="shared" si="350"/>
        <v>0</v>
      </c>
      <c r="L600" s="138">
        <f t="shared" si="359"/>
        <v>0</v>
      </c>
      <c r="M600" s="138">
        <f t="shared" si="359"/>
        <v>34177000</v>
      </c>
      <c r="N600" s="138">
        <f t="shared" si="359"/>
        <v>0</v>
      </c>
      <c r="O600" s="138">
        <f t="shared" si="351"/>
        <v>34177000</v>
      </c>
      <c r="P600" s="138">
        <v>0</v>
      </c>
      <c r="Q600" s="138">
        <v>34177000</v>
      </c>
      <c r="R600" s="138">
        <v>0</v>
      </c>
      <c r="S600" s="138">
        <f t="shared" si="352"/>
        <v>34177000</v>
      </c>
      <c r="T600" s="138"/>
      <c r="U600" s="138"/>
      <c r="V600" s="138"/>
      <c r="W600" s="138">
        <f t="shared" si="353"/>
        <v>0</v>
      </c>
      <c r="X600" s="138"/>
      <c r="Y600" s="138">
        <f>+[3]CHD5!J144+[3]CHD5!I144</f>
        <v>369728</v>
      </c>
      <c r="Z600" s="138"/>
      <c r="AA600" s="138">
        <f t="shared" si="354"/>
        <v>369728</v>
      </c>
      <c r="AB600" s="138">
        <f t="shared" si="343"/>
        <v>0</v>
      </c>
      <c r="AC600" s="138">
        <f t="shared" si="343"/>
        <v>34546728</v>
      </c>
      <c r="AD600" s="138">
        <f t="shared" si="343"/>
        <v>0</v>
      </c>
      <c r="AE600" s="138">
        <f t="shared" si="344"/>
        <v>34546728</v>
      </c>
      <c r="AF600" s="138"/>
      <c r="AG600" s="138">
        <f>+[3]CHD5!AX144</f>
        <v>32205664.979999997</v>
      </c>
      <c r="AH600" s="138"/>
      <c r="AI600" s="138">
        <f t="shared" si="355"/>
        <v>32205664.979999997</v>
      </c>
      <c r="AJ600" s="138">
        <f t="shared" si="360"/>
        <v>0</v>
      </c>
      <c r="AK600" s="138">
        <f t="shared" si="360"/>
        <v>2341063.0200000033</v>
      </c>
      <c r="AL600" s="138">
        <f t="shared" si="360"/>
        <v>0</v>
      </c>
      <c r="AM600" s="138">
        <f t="shared" si="356"/>
        <v>2341063.0200000033</v>
      </c>
      <c r="AN600" s="181" t="str">
        <f t="shared" si="361"/>
        <v xml:space="preserve"> </v>
      </c>
      <c r="AO600" s="181">
        <f t="shared" si="361"/>
        <v>0.93223488429931767</v>
      </c>
      <c r="AP600" s="181" t="str">
        <f t="shared" si="361"/>
        <v xml:space="preserve"> </v>
      </c>
      <c r="AQ600" s="181">
        <f t="shared" si="361"/>
        <v>0.93223488429931767</v>
      </c>
      <c r="AR600" s="138">
        <f t="shared" si="362"/>
        <v>0</v>
      </c>
      <c r="AS600" s="138">
        <f t="shared" si="362"/>
        <v>0</v>
      </c>
      <c r="AT600" s="138">
        <f t="shared" si="362"/>
        <v>0</v>
      </c>
      <c r="AU600" s="138">
        <f t="shared" si="357"/>
        <v>0</v>
      </c>
      <c r="AV600" s="143"/>
    </row>
    <row r="601" spans="1:48" s="96" customFormat="1" ht="24">
      <c r="A601" s="135"/>
      <c r="B601" s="136"/>
      <c r="C601" s="212" t="s">
        <v>100</v>
      </c>
      <c r="D601" s="138">
        <v>0</v>
      </c>
      <c r="E601" s="138">
        <v>39269000</v>
      </c>
      <c r="F601" s="138">
        <v>0</v>
      </c>
      <c r="G601" s="138">
        <f t="shared" si="349"/>
        <v>39269000</v>
      </c>
      <c r="H601" s="138"/>
      <c r="I601" s="138"/>
      <c r="J601" s="138"/>
      <c r="K601" s="138">
        <f t="shared" si="350"/>
        <v>0</v>
      </c>
      <c r="L601" s="138">
        <f t="shared" si="359"/>
        <v>0</v>
      </c>
      <c r="M601" s="138">
        <f t="shared" si="359"/>
        <v>39269000</v>
      </c>
      <c r="N601" s="138">
        <f t="shared" si="359"/>
        <v>0</v>
      </c>
      <c r="O601" s="138">
        <f t="shared" si="351"/>
        <v>39269000</v>
      </c>
      <c r="P601" s="138">
        <v>0</v>
      </c>
      <c r="Q601" s="138">
        <v>39269000</v>
      </c>
      <c r="R601" s="138">
        <v>0</v>
      </c>
      <c r="S601" s="138">
        <f t="shared" si="352"/>
        <v>39269000</v>
      </c>
      <c r="T601" s="138"/>
      <c r="U601" s="138"/>
      <c r="V601" s="138"/>
      <c r="W601" s="138">
        <f t="shared" si="353"/>
        <v>0</v>
      </c>
      <c r="X601" s="138"/>
      <c r="Y601" s="138">
        <f>+[3]CHD6!J144+[3]CHD6!I144</f>
        <v>4915944</v>
      </c>
      <c r="Z601" s="138"/>
      <c r="AA601" s="138">
        <f t="shared" si="354"/>
        <v>4915944</v>
      </c>
      <c r="AB601" s="138">
        <f t="shared" si="343"/>
        <v>0</v>
      </c>
      <c r="AC601" s="138">
        <f t="shared" si="343"/>
        <v>44184944</v>
      </c>
      <c r="AD601" s="138">
        <f t="shared" si="343"/>
        <v>0</v>
      </c>
      <c r="AE601" s="138">
        <f t="shared" si="344"/>
        <v>44184944</v>
      </c>
      <c r="AF601" s="138"/>
      <c r="AG601" s="138">
        <f>+[3]CHD6!AX144</f>
        <v>40807363.539999999</v>
      </c>
      <c r="AH601" s="138"/>
      <c r="AI601" s="138">
        <f t="shared" si="355"/>
        <v>40807363.539999999</v>
      </c>
      <c r="AJ601" s="138">
        <f t="shared" si="360"/>
        <v>0</v>
      </c>
      <c r="AK601" s="138">
        <f t="shared" si="360"/>
        <v>3377580.4600000009</v>
      </c>
      <c r="AL601" s="138">
        <f t="shared" si="360"/>
        <v>0</v>
      </c>
      <c r="AM601" s="138">
        <f t="shared" si="356"/>
        <v>3377580.4600000009</v>
      </c>
      <c r="AN601" s="181" t="str">
        <f t="shared" si="361"/>
        <v xml:space="preserve"> </v>
      </c>
      <c r="AO601" s="181">
        <f t="shared" si="361"/>
        <v>0.92355811382266317</v>
      </c>
      <c r="AP601" s="181" t="str">
        <f t="shared" si="361"/>
        <v xml:space="preserve"> </v>
      </c>
      <c r="AQ601" s="181">
        <f t="shared" si="361"/>
        <v>0.92355811382266317</v>
      </c>
      <c r="AR601" s="138">
        <f t="shared" si="362"/>
        <v>0</v>
      </c>
      <c r="AS601" s="138">
        <f t="shared" si="362"/>
        <v>0</v>
      </c>
      <c r="AT601" s="138">
        <f t="shared" si="362"/>
        <v>0</v>
      </c>
      <c r="AU601" s="138">
        <f t="shared" si="357"/>
        <v>0</v>
      </c>
      <c r="AV601" s="143"/>
    </row>
    <row r="602" spans="1:48" s="96" customFormat="1">
      <c r="A602" s="135"/>
      <c r="B602" s="136"/>
      <c r="C602" s="212" t="s">
        <v>54</v>
      </c>
      <c r="D602" s="138">
        <v>0</v>
      </c>
      <c r="E602" s="138">
        <v>76428000</v>
      </c>
      <c r="F602" s="138">
        <v>0</v>
      </c>
      <c r="G602" s="138">
        <f t="shared" si="349"/>
        <v>76428000</v>
      </c>
      <c r="H602" s="138"/>
      <c r="I602" s="138"/>
      <c r="J602" s="138"/>
      <c r="K602" s="138">
        <f t="shared" si="350"/>
        <v>0</v>
      </c>
      <c r="L602" s="138">
        <f t="shared" si="359"/>
        <v>0</v>
      </c>
      <c r="M602" s="138">
        <f t="shared" si="359"/>
        <v>76428000</v>
      </c>
      <c r="N602" s="138">
        <f t="shared" si="359"/>
        <v>0</v>
      </c>
      <c r="O602" s="138">
        <f t="shared" si="351"/>
        <v>76428000</v>
      </c>
      <c r="P602" s="138">
        <v>0</v>
      </c>
      <c r="Q602" s="138">
        <v>76428000</v>
      </c>
      <c r="R602" s="138">
        <v>0</v>
      </c>
      <c r="S602" s="138">
        <f t="shared" si="352"/>
        <v>76428000</v>
      </c>
      <c r="T602" s="138"/>
      <c r="U602" s="138"/>
      <c r="V602" s="138"/>
      <c r="W602" s="138">
        <f t="shared" si="353"/>
        <v>0</v>
      </c>
      <c r="X602" s="138"/>
      <c r="Y602" s="138">
        <f>+[3]CHD7!J144+[3]CHD7!I144</f>
        <v>4915944</v>
      </c>
      <c r="Z602" s="138"/>
      <c r="AA602" s="138">
        <f t="shared" si="354"/>
        <v>4915944</v>
      </c>
      <c r="AB602" s="138">
        <f t="shared" si="343"/>
        <v>0</v>
      </c>
      <c r="AC602" s="138">
        <f t="shared" si="343"/>
        <v>81343944</v>
      </c>
      <c r="AD602" s="138">
        <f t="shared" si="343"/>
        <v>0</v>
      </c>
      <c r="AE602" s="138">
        <f t="shared" si="344"/>
        <v>81343944</v>
      </c>
      <c r="AF602" s="138"/>
      <c r="AG602" s="138">
        <f>+[3]CHD7!AX144</f>
        <v>53162900</v>
      </c>
      <c r="AH602" s="138"/>
      <c r="AI602" s="138">
        <f t="shared" si="355"/>
        <v>53162900</v>
      </c>
      <c r="AJ602" s="138">
        <f t="shared" si="360"/>
        <v>0</v>
      </c>
      <c r="AK602" s="138">
        <f t="shared" si="360"/>
        <v>28181044</v>
      </c>
      <c r="AL602" s="138">
        <f t="shared" si="360"/>
        <v>0</v>
      </c>
      <c r="AM602" s="138">
        <f t="shared" si="356"/>
        <v>28181044</v>
      </c>
      <c r="AN602" s="181" t="str">
        <f t="shared" si="361"/>
        <v xml:space="preserve"> </v>
      </c>
      <c r="AO602" s="181">
        <f t="shared" si="361"/>
        <v>0.6535569507178064</v>
      </c>
      <c r="AP602" s="181" t="str">
        <f t="shared" si="361"/>
        <v xml:space="preserve"> </v>
      </c>
      <c r="AQ602" s="181">
        <f t="shared" si="361"/>
        <v>0.6535569507178064</v>
      </c>
      <c r="AR602" s="138">
        <f t="shared" si="362"/>
        <v>0</v>
      </c>
      <c r="AS602" s="138">
        <f t="shared" si="362"/>
        <v>0</v>
      </c>
      <c r="AT602" s="138">
        <f t="shared" si="362"/>
        <v>0</v>
      </c>
      <c r="AU602" s="138">
        <f t="shared" si="357"/>
        <v>0</v>
      </c>
      <c r="AV602" s="143"/>
    </row>
    <row r="603" spans="1:48" s="96" customFormat="1">
      <c r="A603" s="135"/>
      <c r="B603" s="136"/>
      <c r="C603" s="212" t="s">
        <v>103</v>
      </c>
      <c r="D603" s="138">
        <v>0</v>
      </c>
      <c r="E603" s="138">
        <v>29560000</v>
      </c>
      <c r="F603" s="138">
        <v>0</v>
      </c>
      <c r="G603" s="138">
        <f t="shared" si="349"/>
        <v>29560000</v>
      </c>
      <c r="H603" s="138"/>
      <c r="I603" s="138"/>
      <c r="J603" s="138"/>
      <c r="K603" s="138">
        <f t="shared" si="350"/>
        <v>0</v>
      </c>
      <c r="L603" s="138">
        <f t="shared" si="359"/>
        <v>0</v>
      </c>
      <c r="M603" s="138">
        <f t="shared" si="359"/>
        <v>29560000</v>
      </c>
      <c r="N603" s="138">
        <f t="shared" si="359"/>
        <v>0</v>
      </c>
      <c r="O603" s="138">
        <f t="shared" si="351"/>
        <v>29560000</v>
      </c>
      <c r="P603" s="138">
        <v>0</v>
      </c>
      <c r="Q603" s="138">
        <v>29560000</v>
      </c>
      <c r="R603" s="138">
        <v>0</v>
      </c>
      <c r="S603" s="138">
        <f t="shared" si="352"/>
        <v>29560000</v>
      </c>
      <c r="T603" s="138"/>
      <c r="U603" s="138"/>
      <c r="V603" s="138"/>
      <c r="W603" s="138">
        <f t="shared" si="353"/>
        <v>0</v>
      </c>
      <c r="X603" s="138"/>
      <c r="Y603" s="138">
        <f>+[3]CHD8!J144+[3]CHD8!I144</f>
        <v>5826304</v>
      </c>
      <c r="Z603" s="138"/>
      <c r="AA603" s="138">
        <f t="shared" si="354"/>
        <v>5826304</v>
      </c>
      <c r="AB603" s="138">
        <f t="shared" si="343"/>
        <v>0</v>
      </c>
      <c r="AC603" s="138">
        <f t="shared" si="343"/>
        <v>35386304</v>
      </c>
      <c r="AD603" s="138">
        <f t="shared" si="343"/>
        <v>0</v>
      </c>
      <c r="AE603" s="138">
        <f t="shared" si="344"/>
        <v>35386304</v>
      </c>
      <c r="AF603" s="138"/>
      <c r="AG603" s="138">
        <f>+[3]CHD8!AX144</f>
        <v>24728107.370000001</v>
      </c>
      <c r="AH603" s="138"/>
      <c r="AI603" s="138">
        <f t="shared" si="355"/>
        <v>24728107.370000001</v>
      </c>
      <c r="AJ603" s="138">
        <f t="shared" si="360"/>
        <v>0</v>
      </c>
      <c r="AK603" s="138">
        <f t="shared" si="360"/>
        <v>10658196.629999999</v>
      </c>
      <c r="AL603" s="138">
        <f t="shared" si="360"/>
        <v>0</v>
      </c>
      <c r="AM603" s="138">
        <f t="shared" si="356"/>
        <v>10658196.629999999</v>
      </c>
      <c r="AN603" s="181" t="str">
        <f t="shared" si="361"/>
        <v xml:space="preserve"> </v>
      </c>
      <c r="AO603" s="181">
        <f t="shared" si="361"/>
        <v>0.69880446881369696</v>
      </c>
      <c r="AP603" s="181" t="str">
        <f t="shared" si="361"/>
        <v xml:space="preserve"> </v>
      </c>
      <c r="AQ603" s="181">
        <f t="shared" si="361"/>
        <v>0.69880446881369696</v>
      </c>
      <c r="AR603" s="138">
        <f t="shared" si="362"/>
        <v>0</v>
      </c>
      <c r="AS603" s="138">
        <f t="shared" si="362"/>
        <v>0</v>
      </c>
      <c r="AT603" s="138">
        <f t="shared" si="362"/>
        <v>0</v>
      </c>
      <c r="AU603" s="138">
        <f t="shared" si="357"/>
        <v>0</v>
      </c>
      <c r="AV603" s="143"/>
    </row>
    <row r="604" spans="1:48" s="96" customFormat="1" ht="24">
      <c r="A604" s="135"/>
      <c r="B604" s="136"/>
      <c r="C604" s="212" t="s">
        <v>105</v>
      </c>
      <c r="D604" s="138">
        <v>0</v>
      </c>
      <c r="E604" s="138">
        <v>105016000</v>
      </c>
      <c r="F604" s="138">
        <v>0</v>
      </c>
      <c r="G604" s="138">
        <f t="shared" si="349"/>
        <v>105016000</v>
      </c>
      <c r="H604" s="138"/>
      <c r="I604" s="138"/>
      <c r="J604" s="138"/>
      <c r="K604" s="138">
        <f t="shared" si="350"/>
        <v>0</v>
      </c>
      <c r="L604" s="138">
        <f t="shared" si="359"/>
        <v>0</v>
      </c>
      <c r="M604" s="138">
        <f t="shared" si="359"/>
        <v>105016000</v>
      </c>
      <c r="N604" s="138">
        <f t="shared" si="359"/>
        <v>0</v>
      </c>
      <c r="O604" s="138">
        <f t="shared" si="351"/>
        <v>105016000</v>
      </c>
      <c r="P604" s="138">
        <v>0</v>
      </c>
      <c r="Q604" s="138">
        <v>105016000</v>
      </c>
      <c r="R604" s="138">
        <v>0</v>
      </c>
      <c r="S604" s="138">
        <f t="shared" si="352"/>
        <v>105016000</v>
      </c>
      <c r="T604" s="138"/>
      <c r="U604" s="138"/>
      <c r="V604" s="138"/>
      <c r="W604" s="138">
        <f t="shared" si="353"/>
        <v>0</v>
      </c>
      <c r="X604" s="138"/>
      <c r="Y604" s="138">
        <f>+[3]CHD9!J144+[3]CHD9!I144</f>
        <v>4369728</v>
      </c>
      <c r="Z604" s="138"/>
      <c r="AA604" s="138">
        <f t="shared" si="354"/>
        <v>4369728</v>
      </c>
      <c r="AB604" s="138">
        <f t="shared" si="343"/>
        <v>0</v>
      </c>
      <c r="AC604" s="138">
        <f t="shared" si="343"/>
        <v>109385728</v>
      </c>
      <c r="AD604" s="138">
        <f t="shared" si="343"/>
        <v>0</v>
      </c>
      <c r="AE604" s="138">
        <f t="shared" si="344"/>
        <v>109385728</v>
      </c>
      <c r="AF604" s="138"/>
      <c r="AG604" s="138">
        <f>+[3]CHD9!AX144</f>
        <v>52175536.719999999</v>
      </c>
      <c r="AH604" s="138"/>
      <c r="AI604" s="138">
        <f t="shared" si="355"/>
        <v>52175536.719999999</v>
      </c>
      <c r="AJ604" s="138">
        <f t="shared" si="360"/>
        <v>0</v>
      </c>
      <c r="AK604" s="138">
        <f t="shared" si="360"/>
        <v>57210191.280000001</v>
      </c>
      <c r="AL604" s="138">
        <f t="shared" si="360"/>
        <v>0</v>
      </c>
      <c r="AM604" s="138">
        <f t="shared" si="356"/>
        <v>57210191.280000001</v>
      </c>
      <c r="AN604" s="181" t="str">
        <f t="shared" si="361"/>
        <v xml:space="preserve"> </v>
      </c>
      <c r="AO604" s="181">
        <f t="shared" si="361"/>
        <v>0.47698669354744339</v>
      </c>
      <c r="AP604" s="181" t="str">
        <f t="shared" si="361"/>
        <v xml:space="preserve"> </v>
      </c>
      <c r="AQ604" s="181">
        <f t="shared" si="361"/>
        <v>0.47698669354744339</v>
      </c>
      <c r="AR604" s="138">
        <f t="shared" si="362"/>
        <v>0</v>
      </c>
      <c r="AS604" s="138">
        <f t="shared" si="362"/>
        <v>0</v>
      </c>
      <c r="AT604" s="138">
        <f t="shared" si="362"/>
        <v>0</v>
      </c>
      <c r="AU604" s="138">
        <f t="shared" si="357"/>
        <v>0</v>
      </c>
      <c r="AV604" s="143"/>
    </row>
    <row r="605" spans="1:48" s="96" customFormat="1" ht="24">
      <c r="A605" s="135"/>
      <c r="B605" s="136"/>
      <c r="C605" s="212" t="s">
        <v>107</v>
      </c>
      <c r="D605" s="138">
        <v>0</v>
      </c>
      <c r="E605" s="138">
        <v>13752000</v>
      </c>
      <c r="F605" s="138">
        <v>0</v>
      </c>
      <c r="G605" s="138">
        <f t="shared" si="349"/>
        <v>13752000</v>
      </c>
      <c r="H605" s="138"/>
      <c r="I605" s="138"/>
      <c r="J605" s="138"/>
      <c r="K605" s="138">
        <f t="shared" si="350"/>
        <v>0</v>
      </c>
      <c r="L605" s="138">
        <f t="shared" si="359"/>
        <v>0</v>
      </c>
      <c r="M605" s="138">
        <f t="shared" si="359"/>
        <v>13752000</v>
      </c>
      <c r="N605" s="138">
        <f t="shared" si="359"/>
        <v>0</v>
      </c>
      <c r="O605" s="138">
        <f t="shared" si="351"/>
        <v>13752000</v>
      </c>
      <c r="P605" s="138">
        <v>0</v>
      </c>
      <c r="Q605" s="138">
        <v>13752000</v>
      </c>
      <c r="R605" s="138">
        <v>0</v>
      </c>
      <c r="S605" s="138">
        <f t="shared" si="352"/>
        <v>13752000</v>
      </c>
      <c r="T605" s="138"/>
      <c r="U605" s="138"/>
      <c r="V605" s="138"/>
      <c r="W605" s="138">
        <f t="shared" si="353"/>
        <v>0</v>
      </c>
      <c r="X605" s="138"/>
      <c r="Y605" s="138">
        <f>+[3]CHD10!J144+[3]CHD10!I144</f>
        <v>1820720</v>
      </c>
      <c r="Z605" s="138"/>
      <c r="AA605" s="138">
        <f t="shared" si="354"/>
        <v>1820720</v>
      </c>
      <c r="AB605" s="138">
        <f t="shared" si="343"/>
        <v>0</v>
      </c>
      <c r="AC605" s="138">
        <f t="shared" si="343"/>
        <v>15572720</v>
      </c>
      <c r="AD605" s="138">
        <f t="shared" si="343"/>
        <v>0</v>
      </c>
      <c r="AE605" s="138">
        <f t="shared" si="344"/>
        <v>15572720</v>
      </c>
      <c r="AF605" s="138"/>
      <c r="AG605" s="138">
        <f>+[3]CHD10!AX144</f>
        <v>15491514.299999999</v>
      </c>
      <c r="AH605" s="138"/>
      <c r="AI605" s="138">
        <f t="shared" si="355"/>
        <v>15491514.299999999</v>
      </c>
      <c r="AJ605" s="138">
        <f t="shared" si="360"/>
        <v>0</v>
      </c>
      <c r="AK605" s="138">
        <f t="shared" si="360"/>
        <v>81205.700000001118</v>
      </c>
      <c r="AL605" s="138">
        <f t="shared" si="360"/>
        <v>0</v>
      </c>
      <c r="AM605" s="138">
        <f t="shared" si="356"/>
        <v>81205.700000001118</v>
      </c>
      <c r="AN605" s="181" t="str">
        <f t="shared" si="361"/>
        <v xml:space="preserve"> </v>
      </c>
      <c r="AO605" s="181">
        <f t="shared" si="361"/>
        <v>0.99478538752382362</v>
      </c>
      <c r="AP605" s="181" t="str">
        <f t="shared" si="361"/>
        <v xml:space="preserve"> </v>
      </c>
      <c r="AQ605" s="181">
        <f t="shared" si="361"/>
        <v>0.99478538752382362</v>
      </c>
      <c r="AR605" s="138">
        <f t="shared" si="362"/>
        <v>0</v>
      </c>
      <c r="AS605" s="138">
        <f t="shared" si="362"/>
        <v>0</v>
      </c>
      <c r="AT605" s="138">
        <f t="shared" si="362"/>
        <v>0</v>
      </c>
      <c r="AU605" s="138">
        <f t="shared" si="357"/>
        <v>0</v>
      </c>
      <c r="AV605" s="143"/>
    </row>
    <row r="606" spans="1:48" s="96" customFormat="1">
      <c r="A606" s="135"/>
      <c r="B606" s="136"/>
      <c r="C606" s="212" t="s">
        <v>55</v>
      </c>
      <c r="D606" s="138">
        <v>0</v>
      </c>
      <c r="E606" s="138">
        <v>57541000</v>
      </c>
      <c r="F606" s="138">
        <v>0</v>
      </c>
      <c r="G606" s="138">
        <f t="shared" si="349"/>
        <v>57541000</v>
      </c>
      <c r="H606" s="138"/>
      <c r="I606" s="138"/>
      <c r="J606" s="138"/>
      <c r="K606" s="138">
        <f t="shared" si="350"/>
        <v>0</v>
      </c>
      <c r="L606" s="138">
        <f t="shared" si="359"/>
        <v>0</v>
      </c>
      <c r="M606" s="138">
        <f t="shared" si="359"/>
        <v>57541000</v>
      </c>
      <c r="N606" s="138">
        <f t="shared" si="359"/>
        <v>0</v>
      </c>
      <c r="O606" s="138">
        <f t="shared" si="351"/>
        <v>57541000</v>
      </c>
      <c r="P606" s="138">
        <v>0</v>
      </c>
      <c r="Q606" s="138">
        <v>57541000</v>
      </c>
      <c r="R606" s="138">
        <v>0</v>
      </c>
      <c r="S606" s="138">
        <f t="shared" si="352"/>
        <v>57541000</v>
      </c>
      <c r="T606" s="138"/>
      <c r="U606" s="138"/>
      <c r="V606" s="138"/>
      <c r="W606" s="138">
        <f t="shared" si="353"/>
        <v>0</v>
      </c>
      <c r="X606" s="138"/>
      <c r="Y606" s="138">
        <f>+[3]CHD11!J144+[3]CHD11!I144</f>
        <v>2184864</v>
      </c>
      <c r="Z606" s="138"/>
      <c r="AA606" s="138">
        <f t="shared" si="354"/>
        <v>2184864</v>
      </c>
      <c r="AB606" s="138">
        <f t="shared" si="343"/>
        <v>0</v>
      </c>
      <c r="AC606" s="138">
        <f t="shared" si="343"/>
        <v>59725864</v>
      </c>
      <c r="AD606" s="138">
        <f t="shared" si="343"/>
        <v>0</v>
      </c>
      <c r="AE606" s="138">
        <f t="shared" si="344"/>
        <v>59725864</v>
      </c>
      <c r="AF606" s="138"/>
      <c r="AG606" s="138">
        <f>+[3]CHD11!AX144</f>
        <v>54370260.090000004</v>
      </c>
      <c r="AH606" s="138"/>
      <c r="AI606" s="138">
        <f t="shared" si="355"/>
        <v>54370260.090000004</v>
      </c>
      <c r="AJ606" s="138">
        <f t="shared" si="360"/>
        <v>0</v>
      </c>
      <c r="AK606" s="138">
        <f t="shared" si="360"/>
        <v>5355603.9099999964</v>
      </c>
      <c r="AL606" s="138">
        <f t="shared" si="360"/>
        <v>0</v>
      </c>
      <c r="AM606" s="138">
        <f t="shared" si="356"/>
        <v>5355603.9099999964</v>
      </c>
      <c r="AN606" s="181" t="str">
        <f t="shared" si="361"/>
        <v xml:space="preserve"> </v>
      </c>
      <c r="AO606" s="181">
        <f t="shared" si="361"/>
        <v>0.91033023967639892</v>
      </c>
      <c r="AP606" s="181" t="str">
        <f t="shared" si="361"/>
        <v xml:space="preserve"> </v>
      </c>
      <c r="AQ606" s="181">
        <f t="shared" si="361"/>
        <v>0.91033023967639892</v>
      </c>
      <c r="AR606" s="138">
        <f t="shared" si="362"/>
        <v>0</v>
      </c>
      <c r="AS606" s="138">
        <f t="shared" si="362"/>
        <v>0</v>
      </c>
      <c r="AT606" s="138">
        <f t="shared" si="362"/>
        <v>0</v>
      </c>
      <c r="AU606" s="138">
        <f t="shared" si="357"/>
        <v>0</v>
      </c>
      <c r="AV606" s="143"/>
    </row>
    <row r="607" spans="1:48" s="96" customFormat="1">
      <c r="A607" s="135"/>
      <c r="B607" s="136"/>
      <c r="C607" s="212" t="s">
        <v>56</v>
      </c>
      <c r="D607" s="138">
        <v>0</v>
      </c>
      <c r="E607" s="138">
        <v>21705000</v>
      </c>
      <c r="F607" s="138">
        <v>0</v>
      </c>
      <c r="G607" s="138">
        <f t="shared" si="349"/>
        <v>21705000</v>
      </c>
      <c r="H607" s="138"/>
      <c r="I607" s="138"/>
      <c r="J607" s="138"/>
      <c r="K607" s="138">
        <f t="shared" si="350"/>
        <v>0</v>
      </c>
      <c r="L607" s="138">
        <f t="shared" si="359"/>
        <v>0</v>
      </c>
      <c r="M607" s="138">
        <f t="shared" si="359"/>
        <v>21705000</v>
      </c>
      <c r="N607" s="138">
        <f t="shared" si="359"/>
        <v>0</v>
      </c>
      <c r="O607" s="138">
        <f t="shared" si="351"/>
        <v>21705000</v>
      </c>
      <c r="P607" s="138">
        <v>0</v>
      </c>
      <c r="Q607" s="138">
        <v>21705000</v>
      </c>
      <c r="R607" s="138">
        <v>0</v>
      </c>
      <c r="S607" s="138">
        <f t="shared" si="352"/>
        <v>21705000</v>
      </c>
      <c r="T607" s="138"/>
      <c r="U607" s="138"/>
      <c r="V607" s="138"/>
      <c r="W607" s="138">
        <f t="shared" si="353"/>
        <v>0</v>
      </c>
      <c r="X607" s="138"/>
      <c r="Y607" s="138">
        <f>+[3]CHD12!J144+[3]CHD12!I144</f>
        <v>2184864</v>
      </c>
      <c r="Z607" s="138"/>
      <c r="AA607" s="138">
        <f t="shared" si="354"/>
        <v>2184864</v>
      </c>
      <c r="AB607" s="138">
        <f t="shared" si="343"/>
        <v>0</v>
      </c>
      <c r="AC607" s="138">
        <f t="shared" si="343"/>
        <v>23889864</v>
      </c>
      <c r="AD607" s="138">
        <f t="shared" si="343"/>
        <v>0</v>
      </c>
      <c r="AE607" s="138">
        <f t="shared" si="344"/>
        <v>23889864</v>
      </c>
      <c r="AF607" s="138"/>
      <c r="AG607" s="138">
        <f>+[3]CHD12!AX144</f>
        <v>22396969.050000001</v>
      </c>
      <c r="AH607" s="138"/>
      <c r="AI607" s="138">
        <f t="shared" si="355"/>
        <v>22396969.050000001</v>
      </c>
      <c r="AJ607" s="138">
        <f t="shared" si="360"/>
        <v>0</v>
      </c>
      <c r="AK607" s="138">
        <f t="shared" si="360"/>
        <v>1492894.9499999993</v>
      </c>
      <c r="AL607" s="138">
        <f t="shared" si="360"/>
        <v>0</v>
      </c>
      <c r="AM607" s="138">
        <f t="shared" si="356"/>
        <v>1492894.9499999993</v>
      </c>
      <c r="AN607" s="181" t="str">
        <f t="shared" si="361"/>
        <v xml:space="preserve"> </v>
      </c>
      <c r="AO607" s="181">
        <f t="shared" si="361"/>
        <v>0.93750927380750271</v>
      </c>
      <c r="AP607" s="181" t="str">
        <f t="shared" si="361"/>
        <v xml:space="preserve"> </v>
      </c>
      <c r="AQ607" s="181">
        <f t="shared" si="361"/>
        <v>0.93750927380750271</v>
      </c>
      <c r="AR607" s="138">
        <f t="shared" si="362"/>
        <v>0</v>
      </c>
      <c r="AS607" s="138">
        <f t="shared" si="362"/>
        <v>0</v>
      </c>
      <c r="AT607" s="138">
        <f t="shared" si="362"/>
        <v>0</v>
      </c>
      <c r="AU607" s="138">
        <f t="shared" si="357"/>
        <v>0</v>
      </c>
      <c r="AV607" s="143"/>
    </row>
    <row r="608" spans="1:48" s="96" customFormat="1">
      <c r="A608" s="135"/>
      <c r="B608" s="136"/>
      <c r="C608" s="212" t="s">
        <v>111</v>
      </c>
      <c r="D608" s="138">
        <v>0</v>
      </c>
      <c r="E608" s="138">
        <v>9376000</v>
      </c>
      <c r="F608" s="138">
        <v>0</v>
      </c>
      <c r="G608" s="138">
        <f t="shared" si="349"/>
        <v>9376000</v>
      </c>
      <c r="H608" s="138"/>
      <c r="I608" s="138"/>
      <c r="J608" s="138"/>
      <c r="K608" s="138">
        <f t="shared" si="350"/>
        <v>0</v>
      </c>
      <c r="L608" s="138">
        <f t="shared" si="359"/>
        <v>0</v>
      </c>
      <c r="M608" s="138">
        <f t="shared" si="359"/>
        <v>9376000</v>
      </c>
      <c r="N608" s="138">
        <f t="shared" si="359"/>
        <v>0</v>
      </c>
      <c r="O608" s="138">
        <f t="shared" si="351"/>
        <v>9376000</v>
      </c>
      <c r="P608" s="138">
        <v>0</v>
      </c>
      <c r="Q608" s="138">
        <v>9376000</v>
      </c>
      <c r="R608" s="138">
        <v>0</v>
      </c>
      <c r="S608" s="138">
        <f t="shared" si="352"/>
        <v>9376000</v>
      </c>
      <c r="T608" s="138"/>
      <c r="U608" s="138"/>
      <c r="V608" s="138"/>
      <c r="W608" s="138">
        <f t="shared" si="353"/>
        <v>0</v>
      </c>
      <c r="X608" s="138"/>
      <c r="Y608" s="138">
        <f>+[3]CHD13!J144++[3]CHD13!I144</f>
        <v>2731080</v>
      </c>
      <c r="Z608" s="138"/>
      <c r="AA608" s="138">
        <f t="shared" si="354"/>
        <v>2731080</v>
      </c>
      <c r="AB608" s="138">
        <f t="shared" si="343"/>
        <v>0</v>
      </c>
      <c r="AC608" s="138">
        <f t="shared" si="343"/>
        <v>12107080</v>
      </c>
      <c r="AD608" s="138">
        <f t="shared" si="343"/>
        <v>0</v>
      </c>
      <c r="AE608" s="138">
        <f t="shared" si="344"/>
        <v>12107080</v>
      </c>
      <c r="AF608" s="138"/>
      <c r="AG608" s="138">
        <f>+[3]CHD13!AX144</f>
        <v>12107080</v>
      </c>
      <c r="AH608" s="138"/>
      <c r="AI608" s="138">
        <f t="shared" si="355"/>
        <v>12107080</v>
      </c>
      <c r="AJ608" s="138">
        <f t="shared" si="360"/>
        <v>0</v>
      </c>
      <c r="AK608" s="138">
        <f t="shared" si="360"/>
        <v>0</v>
      </c>
      <c r="AL608" s="138">
        <f t="shared" si="360"/>
        <v>0</v>
      </c>
      <c r="AM608" s="138">
        <f t="shared" si="356"/>
        <v>0</v>
      </c>
      <c r="AN608" s="181" t="str">
        <f t="shared" si="361"/>
        <v xml:space="preserve"> </v>
      </c>
      <c r="AO608" s="181">
        <f t="shared" si="361"/>
        <v>1</v>
      </c>
      <c r="AP608" s="181" t="str">
        <f t="shared" si="361"/>
        <v xml:space="preserve"> </v>
      </c>
      <c r="AQ608" s="181">
        <f t="shared" si="361"/>
        <v>1</v>
      </c>
      <c r="AR608" s="138">
        <f t="shared" si="362"/>
        <v>0</v>
      </c>
      <c r="AS608" s="138">
        <f t="shared" si="362"/>
        <v>0</v>
      </c>
      <c r="AT608" s="138">
        <f t="shared" si="362"/>
        <v>0</v>
      </c>
      <c r="AU608" s="138">
        <f t="shared" si="357"/>
        <v>0</v>
      </c>
      <c r="AV608" s="143"/>
    </row>
    <row r="609" spans="1:49" s="96" customFormat="1">
      <c r="A609" s="135"/>
      <c r="B609" s="136"/>
      <c r="C609" s="212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>
        <f t="shared" si="343"/>
        <v>0</v>
      </c>
      <c r="AC609" s="138">
        <f t="shared" si="343"/>
        <v>0</v>
      </c>
      <c r="AD609" s="138">
        <f t="shared" si="343"/>
        <v>0</v>
      </c>
      <c r="AE609" s="138">
        <f t="shared" si="344"/>
        <v>0</v>
      </c>
      <c r="AF609" s="138"/>
      <c r="AG609" s="138"/>
      <c r="AH609" s="138"/>
      <c r="AI609" s="138"/>
      <c r="AJ609" s="138"/>
      <c r="AK609" s="138"/>
      <c r="AL609" s="138"/>
      <c r="AM609" s="138"/>
      <c r="AN609" s="181"/>
      <c r="AO609" s="181"/>
      <c r="AP609" s="181"/>
      <c r="AQ609" s="181"/>
      <c r="AR609" s="138"/>
      <c r="AS609" s="138"/>
      <c r="AT609" s="138"/>
      <c r="AU609" s="138"/>
      <c r="AV609" s="143"/>
    </row>
    <row r="610" spans="1:49" s="96" customFormat="1" ht="24">
      <c r="A610" s="135"/>
      <c r="B610" s="136"/>
      <c r="C610" s="216" t="s">
        <v>113</v>
      </c>
      <c r="D610" s="138"/>
      <c r="E610" s="138"/>
      <c r="F610" s="138"/>
      <c r="G610" s="138">
        <f>SUM(D610:F610)</f>
        <v>0</v>
      </c>
      <c r="H610" s="138"/>
      <c r="I610" s="138"/>
      <c r="J610" s="138"/>
      <c r="K610" s="138">
        <f>SUM(H610:J610)</f>
        <v>0</v>
      </c>
      <c r="L610" s="138">
        <f t="shared" ref="L610:N614" si="370">+D610+H610</f>
        <v>0</v>
      </c>
      <c r="M610" s="138">
        <f t="shared" si="370"/>
        <v>0</v>
      </c>
      <c r="N610" s="138">
        <f t="shared" si="370"/>
        <v>0</v>
      </c>
      <c r="O610" s="138">
        <f>SUM(L610:N610)</f>
        <v>0</v>
      </c>
      <c r="P610" s="138"/>
      <c r="Q610" s="138"/>
      <c r="R610" s="138"/>
      <c r="S610" s="138">
        <f>SUM(P610:R610)</f>
        <v>0</v>
      </c>
      <c r="T610" s="138"/>
      <c r="U610" s="138"/>
      <c r="V610" s="138"/>
      <c r="W610" s="138">
        <f>SUM(T610:V610)</f>
        <v>0</v>
      </c>
      <c r="X610" s="138"/>
      <c r="Y610" s="138">
        <f>+[3]ITRMC!J144</f>
        <v>5753044</v>
      </c>
      <c r="Z610" s="138"/>
      <c r="AA610" s="138">
        <f>SUM(X610:Z610)</f>
        <v>5753044</v>
      </c>
      <c r="AB610" s="138">
        <f t="shared" si="343"/>
        <v>0</v>
      </c>
      <c r="AC610" s="138">
        <f t="shared" si="343"/>
        <v>5753044</v>
      </c>
      <c r="AD610" s="138">
        <f t="shared" si="343"/>
        <v>0</v>
      </c>
      <c r="AE610" s="138">
        <f t="shared" si="344"/>
        <v>5753044</v>
      </c>
      <c r="AF610" s="138"/>
      <c r="AG610" s="138">
        <f>+[3]ITRMC!AX144</f>
        <v>922416.76</v>
      </c>
      <c r="AH610" s="138"/>
      <c r="AI610" s="138">
        <f>SUM(AF610:AH610)</f>
        <v>922416.76</v>
      </c>
      <c r="AJ610" s="138">
        <f t="shared" ref="AJ610:AL614" si="371">+AB610-AF610</f>
        <v>0</v>
      </c>
      <c r="AK610" s="138">
        <f t="shared" si="371"/>
        <v>4830627.24</v>
      </c>
      <c r="AL610" s="138">
        <f t="shared" si="371"/>
        <v>0</v>
      </c>
      <c r="AM610" s="138">
        <f>SUM(AJ610:AL610)</f>
        <v>4830627.24</v>
      </c>
      <c r="AN610" s="181" t="str">
        <f t="shared" ref="AN610:AQ614" si="372">IF(AB610=0," ",AF610/AB610)</f>
        <v xml:space="preserve"> </v>
      </c>
      <c r="AO610" s="181">
        <f t="shared" si="372"/>
        <v>0.16033542590670261</v>
      </c>
      <c r="AP610" s="181" t="str">
        <f t="shared" si="372"/>
        <v xml:space="preserve"> </v>
      </c>
      <c r="AQ610" s="181">
        <f t="shared" si="372"/>
        <v>0.16033542590670261</v>
      </c>
      <c r="AR610" s="138">
        <f t="shared" ref="AR610:AT614" si="373">+L610-P610-T610</f>
        <v>0</v>
      </c>
      <c r="AS610" s="138">
        <f t="shared" si="373"/>
        <v>0</v>
      </c>
      <c r="AT610" s="138">
        <f t="shared" si="373"/>
        <v>0</v>
      </c>
      <c r="AU610" s="138">
        <f>SUM(AR610:AT610)</f>
        <v>0</v>
      </c>
      <c r="AV610" s="143"/>
    </row>
    <row r="611" spans="1:49" s="96" customFormat="1" ht="24">
      <c r="A611" s="135"/>
      <c r="B611" s="136"/>
      <c r="C611" s="216" t="s">
        <v>138</v>
      </c>
      <c r="D611" s="138"/>
      <c r="E611" s="138"/>
      <c r="F611" s="138"/>
      <c r="G611" s="138">
        <f>SUM(D611:F611)</f>
        <v>0</v>
      </c>
      <c r="H611" s="138"/>
      <c r="I611" s="138"/>
      <c r="J611" s="138"/>
      <c r="K611" s="138">
        <f>SUM(H611:J611)</f>
        <v>0</v>
      </c>
      <c r="L611" s="138">
        <f t="shared" si="370"/>
        <v>0</v>
      </c>
      <c r="M611" s="138">
        <f t="shared" si="370"/>
        <v>0</v>
      </c>
      <c r="N611" s="138">
        <f t="shared" si="370"/>
        <v>0</v>
      </c>
      <c r="O611" s="138">
        <f>SUM(L611:N611)</f>
        <v>0</v>
      </c>
      <c r="P611" s="138"/>
      <c r="Q611" s="138"/>
      <c r="R611" s="138"/>
      <c r="S611" s="138">
        <f>SUM(P611:R611)</f>
        <v>0</v>
      </c>
      <c r="T611" s="138"/>
      <c r="U611" s="138"/>
      <c r="V611" s="138"/>
      <c r="W611" s="138">
        <f>SUM(T611:V611)</f>
        <v>0</v>
      </c>
      <c r="X611" s="138"/>
      <c r="Y611" s="138">
        <f>+[3]MMMHMC!J144</f>
        <v>3378187.5</v>
      </c>
      <c r="Z611" s="138"/>
      <c r="AA611" s="138">
        <f>SUM(X611:Z611)</f>
        <v>3378187.5</v>
      </c>
      <c r="AB611" s="138">
        <f t="shared" si="343"/>
        <v>0</v>
      </c>
      <c r="AC611" s="138">
        <f t="shared" si="343"/>
        <v>3378187.5</v>
      </c>
      <c r="AD611" s="138">
        <f t="shared" si="343"/>
        <v>0</v>
      </c>
      <c r="AE611" s="138">
        <f t="shared" si="344"/>
        <v>3378187.5</v>
      </c>
      <c r="AF611" s="138"/>
      <c r="AG611" s="138">
        <f>+[3]MMMHMC!AX144</f>
        <v>1068772.5</v>
      </c>
      <c r="AH611" s="138"/>
      <c r="AI611" s="138">
        <f>SUM(AF611:AH611)</f>
        <v>1068772.5</v>
      </c>
      <c r="AJ611" s="138">
        <f t="shared" si="371"/>
        <v>0</v>
      </c>
      <c r="AK611" s="138">
        <f t="shared" si="371"/>
        <v>2309415</v>
      </c>
      <c r="AL611" s="138">
        <f t="shared" si="371"/>
        <v>0</v>
      </c>
      <c r="AM611" s="138">
        <f>SUM(AJ611:AL611)</f>
        <v>2309415</v>
      </c>
      <c r="AN611" s="181" t="str">
        <f t="shared" si="372"/>
        <v xml:space="preserve"> </v>
      </c>
      <c r="AO611" s="181">
        <f t="shared" si="372"/>
        <v>0.31637453516123659</v>
      </c>
      <c r="AP611" s="181" t="str">
        <f t="shared" si="372"/>
        <v xml:space="preserve"> </v>
      </c>
      <c r="AQ611" s="181">
        <f t="shared" si="372"/>
        <v>0.31637453516123659</v>
      </c>
      <c r="AR611" s="138">
        <f t="shared" si="373"/>
        <v>0</v>
      </c>
      <c r="AS611" s="138">
        <f t="shared" si="373"/>
        <v>0</v>
      </c>
      <c r="AT611" s="138">
        <f t="shared" si="373"/>
        <v>0</v>
      </c>
      <c r="AU611" s="138">
        <f>SUM(AR611:AT611)</f>
        <v>0</v>
      </c>
      <c r="AV611" s="143"/>
    </row>
    <row r="612" spans="1:49" s="96" customFormat="1">
      <c r="A612" s="135"/>
      <c r="B612" s="136"/>
      <c r="C612" s="212" t="s">
        <v>166</v>
      </c>
      <c r="D612" s="138"/>
      <c r="E612" s="138"/>
      <c r="F612" s="138"/>
      <c r="G612" s="138">
        <f>SUM(D612:F612)</f>
        <v>0</v>
      </c>
      <c r="H612" s="138"/>
      <c r="I612" s="138"/>
      <c r="J612" s="138"/>
      <c r="K612" s="138">
        <f>SUM(H612:J612)</f>
        <v>0</v>
      </c>
      <c r="L612" s="138">
        <f t="shared" si="370"/>
        <v>0</v>
      </c>
      <c r="M612" s="138">
        <f t="shared" si="370"/>
        <v>0</v>
      </c>
      <c r="N612" s="138">
        <f t="shared" si="370"/>
        <v>0</v>
      </c>
      <c r="O612" s="138">
        <f>SUM(L612:N612)</f>
        <v>0</v>
      </c>
      <c r="P612" s="138"/>
      <c r="Q612" s="138"/>
      <c r="R612" s="138"/>
      <c r="S612" s="138">
        <f>SUM(P612:R612)</f>
        <v>0</v>
      </c>
      <c r="T612" s="138"/>
      <c r="U612" s="138"/>
      <c r="V612" s="138"/>
      <c r="W612" s="138">
        <f>SUM(T612:V612)</f>
        <v>0</v>
      </c>
      <c r="X612" s="138"/>
      <c r="Y612" s="138">
        <f>+[3]R1!J144</f>
        <v>9398761</v>
      </c>
      <c r="Z612" s="138"/>
      <c r="AA612" s="138">
        <f>SUM(X612:Z612)</f>
        <v>9398761</v>
      </c>
      <c r="AB612" s="138">
        <f t="shared" si="343"/>
        <v>0</v>
      </c>
      <c r="AC612" s="138">
        <f t="shared" si="343"/>
        <v>9398761</v>
      </c>
      <c r="AD612" s="138">
        <f t="shared" si="343"/>
        <v>0</v>
      </c>
      <c r="AE612" s="138">
        <f t="shared" si="344"/>
        <v>9398761</v>
      </c>
      <c r="AF612" s="138"/>
      <c r="AG612" s="138">
        <f>+[3]R1!AX144</f>
        <v>246612.8</v>
      </c>
      <c r="AH612" s="138"/>
      <c r="AI612" s="138">
        <f>SUM(AF612:AH612)</f>
        <v>246612.8</v>
      </c>
      <c r="AJ612" s="138">
        <f t="shared" si="371"/>
        <v>0</v>
      </c>
      <c r="AK612" s="138">
        <f t="shared" si="371"/>
        <v>9152148.1999999993</v>
      </c>
      <c r="AL612" s="138">
        <f t="shared" si="371"/>
        <v>0</v>
      </c>
      <c r="AM612" s="138">
        <f>SUM(AJ612:AL612)</f>
        <v>9152148.1999999993</v>
      </c>
      <c r="AN612" s="181" t="str">
        <f t="shared" si="372"/>
        <v xml:space="preserve"> </v>
      </c>
      <c r="AO612" s="181">
        <f t="shared" si="372"/>
        <v>2.6238862760740483E-2</v>
      </c>
      <c r="AP612" s="181" t="str">
        <f t="shared" si="372"/>
        <v xml:space="preserve"> </v>
      </c>
      <c r="AQ612" s="181">
        <f t="shared" si="372"/>
        <v>2.6238862760740483E-2</v>
      </c>
      <c r="AR612" s="138">
        <f t="shared" si="373"/>
        <v>0</v>
      </c>
      <c r="AS612" s="138">
        <f t="shared" si="373"/>
        <v>0</v>
      </c>
      <c r="AT612" s="138">
        <f t="shared" si="373"/>
        <v>0</v>
      </c>
      <c r="AU612" s="138">
        <f>SUM(AR612:AT612)</f>
        <v>0</v>
      </c>
      <c r="AV612" s="143"/>
    </row>
    <row r="613" spans="1:49" s="96" customFormat="1">
      <c r="A613" s="135"/>
      <c r="B613" s="136"/>
      <c r="C613" s="216" t="s">
        <v>115</v>
      </c>
      <c r="D613" s="138"/>
      <c r="E613" s="138"/>
      <c r="F613" s="138"/>
      <c r="G613" s="138">
        <f>SUM(D613:F613)</f>
        <v>0</v>
      </c>
      <c r="H613" s="138"/>
      <c r="I613" s="138"/>
      <c r="J613" s="138"/>
      <c r="K613" s="138">
        <f>SUM(H613:J613)</f>
        <v>0</v>
      </c>
      <c r="L613" s="138">
        <f t="shared" si="370"/>
        <v>0</v>
      </c>
      <c r="M613" s="138">
        <f t="shared" si="370"/>
        <v>0</v>
      </c>
      <c r="N613" s="138">
        <f t="shared" si="370"/>
        <v>0</v>
      </c>
      <c r="O613" s="138">
        <f>SUM(L613:N613)</f>
        <v>0</v>
      </c>
      <c r="P613" s="138"/>
      <c r="Q613" s="138"/>
      <c r="R613" s="138"/>
      <c r="S613" s="138">
        <f>SUM(P613:R613)</f>
        <v>0</v>
      </c>
      <c r="T613" s="138"/>
      <c r="U613" s="138"/>
      <c r="V613" s="138"/>
      <c r="W613" s="138">
        <f>SUM(T613:V613)</f>
        <v>0</v>
      </c>
      <c r="X613" s="138"/>
      <c r="Y613" s="138">
        <f>+[3]BRH!J144</f>
        <v>1000000</v>
      </c>
      <c r="Z613" s="138"/>
      <c r="AA613" s="138">
        <f>SUM(X613:Z613)</f>
        <v>1000000</v>
      </c>
      <c r="AB613" s="138">
        <f t="shared" si="343"/>
        <v>0</v>
      </c>
      <c r="AC613" s="138">
        <f t="shared" si="343"/>
        <v>1000000</v>
      </c>
      <c r="AD613" s="138">
        <f t="shared" si="343"/>
        <v>0</v>
      </c>
      <c r="AE613" s="138">
        <f t="shared" si="344"/>
        <v>1000000</v>
      </c>
      <c r="AF613" s="138"/>
      <c r="AG613" s="138">
        <f>+[3]BRH!AX144</f>
        <v>10165.14</v>
      </c>
      <c r="AH613" s="138"/>
      <c r="AI613" s="138">
        <f>SUM(AF613:AH613)</f>
        <v>10165.14</v>
      </c>
      <c r="AJ613" s="138">
        <f t="shared" si="371"/>
        <v>0</v>
      </c>
      <c r="AK613" s="138">
        <f t="shared" si="371"/>
        <v>989834.86</v>
      </c>
      <c r="AL613" s="138">
        <f t="shared" si="371"/>
        <v>0</v>
      </c>
      <c r="AM613" s="138">
        <f>SUM(AJ613:AL613)</f>
        <v>989834.86</v>
      </c>
      <c r="AN613" s="181" t="str">
        <f t="shared" si="372"/>
        <v xml:space="preserve"> </v>
      </c>
      <c r="AO613" s="181">
        <f t="shared" si="372"/>
        <v>1.016514E-2</v>
      </c>
      <c r="AP613" s="181" t="str">
        <f t="shared" si="372"/>
        <v xml:space="preserve"> </v>
      </c>
      <c r="AQ613" s="181">
        <f t="shared" si="372"/>
        <v>1.016514E-2</v>
      </c>
      <c r="AR613" s="138">
        <f t="shared" si="373"/>
        <v>0</v>
      </c>
      <c r="AS613" s="138">
        <f t="shared" si="373"/>
        <v>0</v>
      </c>
      <c r="AT613" s="138">
        <f t="shared" si="373"/>
        <v>0</v>
      </c>
      <c r="AU613" s="138">
        <f>SUM(AR613:AT613)</f>
        <v>0</v>
      </c>
      <c r="AV613" s="143"/>
    </row>
    <row r="614" spans="1:49" s="96" customFormat="1">
      <c r="A614" s="135"/>
      <c r="B614" s="136"/>
      <c r="C614" s="216" t="s">
        <v>116</v>
      </c>
      <c r="D614" s="138"/>
      <c r="E614" s="138"/>
      <c r="F614" s="138"/>
      <c r="G614" s="138">
        <f>SUM(D614:F614)</f>
        <v>0</v>
      </c>
      <c r="H614" s="138"/>
      <c r="I614" s="138"/>
      <c r="J614" s="138"/>
      <c r="K614" s="138">
        <f>SUM(H614:J614)</f>
        <v>0</v>
      </c>
      <c r="L614" s="138">
        <f t="shared" si="370"/>
        <v>0</v>
      </c>
      <c r="M614" s="138">
        <f t="shared" si="370"/>
        <v>0</v>
      </c>
      <c r="N614" s="138">
        <f t="shared" si="370"/>
        <v>0</v>
      </c>
      <c r="O614" s="138">
        <f>SUM(L614:N614)</f>
        <v>0</v>
      </c>
      <c r="P614" s="138"/>
      <c r="Q614" s="138"/>
      <c r="R614" s="138"/>
      <c r="S614" s="138">
        <f>SUM(P614:R614)</f>
        <v>0</v>
      </c>
      <c r="T614" s="138"/>
      <c r="U614" s="138"/>
      <c r="V614" s="138"/>
      <c r="W614" s="138">
        <f>SUM(T614:V614)</f>
        <v>0</v>
      </c>
      <c r="X614" s="138"/>
      <c r="Y614" s="138">
        <f>+[3]BMC!J144</f>
        <v>4000000</v>
      </c>
      <c r="Z614" s="138"/>
      <c r="AA614" s="138">
        <f>SUM(X614:Z614)</f>
        <v>4000000</v>
      </c>
      <c r="AB614" s="138">
        <f t="shared" si="343"/>
        <v>0</v>
      </c>
      <c r="AC614" s="138">
        <f t="shared" si="343"/>
        <v>4000000</v>
      </c>
      <c r="AD614" s="138">
        <f t="shared" si="343"/>
        <v>0</v>
      </c>
      <c r="AE614" s="138">
        <f t="shared" si="344"/>
        <v>4000000</v>
      </c>
      <c r="AF614" s="138"/>
      <c r="AG614" s="138">
        <f>+[3]BMC!AX144</f>
        <v>2877328.95</v>
      </c>
      <c r="AH614" s="138"/>
      <c r="AI614" s="138">
        <f>SUM(AF614:AH614)</f>
        <v>2877328.95</v>
      </c>
      <c r="AJ614" s="138">
        <f t="shared" si="371"/>
        <v>0</v>
      </c>
      <c r="AK614" s="138">
        <f t="shared" si="371"/>
        <v>1122671.0499999998</v>
      </c>
      <c r="AL614" s="138">
        <f t="shared" si="371"/>
        <v>0</v>
      </c>
      <c r="AM614" s="138">
        <f>SUM(AJ614:AL614)</f>
        <v>1122671.0499999998</v>
      </c>
      <c r="AN614" s="181" t="str">
        <f t="shared" si="372"/>
        <v xml:space="preserve"> </v>
      </c>
      <c r="AO614" s="181">
        <f t="shared" si="372"/>
        <v>0.71933223750000008</v>
      </c>
      <c r="AP614" s="181" t="str">
        <f t="shared" si="372"/>
        <v xml:space="preserve"> </v>
      </c>
      <c r="AQ614" s="181">
        <f t="shared" si="372"/>
        <v>0.71933223750000008</v>
      </c>
      <c r="AR614" s="138">
        <f t="shared" si="373"/>
        <v>0</v>
      </c>
      <c r="AS614" s="138">
        <f t="shared" si="373"/>
        <v>0</v>
      </c>
      <c r="AT614" s="138">
        <f t="shared" si="373"/>
        <v>0</v>
      </c>
      <c r="AU614" s="138">
        <f>SUM(AR614:AT614)</f>
        <v>0</v>
      </c>
      <c r="AV614" s="143"/>
    </row>
    <row r="615" spans="1:49" s="96" customFormat="1">
      <c r="A615" s="135"/>
      <c r="B615" s="136"/>
      <c r="C615" s="216" t="s">
        <v>63</v>
      </c>
      <c r="D615" s="138"/>
      <c r="E615" s="138"/>
      <c r="F615" s="138"/>
      <c r="G615" s="138">
        <f t="shared" si="349"/>
        <v>0</v>
      </c>
      <c r="H615" s="138"/>
      <c r="I615" s="138"/>
      <c r="J615" s="138"/>
      <c r="K615" s="138">
        <f t="shared" si="350"/>
        <v>0</v>
      </c>
      <c r="L615" s="138">
        <f t="shared" si="359"/>
        <v>0</v>
      </c>
      <c r="M615" s="138">
        <f t="shared" si="359"/>
        <v>0</v>
      </c>
      <c r="N615" s="138">
        <f t="shared" si="359"/>
        <v>0</v>
      </c>
      <c r="O615" s="138">
        <f t="shared" si="351"/>
        <v>0</v>
      </c>
      <c r="P615" s="138"/>
      <c r="Q615" s="138"/>
      <c r="R615" s="138"/>
      <c r="S615" s="138">
        <f t="shared" si="352"/>
        <v>0</v>
      </c>
      <c r="T615" s="138"/>
      <c r="U615" s="138"/>
      <c r="V615" s="138"/>
      <c r="W615" s="138">
        <f t="shared" si="353"/>
        <v>0</v>
      </c>
      <c r="X615" s="138"/>
      <c r="Y615" s="138">
        <f>+[3]JFMH!J144</f>
        <v>2000000</v>
      </c>
      <c r="Z615" s="138"/>
      <c r="AA615" s="138">
        <f t="shared" si="354"/>
        <v>2000000</v>
      </c>
      <c r="AB615" s="138">
        <f t="shared" si="343"/>
        <v>0</v>
      </c>
      <c r="AC615" s="138">
        <f t="shared" si="343"/>
        <v>2000000</v>
      </c>
      <c r="AD615" s="138">
        <f t="shared" si="343"/>
        <v>0</v>
      </c>
      <c r="AE615" s="138">
        <f t="shared" si="344"/>
        <v>2000000</v>
      </c>
      <c r="AF615" s="138"/>
      <c r="AG615" s="138">
        <f>+[3]JFMH!AX144</f>
        <v>1998882.5700000003</v>
      </c>
      <c r="AH615" s="138"/>
      <c r="AI615" s="138">
        <f t="shared" si="355"/>
        <v>1998882.5700000003</v>
      </c>
      <c r="AJ615" s="138">
        <f t="shared" si="360"/>
        <v>0</v>
      </c>
      <c r="AK615" s="138">
        <f t="shared" si="360"/>
        <v>1117.429999999702</v>
      </c>
      <c r="AL615" s="138">
        <f t="shared" si="360"/>
        <v>0</v>
      </c>
      <c r="AM615" s="138">
        <f t="shared" si="356"/>
        <v>1117.429999999702</v>
      </c>
      <c r="AN615" s="181" t="str">
        <f t="shared" si="361"/>
        <v xml:space="preserve"> </v>
      </c>
      <c r="AO615" s="181">
        <f t="shared" si="361"/>
        <v>0.99944128500000018</v>
      </c>
      <c r="AP615" s="181" t="str">
        <f t="shared" si="361"/>
        <v xml:space="preserve"> </v>
      </c>
      <c r="AQ615" s="181">
        <f t="shared" si="361"/>
        <v>0.99944128500000018</v>
      </c>
      <c r="AR615" s="138">
        <f t="shared" si="362"/>
        <v>0</v>
      </c>
      <c r="AS615" s="138">
        <f t="shared" si="362"/>
        <v>0</v>
      </c>
      <c r="AT615" s="138">
        <f t="shared" si="362"/>
        <v>0</v>
      </c>
      <c r="AU615" s="138">
        <f t="shared" si="357"/>
        <v>0</v>
      </c>
      <c r="AV615" s="143"/>
    </row>
    <row r="616" spans="1:49" s="96" customFormat="1">
      <c r="A616" s="135"/>
      <c r="B616" s="136"/>
      <c r="C616" s="212"/>
      <c r="D616" s="138"/>
      <c r="E616" s="138"/>
      <c r="F616" s="138"/>
      <c r="G616" s="138">
        <f t="shared" si="349"/>
        <v>0</v>
      </c>
      <c r="H616" s="138"/>
      <c r="I616" s="138"/>
      <c r="J616" s="138"/>
      <c r="K616" s="138">
        <f t="shared" si="350"/>
        <v>0</v>
      </c>
      <c r="L616" s="138">
        <f t="shared" si="359"/>
        <v>0</v>
      </c>
      <c r="M616" s="138">
        <f t="shared" si="359"/>
        <v>0</v>
      </c>
      <c r="N616" s="138">
        <f t="shared" si="359"/>
        <v>0</v>
      </c>
      <c r="O616" s="138">
        <f t="shared" si="351"/>
        <v>0</v>
      </c>
      <c r="P616" s="138"/>
      <c r="Q616" s="138"/>
      <c r="R616" s="138"/>
      <c r="S616" s="138">
        <f t="shared" si="352"/>
        <v>0</v>
      </c>
      <c r="T616" s="138"/>
      <c r="U616" s="138"/>
      <c r="V616" s="138"/>
      <c r="W616" s="138">
        <f t="shared" si="353"/>
        <v>0</v>
      </c>
      <c r="X616" s="138"/>
      <c r="Y616" s="138"/>
      <c r="Z616" s="138"/>
      <c r="AA616" s="138">
        <f t="shared" si="354"/>
        <v>0</v>
      </c>
      <c r="AB616" s="138">
        <f t="shared" si="343"/>
        <v>0</v>
      </c>
      <c r="AC616" s="138">
        <f t="shared" si="343"/>
        <v>0</v>
      </c>
      <c r="AD616" s="138">
        <f t="shared" si="343"/>
        <v>0</v>
      </c>
      <c r="AE616" s="138">
        <f t="shared" si="344"/>
        <v>0</v>
      </c>
      <c r="AF616" s="138"/>
      <c r="AG616" s="138"/>
      <c r="AH616" s="138"/>
      <c r="AI616" s="138">
        <f t="shared" si="355"/>
        <v>0</v>
      </c>
      <c r="AJ616" s="138">
        <f t="shared" si="360"/>
        <v>0</v>
      </c>
      <c r="AK616" s="138">
        <f t="shared" si="360"/>
        <v>0</v>
      </c>
      <c r="AL616" s="138">
        <f t="shared" si="360"/>
        <v>0</v>
      </c>
      <c r="AM616" s="138">
        <f t="shared" si="356"/>
        <v>0</v>
      </c>
      <c r="AN616" s="181" t="str">
        <f t="shared" si="361"/>
        <v xml:space="preserve"> </v>
      </c>
      <c r="AO616" s="181" t="str">
        <f t="shared" si="361"/>
        <v xml:space="preserve"> </v>
      </c>
      <c r="AP616" s="181" t="str">
        <f t="shared" si="361"/>
        <v xml:space="preserve"> </v>
      </c>
      <c r="AQ616" s="181" t="str">
        <f t="shared" si="361"/>
        <v xml:space="preserve"> </v>
      </c>
      <c r="AR616" s="138">
        <f t="shared" si="362"/>
        <v>0</v>
      </c>
      <c r="AS616" s="138">
        <f t="shared" si="362"/>
        <v>0</v>
      </c>
      <c r="AT616" s="138">
        <f t="shared" si="362"/>
        <v>0</v>
      </c>
      <c r="AU616" s="138">
        <f t="shared" si="357"/>
        <v>0</v>
      </c>
      <c r="AV616" s="143"/>
    </row>
    <row r="617" spans="1:49" s="168" customFormat="1">
      <c r="A617" s="252" t="s">
        <v>239</v>
      </c>
      <c r="B617" s="253"/>
      <c r="C617" s="235" t="s">
        <v>240</v>
      </c>
      <c r="D617" s="164">
        <v>2413000</v>
      </c>
      <c r="E617" s="164">
        <v>8721000</v>
      </c>
      <c r="F617" s="164">
        <v>0</v>
      </c>
      <c r="G617" s="164">
        <f t="shared" si="349"/>
        <v>11134000</v>
      </c>
      <c r="H617" s="164"/>
      <c r="I617" s="164"/>
      <c r="J617" s="164"/>
      <c r="K617" s="164">
        <f t="shared" si="350"/>
        <v>0</v>
      </c>
      <c r="L617" s="164">
        <f t="shared" si="359"/>
        <v>2413000</v>
      </c>
      <c r="M617" s="164">
        <f t="shared" si="359"/>
        <v>8721000</v>
      </c>
      <c r="N617" s="164">
        <f t="shared" si="359"/>
        <v>0</v>
      </c>
      <c r="O617" s="164">
        <f t="shared" si="351"/>
        <v>11134000</v>
      </c>
      <c r="P617" s="164">
        <v>2413000</v>
      </c>
      <c r="Q617" s="164">
        <v>8721000</v>
      </c>
      <c r="R617" s="164"/>
      <c r="S617" s="164">
        <f t="shared" si="352"/>
        <v>11134000</v>
      </c>
      <c r="T617" s="164"/>
      <c r="U617" s="164"/>
      <c r="V617" s="164"/>
      <c r="W617" s="164">
        <f t="shared" si="353"/>
        <v>0</v>
      </c>
      <c r="X617" s="164">
        <f>-'[3]Central CY'!E145</f>
        <v>0</v>
      </c>
      <c r="Y617" s="164">
        <f>-'[3]Central CY'!E146</f>
        <v>0</v>
      </c>
      <c r="Z617" s="164">
        <f>-'[3]Central CY'!E147</f>
        <v>0</v>
      </c>
      <c r="AA617" s="164">
        <f t="shared" si="354"/>
        <v>0</v>
      </c>
      <c r="AB617" s="164">
        <f t="shared" si="343"/>
        <v>2413000</v>
      </c>
      <c r="AC617" s="164">
        <f t="shared" si="343"/>
        <v>8721000</v>
      </c>
      <c r="AD617" s="164">
        <f t="shared" si="343"/>
        <v>0</v>
      </c>
      <c r="AE617" s="164">
        <f t="shared" si="344"/>
        <v>11134000</v>
      </c>
      <c r="AF617" s="164">
        <f>'[3]Central CY'!F145</f>
        <v>2413000</v>
      </c>
      <c r="AG617" s="164">
        <f>'[3]Central CY'!F146</f>
        <v>5669903.5800000001</v>
      </c>
      <c r="AH617" s="164">
        <f>'[3]Central CY'!F147</f>
        <v>0</v>
      </c>
      <c r="AI617" s="164">
        <f t="shared" si="355"/>
        <v>8082903.5800000001</v>
      </c>
      <c r="AJ617" s="164">
        <f t="shared" si="360"/>
        <v>0</v>
      </c>
      <c r="AK617" s="164">
        <f t="shared" si="360"/>
        <v>3051096.42</v>
      </c>
      <c r="AL617" s="164">
        <f t="shared" si="360"/>
        <v>0</v>
      </c>
      <c r="AM617" s="164">
        <f t="shared" si="356"/>
        <v>3051096.42</v>
      </c>
      <c r="AN617" s="166">
        <f t="shared" si="361"/>
        <v>1</v>
      </c>
      <c r="AO617" s="166">
        <f t="shared" si="361"/>
        <v>0.65014374269005848</v>
      </c>
      <c r="AP617" s="166" t="str">
        <f t="shared" si="361"/>
        <v xml:space="preserve"> </v>
      </c>
      <c r="AQ617" s="166">
        <f t="shared" si="361"/>
        <v>0.72596583258487513</v>
      </c>
      <c r="AR617" s="164">
        <f t="shared" si="362"/>
        <v>0</v>
      </c>
      <c r="AS617" s="164">
        <f t="shared" si="362"/>
        <v>0</v>
      </c>
      <c r="AT617" s="164">
        <f t="shared" si="362"/>
        <v>0</v>
      </c>
      <c r="AU617" s="131">
        <f t="shared" si="357"/>
        <v>0</v>
      </c>
      <c r="AV617" s="167"/>
      <c r="AW617" s="96">
        <f>+AM617-'[1]Summary by PAP CY2015'!$BE$147</f>
        <v>0</v>
      </c>
    </row>
    <row r="618" spans="1:49" s="168" customFormat="1">
      <c r="A618" s="252"/>
      <c r="B618" s="253"/>
      <c r="C618" s="235"/>
      <c r="D618" s="164"/>
      <c r="E618" s="164"/>
      <c r="F618" s="164"/>
      <c r="G618" s="164">
        <f t="shared" si="349"/>
        <v>0</v>
      </c>
      <c r="H618" s="164"/>
      <c r="I618" s="164"/>
      <c r="J618" s="164"/>
      <c r="K618" s="164">
        <f t="shared" si="350"/>
        <v>0</v>
      </c>
      <c r="L618" s="164">
        <f t="shared" si="359"/>
        <v>0</v>
      </c>
      <c r="M618" s="164">
        <f t="shared" si="359"/>
        <v>0</v>
      </c>
      <c r="N618" s="164">
        <f t="shared" si="359"/>
        <v>0</v>
      </c>
      <c r="O618" s="164">
        <f t="shared" si="351"/>
        <v>0</v>
      </c>
      <c r="P618" s="164"/>
      <c r="Q618" s="164"/>
      <c r="R618" s="164"/>
      <c r="S618" s="164">
        <f t="shared" si="352"/>
        <v>0</v>
      </c>
      <c r="T618" s="164"/>
      <c r="U618" s="164"/>
      <c r="V618" s="164"/>
      <c r="W618" s="164">
        <f t="shared" si="353"/>
        <v>0</v>
      </c>
      <c r="X618" s="164"/>
      <c r="Y618" s="164"/>
      <c r="Z618" s="164"/>
      <c r="AA618" s="164">
        <f t="shared" si="354"/>
        <v>0</v>
      </c>
      <c r="AB618" s="164">
        <f t="shared" si="343"/>
        <v>0</v>
      </c>
      <c r="AC618" s="164">
        <f t="shared" si="343"/>
        <v>0</v>
      </c>
      <c r="AD618" s="164">
        <f t="shared" si="343"/>
        <v>0</v>
      </c>
      <c r="AE618" s="164">
        <f t="shared" si="344"/>
        <v>0</v>
      </c>
      <c r="AF618" s="164"/>
      <c r="AG618" s="164"/>
      <c r="AH618" s="164"/>
      <c r="AI618" s="164">
        <f t="shared" si="355"/>
        <v>0</v>
      </c>
      <c r="AJ618" s="164">
        <f t="shared" si="360"/>
        <v>0</v>
      </c>
      <c r="AK618" s="164">
        <f t="shared" si="360"/>
        <v>0</v>
      </c>
      <c r="AL618" s="164">
        <f t="shared" si="360"/>
        <v>0</v>
      </c>
      <c r="AM618" s="164">
        <f t="shared" si="356"/>
        <v>0</v>
      </c>
      <c r="AN618" s="166" t="str">
        <f t="shared" si="361"/>
        <v xml:space="preserve"> </v>
      </c>
      <c r="AO618" s="166" t="str">
        <f t="shared" si="361"/>
        <v xml:space="preserve"> </v>
      </c>
      <c r="AP618" s="166" t="str">
        <f t="shared" si="361"/>
        <v xml:space="preserve"> </v>
      </c>
      <c r="AQ618" s="166" t="str">
        <f t="shared" si="361"/>
        <v xml:space="preserve"> </v>
      </c>
      <c r="AR618" s="164">
        <f t="shared" si="362"/>
        <v>0</v>
      </c>
      <c r="AS618" s="164">
        <f t="shared" si="362"/>
        <v>0</v>
      </c>
      <c r="AT618" s="164">
        <f t="shared" si="362"/>
        <v>0</v>
      </c>
      <c r="AU618" s="164">
        <f t="shared" si="357"/>
        <v>0</v>
      </c>
      <c r="AV618" s="167"/>
      <c r="AW618" s="96"/>
    </row>
    <row r="619" spans="1:49" s="168" customFormat="1">
      <c r="A619" s="252" t="s">
        <v>241</v>
      </c>
      <c r="B619" s="253"/>
      <c r="C619" s="241" t="s">
        <v>242</v>
      </c>
      <c r="D619" s="164">
        <f>SUM(D620:D637)</f>
        <v>14955000</v>
      </c>
      <c r="E619" s="164">
        <f>SUM(E620:E637)</f>
        <v>152845000</v>
      </c>
      <c r="F619" s="164">
        <f>SUM(F620:F637)</f>
        <v>0</v>
      </c>
      <c r="G619" s="164">
        <f t="shared" si="349"/>
        <v>167800000</v>
      </c>
      <c r="H619" s="164">
        <f>SUM(H620:H637)</f>
        <v>0</v>
      </c>
      <c r="I619" s="164">
        <f>SUM(I620:I637)</f>
        <v>0</v>
      </c>
      <c r="J619" s="164">
        <f>SUM(J620:J637)</f>
        <v>0</v>
      </c>
      <c r="K619" s="164">
        <f t="shared" si="350"/>
        <v>0</v>
      </c>
      <c r="L619" s="164">
        <f t="shared" si="359"/>
        <v>14955000</v>
      </c>
      <c r="M619" s="164">
        <f t="shared" si="359"/>
        <v>152845000</v>
      </c>
      <c r="N619" s="164">
        <f t="shared" si="359"/>
        <v>0</v>
      </c>
      <c r="O619" s="164">
        <f t="shared" si="351"/>
        <v>167800000</v>
      </c>
      <c r="P619" s="164">
        <f>SUM(P620:P637)</f>
        <v>14955000</v>
      </c>
      <c r="Q619" s="164">
        <f>SUM(Q620:Q637)</f>
        <v>152845000</v>
      </c>
      <c r="R619" s="164">
        <f>SUM(R620:R637)</f>
        <v>0</v>
      </c>
      <c r="S619" s="164">
        <f t="shared" si="352"/>
        <v>167800000</v>
      </c>
      <c r="T619" s="164">
        <f>SUM(T620:T637)</f>
        <v>0</v>
      </c>
      <c r="U619" s="164">
        <f>SUM(U620:U637)</f>
        <v>0</v>
      </c>
      <c r="V619" s="164">
        <f>SUM(V620:V637)</f>
        <v>0</v>
      </c>
      <c r="W619" s="164">
        <f t="shared" si="353"/>
        <v>0</v>
      </c>
      <c r="X619" s="164">
        <f>SUM(X620:X637)</f>
        <v>0</v>
      </c>
      <c r="Y619" s="164">
        <f>SUM(Y620:Y637)</f>
        <v>0</v>
      </c>
      <c r="Z619" s="164">
        <f>SUM(Z620:Z637)</f>
        <v>0</v>
      </c>
      <c r="AA619" s="164">
        <f t="shared" si="354"/>
        <v>0</v>
      </c>
      <c r="AB619" s="164">
        <f t="shared" si="343"/>
        <v>14955000</v>
      </c>
      <c r="AC619" s="164">
        <f t="shared" si="343"/>
        <v>152845000</v>
      </c>
      <c r="AD619" s="164">
        <f t="shared" si="343"/>
        <v>0</v>
      </c>
      <c r="AE619" s="164">
        <f t="shared" si="344"/>
        <v>167800000</v>
      </c>
      <c r="AF619" s="164">
        <f>SUM(AF620:AF637)</f>
        <v>14800574.4</v>
      </c>
      <c r="AG619" s="164">
        <f>SUM(AG620:AG637)</f>
        <v>76260665.530000001</v>
      </c>
      <c r="AH619" s="164">
        <f>SUM(AH620:AH637)</f>
        <v>0</v>
      </c>
      <c r="AI619" s="164">
        <f t="shared" si="355"/>
        <v>91061239.930000007</v>
      </c>
      <c r="AJ619" s="164">
        <f t="shared" si="360"/>
        <v>154425.59999999963</v>
      </c>
      <c r="AK619" s="164">
        <f t="shared" si="360"/>
        <v>76584334.469999999</v>
      </c>
      <c r="AL619" s="164">
        <f t="shared" si="360"/>
        <v>0</v>
      </c>
      <c r="AM619" s="164">
        <f t="shared" si="356"/>
        <v>76738760.069999993</v>
      </c>
      <c r="AN619" s="166">
        <f t="shared" si="361"/>
        <v>0.98967398194583756</v>
      </c>
      <c r="AO619" s="166">
        <f t="shared" si="361"/>
        <v>0.49894118571101442</v>
      </c>
      <c r="AP619" s="166" t="str">
        <f t="shared" si="361"/>
        <v xml:space="preserve"> </v>
      </c>
      <c r="AQ619" s="166">
        <f t="shared" si="361"/>
        <v>0.5426772343861741</v>
      </c>
      <c r="AR619" s="164">
        <f t="shared" si="362"/>
        <v>0</v>
      </c>
      <c r="AS619" s="164">
        <f t="shared" si="362"/>
        <v>0</v>
      </c>
      <c r="AT619" s="164">
        <f t="shared" si="362"/>
        <v>0</v>
      </c>
      <c r="AU619" s="164">
        <f t="shared" si="357"/>
        <v>0</v>
      </c>
      <c r="AV619" s="167"/>
      <c r="AW619" s="96">
        <f>+AM619-'[1]Summary by PAP CY2015'!$BE$152</f>
        <v>0</v>
      </c>
    </row>
    <row r="620" spans="1:49" s="183" customFormat="1">
      <c r="A620" s="219" t="s">
        <v>241</v>
      </c>
      <c r="B620" s="220"/>
      <c r="C620" s="212" t="s">
        <v>51</v>
      </c>
      <c r="D620" s="179">
        <v>14955000</v>
      </c>
      <c r="E620" s="179">
        <v>152845000</v>
      </c>
      <c r="F620" s="179">
        <v>0</v>
      </c>
      <c r="G620" s="179">
        <f t="shared" si="349"/>
        <v>167800000</v>
      </c>
      <c r="H620" s="179"/>
      <c r="I620" s="179"/>
      <c r="J620" s="179"/>
      <c r="K620" s="179">
        <f t="shared" si="350"/>
        <v>0</v>
      </c>
      <c r="L620" s="179">
        <f t="shared" si="359"/>
        <v>14955000</v>
      </c>
      <c r="M620" s="179">
        <f t="shared" si="359"/>
        <v>152845000</v>
      </c>
      <c r="N620" s="179">
        <f t="shared" si="359"/>
        <v>0</v>
      </c>
      <c r="O620" s="179">
        <f t="shared" si="351"/>
        <v>167800000</v>
      </c>
      <c r="P620" s="179">
        <v>14955000</v>
      </c>
      <c r="Q620" s="179">
        <v>152845000</v>
      </c>
      <c r="R620" s="179"/>
      <c r="S620" s="179">
        <f t="shared" si="352"/>
        <v>167800000</v>
      </c>
      <c r="T620" s="179"/>
      <c r="U620" s="179"/>
      <c r="V620" s="179"/>
      <c r="W620" s="179">
        <f t="shared" si="353"/>
        <v>0</v>
      </c>
      <c r="X620" s="179">
        <f>-'[3]Central CY'!E150</f>
        <v>-689316.5</v>
      </c>
      <c r="Y620" s="179">
        <f>-'[3]Central CY'!E151</f>
        <v>-4360000</v>
      </c>
      <c r="Z620" s="179">
        <f>-'[3]Central CY'!E152</f>
        <v>0</v>
      </c>
      <c r="AA620" s="179">
        <f t="shared" si="354"/>
        <v>-5049316.5</v>
      </c>
      <c r="AB620" s="179">
        <f t="shared" si="343"/>
        <v>14265683.5</v>
      </c>
      <c r="AC620" s="179">
        <f t="shared" si="343"/>
        <v>148485000</v>
      </c>
      <c r="AD620" s="179">
        <f t="shared" si="343"/>
        <v>0</v>
      </c>
      <c r="AE620" s="179">
        <f t="shared" si="344"/>
        <v>162750683.5</v>
      </c>
      <c r="AF620" s="179">
        <f>'[3]Central CY'!F150</f>
        <v>14230262.32</v>
      </c>
      <c r="AG620" s="179">
        <f>'[3]Central CY'!F151</f>
        <v>75122103.719999999</v>
      </c>
      <c r="AH620" s="179">
        <f>'[3]Central CY'!F152</f>
        <v>0</v>
      </c>
      <c r="AI620" s="179">
        <f t="shared" si="355"/>
        <v>89352366.039999992</v>
      </c>
      <c r="AJ620" s="179">
        <f t="shared" si="360"/>
        <v>35421.179999999702</v>
      </c>
      <c r="AK620" s="179">
        <f t="shared" si="360"/>
        <v>73362896.280000001</v>
      </c>
      <c r="AL620" s="179">
        <f t="shared" si="360"/>
        <v>0</v>
      </c>
      <c r="AM620" s="179">
        <f t="shared" si="356"/>
        <v>73398317.460000008</v>
      </c>
      <c r="AN620" s="181">
        <f t="shared" si="361"/>
        <v>0.9975170358994716</v>
      </c>
      <c r="AO620" s="181">
        <f t="shared" si="361"/>
        <v>0.50592385574300436</v>
      </c>
      <c r="AP620" s="181" t="str">
        <f t="shared" si="361"/>
        <v xml:space="preserve"> </v>
      </c>
      <c r="AQ620" s="181">
        <f t="shared" si="361"/>
        <v>0.54901376828933557</v>
      </c>
      <c r="AR620" s="179">
        <f t="shared" si="362"/>
        <v>0</v>
      </c>
      <c r="AS620" s="179">
        <f t="shared" si="362"/>
        <v>0</v>
      </c>
      <c r="AT620" s="179">
        <f t="shared" si="362"/>
        <v>0</v>
      </c>
      <c r="AU620" s="138">
        <f t="shared" si="357"/>
        <v>0</v>
      </c>
      <c r="AV620" s="182"/>
      <c r="AW620" s="96"/>
    </row>
    <row r="621" spans="1:49" s="183" customFormat="1">
      <c r="A621" s="219"/>
      <c r="B621" s="220"/>
      <c r="C621" s="257" t="s">
        <v>88</v>
      </c>
      <c r="D621" s="179"/>
      <c r="E621" s="179"/>
      <c r="F621" s="179"/>
      <c r="G621" s="179">
        <f>SUM(D621:F621)</f>
        <v>0</v>
      </c>
      <c r="H621" s="179"/>
      <c r="I621" s="179"/>
      <c r="J621" s="179"/>
      <c r="K621" s="179">
        <f>SUM(H621:J621)</f>
        <v>0</v>
      </c>
      <c r="L621" s="179">
        <f t="shared" si="359"/>
        <v>0</v>
      </c>
      <c r="M621" s="179">
        <f t="shared" si="359"/>
        <v>0</v>
      </c>
      <c r="N621" s="179">
        <f t="shared" si="359"/>
        <v>0</v>
      </c>
      <c r="O621" s="179">
        <f>SUM(L621:N621)</f>
        <v>0</v>
      </c>
      <c r="P621" s="179"/>
      <c r="Q621" s="179"/>
      <c r="R621" s="179"/>
      <c r="S621" s="179">
        <f>SUM(P621:R621)</f>
        <v>0</v>
      </c>
      <c r="T621" s="179"/>
      <c r="U621" s="179"/>
      <c r="V621" s="179"/>
      <c r="W621" s="179">
        <f>SUM(T621:V621)</f>
        <v>0</v>
      </c>
      <c r="X621" s="179"/>
      <c r="Y621" s="179">
        <f>+[3]CHDCAR!J154</f>
        <v>1500000</v>
      </c>
      <c r="Z621" s="179"/>
      <c r="AA621" s="179">
        <f>SUM(X621:Z621)</f>
        <v>1500000</v>
      </c>
      <c r="AB621" s="179">
        <f t="shared" si="343"/>
        <v>0</v>
      </c>
      <c r="AC621" s="179">
        <f t="shared" si="343"/>
        <v>1500000</v>
      </c>
      <c r="AD621" s="179">
        <f t="shared" si="343"/>
        <v>0</v>
      </c>
      <c r="AE621" s="179">
        <f>SUM(AB621:AD621)</f>
        <v>1500000</v>
      </c>
      <c r="AF621" s="179"/>
      <c r="AG621" s="179">
        <f>+[3]CHDCAR!AX154</f>
        <v>11050</v>
      </c>
      <c r="AH621" s="179"/>
      <c r="AI621" s="179">
        <f>SUM(AF621:AH621)</f>
        <v>11050</v>
      </c>
      <c r="AJ621" s="179">
        <f t="shared" si="360"/>
        <v>0</v>
      </c>
      <c r="AK621" s="179">
        <f t="shared" si="360"/>
        <v>1488950</v>
      </c>
      <c r="AL621" s="179">
        <f t="shared" si="360"/>
        <v>0</v>
      </c>
      <c r="AM621" s="179">
        <f>SUM(AJ621:AL621)</f>
        <v>1488950</v>
      </c>
      <c r="AN621" s="181" t="str">
        <f t="shared" si="361"/>
        <v xml:space="preserve"> </v>
      </c>
      <c r="AO621" s="181">
        <f t="shared" si="361"/>
        <v>7.3666666666666663E-3</v>
      </c>
      <c r="AP621" s="181" t="str">
        <f t="shared" si="361"/>
        <v xml:space="preserve"> </v>
      </c>
      <c r="AQ621" s="181">
        <f t="shared" si="361"/>
        <v>7.3666666666666663E-3</v>
      </c>
      <c r="AR621" s="179">
        <f t="shared" si="362"/>
        <v>0</v>
      </c>
      <c r="AS621" s="179">
        <f t="shared" si="362"/>
        <v>0</v>
      </c>
      <c r="AT621" s="179">
        <f t="shared" si="362"/>
        <v>0</v>
      </c>
      <c r="AU621" s="138">
        <f>SUM(AR621:AT621)</f>
        <v>0</v>
      </c>
      <c r="AV621" s="182"/>
      <c r="AW621" s="96"/>
    </row>
    <row r="622" spans="1:49" s="183" customFormat="1">
      <c r="A622" s="219"/>
      <c r="B622" s="220"/>
      <c r="C622" s="212" t="s">
        <v>97</v>
      </c>
      <c r="D622" s="179"/>
      <c r="E622" s="179"/>
      <c r="F622" s="179"/>
      <c r="G622" s="179">
        <f>SUM(D622:F622)</f>
        <v>0</v>
      </c>
      <c r="H622" s="179"/>
      <c r="I622" s="179"/>
      <c r="J622" s="179"/>
      <c r="K622" s="179">
        <f>SUM(H622:J622)</f>
        <v>0</v>
      </c>
      <c r="L622" s="179">
        <f t="shared" si="359"/>
        <v>0</v>
      </c>
      <c r="M622" s="179">
        <f t="shared" si="359"/>
        <v>0</v>
      </c>
      <c r="N622" s="179">
        <f t="shared" si="359"/>
        <v>0</v>
      </c>
      <c r="O622" s="179">
        <f>SUM(L622:N622)</f>
        <v>0</v>
      </c>
      <c r="P622" s="179"/>
      <c r="Q622" s="179"/>
      <c r="R622" s="179"/>
      <c r="S622" s="179">
        <f>SUM(P622:R622)</f>
        <v>0</v>
      </c>
      <c r="T622" s="179"/>
      <c r="U622" s="179"/>
      <c r="V622" s="179"/>
      <c r="W622" s="179">
        <f>SUM(T622:V622)</f>
        <v>0</v>
      </c>
      <c r="X622" s="179"/>
      <c r="Y622" s="179">
        <f>+[3]CHD4B!J154</f>
        <v>96000</v>
      </c>
      <c r="Z622" s="179"/>
      <c r="AA622" s="179">
        <f>SUM(X622:Z622)</f>
        <v>96000</v>
      </c>
      <c r="AB622" s="179">
        <f t="shared" si="343"/>
        <v>0</v>
      </c>
      <c r="AC622" s="179">
        <f t="shared" si="343"/>
        <v>96000</v>
      </c>
      <c r="AD622" s="179">
        <f t="shared" si="343"/>
        <v>0</v>
      </c>
      <c r="AE622" s="179">
        <f>SUM(AB622:AD622)</f>
        <v>96000</v>
      </c>
      <c r="AF622" s="179">
        <f>+[3]CHD4B!AX153</f>
        <v>0</v>
      </c>
      <c r="AG622" s="179">
        <f>+[3]CHD4B!AX154</f>
        <v>96000</v>
      </c>
      <c r="AH622" s="179"/>
      <c r="AI622" s="179">
        <f>SUM(AF622:AH622)</f>
        <v>96000</v>
      </c>
      <c r="AJ622" s="179">
        <f t="shared" si="360"/>
        <v>0</v>
      </c>
      <c r="AK622" s="179">
        <f t="shared" si="360"/>
        <v>0</v>
      </c>
      <c r="AL622" s="179">
        <f t="shared" si="360"/>
        <v>0</v>
      </c>
      <c r="AM622" s="179">
        <f>SUM(AJ622:AL622)</f>
        <v>0</v>
      </c>
      <c r="AN622" s="181" t="str">
        <f t="shared" si="361"/>
        <v xml:space="preserve"> </v>
      </c>
      <c r="AO622" s="181">
        <f t="shared" si="361"/>
        <v>1</v>
      </c>
      <c r="AP622" s="181" t="str">
        <f t="shared" si="361"/>
        <v xml:space="preserve"> </v>
      </c>
      <c r="AQ622" s="181">
        <f t="shared" si="361"/>
        <v>1</v>
      </c>
      <c r="AR622" s="179">
        <f t="shared" si="362"/>
        <v>0</v>
      </c>
      <c r="AS622" s="179">
        <f t="shared" si="362"/>
        <v>0</v>
      </c>
      <c r="AT622" s="179">
        <f t="shared" si="362"/>
        <v>0</v>
      </c>
      <c r="AU622" s="138">
        <f>SUM(AR622:AT622)</f>
        <v>0</v>
      </c>
      <c r="AV622" s="182"/>
      <c r="AW622" s="96"/>
    </row>
    <row r="623" spans="1:49" s="183" customFormat="1">
      <c r="A623" s="219"/>
      <c r="B623" s="220"/>
      <c r="C623" s="212" t="s">
        <v>53</v>
      </c>
      <c r="D623" s="179"/>
      <c r="E623" s="179"/>
      <c r="F623" s="179"/>
      <c r="G623" s="179">
        <f t="shared" ref="G623:G628" si="374">SUM(D623:F623)</f>
        <v>0</v>
      </c>
      <c r="H623" s="179"/>
      <c r="I623" s="179"/>
      <c r="J623" s="179"/>
      <c r="K623" s="179">
        <f t="shared" ref="K623:K628" si="375">SUM(H623:J623)</f>
        <v>0</v>
      </c>
      <c r="L623" s="179">
        <f t="shared" si="359"/>
        <v>0</v>
      </c>
      <c r="M623" s="179">
        <f t="shared" si="359"/>
        <v>0</v>
      </c>
      <c r="N623" s="179">
        <f t="shared" si="359"/>
        <v>0</v>
      </c>
      <c r="O623" s="179">
        <f t="shared" ref="O623:O628" si="376">SUM(L623:N623)</f>
        <v>0</v>
      </c>
      <c r="P623" s="179"/>
      <c r="Q623" s="179"/>
      <c r="R623" s="179"/>
      <c r="S623" s="179">
        <f t="shared" ref="S623:S628" si="377">SUM(P623:R623)</f>
        <v>0</v>
      </c>
      <c r="T623" s="179"/>
      <c r="U623" s="179"/>
      <c r="V623" s="179"/>
      <c r="W623" s="179">
        <f t="shared" ref="W623:W628" si="378">SUM(T623:V623)</f>
        <v>0</v>
      </c>
      <c r="X623" s="179"/>
      <c r="Y623" s="179">
        <f>+[3]CHD5!J154</f>
        <v>128000</v>
      </c>
      <c r="Z623" s="179"/>
      <c r="AA623" s="179">
        <f t="shared" ref="AA623:AA628" si="379">SUM(X623:Z623)</f>
        <v>128000</v>
      </c>
      <c r="AB623" s="179">
        <f t="shared" si="343"/>
        <v>0</v>
      </c>
      <c r="AC623" s="179">
        <f t="shared" si="343"/>
        <v>128000</v>
      </c>
      <c r="AD623" s="179">
        <f t="shared" si="343"/>
        <v>0</v>
      </c>
      <c r="AE623" s="179">
        <f t="shared" si="344"/>
        <v>128000</v>
      </c>
      <c r="AF623" s="179">
        <f>+[3]CHD5!AX153</f>
        <v>0</v>
      </c>
      <c r="AG623" s="179">
        <f>+[3]CHD5!AX154</f>
        <v>0</v>
      </c>
      <c r="AH623" s="179"/>
      <c r="AI623" s="179">
        <f t="shared" ref="AI623:AI628" si="380">SUM(AF623:AH623)</f>
        <v>0</v>
      </c>
      <c r="AJ623" s="179">
        <f t="shared" si="360"/>
        <v>0</v>
      </c>
      <c r="AK623" s="179">
        <f t="shared" si="360"/>
        <v>128000</v>
      </c>
      <c r="AL623" s="179">
        <f t="shared" si="360"/>
        <v>0</v>
      </c>
      <c r="AM623" s="179">
        <f t="shared" ref="AM623:AM628" si="381">SUM(AJ623:AL623)</f>
        <v>128000</v>
      </c>
      <c r="AN623" s="181" t="str">
        <f t="shared" si="361"/>
        <v xml:space="preserve"> </v>
      </c>
      <c r="AO623" s="181">
        <f t="shared" si="361"/>
        <v>0</v>
      </c>
      <c r="AP623" s="181" t="str">
        <f t="shared" si="361"/>
        <v xml:space="preserve"> </v>
      </c>
      <c r="AQ623" s="181">
        <f t="shared" si="361"/>
        <v>0</v>
      </c>
      <c r="AR623" s="179">
        <f t="shared" si="362"/>
        <v>0</v>
      </c>
      <c r="AS623" s="179">
        <f t="shared" si="362"/>
        <v>0</v>
      </c>
      <c r="AT623" s="179">
        <f t="shared" si="362"/>
        <v>0</v>
      </c>
      <c r="AU623" s="138">
        <f t="shared" ref="AU623:AU628" si="382">SUM(AR623:AT623)</f>
        <v>0</v>
      </c>
      <c r="AV623" s="182"/>
      <c r="AW623" s="96"/>
    </row>
    <row r="624" spans="1:49" s="183" customFormat="1" ht="24">
      <c r="A624" s="219"/>
      <c r="B624" s="220"/>
      <c r="C624" s="212" t="s">
        <v>100</v>
      </c>
      <c r="D624" s="179"/>
      <c r="E624" s="179"/>
      <c r="F624" s="179"/>
      <c r="G624" s="179">
        <f t="shared" si="374"/>
        <v>0</v>
      </c>
      <c r="H624" s="179"/>
      <c r="I624" s="179"/>
      <c r="J624" s="179"/>
      <c r="K624" s="179">
        <f t="shared" si="375"/>
        <v>0</v>
      </c>
      <c r="L624" s="179">
        <f t="shared" si="359"/>
        <v>0</v>
      </c>
      <c r="M624" s="179">
        <f t="shared" si="359"/>
        <v>0</v>
      </c>
      <c r="N624" s="179">
        <f t="shared" si="359"/>
        <v>0</v>
      </c>
      <c r="O624" s="179">
        <f t="shared" si="376"/>
        <v>0</v>
      </c>
      <c r="P624" s="179"/>
      <c r="Q624" s="179"/>
      <c r="R624" s="179"/>
      <c r="S624" s="179">
        <f t="shared" si="377"/>
        <v>0</v>
      </c>
      <c r="T624" s="179"/>
      <c r="U624" s="179"/>
      <c r="V624" s="179"/>
      <c r="W624" s="179">
        <f t="shared" si="378"/>
        <v>0</v>
      </c>
      <c r="X624" s="179"/>
      <c r="Y624" s="179">
        <f>+[3]CHD6!J154</f>
        <v>160000</v>
      </c>
      <c r="Z624" s="179"/>
      <c r="AA624" s="179">
        <f t="shared" si="379"/>
        <v>160000</v>
      </c>
      <c r="AB624" s="179">
        <f t="shared" si="343"/>
        <v>0</v>
      </c>
      <c r="AC624" s="179">
        <f t="shared" si="343"/>
        <v>160000</v>
      </c>
      <c r="AD624" s="179">
        <f t="shared" si="343"/>
        <v>0</v>
      </c>
      <c r="AE624" s="179">
        <f t="shared" si="344"/>
        <v>160000</v>
      </c>
      <c r="AF624" s="179">
        <f>+[3]CHD6!AX153</f>
        <v>0</v>
      </c>
      <c r="AG624" s="179">
        <f>+[3]CHD6!AX154</f>
        <v>92918.56</v>
      </c>
      <c r="AH624" s="179"/>
      <c r="AI624" s="179">
        <f t="shared" si="380"/>
        <v>92918.56</v>
      </c>
      <c r="AJ624" s="179">
        <f t="shared" si="360"/>
        <v>0</v>
      </c>
      <c r="AK624" s="179">
        <f t="shared" si="360"/>
        <v>67081.440000000002</v>
      </c>
      <c r="AL624" s="179">
        <f t="shared" si="360"/>
        <v>0</v>
      </c>
      <c r="AM624" s="179">
        <f t="shared" si="381"/>
        <v>67081.440000000002</v>
      </c>
      <c r="AN624" s="181" t="str">
        <f t="shared" si="361"/>
        <v xml:space="preserve"> </v>
      </c>
      <c r="AO624" s="181">
        <f t="shared" si="361"/>
        <v>0.58074099999999995</v>
      </c>
      <c r="AP624" s="181" t="str">
        <f t="shared" si="361"/>
        <v xml:space="preserve"> </v>
      </c>
      <c r="AQ624" s="181">
        <f t="shared" si="361"/>
        <v>0.58074099999999995</v>
      </c>
      <c r="AR624" s="179">
        <f t="shared" si="362"/>
        <v>0</v>
      </c>
      <c r="AS624" s="179">
        <f t="shared" si="362"/>
        <v>0</v>
      </c>
      <c r="AT624" s="179">
        <f t="shared" si="362"/>
        <v>0</v>
      </c>
      <c r="AU624" s="138">
        <f t="shared" si="382"/>
        <v>0</v>
      </c>
      <c r="AV624" s="182"/>
      <c r="AW624" s="96"/>
    </row>
    <row r="625" spans="1:49" s="183" customFormat="1">
      <c r="A625" s="219"/>
      <c r="B625" s="220"/>
      <c r="C625" s="212" t="s">
        <v>54</v>
      </c>
      <c r="D625" s="179"/>
      <c r="E625" s="179"/>
      <c r="F625" s="179"/>
      <c r="G625" s="179">
        <f t="shared" si="374"/>
        <v>0</v>
      </c>
      <c r="H625" s="179"/>
      <c r="I625" s="179"/>
      <c r="J625" s="179"/>
      <c r="K625" s="179">
        <f t="shared" si="375"/>
        <v>0</v>
      </c>
      <c r="L625" s="179">
        <f t="shared" si="359"/>
        <v>0</v>
      </c>
      <c r="M625" s="179">
        <f t="shared" si="359"/>
        <v>0</v>
      </c>
      <c r="N625" s="179">
        <f t="shared" si="359"/>
        <v>0</v>
      </c>
      <c r="O625" s="179">
        <f t="shared" si="376"/>
        <v>0</v>
      </c>
      <c r="P625" s="179"/>
      <c r="Q625" s="179"/>
      <c r="R625" s="179"/>
      <c r="S625" s="179">
        <f t="shared" si="377"/>
        <v>0</v>
      </c>
      <c r="T625" s="179"/>
      <c r="U625" s="179"/>
      <c r="V625" s="179"/>
      <c r="W625" s="179">
        <f t="shared" si="378"/>
        <v>0</v>
      </c>
      <c r="X625" s="179"/>
      <c r="Y625" s="179">
        <f>+[3]CHD7!J154</f>
        <v>96000</v>
      </c>
      <c r="Z625" s="179"/>
      <c r="AA625" s="179">
        <f t="shared" si="379"/>
        <v>96000</v>
      </c>
      <c r="AB625" s="179">
        <f t="shared" si="343"/>
        <v>0</v>
      </c>
      <c r="AC625" s="179">
        <f t="shared" si="343"/>
        <v>96000</v>
      </c>
      <c r="AD625" s="179">
        <f t="shared" si="343"/>
        <v>0</v>
      </c>
      <c r="AE625" s="179">
        <f t="shared" si="344"/>
        <v>96000</v>
      </c>
      <c r="AF625" s="179">
        <f>+[3]CHD7!AX153</f>
        <v>0</v>
      </c>
      <c r="AG625" s="179">
        <f>+[3]CHD7!AX154</f>
        <v>33684</v>
      </c>
      <c r="AH625" s="179"/>
      <c r="AI625" s="179">
        <f t="shared" si="380"/>
        <v>33684</v>
      </c>
      <c r="AJ625" s="179">
        <f t="shared" si="360"/>
        <v>0</v>
      </c>
      <c r="AK625" s="179">
        <f t="shared" si="360"/>
        <v>62316</v>
      </c>
      <c r="AL625" s="179">
        <f t="shared" si="360"/>
        <v>0</v>
      </c>
      <c r="AM625" s="179">
        <f t="shared" si="381"/>
        <v>62316</v>
      </c>
      <c r="AN625" s="181" t="str">
        <f t="shared" si="361"/>
        <v xml:space="preserve"> </v>
      </c>
      <c r="AO625" s="181">
        <f t="shared" si="361"/>
        <v>0.35087499999999999</v>
      </c>
      <c r="AP625" s="181" t="str">
        <f t="shared" si="361"/>
        <v xml:space="preserve"> </v>
      </c>
      <c r="AQ625" s="181">
        <f t="shared" si="361"/>
        <v>0.35087499999999999</v>
      </c>
      <c r="AR625" s="179">
        <f t="shared" si="362"/>
        <v>0</v>
      </c>
      <c r="AS625" s="179">
        <f t="shared" si="362"/>
        <v>0</v>
      </c>
      <c r="AT625" s="179">
        <f t="shared" si="362"/>
        <v>0</v>
      </c>
      <c r="AU625" s="138">
        <f t="shared" si="382"/>
        <v>0</v>
      </c>
      <c r="AV625" s="182"/>
      <c r="AW625" s="96"/>
    </row>
    <row r="626" spans="1:49" s="183" customFormat="1">
      <c r="A626" s="219"/>
      <c r="B626" s="220"/>
      <c r="C626" s="212" t="s">
        <v>103</v>
      </c>
      <c r="D626" s="179"/>
      <c r="E626" s="179"/>
      <c r="F626" s="179"/>
      <c r="G626" s="179">
        <f t="shared" si="374"/>
        <v>0</v>
      </c>
      <c r="H626" s="179"/>
      <c r="I626" s="179"/>
      <c r="J626" s="179"/>
      <c r="K626" s="179">
        <f t="shared" si="375"/>
        <v>0</v>
      </c>
      <c r="L626" s="179">
        <f t="shared" si="359"/>
        <v>0</v>
      </c>
      <c r="M626" s="179">
        <f t="shared" si="359"/>
        <v>0</v>
      </c>
      <c r="N626" s="179">
        <f t="shared" si="359"/>
        <v>0</v>
      </c>
      <c r="O626" s="179">
        <f t="shared" si="376"/>
        <v>0</v>
      </c>
      <c r="P626" s="179"/>
      <c r="Q626" s="179"/>
      <c r="R626" s="179"/>
      <c r="S626" s="179">
        <f t="shared" si="377"/>
        <v>0</v>
      </c>
      <c r="T626" s="179"/>
      <c r="U626" s="179"/>
      <c r="V626" s="179"/>
      <c r="W626" s="179">
        <f t="shared" si="378"/>
        <v>0</v>
      </c>
      <c r="X626" s="179"/>
      <c r="Y626" s="179">
        <f>+[3]CHD8!J154</f>
        <v>1660000</v>
      </c>
      <c r="Z626" s="179"/>
      <c r="AA626" s="179">
        <f t="shared" si="379"/>
        <v>1660000</v>
      </c>
      <c r="AB626" s="179">
        <f t="shared" si="343"/>
        <v>0</v>
      </c>
      <c r="AC626" s="179">
        <f t="shared" si="343"/>
        <v>1660000</v>
      </c>
      <c r="AD626" s="179">
        <f t="shared" si="343"/>
        <v>0</v>
      </c>
      <c r="AE626" s="179">
        <f t="shared" si="344"/>
        <v>1660000</v>
      </c>
      <c r="AF626" s="179">
        <f>+[3]CHD8!AX153</f>
        <v>0</v>
      </c>
      <c r="AG626" s="179">
        <f>+[3]CHD8!AX154</f>
        <v>754909.25</v>
      </c>
      <c r="AH626" s="179"/>
      <c r="AI626" s="179">
        <f t="shared" si="380"/>
        <v>754909.25</v>
      </c>
      <c r="AJ626" s="179">
        <f t="shared" si="360"/>
        <v>0</v>
      </c>
      <c r="AK626" s="179">
        <f t="shared" si="360"/>
        <v>905090.75</v>
      </c>
      <c r="AL626" s="179">
        <f t="shared" si="360"/>
        <v>0</v>
      </c>
      <c r="AM626" s="179">
        <f t="shared" si="381"/>
        <v>905090.75</v>
      </c>
      <c r="AN626" s="181" t="str">
        <f t="shared" si="361"/>
        <v xml:space="preserve"> </v>
      </c>
      <c r="AO626" s="181">
        <f t="shared" si="361"/>
        <v>0.45476460843373495</v>
      </c>
      <c r="AP626" s="181" t="str">
        <f t="shared" si="361"/>
        <v xml:space="preserve"> </v>
      </c>
      <c r="AQ626" s="181">
        <f t="shared" si="361"/>
        <v>0.45476460843373495</v>
      </c>
      <c r="AR626" s="179">
        <f t="shared" si="362"/>
        <v>0</v>
      </c>
      <c r="AS626" s="179">
        <f t="shared" si="362"/>
        <v>0</v>
      </c>
      <c r="AT626" s="179">
        <f t="shared" si="362"/>
        <v>0</v>
      </c>
      <c r="AU626" s="138">
        <f t="shared" si="382"/>
        <v>0</v>
      </c>
      <c r="AV626" s="182"/>
      <c r="AW626" s="96"/>
    </row>
    <row r="627" spans="1:49" s="183" customFormat="1" ht="24">
      <c r="A627" s="219"/>
      <c r="B627" s="220"/>
      <c r="C627" s="212" t="s">
        <v>105</v>
      </c>
      <c r="D627" s="179"/>
      <c r="E627" s="179"/>
      <c r="F627" s="179"/>
      <c r="G627" s="179">
        <f t="shared" si="374"/>
        <v>0</v>
      </c>
      <c r="H627" s="179"/>
      <c r="I627" s="179"/>
      <c r="J627" s="179"/>
      <c r="K627" s="179">
        <f t="shared" si="375"/>
        <v>0</v>
      </c>
      <c r="L627" s="179">
        <f t="shared" si="359"/>
        <v>0</v>
      </c>
      <c r="M627" s="179">
        <f t="shared" si="359"/>
        <v>0</v>
      </c>
      <c r="N627" s="179">
        <f t="shared" si="359"/>
        <v>0</v>
      </c>
      <c r="O627" s="179">
        <f t="shared" si="376"/>
        <v>0</v>
      </c>
      <c r="P627" s="179"/>
      <c r="Q627" s="179"/>
      <c r="R627" s="179"/>
      <c r="S627" s="179">
        <f t="shared" si="377"/>
        <v>0</v>
      </c>
      <c r="T627" s="179"/>
      <c r="U627" s="179"/>
      <c r="V627" s="179"/>
      <c r="W627" s="179">
        <f t="shared" si="378"/>
        <v>0</v>
      </c>
      <c r="X627" s="179"/>
      <c r="Y627" s="179">
        <f>+[3]CHD9!J154</f>
        <v>640000</v>
      </c>
      <c r="Z627" s="179"/>
      <c r="AA627" s="179">
        <f t="shared" si="379"/>
        <v>640000</v>
      </c>
      <c r="AB627" s="179">
        <f t="shared" si="343"/>
        <v>0</v>
      </c>
      <c r="AC627" s="179">
        <f t="shared" si="343"/>
        <v>640000</v>
      </c>
      <c r="AD627" s="179">
        <f t="shared" si="343"/>
        <v>0</v>
      </c>
      <c r="AE627" s="179">
        <f t="shared" si="344"/>
        <v>640000</v>
      </c>
      <c r="AF627" s="179">
        <f>+[3]CHD9!AX153</f>
        <v>0</v>
      </c>
      <c r="AG627" s="179">
        <f>+[3]CHD9!AX154</f>
        <v>150000</v>
      </c>
      <c r="AH627" s="179"/>
      <c r="AI627" s="179">
        <f t="shared" si="380"/>
        <v>150000</v>
      </c>
      <c r="AJ627" s="179">
        <f t="shared" si="360"/>
        <v>0</v>
      </c>
      <c r="AK627" s="179">
        <f t="shared" si="360"/>
        <v>490000</v>
      </c>
      <c r="AL627" s="179">
        <f t="shared" si="360"/>
        <v>0</v>
      </c>
      <c r="AM627" s="179">
        <f t="shared" si="381"/>
        <v>490000</v>
      </c>
      <c r="AN627" s="181" t="str">
        <f t="shared" si="361"/>
        <v xml:space="preserve"> </v>
      </c>
      <c r="AO627" s="181">
        <f t="shared" si="361"/>
        <v>0.234375</v>
      </c>
      <c r="AP627" s="181" t="str">
        <f t="shared" si="361"/>
        <v xml:space="preserve"> </v>
      </c>
      <c r="AQ627" s="181">
        <f t="shared" si="361"/>
        <v>0.234375</v>
      </c>
      <c r="AR627" s="179">
        <f t="shared" si="362"/>
        <v>0</v>
      </c>
      <c r="AS627" s="179">
        <f t="shared" si="362"/>
        <v>0</v>
      </c>
      <c r="AT627" s="179">
        <f t="shared" si="362"/>
        <v>0</v>
      </c>
      <c r="AU627" s="138">
        <f t="shared" si="382"/>
        <v>0</v>
      </c>
      <c r="AV627" s="182"/>
      <c r="AW627" s="96"/>
    </row>
    <row r="628" spans="1:49" s="183" customFormat="1" ht="24">
      <c r="A628" s="219"/>
      <c r="B628" s="220"/>
      <c r="C628" s="212" t="s">
        <v>107</v>
      </c>
      <c r="D628" s="179"/>
      <c r="E628" s="179"/>
      <c r="F628" s="179"/>
      <c r="G628" s="179">
        <f t="shared" si="374"/>
        <v>0</v>
      </c>
      <c r="H628" s="179"/>
      <c r="I628" s="179"/>
      <c r="J628" s="179"/>
      <c r="K628" s="179">
        <f t="shared" si="375"/>
        <v>0</v>
      </c>
      <c r="L628" s="179">
        <f t="shared" si="359"/>
        <v>0</v>
      </c>
      <c r="M628" s="179">
        <f t="shared" si="359"/>
        <v>0</v>
      </c>
      <c r="N628" s="179">
        <f t="shared" si="359"/>
        <v>0</v>
      </c>
      <c r="O628" s="179">
        <f t="shared" si="376"/>
        <v>0</v>
      </c>
      <c r="P628" s="179"/>
      <c r="Q628" s="179"/>
      <c r="R628" s="179"/>
      <c r="S628" s="179">
        <f t="shared" si="377"/>
        <v>0</v>
      </c>
      <c r="T628" s="179"/>
      <c r="U628" s="179"/>
      <c r="V628" s="179"/>
      <c r="W628" s="179">
        <f t="shared" si="378"/>
        <v>0</v>
      </c>
      <c r="X628" s="179"/>
      <c r="Y628" s="179">
        <f>+[3]CHD10!J154</f>
        <v>80000</v>
      </c>
      <c r="Z628" s="179"/>
      <c r="AA628" s="179">
        <f t="shared" si="379"/>
        <v>80000</v>
      </c>
      <c r="AB628" s="179">
        <f t="shared" si="343"/>
        <v>0</v>
      </c>
      <c r="AC628" s="179">
        <f t="shared" si="343"/>
        <v>80000</v>
      </c>
      <c r="AD628" s="179">
        <f t="shared" si="343"/>
        <v>0</v>
      </c>
      <c r="AE628" s="179">
        <f t="shared" si="344"/>
        <v>80000</v>
      </c>
      <c r="AF628" s="179">
        <f>+[3]CHD10!AX153</f>
        <v>0</v>
      </c>
      <c r="AG628" s="179">
        <f>+[3]CHD10!AX154</f>
        <v>0</v>
      </c>
      <c r="AH628" s="179"/>
      <c r="AI628" s="179">
        <f t="shared" si="380"/>
        <v>0</v>
      </c>
      <c r="AJ628" s="179">
        <f t="shared" si="360"/>
        <v>0</v>
      </c>
      <c r="AK628" s="179">
        <f t="shared" si="360"/>
        <v>80000</v>
      </c>
      <c r="AL628" s="179">
        <f t="shared" si="360"/>
        <v>0</v>
      </c>
      <c r="AM628" s="179">
        <f t="shared" si="381"/>
        <v>80000</v>
      </c>
      <c r="AN628" s="181" t="str">
        <f t="shared" si="361"/>
        <v xml:space="preserve"> </v>
      </c>
      <c r="AO628" s="181">
        <f t="shared" si="361"/>
        <v>0</v>
      </c>
      <c r="AP628" s="181" t="str">
        <f t="shared" si="361"/>
        <v xml:space="preserve"> </v>
      </c>
      <c r="AQ628" s="181">
        <f t="shared" si="361"/>
        <v>0</v>
      </c>
      <c r="AR628" s="179">
        <f t="shared" si="362"/>
        <v>0</v>
      </c>
      <c r="AS628" s="179">
        <f t="shared" si="362"/>
        <v>0</v>
      </c>
      <c r="AT628" s="179">
        <f t="shared" si="362"/>
        <v>0</v>
      </c>
      <c r="AU628" s="138">
        <f t="shared" si="382"/>
        <v>0</v>
      </c>
      <c r="AV628" s="182"/>
      <c r="AW628" s="96"/>
    </row>
    <row r="629" spans="1:49" s="183" customFormat="1">
      <c r="A629" s="219"/>
      <c r="B629" s="220"/>
      <c r="C629" s="212"/>
      <c r="D629" s="179"/>
      <c r="E629" s="179"/>
      <c r="F629" s="179"/>
      <c r="G629" s="179"/>
      <c r="H629" s="179"/>
      <c r="I629" s="179"/>
      <c r="J629" s="179"/>
      <c r="K629" s="179"/>
      <c r="L629" s="179"/>
      <c r="M629" s="179"/>
      <c r="N629" s="179"/>
      <c r="O629" s="179"/>
      <c r="P629" s="179"/>
      <c r="Q629" s="179"/>
      <c r="R629" s="179"/>
      <c r="S629" s="179"/>
      <c r="T629" s="179"/>
      <c r="U629" s="179"/>
      <c r="V629" s="179"/>
      <c r="W629" s="179"/>
      <c r="X629" s="179"/>
      <c r="Y629" s="179"/>
      <c r="Z629" s="179"/>
      <c r="AA629" s="179"/>
      <c r="AB629" s="179">
        <f t="shared" si="343"/>
        <v>0</v>
      </c>
      <c r="AC629" s="179">
        <f t="shared" si="343"/>
        <v>0</v>
      </c>
      <c r="AD629" s="179">
        <f t="shared" si="343"/>
        <v>0</v>
      </c>
      <c r="AE629" s="179">
        <f t="shared" si="344"/>
        <v>0</v>
      </c>
      <c r="AF629" s="179"/>
      <c r="AG629" s="179"/>
      <c r="AH629" s="179"/>
      <c r="AI629" s="179"/>
      <c r="AJ629" s="179"/>
      <c r="AK629" s="179"/>
      <c r="AL629" s="179"/>
      <c r="AM629" s="179"/>
      <c r="AN629" s="181"/>
      <c r="AO629" s="181"/>
      <c r="AP629" s="181"/>
      <c r="AQ629" s="181"/>
      <c r="AR629" s="179"/>
      <c r="AS629" s="179"/>
      <c r="AT629" s="179"/>
      <c r="AU629" s="138"/>
      <c r="AV629" s="182"/>
      <c r="AW629" s="96"/>
    </row>
    <row r="630" spans="1:49" s="183" customFormat="1" ht="24">
      <c r="A630" s="219"/>
      <c r="B630" s="220"/>
      <c r="C630" s="216" t="s">
        <v>142</v>
      </c>
      <c r="D630" s="179"/>
      <c r="E630" s="179"/>
      <c r="F630" s="179"/>
      <c r="G630" s="179">
        <f t="shared" si="349"/>
        <v>0</v>
      </c>
      <c r="H630" s="179"/>
      <c r="I630" s="179"/>
      <c r="J630" s="179"/>
      <c r="K630" s="179">
        <f t="shared" si="350"/>
        <v>0</v>
      </c>
      <c r="L630" s="179">
        <f t="shared" si="359"/>
        <v>0</v>
      </c>
      <c r="M630" s="179">
        <f t="shared" si="359"/>
        <v>0</v>
      </c>
      <c r="N630" s="179">
        <f t="shared" si="359"/>
        <v>0</v>
      </c>
      <c r="O630" s="179">
        <f t="shared" si="351"/>
        <v>0</v>
      </c>
      <c r="P630" s="179"/>
      <c r="Q630" s="179"/>
      <c r="R630" s="179"/>
      <c r="S630" s="179">
        <f t="shared" si="352"/>
        <v>0</v>
      </c>
      <c r="T630" s="179"/>
      <c r="U630" s="179"/>
      <c r="V630" s="179"/>
      <c r="W630" s="179">
        <f t="shared" si="353"/>
        <v>0</v>
      </c>
      <c r="X630" s="179">
        <v>88104</v>
      </c>
      <c r="Y630" s="179">
        <f>+[3]CLMMRH!J154</f>
        <v>0</v>
      </c>
      <c r="Z630" s="179"/>
      <c r="AA630" s="179">
        <f t="shared" si="354"/>
        <v>88104</v>
      </c>
      <c r="AB630" s="179">
        <f t="shared" ref="AB630:AD694" si="383">+P630+X630+T630</f>
        <v>88104</v>
      </c>
      <c r="AC630" s="179">
        <f t="shared" si="383"/>
        <v>0</v>
      </c>
      <c r="AD630" s="179">
        <f t="shared" si="383"/>
        <v>0</v>
      </c>
      <c r="AE630" s="179">
        <f t="shared" ref="AE630:AE694" si="384">SUM(AB630:AD630)</f>
        <v>88104</v>
      </c>
      <c r="AF630" s="179">
        <f>+[3]CLMMRH!AX153</f>
        <v>85779</v>
      </c>
      <c r="AG630" s="179">
        <f>+[3]CLMMRH!AX154</f>
        <v>0</v>
      </c>
      <c r="AH630" s="179"/>
      <c r="AI630" s="179">
        <f t="shared" si="355"/>
        <v>85779</v>
      </c>
      <c r="AJ630" s="179">
        <f t="shared" ref="AJ630:AL645" si="385">+AB630-AF630</f>
        <v>2325</v>
      </c>
      <c r="AK630" s="179">
        <f t="shared" si="385"/>
        <v>0</v>
      </c>
      <c r="AL630" s="179">
        <f t="shared" si="385"/>
        <v>0</v>
      </c>
      <c r="AM630" s="179">
        <f t="shared" ref="AM630:AM640" si="386">SUM(AJ630:AL630)</f>
        <v>2325</v>
      </c>
      <c r="AN630" s="181">
        <f t="shared" si="361"/>
        <v>0.97361073277036225</v>
      </c>
      <c r="AO630" s="181" t="str">
        <f t="shared" si="361"/>
        <v xml:space="preserve"> </v>
      </c>
      <c r="AP630" s="181" t="str">
        <f t="shared" si="361"/>
        <v xml:space="preserve"> </v>
      </c>
      <c r="AQ630" s="181">
        <f t="shared" si="361"/>
        <v>0.97361073277036225</v>
      </c>
      <c r="AR630" s="179">
        <f t="shared" si="362"/>
        <v>0</v>
      </c>
      <c r="AS630" s="179">
        <f t="shared" si="362"/>
        <v>0</v>
      </c>
      <c r="AT630" s="179">
        <f t="shared" si="362"/>
        <v>0</v>
      </c>
      <c r="AU630" s="138">
        <f t="shared" si="357"/>
        <v>0</v>
      </c>
      <c r="AV630" s="182"/>
      <c r="AW630" s="96"/>
    </row>
    <row r="631" spans="1:49" s="183" customFormat="1">
      <c r="A631" s="219"/>
      <c r="B631" s="220"/>
      <c r="C631" s="212" t="s">
        <v>59</v>
      </c>
      <c r="D631" s="179"/>
      <c r="E631" s="179"/>
      <c r="F631" s="179"/>
      <c r="G631" s="179">
        <f>SUM(D631:F631)</f>
        <v>0</v>
      </c>
      <c r="H631" s="179"/>
      <c r="I631" s="179"/>
      <c r="J631" s="179"/>
      <c r="K631" s="179">
        <f>SUM(H631:J631)</f>
        <v>0</v>
      </c>
      <c r="L631" s="179">
        <f>+D631+H631</f>
        <v>0</v>
      </c>
      <c r="M631" s="179">
        <f>+E631+I631</f>
        <v>0</v>
      </c>
      <c r="N631" s="179">
        <f>+F631+J631</f>
        <v>0</v>
      </c>
      <c r="O631" s="179">
        <f>SUM(L631:N631)</f>
        <v>0</v>
      </c>
      <c r="P631" s="179"/>
      <c r="Q631" s="179"/>
      <c r="R631" s="179"/>
      <c r="S631" s="179">
        <f>SUM(P631:R631)</f>
        <v>0</v>
      </c>
      <c r="T631" s="179"/>
      <c r="U631" s="179"/>
      <c r="V631" s="179"/>
      <c r="W631" s="179">
        <f>SUM(T631:V631)</f>
        <v>0</v>
      </c>
      <c r="X631" s="179">
        <v>106067.5</v>
      </c>
      <c r="Y631" s="179">
        <f>+[3]VGH!J154</f>
        <v>0</v>
      </c>
      <c r="Z631" s="179"/>
      <c r="AA631" s="179">
        <f>SUM(X631:Z631)</f>
        <v>106067.5</v>
      </c>
      <c r="AB631" s="179">
        <f t="shared" si="383"/>
        <v>106067.5</v>
      </c>
      <c r="AC631" s="179">
        <f t="shared" si="383"/>
        <v>0</v>
      </c>
      <c r="AD631" s="179">
        <f t="shared" si="383"/>
        <v>0</v>
      </c>
      <c r="AE631" s="179">
        <f t="shared" si="384"/>
        <v>106067.5</v>
      </c>
      <c r="AF631" s="179">
        <f>+[3]VGH!AX153</f>
        <v>0</v>
      </c>
      <c r="AG631" s="179">
        <f>+[3]VGH!AX154</f>
        <v>0</v>
      </c>
      <c r="AH631" s="179"/>
      <c r="AI631" s="179">
        <f>SUM(AF631:AH631)</f>
        <v>0</v>
      </c>
      <c r="AJ631" s="179">
        <f>+AB631-AF631</f>
        <v>106067.5</v>
      </c>
      <c r="AK631" s="179">
        <f>+AC631-AG631</f>
        <v>0</v>
      </c>
      <c r="AL631" s="179">
        <f>+AD631-AH631</f>
        <v>0</v>
      </c>
      <c r="AM631" s="179">
        <f>SUM(AJ631:AL631)</f>
        <v>106067.5</v>
      </c>
      <c r="AN631" s="181">
        <f>IF(AB631=0," ",AF631/AB631)</f>
        <v>0</v>
      </c>
      <c r="AO631" s="181" t="str">
        <f>IF(AC631=0," ",AG631/AC631)</f>
        <v xml:space="preserve"> </v>
      </c>
      <c r="AP631" s="181" t="str">
        <f>IF(AD631=0," ",AH631/AD631)</f>
        <v xml:space="preserve"> </v>
      </c>
      <c r="AQ631" s="181">
        <f>IF(AE631=0," ",AI631/AE631)</f>
        <v>0</v>
      </c>
      <c r="AR631" s="179">
        <f>+L631-P631-T631</f>
        <v>0</v>
      </c>
      <c r="AS631" s="179">
        <f>+M631-Q631-U631</f>
        <v>0</v>
      </c>
      <c r="AT631" s="179">
        <f>+N631-R631-V631</f>
        <v>0</v>
      </c>
      <c r="AU631" s="138">
        <f>SUM(AR631:AT631)</f>
        <v>0</v>
      </c>
      <c r="AV631" s="182"/>
      <c r="AW631" s="96"/>
    </row>
    <row r="632" spans="1:49" s="183" customFormat="1">
      <c r="A632" s="219"/>
      <c r="B632" s="220"/>
      <c r="C632" s="212"/>
      <c r="D632" s="179"/>
      <c r="E632" s="179"/>
      <c r="F632" s="179"/>
      <c r="G632" s="179"/>
      <c r="H632" s="179"/>
      <c r="I632" s="179"/>
      <c r="J632" s="179"/>
      <c r="K632" s="179"/>
      <c r="L632" s="179"/>
      <c r="M632" s="179"/>
      <c r="N632" s="179"/>
      <c r="O632" s="179"/>
      <c r="P632" s="179"/>
      <c r="Q632" s="179"/>
      <c r="R632" s="179"/>
      <c r="S632" s="179"/>
      <c r="T632" s="179"/>
      <c r="U632" s="179"/>
      <c r="V632" s="179"/>
      <c r="W632" s="179"/>
      <c r="X632" s="179"/>
      <c r="Y632" s="179"/>
      <c r="Z632" s="179"/>
      <c r="AA632" s="179"/>
      <c r="AB632" s="179">
        <f t="shared" si="383"/>
        <v>0</v>
      </c>
      <c r="AC632" s="179">
        <f t="shared" si="383"/>
        <v>0</v>
      </c>
      <c r="AD632" s="179">
        <f t="shared" si="383"/>
        <v>0</v>
      </c>
      <c r="AE632" s="179">
        <f t="shared" si="384"/>
        <v>0</v>
      </c>
      <c r="AF632" s="179"/>
      <c r="AG632" s="179"/>
      <c r="AH632" s="179"/>
      <c r="AI632" s="179"/>
      <c r="AJ632" s="179"/>
      <c r="AK632" s="179"/>
      <c r="AL632" s="179"/>
      <c r="AM632" s="179"/>
      <c r="AN632" s="181"/>
      <c r="AO632" s="181"/>
      <c r="AP632" s="181"/>
      <c r="AQ632" s="181"/>
      <c r="AR632" s="179"/>
      <c r="AS632" s="179"/>
      <c r="AT632" s="179"/>
      <c r="AU632" s="138"/>
      <c r="AV632" s="182"/>
      <c r="AW632" s="96"/>
    </row>
    <row r="633" spans="1:49" s="183" customFormat="1">
      <c r="A633" s="219"/>
      <c r="B633" s="220"/>
      <c r="C633" s="212" t="s">
        <v>65</v>
      </c>
      <c r="D633" s="179"/>
      <c r="E633" s="179"/>
      <c r="F633" s="179"/>
      <c r="G633" s="179">
        <f t="shared" si="349"/>
        <v>0</v>
      </c>
      <c r="H633" s="179"/>
      <c r="I633" s="179"/>
      <c r="J633" s="179"/>
      <c r="K633" s="179">
        <f t="shared" si="350"/>
        <v>0</v>
      </c>
      <c r="L633" s="179">
        <f t="shared" si="359"/>
        <v>0</v>
      </c>
      <c r="M633" s="179">
        <f t="shared" si="359"/>
        <v>0</v>
      </c>
      <c r="N633" s="179">
        <f t="shared" si="359"/>
        <v>0</v>
      </c>
      <c r="O633" s="179">
        <f t="shared" si="351"/>
        <v>0</v>
      </c>
      <c r="P633" s="179"/>
      <c r="Q633" s="179"/>
      <c r="R633" s="179"/>
      <c r="S633" s="179">
        <f t="shared" si="352"/>
        <v>0</v>
      </c>
      <c r="T633" s="179"/>
      <c r="U633" s="179"/>
      <c r="V633" s="179"/>
      <c r="W633" s="179">
        <f t="shared" si="353"/>
        <v>0</v>
      </c>
      <c r="X633" s="179">
        <v>191630</v>
      </c>
      <c r="Y633" s="179">
        <f>+[3]NCMH!J154</f>
        <v>0</v>
      </c>
      <c r="Z633" s="179"/>
      <c r="AA633" s="179">
        <f t="shared" si="354"/>
        <v>191630</v>
      </c>
      <c r="AB633" s="179">
        <f t="shared" si="383"/>
        <v>191630</v>
      </c>
      <c r="AC633" s="179">
        <f t="shared" si="383"/>
        <v>0</v>
      </c>
      <c r="AD633" s="179">
        <f t="shared" si="383"/>
        <v>0</v>
      </c>
      <c r="AE633" s="179">
        <f t="shared" si="384"/>
        <v>191630</v>
      </c>
      <c r="AF633" s="179">
        <f>+[3]NCMH!AX153</f>
        <v>191630</v>
      </c>
      <c r="AG633" s="179">
        <f>+[3]NCMH!AX154</f>
        <v>0</v>
      </c>
      <c r="AH633" s="179"/>
      <c r="AI633" s="179">
        <f t="shared" si="355"/>
        <v>191630</v>
      </c>
      <c r="AJ633" s="179">
        <f t="shared" si="385"/>
        <v>0</v>
      </c>
      <c r="AK633" s="179">
        <f t="shared" si="385"/>
        <v>0</v>
      </c>
      <c r="AL633" s="179">
        <f t="shared" si="385"/>
        <v>0</v>
      </c>
      <c r="AM633" s="179">
        <f t="shared" si="386"/>
        <v>0</v>
      </c>
      <c r="AN633" s="181">
        <f t="shared" si="361"/>
        <v>1</v>
      </c>
      <c r="AO633" s="181" t="str">
        <f t="shared" si="361"/>
        <v xml:space="preserve"> </v>
      </c>
      <c r="AP633" s="181" t="str">
        <f t="shared" si="361"/>
        <v xml:space="preserve"> </v>
      </c>
      <c r="AQ633" s="181">
        <f t="shared" si="361"/>
        <v>1</v>
      </c>
      <c r="AR633" s="179">
        <f t="shared" si="362"/>
        <v>0</v>
      </c>
      <c r="AS633" s="179">
        <f t="shared" si="362"/>
        <v>0</v>
      </c>
      <c r="AT633" s="179">
        <f t="shared" si="362"/>
        <v>0</v>
      </c>
      <c r="AU633" s="138">
        <f t="shared" si="357"/>
        <v>0</v>
      </c>
      <c r="AV633" s="182"/>
      <c r="AW633" s="96"/>
    </row>
    <row r="634" spans="1:49" s="183" customFormat="1">
      <c r="A634" s="219"/>
      <c r="B634" s="220"/>
      <c r="C634" s="216" t="s">
        <v>69</v>
      </c>
      <c r="D634" s="179"/>
      <c r="E634" s="179"/>
      <c r="F634" s="179"/>
      <c r="G634" s="179">
        <f t="shared" si="349"/>
        <v>0</v>
      </c>
      <c r="H634" s="179"/>
      <c r="I634" s="179"/>
      <c r="J634" s="179"/>
      <c r="K634" s="179">
        <f t="shared" si="350"/>
        <v>0</v>
      </c>
      <c r="L634" s="179">
        <f t="shared" si="359"/>
        <v>0</v>
      </c>
      <c r="M634" s="179">
        <f t="shared" si="359"/>
        <v>0</v>
      </c>
      <c r="N634" s="179">
        <f t="shared" si="359"/>
        <v>0</v>
      </c>
      <c r="O634" s="179">
        <f t="shared" si="351"/>
        <v>0</v>
      </c>
      <c r="P634" s="179"/>
      <c r="Q634" s="179"/>
      <c r="R634" s="179"/>
      <c r="S634" s="179">
        <f t="shared" si="352"/>
        <v>0</v>
      </c>
      <c r="T634" s="179"/>
      <c r="U634" s="179"/>
      <c r="V634" s="179"/>
      <c r="W634" s="179">
        <f t="shared" si="353"/>
        <v>0</v>
      </c>
      <c r="X634" s="179">
        <v>209362.5</v>
      </c>
      <c r="Y634" s="179">
        <f>+[3]SLH!J154</f>
        <v>0</v>
      </c>
      <c r="Z634" s="179"/>
      <c r="AA634" s="179">
        <f t="shared" si="354"/>
        <v>209362.5</v>
      </c>
      <c r="AB634" s="179">
        <f t="shared" si="383"/>
        <v>209362.5</v>
      </c>
      <c r="AC634" s="179">
        <f t="shared" si="383"/>
        <v>0</v>
      </c>
      <c r="AD634" s="179">
        <f t="shared" si="383"/>
        <v>0</v>
      </c>
      <c r="AE634" s="179">
        <f t="shared" si="384"/>
        <v>209362.5</v>
      </c>
      <c r="AF634" s="179">
        <f>+[3]SLH!AX153</f>
        <v>201087.5</v>
      </c>
      <c r="AG634" s="179">
        <f>+[3]SLH!AX154</f>
        <v>0</v>
      </c>
      <c r="AH634" s="179"/>
      <c r="AI634" s="179">
        <f t="shared" si="355"/>
        <v>201087.5</v>
      </c>
      <c r="AJ634" s="179">
        <f t="shared" si="385"/>
        <v>8275</v>
      </c>
      <c r="AK634" s="179">
        <f t="shared" si="385"/>
        <v>0</v>
      </c>
      <c r="AL634" s="179">
        <f t="shared" si="385"/>
        <v>0</v>
      </c>
      <c r="AM634" s="179">
        <f t="shared" si="386"/>
        <v>8275</v>
      </c>
      <c r="AN634" s="181">
        <f t="shared" si="361"/>
        <v>0.96047525225386587</v>
      </c>
      <c r="AO634" s="181" t="str">
        <f t="shared" si="361"/>
        <v xml:space="preserve"> </v>
      </c>
      <c r="AP634" s="181" t="str">
        <f t="shared" si="361"/>
        <v xml:space="preserve"> </v>
      </c>
      <c r="AQ634" s="181">
        <f t="shared" si="361"/>
        <v>0.96047525225386587</v>
      </c>
      <c r="AR634" s="179">
        <f t="shared" si="362"/>
        <v>0</v>
      </c>
      <c r="AS634" s="179">
        <f t="shared" si="362"/>
        <v>0</v>
      </c>
      <c r="AT634" s="179">
        <f t="shared" si="362"/>
        <v>0</v>
      </c>
      <c r="AU634" s="138">
        <f t="shared" si="357"/>
        <v>0</v>
      </c>
      <c r="AV634" s="182"/>
      <c r="AW634" s="96"/>
    </row>
    <row r="635" spans="1:49" s="183" customFormat="1">
      <c r="A635" s="219"/>
      <c r="B635" s="220"/>
      <c r="C635" s="216" t="s">
        <v>70</v>
      </c>
      <c r="D635" s="179"/>
      <c r="E635" s="179"/>
      <c r="F635" s="179"/>
      <c r="G635" s="179">
        <f t="shared" si="349"/>
        <v>0</v>
      </c>
      <c r="H635" s="179"/>
      <c r="I635" s="179"/>
      <c r="J635" s="179"/>
      <c r="K635" s="179">
        <f t="shared" si="350"/>
        <v>0</v>
      </c>
      <c r="L635" s="179">
        <f t="shared" si="359"/>
        <v>0</v>
      </c>
      <c r="M635" s="179">
        <f t="shared" si="359"/>
        <v>0</v>
      </c>
      <c r="N635" s="179">
        <f t="shared" si="359"/>
        <v>0</v>
      </c>
      <c r="O635" s="179">
        <f t="shared" si="351"/>
        <v>0</v>
      </c>
      <c r="P635" s="179"/>
      <c r="Q635" s="179"/>
      <c r="R635" s="179"/>
      <c r="S635" s="179">
        <f t="shared" si="352"/>
        <v>0</v>
      </c>
      <c r="T635" s="179"/>
      <c r="U635" s="179"/>
      <c r="V635" s="179"/>
      <c r="W635" s="179">
        <f t="shared" si="353"/>
        <v>0</v>
      </c>
      <c r="X635" s="179">
        <v>94152.5</v>
      </c>
      <c r="Y635" s="179">
        <f>+[3]TMC!J154</f>
        <v>0</v>
      </c>
      <c r="Z635" s="179"/>
      <c r="AA635" s="179">
        <f t="shared" si="354"/>
        <v>94152.5</v>
      </c>
      <c r="AB635" s="179">
        <f t="shared" si="383"/>
        <v>94152.5</v>
      </c>
      <c r="AC635" s="179">
        <f t="shared" si="383"/>
        <v>0</v>
      </c>
      <c r="AD635" s="179">
        <f t="shared" si="383"/>
        <v>0</v>
      </c>
      <c r="AE635" s="179">
        <f t="shared" si="384"/>
        <v>94152.5</v>
      </c>
      <c r="AF635" s="179">
        <f>+[3]TMC!AX153</f>
        <v>91815.58</v>
      </c>
      <c r="AG635" s="179">
        <f>+[3]TMC!AX154</f>
        <v>0</v>
      </c>
      <c r="AH635" s="179"/>
      <c r="AI635" s="179">
        <f t="shared" si="355"/>
        <v>91815.58</v>
      </c>
      <c r="AJ635" s="179">
        <f t="shared" si="385"/>
        <v>2336.9199999999983</v>
      </c>
      <c r="AK635" s="179">
        <f t="shared" si="385"/>
        <v>0</v>
      </c>
      <c r="AL635" s="179">
        <f t="shared" si="385"/>
        <v>0</v>
      </c>
      <c r="AM635" s="179">
        <f t="shared" si="386"/>
        <v>2336.9199999999983</v>
      </c>
      <c r="AN635" s="181">
        <f t="shared" si="361"/>
        <v>0.9751794163723746</v>
      </c>
      <c r="AO635" s="181" t="str">
        <f t="shared" si="361"/>
        <v xml:space="preserve"> </v>
      </c>
      <c r="AP635" s="181" t="str">
        <f t="shared" si="361"/>
        <v xml:space="preserve"> </v>
      </c>
      <c r="AQ635" s="181">
        <f t="shared" si="361"/>
        <v>0.9751794163723746</v>
      </c>
      <c r="AR635" s="179">
        <f t="shared" si="362"/>
        <v>0</v>
      </c>
      <c r="AS635" s="179">
        <f t="shared" si="362"/>
        <v>0</v>
      </c>
      <c r="AT635" s="179">
        <f t="shared" si="362"/>
        <v>0</v>
      </c>
      <c r="AU635" s="138">
        <f t="shared" si="357"/>
        <v>0</v>
      </c>
      <c r="AV635" s="182"/>
      <c r="AW635" s="96"/>
    </row>
    <row r="636" spans="1:49" s="183" customFormat="1">
      <c r="A636" s="219"/>
      <c r="B636" s="220"/>
      <c r="C636" s="216"/>
      <c r="D636" s="179"/>
      <c r="E636" s="179"/>
      <c r="F636" s="179"/>
      <c r="G636" s="179"/>
      <c r="H636" s="179"/>
      <c r="I636" s="179"/>
      <c r="J636" s="179"/>
      <c r="K636" s="179"/>
      <c r="L636" s="179"/>
      <c r="M636" s="179"/>
      <c r="N636" s="179"/>
      <c r="O636" s="179"/>
      <c r="P636" s="179"/>
      <c r="Q636" s="179"/>
      <c r="R636" s="179"/>
      <c r="S636" s="179"/>
      <c r="T636" s="179"/>
      <c r="U636" s="179"/>
      <c r="V636" s="179"/>
      <c r="W636" s="179"/>
      <c r="X636" s="179"/>
      <c r="Y636" s="179"/>
      <c r="Z636" s="179"/>
      <c r="AA636" s="179"/>
      <c r="AB636" s="179">
        <f t="shared" si="383"/>
        <v>0</v>
      </c>
      <c r="AC636" s="179">
        <f t="shared" si="383"/>
        <v>0</v>
      </c>
      <c r="AD636" s="179">
        <f t="shared" si="383"/>
        <v>0</v>
      </c>
      <c r="AE636" s="179">
        <f t="shared" si="384"/>
        <v>0</v>
      </c>
      <c r="AF636" s="179"/>
      <c r="AG636" s="179"/>
      <c r="AH636" s="179"/>
      <c r="AI636" s="179"/>
      <c r="AJ636" s="179"/>
      <c r="AK636" s="179"/>
      <c r="AL636" s="179"/>
      <c r="AM636" s="179"/>
      <c r="AN636" s="181"/>
      <c r="AO636" s="181"/>
      <c r="AP636" s="181"/>
      <c r="AQ636" s="181"/>
      <c r="AR636" s="179"/>
      <c r="AS636" s="179"/>
      <c r="AT636" s="179"/>
      <c r="AU636" s="138"/>
      <c r="AV636" s="182"/>
      <c r="AW636" s="96"/>
    </row>
    <row r="637" spans="1:49" s="183" customFormat="1">
      <c r="A637" s="219"/>
      <c r="B637" s="220"/>
      <c r="C637" s="213" t="s">
        <v>74</v>
      </c>
      <c r="D637" s="179"/>
      <c r="E637" s="179"/>
      <c r="F637" s="179"/>
      <c r="G637" s="179">
        <f t="shared" si="349"/>
        <v>0</v>
      </c>
      <c r="H637" s="179"/>
      <c r="I637" s="179"/>
      <c r="J637" s="179"/>
      <c r="K637" s="179">
        <f t="shared" si="350"/>
        <v>0</v>
      </c>
      <c r="L637" s="179">
        <f t="shared" si="359"/>
        <v>0</v>
      </c>
      <c r="M637" s="179">
        <f t="shared" si="359"/>
        <v>0</v>
      </c>
      <c r="N637" s="179">
        <f t="shared" si="359"/>
        <v>0</v>
      </c>
      <c r="O637" s="179">
        <f t="shared" si="351"/>
        <v>0</v>
      </c>
      <c r="P637" s="179"/>
      <c r="Q637" s="179"/>
      <c r="R637" s="179"/>
      <c r="S637" s="179">
        <f t="shared" si="352"/>
        <v>0</v>
      </c>
      <c r="T637" s="179"/>
      <c r="U637" s="179"/>
      <c r="V637" s="179"/>
      <c r="W637" s="179">
        <f t="shared" si="353"/>
        <v>0</v>
      </c>
      <c r="X637" s="179"/>
      <c r="Y637" s="179">
        <f>+[3]BICUTAN!J154</f>
        <v>0</v>
      </c>
      <c r="Z637" s="179"/>
      <c r="AA637" s="179">
        <f t="shared" si="354"/>
        <v>0</v>
      </c>
      <c r="AB637" s="179">
        <f t="shared" si="383"/>
        <v>0</v>
      </c>
      <c r="AC637" s="179">
        <f t="shared" si="383"/>
        <v>0</v>
      </c>
      <c r="AD637" s="179">
        <f t="shared" si="383"/>
        <v>0</v>
      </c>
      <c r="AE637" s="179">
        <f t="shared" si="384"/>
        <v>0</v>
      </c>
      <c r="AF637" s="179">
        <f>+[3]BICUTAN!AX153</f>
        <v>0</v>
      </c>
      <c r="AG637" s="179">
        <f>+[3]BICUTAN!AX154</f>
        <v>0</v>
      </c>
      <c r="AH637" s="179"/>
      <c r="AI637" s="179">
        <f t="shared" si="355"/>
        <v>0</v>
      </c>
      <c r="AJ637" s="179">
        <f t="shared" si="385"/>
        <v>0</v>
      </c>
      <c r="AK637" s="179">
        <f t="shared" si="385"/>
        <v>0</v>
      </c>
      <c r="AL637" s="179">
        <f t="shared" si="385"/>
        <v>0</v>
      </c>
      <c r="AM637" s="179">
        <f t="shared" si="386"/>
        <v>0</v>
      </c>
      <c r="AN637" s="181" t="str">
        <f t="shared" si="361"/>
        <v xml:space="preserve"> </v>
      </c>
      <c r="AO637" s="181" t="str">
        <f t="shared" si="361"/>
        <v xml:space="preserve"> </v>
      </c>
      <c r="AP637" s="181" t="str">
        <f t="shared" si="361"/>
        <v xml:space="preserve"> </v>
      </c>
      <c r="AQ637" s="181" t="str">
        <f t="shared" si="361"/>
        <v xml:space="preserve"> </v>
      </c>
      <c r="AR637" s="179">
        <f t="shared" si="362"/>
        <v>0</v>
      </c>
      <c r="AS637" s="179">
        <f t="shared" si="362"/>
        <v>0</v>
      </c>
      <c r="AT637" s="179">
        <f t="shared" si="362"/>
        <v>0</v>
      </c>
      <c r="AU637" s="138">
        <f t="shared" si="357"/>
        <v>0</v>
      </c>
      <c r="AV637" s="182"/>
      <c r="AW637" s="96"/>
    </row>
    <row r="638" spans="1:49" s="183" customFormat="1">
      <c r="A638" s="219"/>
      <c r="B638" s="220"/>
      <c r="C638" s="258"/>
      <c r="D638" s="179"/>
      <c r="E638" s="179"/>
      <c r="F638" s="179"/>
      <c r="G638" s="179">
        <f>SUM(D638:F638)</f>
        <v>0</v>
      </c>
      <c r="H638" s="179"/>
      <c r="I638" s="179"/>
      <c r="J638" s="179"/>
      <c r="K638" s="179">
        <f>SUM(H638:J638)</f>
        <v>0</v>
      </c>
      <c r="L638" s="179">
        <f t="shared" si="359"/>
        <v>0</v>
      </c>
      <c r="M638" s="179">
        <f t="shared" si="359"/>
        <v>0</v>
      </c>
      <c r="N638" s="179">
        <f t="shared" si="359"/>
        <v>0</v>
      </c>
      <c r="O638" s="179">
        <f>SUM(L638:N638)</f>
        <v>0</v>
      </c>
      <c r="P638" s="179"/>
      <c r="Q638" s="179"/>
      <c r="R638" s="179"/>
      <c r="S638" s="179">
        <f>SUM(P638:R638)</f>
        <v>0</v>
      </c>
      <c r="T638" s="179"/>
      <c r="U638" s="179"/>
      <c r="V638" s="179"/>
      <c r="W638" s="179">
        <f>SUM(T638:V638)</f>
        <v>0</v>
      </c>
      <c r="X638" s="179"/>
      <c r="Y638" s="179"/>
      <c r="Z638" s="179"/>
      <c r="AA638" s="179">
        <f>SUM(X638:Z638)</f>
        <v>0</v>
      </c>
      <c r="AB638" s="179">
        <f t="shared" si="383"/>
        <v>0</v>
      </c>
      <c r="AC638" s="179">
        <f t="shared" si="383"/>
        <v>0</v>
      </c>
      <c r="AD638" s="179">
        <f t="shared" si="383"/>
        <v>0</v>
      </c>
      <c r="AE638" s="179">
        <f t="shared" si="384"/>
        <v>0</v>
      </c>
      <c r="AF638" s="179"/>
      <c r="AG638" s="179"/>
      <c r="AH638" s="179"/>
      <c r="AI638" s="179">
        <f>SUM(AF638:AH638)</f>
        <v>0</v>
      </c>
      <c r="AJ638" s="179">
        <f t="shared" si="385"/>
        <v>0</v>
      </c>
      <c r="AK638" s="179">
        <f t="shared" si="385"/>
        <v>0</v>
      </c>
      <c r="AL638" s="179">
        <f t="shared" si="385"/>
        <v>0</v>
      </c>
      <c r="AM638" s="179">
        <f t="shared" si="386"/>
        <v>0</v>
      </c>
      <c r="AN638" s="181" t="str">
        <f t="shared" si="361"/>
        <v xml:space="preserve"> </v>
      </c>
      <c r="AO638" s="181" t="str">
        <f t="shared" si="361"/>
        <v xml:space="preserve"> </v>
      </c>
      <c r="AP638" s="181" t="str">
        <f t="shared" si="361"/>
        <v xml:space="preserve"> </v>
      </c>
      <c r="AQ638" s="181" t="str">
        <f t="shared" si="361"/>
        <v xml:space="preserve"> </v>
      </c>
      <c r="AR638" s="179">
        <f t="shared" si="362"/>
        <v>0</v>
      </c>
      <c r="AS638" s="179">
        <f t="shared" si="362"/>
        <v>0</v>
      </c>
      <c r="AT638" s="179">
        <f t="shared" si="362"/>
        <v>0</v>
      </c>
      <c r="AU638" s="138">
        <f t="shared" ref="AU638:AU656" si="387">SUM(AR638:AT638)</f>
        <v>0</v>
      </c>
      <c r="AV638" s="182"/>
      <c r="AW638" s="96"/>
    </row>
    <row r="639" spans="1:49" s="168" customFormat="1" ht="24">
      <c r="A639" s="252" t="s">
        <v>243</v>
      </c>
      <c r="B639" s="253"/>
      <c r="C639" s="208" t="s">
        <v>244</v>
      </c>
      <c r="D639" s="164">
        <f>SUM(D640:D716)</f>
        <v>6952000</v>
      </c>
      <c r="E639" s="164">
        <f t="shared" ref="E639:AH639" si="388">SUM(E640:E716)</f>
        <v>214076000</v>
      </c>
      <c r="F639" s="164">
        <f t="shared" si="388"/>
        <v>0</v>
      </c>
      <c r="G639" s="164">
        <f>SUM(D639:F639)</f>
        <v>221028000</v>
      </c>
      <c r="H639" s="164">
        <f t="shared" si="388"/>
        <v>0</v>
      </c>
      <c r="I639" s="164">
        <f t="shared" si="388"/>
        <v>-3212160</v>
      </c>
      <c r="J639" s="164">
        <f t="shared" si="388"/>
        <v>0</v>
      </c>
      <c r="K639" s="164">
        <f>SUM(H639:J639)</f>
        <v>-3212160</v>
      </c>
      <c r="L639" s="164">
        <f t="shared" si="359"/>
        <v>6952000</v>
      </c>
      <c r="M639" s="164">
        <f t="shared" si="359"/>
        <v>210863840</v>
      </c>
      <c r="N639" s="164">
        <f t="shared" si="359"/>
        <v>0</v>
      </c>
      <c r="O639" s="164">
        <f>SUM(L639:N639)</f>
        <v>217815840</v>
      </c>
      <c r="P639" s="164">
        <f t="shared" si="388"/>
        <v>6952000</v>
      </c>
      <c r="Q639" s="164">
        <f t="shared" si="388"/>
        <v>214076000</v>
      </c>
      <c r="R639" s="164">
        <f t="shared" si="388"/>
        <v>0</v>
      </c>
      <c r="S639" s="164">
        <f>SUM(P639:R639)</f>
        <v>221028000</v>
      </c>
      <c r="T639" s="164">
        <f t="shared" si="388"/>
        <v>0</v>
      </c>
      <c r="U639" s="164">
        <f t="shared" si="388"/>
        <v>-3212160</v>
      </c>
      <c r="V639" s="164">
        <f t="shared" si="388"/>
        <v>0</v>
      </c>
      <c r="W639" s="164">
        <f>SUM(T639:V639)</f>
        <v>-3212160</v>
      </c>
      <c r="X639" s="164">
        <f t="shared" si="388"/>
        <v>0</v>
      </c>
      <c r="Y639" s="164">
        <f t="shared" si="388"/>
        <v>0</v>
      </c>
      <c r="Z639" s="164">
        <f t="shared" si="388"/>
        <v>0</v>
      </c>
      <c r="AA639" s="164">
        <f>SUM(X639:Z639)</f>
        <v>0</v>
      </c>
      <c r="AB639" s="164">
        <f t="shared" si="383"/>
        <v>6952000</v>
      </c>
      <c r="AC639" s="164">
        <f t="shared" si="383"/>
        <v>210863840</v>
      </c>
      <c r="AD639" s="164">
        <f t="shared" si="383"/>
        <v>0</v>
      </c>
      <c r="AE639" s="164">
        <f t="shared" si="384"/>
        <v>217815840</v>
      </c>
      <c r="AF639" s="164">
        <f t="shared" si="388"/>
        <v>6951520.1900000004</v>
      </c>
      <c r="AG639" s="164">
        <f t="shared" si="388"/>
        <v>156561785.2599999</v>
      </c>
      <c r="AH639" s="164">
        <f t="shared" si="388"/>
        <v>0</v>
      </c>
      <c r="AI639" s="164">
        <f>SUM(AF639:AH639)</f>
        <v>163513305.4499999</v>
      </c>
      <c r="AJ639" s="164">
        <f t="shared" si="385"/>
        <v>479.80999999959022</v>
      </c>
      <c r="AK639" s="164">
        <f t="shared" si="385"/>
        <v>54302054.740000099</v>
      </c>
      <c r="AL639" s="164">
        <f t="shared" si="385"/>
        <v>0</v>
      </c>
      <c r="AM639" s="164">
        <f t="shared" si="386"/>
        <v>54302534.550000101</v>
      </c>
      <c r="AN639" s="166">
        <f t="shared" si="361"/>
        <v>0.99993098245109324</v>
      </c>
      <c r="AO639" s="166">
        <f t="shared" si="361"/>
        <v>0.74247810938091563</v>
      </c>
      <c r="AP639" s="166" t="str">
        <f t="shared" si="361"/>
        <v xml:space="preserve"> </v>
      </c>
      <c r="AQ639" s="166">
        <f t="shared" si="361"/>
        <v>0.75069519944004026</v>
      </c>
      <c r="AR639" s="164">
        <f t="shared" si="362"/>
        <v>0</v>
      </c>
      <c r="AS639" s="164">
        <f t="shared" si="362"/>
        <v>0</v>
      </c>
      <c r="AT639" s="164">
        <f t="shared" si="362"/>
        <v>0</v>
      </c>
      <c r="AU639" s="164">
        <f t="shared" si="387"/>
        <v>0</v>
      </c>
      <c r="AV639" s="167"/>
      <c r="AW639" s="96">
        <f>+AM639-'[1]Summary by PAP CY2015'!$BE$157</f>
        <v>5.9604644775390625E-8</v>
      </c>
    </row>
    <row r="640" spans="1:49" s="183" customFormat="1" ht="12.75">
      <c r="A640" s="219" t="s">
        <v>243</v>
      </c>
      <c r="B640" s="220"/>
      <c r="C640" s="257" t="s">
        <v>51</v>
      </c>
      <c r="D640" s="179">
        <v>6952000</v>
      </c>
      <c r="E640" s="179">
        <v>214076000</v>
      </c>
      <c r="F640" s="179">
        <v>0</v>
      </c>
      <c r="G640" s="179">
        <f>SUM(D640:F640)</f>
        <v>221028000</v>
      </c>
      <c r="H640" s="179"/>
      <c r="I640" s="140">
        <v>-3212160</v>
      </c>
      <c r="J640" s="179"/>
      <c r="K640" s="179">
        <f>SUM(H640:J640)</f>
        <v>-3212160</v>
      </c>
      <c r="L640" s="179">
        <f t="shared" si="359"/>
        <v>6952000</v>
      </c>
      <c r="M640" s="179">
        <f t="shared" si="359"/>
        <v>210863840</v>
      </c>
      <c r="N640" s="179">
        <f t="shared" si="359"/>
        <v>0</v>
      </c>
      <c r="O640" s="179">
        <f>SUM(L640:N640)</f>
        <v>217815840</v>
      </c>
      <c r="P640" s="179">
        <v>6952000</v>
      </c>
      <c r="Q640" s="179">
        <v>214076000</v>
      </c>
      <c r="R640" s="179"/>
      <c r="S640" s="179">
        <f>SUM(P640:R640)</f>
        <v>221028000</v>
      </c>
      <c r="T640" s="179"/>
      <c r="U640" s="140">
        <v>-3212160</v>
      </c>
      <c r="V640" s="179"/>
      <c r="W640" s="179">
        <f>SUM(T640:V640)</f>
        <v>-3212160</v>
      </c>
      <c r="X640" s="179">
        <f>-'[3]Central CY'!E155</f>
        <v>0</v>
      </c>
      <c r="Y640" s="179">
        <f>-'[3]Central CY'!E156</f>
        <v>-68418592</v>
      </c>
      <c r="Z640" s="179">
        <f>-'[3]Central CY'!E157</f>
        <v>0</v>
      </c>
      <c r="AA640" s="179">
        <f>SUM(X640:Z640)</f>
        <v>-68418592</v>
      </c>
      <c r="AB640" s="179">
        <f t="shared" si="383"/>
        <v>6952000</v>
      </c>
      <c r="AC640" s="179">
        <f t="shared" si="383"/>
        <v>142445248</v>
      </c>
      <c r="AD640" s="179">
        <f t="shared" si="383"/>
        <v>0</v>
      </c>
      <c r="AE640" s="179">
        <f t="shared" si="384"/>
        <v>149397248</v>
      </c>
      <c r="AF640" s="179">
        <f>'[3]Central CY'!F155</f>
        <v>6951520.1900000004</v>
      </c>
      <c r="AG640" s="179">
        <f>'[3]Central CY'!F156</f>
        <v>109017280.97999999</v>
      </c>
      <c r="AH640" s="179">
        <f>'[3]Central CY'!F157</f>
        <v>0</v>
      </c>
      <c r="AI640" s="179">
        <f>SUM(AF640:AH640)</f>
        <v>115968801.16999999</v>
      </c>
      <c r="AJ640" s="179">
        <f t="shared" si="385"/>
        <v>479.80999999959022</v>
      </c>
      <c r="AK640" s="179">
        <f t="shared" si="385"/>
        <v>33427967.020000011</v>
      </c>
      <c r="AL640" s="179">
        <f t="shared" si="385"/>
        <v>0</v>
      </c>
      <c r="AM640" s="179">
        <f t="shared" si="386"/>
        <v>33428446.830000009</v>
      </c>
      <c r="AN640" s="181">
        <f t="shared" si="361"/>
        <v>0.99993098245109324</v>
      </c>
      <c r="AO640" s="181">
        <f t="shared" si="361"/>
        <v>0.76532760840151015</v>
      </c>
      <c r="AP640" s="181" t="str">
        <f t="shared" si="361"/>
        <v xml:space="preserve"> </v>
      </c>
      <c r="AQ640" s="181">
        <f t="shared" si="361"/>
        <v>0.77624456087705163</v>
      </c>
      <c r="AR640" s="179">
        <f t="shared" si="362"/>
        <v>0</v>
      </c>
      <c r="AS640" s="179">
        <f t="shared" si="362"/>
        <v>0</v>
      </c>
      <c r="AT640" s="179">
        <f t="shared" si="362"/>
        <v>0</v>
      </c>
      <c r="AU640" s="138">
        <f t="shared" si="387"/>
        <v>0</v>
      </c>
      <c r="AV640" s="182"/>
      <c r="AW640" s="168"/>
    </row>
    <row r="641" spans="1:48" s="183" customFormat="1" ht="24">
      <c r="A641" s="219"/>
      <c r="B641" s="136"/>
      <c r="C641" s="257" t="s">
        <v>52</v>
      </c>
      <c r="D641" s="179"/>
      <c r="E641" s="179"/>
      <c r="F641" s="179"/>
      <c r="G641" s="179">
        <f t="shared" ref="G641:G656" si="389">SUM(D641:F641)</f>
        <v>0</v>
      </c>
      <c r="H641" s="179"/>
      <c r="I641" s="179"/>
      <c r="J641" s="179"/>
      <c r="K641" s="179">
        <f t="shared" ref="K641:K656" si="390">SUM(H641:J641)</f>
        <v>0</v>
      </c>
      <c r="L641" s="179">
        <f t="shared" si="359"/>
        <v>0</v>
      </c>
      <c r="M641" s="179">
        <f t="shared" si="359"/>
        <v>0</v>
      </c>
      <c r="N641" s="179">
        <f t="shared" si="359"/>
        <v>0</v>
      </c>
      <c r="O641" s="179">
        <f t="shared" ref="O641:O656" si="391">SUM(L641:N641)</f>
        <v>0</v>
      </c>
      <c r="P641" s="179"/>
      <c r="Q641" s="179"/>
      <c r="R641" s="179"/>
      <c r="S641" s="179">
        <f t="shared" ref="S641:S656" si="392">SUM(P641:R641)</f>
        <v>0</v>
      </c>
      <c r="T641" s="179"/>
      <c r="U641" s="179"/>
      <c r="V641" s="179"/>
      <c r="W641" s="179">
        <f t="shared" ref="W641:W656" si="393">SUM(T641:V641)</f>
        <v>0</v>
      </c>
      <c r="X641" s="179"/>
      <c r="Y641" s="179">
        <f>+[3]CHDNCR!J159</f>
        <v>3005092</v>
      </c>
      <c r="Z641" s="179"/>
      <c r="AA641" s="179">
        <f t="shared" ref="AA641:AA656" si="394">SUM(X641:Z641)</f>
        <v>3005092</v>
      </c>
      <c r="AB641" s="179">
        <f t="shared" si="383"/>
        <v>0</v>
      </c>
      <c r="AC641" s="179">
        <f t="shared" si="383"/>
        <v>3005092</v>
      </c>
      <c r="AD641" s="179">
        <f t="shared" si="383"/>
        <v>0</v>
      </c>
      <c r="AE641" s="179">
        <f t="shared" si="384"/>
        <v>3005092</v>
      </c>
      <c r="AF641" s="179"/>
      <c r="AG641" s="179">
        <f>+[3]CHDNCR!AX159</f>
        <v>1996751.05</v>
      </c>
      <c r="AH641" s="179"/>
      <c r="AI641" s="179">
        <f t="shared" ref="AI641:AI656" si="395">SUM(AF641:AH641)</f>
        <v>1996751.05</v>
      </c>
      <c r="AJ641" s="179">
        <f t="shared" si="385"/>
        <v>0</v>
      </c>
      <c r="AK641" s="179">
        <f t="shared" si="385"/>
        <v>1008340.95</v>
      </c>
      <c r="AL641" s="179">
        <f t="shared" si="385"/>
        <v>0</v>
      </c>
      <c r="AM641" s="179">
        <f t="shared" ref="AM641:AM656" si="396">SUM(AJ641:AL641)</f>
        <v>1008340.95</v>
      </c>
      <c r="AN641" s="181" t="str">
        <f t="shared" si="361"/>
        <v xml:space="preserve"> </v>
      </c>
      <c r="AO641" s="181">
        <f t="shared" si="361"/>
        <v>0.66445588021930779</v>
      </c>
      <c r="AP641" s="181" t="str">
        <f t="shared" si="361"/>
        <v xml:space="preserve"> </v>
      </c>
      <c r="AQ641" s="181">
        <f t="shared" si="361"/>
        <v>0.66445588021930779</v>
      </c>
      <c r="AR641" s="179">
        <f t="shared" si="362"/>
        <v>0</v>
      </c>
      <c r="AS641" s="179">
        <f t="shared" si="362"/>
        <v>0</v>
      </c>
      <c r="AT641" s="179">
        <f t="shared" si="362"/>
        <v>0</v>
      </c>
      <c r="AU641" s="138">
        <f t="shared" si="387"/>
        <v>0</v>
      </c>
      <c r="AV641" s="182"/>
    </row>
    <row r="642" spans="1:48" s="183" customFormat="1">
      <c r="A642" s="219"/>
      <c r="B642" s="136"/>
      <c r="C642" s="257" t="s">
        <v>88</v>
      </c>
      <c r="D642" s="179"/>
      <c r="E642" s="179"/>
      <c r="F642" s="179"/>
      <c r="G642" s="179">
        <f t="shared" si="389"/>
        <v>0</v>
      </c>
      <c r="H642" s="179"/>
      <c r="I642" s="179"/>
      <c r="J642" s="179"/>
      <c r="K642" s="179">
        <f t="shared" si="390"/>
        <v>0</v>
      </c>
      <c r="L642" s="179">
        <f t="shared" si="359"/>
        <v>0</v>
      </c>
      <c r="M642" s="179">
        <f t="shared" si="359"/>
        <v>0</v>
      </c>
      <c r="N642" s="179">
        <f t="shared" si="359"/>
        <v>0</v>
      </c>
      <c r="O642" s="179">
        <f t="shared" si="391"/>
        <v>0</v>
      </c>
      <c r="P642" s="179"/>
      <c r="Q642" s="179"/>
      <c r="R642" s="179"/>
      <c r="S642" s="179">
        <f t="shared" si="392"/>
        <v>0</v>
      </c>
      <c r="T642" s="179"/>
      <c r="U642" s="179"/>
      <c r="V642" s="179"/>
      <c r="W642" s="179">
        <f t="shared" si="393"/>
        <v>0</v>
      </c>
      <c r="X642" s="179"/>
      <c r="Y642" s="179">
        <f>+[3]CHDCAR!J159</f>
        <v>500000</v>
      </c>
      <c r="Z642" s="179"/>
      <c r="AA642" s="179">
        <f t="shared" si="394"/>
        <v>500000</v>
      </c>
      <c r="AB642" s="179">
        <f t="shared" si="383"/>
        <v>0</v>
      </c>
      <c r="AC642" s="179">
        <f t="shared" si="383"/>
        <v>500000</v>
      </c>
      <c r="AD642" s="179">
        <f t="shared" si="383"/>
        <v>0</v>
      </c>
      <c r="AE642" s="179">
        <f t="shared" si="384"/>
        <v>500000</v>
      </c>
      <c r="AF642" s="179"/>
      <c r="AG642" s="179">
        <f>+[3]CHDCAR!AX159</f>
        <v>500000</v>
      </c>
      <c r="AH642" s="179"/>
      <c r="AI642" s="179">
        <f t="shared" si="395"/>
        <v>500000</v>
      </c>
      <c r="AJ642" s="179">
        <f t="shared" si="385"/>
        <v>0</v>
      </c>
      <c r="AK642" s="179">
        <f t="shared" si="385"/>
        <v>0</v>
      </c>
      <c r="AL642" s="179">
        <f t="shared" si="385"/>
        <v>0</v>
      </c>
      <c r="AM642" s="179">
        <f t="shared" si="396"/>
        <v>0</v>
      </c>
      <c r="AN642" s="181" t="str">
        <f t="shared" si="361"/>
        <v xml:space="preserve"> </v>
      </c>
      <c r="AO642" s="181">
        <f t="shared" si="361"/>
        <v>1</v>
      </c>
      <c r="AP642" s="181" t="str">
        <f t="shared" si="361"/>
        <v xml:space="preserve"> </v>
      </c>
      <c r="AQ642" s="181">
        <f t="shared" si="361"/>
        <v>1</v>
      </c>
      <c r="AR642" s="179">
        <f t="shared" si="362"/>
        <v>0</v>
      </c>
      <c r="AS642" s="179">
        <f t="shared" si="362"/>
        <v>0</v>
      </c>
      <c r="AT642" s="179">
        <f t="shared" si="362"/>
        <v>0</v>
      </c>
      <c r="AU642" s="138">
        <f t="shared" si="387"/>
        <v>0</v>
      </c>
      <c r="AV642" s="182"/>
    </row>
    <row r="643" spans="1:48" s="183" customFormat="1">
      <c r="A643" s="219"/>
      <c r="B643" s="220"/>
      <c r="C643" s="259" t="s">
        <v>80</v>
      </c>
      <c r="D643" s="179"/>
      <c r="E643" s="179"/>
      <c r="F643" s="179"/>
      <c r="G643" s="179">
        <f t="shared" si="389"/>
        <v>0</v>
      </c>
      <c r="H643" s="179"/>
      <c r="I643" s="179"/>
      <c r="J643" s="179"/>
      <c r="K643" s="179">
        <f t="shared" si="390"/>
        <v>0</v>
      </c>
      <c r="L643" s="179">
        <f t="shared" si="359"/>
        <v>0</v>
      </c>
      <c r="M643" s="179">
        <f t="shared" si="359"/>
        <v>0</v>
      </c>
      <c r="N643" s="179">
        <f t="shared" si="359"/>
        <v>0</v>
      </c>
      <c r="O643" s="179">
        <f t="shared" si="391"/>
        <v>0</v>
      </c>
      <c r="P643" s="179"/>
      <c r="Q643" s="179"/>
      <c r="R643" s="179"/>
      <c r="S643" s="179">
        <f t="shared" si="392"/>
        <v>0</v>
      </c>
      <c r="T643" s="179"/>
      <c r="U643" s="179"/>
      <c r="V643" s="179"/>
      <c r="W643" s="179">
        <f t="shared" si="393"/>
        <v>0</v>
      </c>
      <c r="X643" s="179"/>
      <c r="Y643" s="179">
        <f>+[3]CHD1!J159</f>
        <v>1010000</v>
      </c>
      <c r="Z643" s="179"/>
      <c r="AA643" s="179">
        <f t="shared" si="394"/>
        <v>1010000</v>
      </c>
      <c r="AB643" s="179">
        <f t="shared" si="383"/>
        <v>0</v>
      </c>
      <c r="AC643" s="179">
        <f t="shared" si="383"/>
        <v>1010000</v>
      </c>
      <c r="AD643" s="179">
        <f t="shared" si="383"/>
        <v>0</v>
      </c>
      <c r="AE643" s="179">
        <f t="shared" si="384"/>
        <v>1010000</v>
      </c>
      <c r="AF643" s="179"/>
      <c r="AG643" s="179">
        <f>+[3]CHD1!AX159</f>
        <v>1006353.3500000001</v>
      </c>
      <c r="AH643" s="179"/>
      <c r="AI643" s="179">
        <f t="shared" si="395"/>
        <v>1006353.3500000001</v>
      </c>
      <c r="AJ643" s="179">
        <f t="shared" si="385"/>
        <v>0</v>
      </c>
      <c r="AK643" s="179">
        <f t="shared" si="385"/>
        <v>3646.6499999999069</v>
      </c>
      <c r="AL643" s="179">
        <f t="shared" si="385"/>
        <v>0</v>
      </c>
      <c r="AM643" s="179">
        <f t="shared" si="396"/>
        <v>3646.6499999999069</v>
      </c>
      <c r="AN643" s="181" t="str">
        <f t="shared" si="361"/>
        <v xml:space="preserve"> </v>
      </c>
      <c r="AO643" s="181">
        <f t="shared" si="361"/>
        <v>0.99638945544554469</v>
      </c>
      <c r="AP643" s="181" t="str">
        <f t="shared" si="361"/>
        <v xml:space="preserve"> </v>
      </c>
      <c r="AQ643" s="181">
        <f t="shared" si="361"/>
        <v>0.99638945544554469</v>
      </c>
      <c r="AR643" s="179">
        <f t="shared" si="362"/>
        <v>0</v>
      </c>
      <c r="AS643" s="179">
        <f t="shared" si="362"/>
        <v>0</v>
      </c>
      <c r="AT643" s="179">
        <f t="shared" si="362"/>
        <v>0</v>
      </c>
      <c r="AU643" s="138">
        <f t="shared" si="387"/>
        <v>0</v>
      </c>
      <c r="AV643" s="182"/>
    </row>
    <row r="644" spans="1:48" s="183" customFormat="1" ht="24">
      <c r="A644" s="219"/>
      <c r="B644" s="220"/>
      <c r="C644" s="257" t="s">
        <v>91</v>
      </c>
      <c r="D644" s="179"/>
      <c r="E644" s="179"/>
      <c r="F644" s="179"/>
      <c r="G644" s="179">
        <f t="shared" si="389"/>
        <v>0</v>
      </c>
      <c r="H644" s="179"/>
      <c r="I644" s="179"/>
      <c r="J644" s="179"/>
      <c r="K644" s="179">
        <f t="shared" si="390"/>
        <v>0</v>
      </c>
      <c r="L644" s="179">
        <f t="shared" si="359"/>
        <v>0</v>
      </c>
      <c r="M644" s="179">
        <f t="shared" si="359"/>
        <v>0</v>
      </c>
      <c r="N644" s="179">
        <f t="shared" si="359"/>
        <v>0</v>
      </c>
      <c r="O644" s="179">
        <f t="shared" si="391"/>
        <v>0</v>
      </c>
      <c r="P644" s="179"/>
      <c r="Q644" s="179"/>
      <c r="R644" s="179"/>
      <c r="S644" s="179">
        <f t="shared" si="392"/>
        <v>0</v>
      </c>
      <c r="T644" s="179"/>
      <c r="U644" s="179"/>
      <c r="V644" s="179"/>
      <c r="W644" s="179">
        <f t="shared" si="393"/>
        <v>0</v>
      </c>
      <c r="X644" s="179"/>
      <c r="Y644" s="179">
        <f>+[3]CHD2!J159</f>
        <v>2558000</v>
      </c>
      <c r="Z644" s="179"/>
      <c r="AA644" s="179">
        <f t="shared" si="394"/>
        <v>2558000</v>
      </c>
      <c r="AB644" s="179">
        <f t="shared" si="383"/>
        <v>0</v>
      </c>
      <c r="AC644" s="179">
        <f t="shared" si="383"/>
        <v>2558000</v>
      </c>
      <c r="AD644" s="179">
        <f t="shared" si="383"/>
        <v>0</v>
      </c>
      <c r="AE644" s="179">
        <f t="shared" si="384"/>
        <v>2558000</v>
      </c>
      <c r="AF644" s="179"/>
      <c r="AG644" s="179">
        <f>+[3]CHD2!AX159</f>
        <v>2443662.81</v>
      </c>
      <c r="AH644" s="179"/>
      <c r="AI644" s="179">
        <f t="shared" si="395"/>
        <v>2443662.81</v>
      </c>
      <c r="AJ644" s="179">
        <f t="shared" si="385"/>
        <v>0</v>
      </c>
      <c r="AK644" s="179">
        <f t="shared" si="385"/>
        <v>114337.18999999994</v>
      </c>
      <c r="AL644" s="179">
        <f t="shared" si="385"/>
        <v>0</v>
      </c>
      <c r="AM644" s="179">
        <f t="shared" si="396"/>
        <v>114337.18999999994</v>
      </c>
      <c r="AN644" s="181" t="str">
        <f t="shared" si="361"/>
        <v xml:space="preserve"> </v>
      </c>
      <c r="AO644" s="181">
        <f t="shared" si="361"/>
        <v>0.95530211493354189</v>
      </c>
      <c r="AP644" s="181" t="str">
        <f t="shared" si="361"/>
        <v xml:space="preserve"> </v>
      </c>
      <c r="AQ644" s="181">
        <f t="shared" si="361"/>
        <v>0.95530211493354189</v>
      </c>
      <c r="AR644" s="179">
        <f t="shared" si="362"/>
        <v>0</v>
      </c>
      <c r="AS644" s="179">
        <f t="shared" si="362"/>
        <v>0</v>
      </c>
      <c r="AT644" s="179">
        <f t="shared" si="362"/>
        <v>0</v>
      </c>
      <c r="AU644" s="138">
        <f t="shared" si="387"/>
        <v>0</v>
      </c>
      <c r="AV644" s="182"/>
    </row>
    <row r="645" spans="1:48" s="183" customFormat="1">
      <c r="A645" s="219"/>
      <c r="B645" s="220"/>
      <c r="C645" s="257" t="s">
        <v>93</v>
      </c>
      <c r="D645" s="179"/>
      <c r="E645" s="179"/>
      <c r="F645" s="179"/>
      <c r="G645" s="179">
        <f t="shared" si="389"/>
        <v>0</v>
      </c>
      <c r="H645" s="179"/>
      <c r="I645" s="179"/>
      <c r="J645" s="179"/>
      <c r="K645" s="179">
        <f t="shared" si="390"/>
        <v>0</v>
      </c>
      <c r="L645" s="179">
        <f t="shared" si="359"/>
        <v>0</v>
      </c>
      <c r="M645" s="179">
        <f t="shared" si="359"/>
        <v>0</v>
      </c>
      <c r="N645" s="179">
        <f t="shared" si="359"/>
        <v>0</v>
      </c>
      <c r="O645" s="179">
        <f t="shared" si="391"/>
        <v>0</v>
      </c>
      <c r="P645" s="179"/>
      <c r="Q645" s="179"/>
      <c r="R645" s="179"/>
      <c r="S645" s="179">
        <f t="shared" si="392"/>
        <v>0</v>
      </c>
      <c r="T645" s="179"/>
      <c r="U645" s="179"/>
      <c r="V645" s="179"/>
      <c r="W645" s="179">
        <f t="shared" si="393"/>
        <v>0</v>
      </c>
      <c r="X645" s="179"/>
      <c r="Y645" s="179">
        <f>+[3]CHD3!J159</f>
        <v>5512500</v>
      </c>
      <c r="Z645" s="179"/>
      <c r="AA645" s="179">
        <f t="shared" si="394"/>
        <v>5512500</v>
      </c>
      <c r="AB645" s="179">
        <f t="shared" si="383"/>
        <v>0</v>
      </c>
      <c r="AC645" s="179">
        <f t="shared" si="383"/>
        <v>5512500</v>
      </c>
      <c r="AD645" s="179">
        <f t="shared" si="383"/>
        <v>0</v>
      </c>
      <c r="AE645" s="179">
        <f t="shared" si="384"/>
        <v>5512500</v>
      </c>
      <c r="AF645" s="179"/>
      <c r="AG645" s="179">
        <f>+[3]CHD3!AX159</f>
        <v>4843374.2</v>
      </c>
      <c r="AH645" s="179"/>
      <c r="AI645" s="179">
        <f t="shared" si="395"/>
        <v>4843374.2</v>
      </c>
      <c r="AJ645" s="179">
        <f t="shared" si="385"/>
        <v>0</v>
      </c>
      <c r="AK645" s="179">
        <f t="shared" si="385"/>
        <v>669125.79999999981</v>
      </c>
      <c r="AL645" s="179">
        <f t="shared" si="385"/>
        <v>0</v>
      </c>
      <c r="AM645" s="179">
        <f t="shared" si="396"/>
        <v>669125.79999999981</v>
      </c>
      <c r="AN645" s="181" t="str">
        <f t="shared" si="361"/>
        <v xml:space="preserve"> </v>
      </c>
      <c r="AO645" s="181">
        <f t="shared" si="361"/>
        <v>0.87861663492063491</v>
      </c>
      <c r="AP645" s="181" t="str">
        <f t="shared" si="361"/>
        <v xml:space="preserve"> </v>
      </c>
      <c r="AQ645" s="181">
        <f t="shared" si="361"/>
        <v>0.87861663492063491</v>
      </c>
      <c r="AR645" s="179">
        <f t="shared" si="362"/>
        <v>0</v>
      </c>
      <c r="AS645" s="179">
        <f t="shared" si="362"/>
        <v>0</v>
      </c>
      <c r="AT645" s="179">
        <f t="shared" si="362"/>
        <v>0</v>
      </c>
      <c r="AU645" s="138">
        <f t="shared" si="387"/>
        <v>0</v>
      </c>
      <c r="AV645" s="182"/>
    </row>
    <row r="646" spans="1:48" s="183" customFormat="1">
      <c r="A646" s="219"/>
      <c r="B646" s="136"/>
      <c r="C646" s="257" t="s">
        <v>95</v>
      </c>
      <c r="D646" s="179"/>
      <c r="E646" s="179"/>
      <c r="F646" s="179"/>
      <c r="G646" s="179">
        <f t="shared" si="389"/>
        <v>0</v>
      </c>
      <c r="H646" s="179"/>
      <c r="I646" s="179"/>
      <c r="J646" s="179"/>
      <c r="K646" s="179">
        <f t="shared" si="390"/>
        <v>0</v>
      </c>
      <c r="L646" s="179">
        <f t="shared" si="359"/>
        <v>0</v>
      </c>
      <c r="M646" s="179">
        <f t="shared" si="359"/>
        <v>0</v>
      </c>
      <c r="N646" s="179">
        <f t="shared" si="359"/>
        <v>0</v>
      </c>
      <c r="O646" s="179">
        <f t="shared" si="391"/>
        <v>0</v>
      </c>
      <c r="P646" s="179"/>
      <c r="Q646" s="179"/>
      <c r="R646" s="179"/>
      <c r="S646" s="179">
        <f t="shared" si="392"/>
        <v>0</v>
      </c>
      <c r="T646" s="179"/>
      <c r="U646" s="179"/>
      <c r="V646" s="179"/>
      <c r="W646" s="179">
        <f t="shared" si="393"/>
        <v>0</v>
      </c>
      <c r="X646" s="179"/>
      <c r="Y646" s="179">
        <f>+[3]CHD4A!J159</f>
        <v>2321000</v>
      </c>
      <c r="Z646" s="179"/>
      <c r="AA646" s="179">
        <f t="shared" si="394"/>
        <v>2321000</v>
      </c>
      <c r="AB646" s="179">
        <f t="shared" si="383"/>
        <v>0</v>
      </c>
      <c r="AC646" s="179">
        <f t="shared" si="383"/>
        <v>2321000</v>
      </c>
      <c r="AD646" s="179">
        <f t="shared" si="383"/>
        <v>0</v>
      </c>
      <c r="AE646" s="179">
        <f t="shared" si="384"/>
        <v>2321000</v>
      </c>
      <c r="AF646" s="179"/>
      <c r="AG646" s="179">
        <f>+[3]CHD4A!AX159</f>
        <v>2321000</v>
      </c>
      <c r="AH646" s="179"/>
      <c r="AI646" s="179">
        <f t="shared" si="395"/>
        <v>2321000</v>
      </c>
      <c r="AJ646" s="179">
        <f t="shared" ref="AJ646:AL656" si="397">+AB646-AF646</f>
        <v>0</v>
      </c>
      <c r="AK646" s="179">
        <f t="shared" si="397"/>
        <v>0</v>
      </c>
      <c r="AL646" s="179">
        <f t="shared" si="397"/>
        <v>0</v>
      </c>
      <c r="AM646" s="179">
        <f t="shared" si="396"/>
        <v>0</v>
      </c>
      <c r="AN646" s="181" t="str">
        <f t="shared" si="361"/>
        <v xml:space="preserve"> </v>
      </c>
      <c r="AO646" s="181">
        <f t="shared" si="361"/>
        <v>1</v>
      </c>
      <c r="AP646" s="181" t="str">
        <f t="shared" si="361"/>
        <v xml:space="preserve"> </v>
      </c>
      <c r="AQ646" s="181">
        <f t="shared" si="361"/>
        <v>1</v>
      </c>
      <c r="AR646" s="179">
        <f t="shared" si="362"/>
        <v>0</v>
      </c>
      <c r="AS646" s="179">
        <f t="shared" si="362"/>
        <v>0</v>
      </c>
      <c r="AT646" s="179">
        <f t="shared" si="362"/>
        <v>0</v>
      </c>
      <c r="AU646" s="138">
        <f t="shared" si="387"/>
        <v>0</v>
      </c>
      <c r="AV646" s="182"/>
    </row>
    <row r="647" spans="1:48" s="183" customFormat="1">
      <c r="A647" s="219"/>
      <c r="B647" s="136"/>
      <c r="C647" s="257" t="s">
        <v>97</v>
      </c>
      <c r="D647" s="179"/>
      <c r="E647" s="179"/>
      <c r="F647" s="179"/>
      <c r="G647" s="179">
        <f t="shared" si="389"/>
        <v>0</v>
      </c>
      <c r="H647" s="179"/>
      <c r="I647" s="179"/>
      <c r="J647" s="179"/>
      <c r="K647" s="179">
        <f t="shared" si="390"/>
        <v>0</v>
      </c>
      <c r="L647" s="179">
        <f t="shared" si="359"/>
        <v>0</v>
      </c>
      <c r="M647" s="179">
        <f t="shared" si="359"/>
        <v>0</v>
      </c>
      <c r="N647" s="179">
        <f t="shared" si="359"/>
        <v>0</v>
      </c>
      <c r="O647" s="179">
        <f t="shared" si="391"/>
        <v>0</v>
      </c>
      <c r="P647" s="179"/>
      <c r="Q647" s="179"/>
      <c r="R647" s="179"/>
      <c r="S647" s="179">
        <f t="shared" si="392"/>
        <v>0</v>
      </c>
      <c r="T647" s="179"/>
      <c r="U647" s="179"/>
      <c r="V647" s="179"/>
      <c r="W647" s="179">
        <f t="shared" si="393"/>
        <v>0</v>
      </c>
      <c r="X647" s="179"/>
      <c r="Y647" s="179">
        <f>+[3]CHD4B!J159</f>
        <v>2250000</v>
      </c>
      <c r="Z647" s="179"/>
      <c r="AA647" s="179">
        <f t="shared" si="394"/>
        <v>2250000</v>
      </c>
      <c r="AB647" s="179">
        <f t="shared" si="383"/>
        <v>0</v>
      </c>
      <c r="AC647" s="179">
        <f t="shared" si="383"/>
        <v>2250000</v>
      </c>
      <c r="AD647" s="179">
        <f t="shared" si="383"/>
        <v>0</v>
      </c>
      <c r="AE647" s="179">
        <f t="shared" si="384"/>
        <v>2250000</v>
      </c>
      <c r="AF647" s="179"/>
      <c r="AG647" s="179">
        <f>+[3]CHD4B!AX159</f>
        <v>2151896.52</v>
      </c>
      <c r="AH647" s="179"/>
      <c r="AI647" s="179">
        <f t="shared" si="395"/>
        <v>2151896.52</v>
      </c>
      <c r="AJ647" s="179">
        <f t="shared" si="397"/>
        <v>0</v>
      </c>
      <c r="AK647" s="179">
        <f t="shared" si="397"/>
        <v>98103.479999999981</v>
      </c>
      <c r="AL647" s="179">
        <f t="shared" si="397"/>
        <v>0</v>
      </c>
      <c r="AM647" s="179">
        <f t="shared" si="396"/>
        <v>98103.479999999981</v>
      </c>
      <c r="AN647" s="181" t="str">
        <f t="shared" si="361"/>
        <v xml:space="preserve"> </v>
      </c>
      <c r="AO647" s="181">
        <f t="shared" si="361"/>
        <v>0.95639845333333329</v>
      </c>
      <c r="AP647" s="181" t="str">
        <f t="shared" si="361"/>
        <v xml:space="preserve"> </v>
      </c>
      <c r="AQ647" s="181">
        <f t="shared" si="361"/>
        <v>0.95639845333333329</v>
      </c>
      <c r="AR647" s="179">
        <f t="shared" si="362"/>
        <v>0</v>
      </c>
      <c r="AS647" s="179">
        <f t="shared" si="362"/>
        <v>0</v>
      </c>
      <c r="AT647" s="179">
        <f t="shared" si="362"/>
        <v>0</v>
      </c>
      <c r="AU647" s="138">
        <f t="shared" si="387"/>
        <v>0</v>
      </c>
      <c r="AV647" s="182"/>
    </row>
    <row r="648" spans="1:48" s="183" customFormat="1">
      <c r="A648" s="219"/>
      <c r="B648" s="220"/>
      <c r="C648" s="257" t="s">
        <v>53</v>
      </c>
      <c r="D648" s="179"/>
      <c r="E648" s="179"/>
      <c r="F648" s="179"/>
      <c r="G648" s="179">
        <f t="shared" si="389"/>
        <v>0</v>
      </c>
      <c r="H648" s="179"/>
      <c r="I648" s="179"/>
      <c r="J648" s="179"/>
      <c r="K648" s="179">
        <f t="shared" si="390"/>
        <v>0</v>
      </c>
      <c r="L648" s="179">
        <f t="shared" si="359"/>
        <v>0</v>
      </c>
      <c r="M648" s="179">
        <f t="shared" si="359"/>
        <v>0</v>
      </c>
      <c r="N648" s="179">
        <f t="shared" si="359"/>
        <v>0</v>
      </c>
      <c r="O648" s="179">
        <f t="shared" si="391"/>
        <v>0</v>
      </c>
      <c r="P648" s="179"/>
      <c r="Q648" s="179"/>
      <c r="R648" s="179"/>
      <c r="S648" s="179">
        <f t="shared" si="392"/>
        <v>0</v>
      </c>
      <c r="T648" s="179"/>
      <c r="U648" s="179"/>
      <c r="V648" s="179"/>
      <c r="W648" s="179">
        <f t="shared" si="393"/>
        <v>0</v>
      </c>
      <c r="X648" s="179"/>
      <c r="Y648" s="179">
        <f>+[3]CHD5!J159</f>
        <v>500000</v>
      </c>
      <c r="Z648" s="179"/>
      <c r="AA648" s="179">
        <f t="shared" si="394"/>
        <v>500000</v>
      </c>
      <c r="AB648" s="179">
        <f t="shared" si="383"/>
        <v>0</v>
      </c>
      <c r="AC648" s="179">
        <f t="shared" si="383"/>
        <v>500000</v>
      </c>
      <c r="AD648" s="179">
        <f t="shared" si="383"/>
        <v>0</v>
      </c>
      <c r="AE648" s="179">
        <f t="shared" si="384"/>
        <v>500000</v>
      </c>
      <c r="AF648" s="179"/>
      <c r="AG648" s="179">
        <f>+[3]CHD5!AX159</f>
        <v>500000</v>
      </c>
      <c r="AH648" s="179"/>
      <c r="AI648" s="179">
        <f t="shared" si="395"/>
        <v>500000</v>
      </c>
      <c r="AJ648" s="179">
        <f t="shared" si="397"/>
        <v>0</v>
      </c>
      <c r="AK648" s="179">
        <f t="shared" si="397"/>
        <v>0</v>
      </c>
      <c r="AL648" s="179">
        <f t="shared" si="397"/>
        <v>0</v>
      </c>
      <c r="AM648" s="179">
        <f t="shared" si="396"/>
        <v>0</v>
      </c>
      <c r="AN648" s="181" t="str">
        <f t="shared" si="361"/>
        <v xml:space="preserve"> </v>
      </c>
      <c r="AO648" s="181">
        <f t="shared" si="361"/>
        <v>1</v>
      </c>
      <c r="AP648" s="181" t="str">
        <f t="shared" si="361"/>
        <v xml:space="preserve"> </v>
      </c>
      <c r="AQ648" s="181">
        <f t="shared" si="361"/>
        <v>1</v>
      </c>
      <c r="AR648" s="179">
        <f t="shared" si="362"/>
        <v>0</v>
      </c>
      <c r="AS648" s="179">
        <f t="shared" si="362"/>
        <v>0</v>
      </c>
      <c r="AT648" s="179">
        <f t="shared" si="362"/>
        <v>0</v>
      </c>
      <c r="AU648" s="138">
        <f t="shared" si="387"/>
        <v>0</v>
      </c>
      <c r="AV648" s="182"/>
    </row>
    <row r="649" spans="1:48" s="183" customFormat="1">
      <c r="A649" s="219"/>
      <c r="B649" s="220"/>
      <c r="C649" s="257" t="s">
        <v>100</v>
      </c>
      <c r="D649" s="179"/>
      <c r="E649" s="179"/>
      <c r="F649" s="179"/>
      <c r="G649" s="179">
        <f t="shared" si="389"/>
        <v>0</v>
      </c>
      <c r="H649" s="179"/>
      <c r="I649" s="179"/>
      <c r="J649" s="179"/>
      <c r="K649" s="179">
        <f t="shared" si="390"/>
        <v>0</v>
      </c>
      <c r="L649" s="179">
        <f t="shared" si="359"/>
        <v>0</v>
      </c>
      <c r="M649" s="179">
        <f t="shared" si="359"/>
        <v>0</v>
      </c>
      <c r="N649" s="179">
        <f t="shared" si="359"/>
        <v>0</v>
      </c>
      <c r="O649" s="179">
        <f t="shared" si="391"/>
        <v>0</v>
      </c>
      <c r="P649" s="179"/>
      <c r="Q649" s="179"/>
      <c r="R649" s="179"/>
      <c r="S649" s="179">
        <f t="shared" si="392"/>
        <v>0</v>
      </c>
      <c r="T649" s="179"/>
      <c r="U649" s="179"/>
      <c r="V649" s="179"/>
      <c r="W649" s="179">
        <f t="shared" si="393"/>
        <v>0</v>
      </c>
      <c r="X649" s="179"/>
      <c r="Y649" s="179">
        <f>+[3]CHD6!J159</f>
        <v>580000</v>
      </c>
      <c r="Z649" s="179"/>
      <c r="AA649" s="179">
        <f t="shared" si="394"/>
        <v>580000</v>
      </c>
      <c r="AB649" s="179">
        <f t="shared" si="383"/>
        <v>0</v>
      </c>
      <c r="AC649" s="179">
        <f t="shared" si="383"/>
        <v>580000</v>
      </c>
      <c r="AD649" s="179">
        <f t="shared" si="383"/>
        <v>0</v>
      </c>
      <c r="AE649" s="179">
        <f t="shared" si="384"/>
        <v>580000</v>
      </c>
      <c r="AF649" s="179"/>
      <c r="AG649" s="179">
        <f>+[3]CHD6!AX159</f>
        <v>0</v>
      </c>
      <c r="AH649" s="179"/>
      <c r="AI649" s="179">
        <f t="shared" si="395"/>
        <v>0</v>
      </c>
      <c r="AJ649" s="179">
        <f t="shared" si="397"/>
        <v>0</v>
      </c>
      <c r="AK649" s="179">
        <f t="shared" si="397"/>
        <v>580000</v>
      </c>
      <c r="AL649" s="179">
        <f t="shared" si="397"/>
        <v>0</v>
      </c>
      <c r="AM649" s="179">
        <f t="shared" si="396"/>
        <v>580000</v>
      </c>
      <c r="AN649" s="181" t="str">
        <f t="shared" si="361"/>
        <v xml:space="preserve"> </v>
      </c>
      <c r="AO649" s="181">
        <f t="shared" si="361"/>
        <v>0</v>
      </c>
      <c r="AP649" s="181" t="str">
        <f t="shared" si="361"/>
        <v xml:space="preserve"> </v>
      </c>
      <c r="AQ649" s="181">
        <f t="shared" si="361"/>
        <v>0</v>
      </c>
      <c r="AR649" s="179">
        <f t="shared" si="362"/>
        <v>0</v>
      </c>
      <c r="AS649" s="179">
        <f t="shared" si="362"/>
        <v>0</v>
      </c>
      <c r="AT649" s="179">
        <f t="shared" si="362"/>
        <v>0</v>
      </c>
      <c r="AU649" s="138">
        <f t="shared" si="387"/>
        <v>0</v>
      </c>
      <c r="AV649" s="182"/>
    </row>
    <row r="650" spans="1:48" s="183" customFormat="1">
      <c r="A650" s="219"/>
      <c r="B650" s="220"/>
      <c r="C650" s="257" t="s">
        <v>54</v>
      </c>
      <c r="D650" s="179"/>
      <c r="E650" s="179"/>
      <c r="F650" s="179"/>
      <c r="G650" s="179">
        <f t="shared" si="389"/>
        <v>0</v>
      </c>
      <c r="H650" s="179"/>
      <c r="I650" s="179"/>
      <c r="J650" s="179"/>
      <c r="K650" s="179">
        <f t="shared" si="390"/>
        <v>0</v>
      </c>
      <c r="L650" s="179">
        <f t="shared" si="359"/>
        <v>0</v>
      </c>
      <c r="M650" s="179">
        <f t="shared" si="359"/>
        <v>0</v>
      </c>
      <c r="N650" s="179">
        <f t="shared" si="359"/>
        <v>0</v>
      </c>
      <c r="O650" s="179">
        <f t="shared" si="391"/>
        <v>0</v>
      </c>
      <c r="P650" s="179"/>
      <c r="Q650" s="179"/>
      <c r="R650" s="179"/>
      <c r="S650" s="179">
        <f t="shared" si="392"/>
        <v>0</v>
      </c>
      <c r="T650" s="179"/>
      <c r="U650" s="179"/>
      <c r="V650" s="179"/>
      <c r="W650" s="179">
        <f t="shared" si="393"/>
        <v>0</v>
      </c>
      <c r="X650" s="179"/>
      <c r="Y650" s="179">
        <f>+[3]CHD7!J159</f>
        <v>5450000</v>
      </c>
      <c r="Z650" s="179"/>
      <c r="AA650" s="179">
        <f t="shared" si="394"/>
        <v>5450000</v>
      </c>
      <c r="AB650" s="179">
        <f t="shared" si="383"/>
        <v>0</v>
      </c>
      <c r="AC650" s="179">
        <f t="shared" si="383"/>
        <v>5450000</v>
      </c>
      <c r="AD650" s="179">
        <f t="shared" si="383"/>
        <v>0</v>
      </c>
      <c r="AE650" s="179">
        <f t="shared" si="384"/>
        <v>5450000</v>
      </c>
      <c r="AF650" s="179"/>
      <c r="AG650" s="179">
        <f>+[3]CHD7!AX159</f>
        <v>432508.82</v>
      </c>
      <c r="AH650" s="179"/>
      <c r="AI650" s="179">
        <f t="shared" si="395"/>
        <v>432508.82</v>
      </c>
      <c r="AJ650" s="179">
        <f t="shared" si="397"/>
        <v>0</v>
      </c>
      <c r="AK650" s="179">
        <f t="shared" si="397"/>
        <v>5017491.18</v>
      </c>
      <c r="AL650" s="179">
        <f t="shared" si="397"/>
        <v>0</v>
      </c>
      <c r="AM650" s="179">
        <f t="shared" si="396"/>
        <v>5017491.18</v>
      </c>
      <c r="AN650" s="181" t="str">
        <f t="shared" si="361"/>
        <v xml:space="preserve"> </v>
      </c>
      <c r="AO650" s="181">
        <f t="shared" si="361"/>
        <v>7.9359416513761466E-2</v>
      </c>
      <c r="AP650" s="181" t="str">
        <f t="shared" si="361"/>
        <v xml:space="preserve"> </v>
      </c>
      <c r="AQ650" s="181">
        <f t="shared" si="361"/>
        <v>7.9359416513761466E-2</v>
      </c>
      <c r="AR650" s="179">
        <f t="shared" si="362"/>
        <v>0</v>
      </c>
      <c r="AS650" s="179">
        <f t="shared" si="362"/>
        <v>0</v>
      </c>
      <c r="AT650" s="179">
        <f t="shared" si="362"/>
        <v>0</v>
      </c>
      <c r="AU650" s="138">
        <f t="shared" si="387"/>
        <v>0</v>
      </c>
      <c r="AV650" s="182"/>
    </row>
    <row r="651" spans="1:48" s="183" customFormat="1">
      <c r="A651" s="219"/>
      <c r="B651" s="220"/>
      <c r="C651" s="257" t="s">
        <v>103</v>
      </c>
      <c r="D651" s="179"/>
      <c r="E651" s="179"/>
      <c r="F651" s="179"/>
      <c r="G651" s="179">
        <f t="shared" si="389"/>
        <v>0</v>
      </c>
      <c r="H651" s="179"/>
      <c r="I651" s="179"/>
      <c r="J651" s="179"/>
      <c r="K651" s="179">
        <f t="shared" si="390"/>
        <v>0</v>
      </c>
      <c r="L651" s="179">
        <f t="shared" si="359"/>
        <v>0</v>
      </c>
      <c r="M651" s="179">
        <f t="shared" si="359"/>
        <v>0</v>
      </c>
      <c r="N651" s="179">
        <f t="shared" si="359"/>
        <v>0</v>
      </c>
      <c r="O651" s="179">
        <f t="shared" si="391"/>
        <v>0</v>
      </c>
      <c r="P651" s="179"/>
      <c r="Q651" s="179"/>
      <c r="R651" s="179"/>
      <c r="S651" s="179">
        <f t="shared" si="392"/>
        <v>0</v>
      </c>
      <c r="T651" s="179"/>
      <c r="U651" s="179"/>
      <c r="V651" s="179"/>
      <c r="W651" s="179">
        <f t="shared" si="393"/>
        <v>0</v>
      </c>
      <c r="X651" s="179"/>
      <c r="Y651" s="179">
        <f>+[3]CHD8!J159</f>
        <v>4200000</v>
      </c>
      <c r="Z651" s="179"/>
      <c r="AA651" s="179">
        <f t="shared" si="394"/>
        <v>4200000</v>
      </c>
      <c r="AB651" s="179">
        <f t="shared" si="383"/>
        <v>0</v>
      </c>
      <c r="AC651" s="179">
        <f t="shared" si="383"/>
        <v>4200000</v>
      </c>
      <c r="AD651" s="179">
        <f t="shared" si="383"/>
        <v>0</v>
      </c>
      <c r="AE651" s="179">
        <f t="shared" si="384"/>
        <v>4200000</v>
      </c>
      <c r="AF651" s="179"/>
      <c r="AG651" s="179">
        <f>+[3]CHD8!AX159</f>
        <v>4119442.5</v>
      </c>
      <c r="AH651" s="179"/>
      <c r="AI651" s="179">
        <f t="shared" si="395"/>
        <v>4119442.5</v>
      </c>
      <c r="AJ651" s="179">
        <f t="shared" si="397"/>
        <v>0</v>
      </c>
      <c r="AK651" s="179">
        <f t="shared" si="397"/>
        <v>80557.5</v>
      </c>
      <c r="AL651" s="179">
        <f t="shared" si="397"/>
        <v>0</v>
      </c>
      <c r="AM651" s="179">
        <f t="shared" si="396"/>
        <v>80557.5</v>
      </c>
      <c r="AN651" s="181" t="str">
        <f t="shared" si="361"/>
        <v xml:space="preserve"> </v>
      </c>
      <c r="AO651" s="181">
        <f t="shared" si="361"/>
        <v>0.98081964285714285</v>
      </c>
      <c r="AP651" s="181" t="str">
        <f t="shared" si="361"/>
        <v xml:space="preserve"> </v>
      </c>
      <c r="AQ651" s="181">
        <f t="shared" si="361"/>
        <v>0.98081964285714285</v>
      </c>
      <c r="AR651" s="179">
        <f t="shared" si="362"/>
        <v>0</v>
      </c>
      <c r="AS651" s="179">
        <f t="shared" si="362"/>
        <v>0</v>
      </c>
      <c r="AT651" s="179">
        <f t="shared" si="362"/>
        <v>0</v>
      </c>
      <c r="AU651" s="138">
        <f t="shared" si="387"/>
        <v>0</v>
      </c>
      <c r="AV651" s="182"/>
    </row>
    <row r="652" spans="1:48" s="183" customFormat="1" ht="24">
      <c r="A652" s="219"/>
      <c r="B652" s="220"/>
      <c r="C652" s="257" t="s">
        <v>105</v>
      </c>
      <c r="D652" s="179"/>
      <c r="E652" s="179"/>
      <c r="F652" s="179"/>
      <c r="G652" s="179">
        <f t="shared" si="389"/>
        <v>0</v>
      </c>
      <c r="H652" s="179"/>
      <c r="I652" s="179"/>
      <c r="J652" s="179"/>
      <c r="K652" s="179">
        <f t="shared" si="390"/>
        <v>0</v>
      </c>
      <c r="L652" s="179">
        <f t="shared" ref="L652:N656" si="398">+D652+H652</f>
        <v>0</v>
      </c>
      <c r="M652" s="179">
        <f t="shared" si="398"/>
        <v>0</v>
      </c>
      <c r="N652" s="179">
        <f t="shared" si="398"/>
        <v>0</v>
      </c>
      <c r="O652" s="179">
        <f t="shared" si="391"/>
        <v>0</v>
      </c>
      <c r="P652" s="179"/>
      <c r="Q652" s="179"/>
      <c r="R652" s="179"/>
      <c r="S652" s="179">
        <f t="shared" si="392"/>
        <v>0</v>
      </c>
      <c r="T652" s="179"/>
      <c r="U652" s="179"/>
      <c r="V652" s="179"/>
      <c r="W652" s="179">
        <f t="shared" si="393"/>
        <v>0</v>
      </c>
      <c r="X652" s="179"/>
      <c r="Y652" s="179">
        <f>+[3]CHD9!J159</f>
        <v>3100000</v>
      </c>
      <c r="Z652" s="179"/>
      <c r="AA652" s="179">
        <f t="shared" si="394"/>
        <v>3100000</v>
      </c>
      <c r="AB652" s="179">
        <f t="shared" si="383"/>
        <v>0</v>
      </c>
      <c r="AC652" s="179">
        <f t="shared" si="383"/>
        <v>3100000</v>
      </c>
      <c r="AD652" s="179">
        <f t="shared" si="383"/>
        <v>0</v>
      </c>
      <c r="AE652" s="179">
        <f t="shared" si="384"/>
        <v>3100000</v>
      </c>
      <c r="AF652" s="179"/>
      <c r="AG652" s="179">
        <f>+[3]CHD9!AX159</f>
        <v>1500253.25</v>
      </c>
      <c r="AH652" s="179"/>
      <c r="AI652" s="179">
        <f t="shared" si="395"/>
        <v>1500253.25</v>
      </c>
      <c r="AJ652" s="179">
        <f t="shared" si="397"/>
        <v>0</v>
      </c>
      <c r="AK652" s="179">
        <f t="shared" si="397"/>
        <v>1599746.75</v>
      </c>
      <c r="AL652" s="179">
        <f t="shared" si="397"/>
        <v>0</v>
      </c>
      <c r="AM652" s="179">
        <f t="shared" si="396"/>
        <v>1599746.75</v>
      </c>
      <c r="AN652" s="181" t="str">
        <f t="shared" ref="AN652:AQ656" si="399">IF(AB652=0," ",AF652/AB652)</f>
        <v xml:space="preserve"> </v>
      </c>
      <c r="AO652" s="181">
        <f t="shared" si="399"/>
        <v>0.48395266129032261</v>
      </c>
      <c r="AP652" s="181" t="str">
        <f t="shared" si="399"/>
        <v xml:space="preserve"> </v>
      </c>
      <c r="AQ652" s="181">
        <f t="shared" si="399"/>
        <v>0.48395266129032261</v>
      </c>
      <c r="AR652" s="179">
        <f t="shared" ref="AR652:AT656" si="400">+L652-P652-T652</f>
        <v>0</v>
      </c>
      <c r="AS652" s="179">
        <f t="shared" si="400"/>
        <v>0</v>
      </c>
      <c r="AT652" s="179">
        <f t="shared" si="400"/>
        <v>0</v>
      </c>
      <c r="AU652" s="138">
        <f t="shared" si="387"/>
        <v>0</v>
      </c>
      <c r="AV652" s="182"/>
    </row>
    <row r="653" spans="1:48" s="183" customFormat="1" ht="24">
      <c r="A653" s="219"/>
      <c r="B653" s="220"/>
      <c r="C653" s="257" t="s">
        <v>107</v>
      </c>
      <c r="D653" s="179"/>
      <c r="E653" s="179"/>
      <c r="F653" s="179"/>
      <c r="G653" s="179">
        <f t="shared" si="389"/>
        <v>0</v>
      </c>
      <c r="H653" s="179"/>
      <c r="I653" s="179"/>
      <c r="J653" s="179"/>
      <c r="K653" s="179">
        <f t="shared" si="390"/>
        <v>0</v>
      </c>
      <c r="L653" s="179">
        <f t="shared" si="398"/>
        <v>0</v>
      </c>
      <c r="M653" s="179">
        <f t="shared" si="398"/>
        <v>0</v>
      </c>
      <c r="N653" s="179">
        <f t="shared" si="398"/>
        <v>0</v>
      </c>
      <c r="O653" s="179">
        <f t="shared" si="391"/>
        <v>0</v>
      </c>
      <c r="P653" s="179"/>
      <c r="Q653" s="179"/>
      <c r="R653" s="179"/>
      <c r="S653" s="179">
        <f t="shared" si="392"/>
        <v>0</v>
      </c>
      <c r="T653" s="179"/>
      <c r="U653" s="179"/>
      <c r="V653" s="179"/>
      <c r="W653" s="179">
        <f t="shared" si="393"/>
        <v>0</v>
      </c>
      <c r="X653" s="179"/>
      <c r="Y653" s="179">
        <f>+[3]CHD10!J159</f>
        <v>1000000</v>
      </c>
      <c r="Z653" s="179"/>
      <c r="AA653" s="179">
        <f t="shared" si="394"/>
        <v>1000000</v>
      </c>
      <c r="AB653" s="179">
        <f t="shared" si="383"/>
        <v>0</v>
      </c>
      <c r="AC653" s="179">
        <f t="shared" si="383"/>
        <v>1000000</v>
      </c>
      <c r="AD653" s="179">
        <f t="shared" si="383"/>
        <v>0</v>
      </c>
      <c r="AE653" s="179">
        <f t="shared" si="384"/>
        <v>1000000</v>
      </c>
      <c r="AF653" s="179"/>
      <c r="AG653" s="179">
        <f>+[3]CHD10!AX159</f>
        <v>991365</v>
      </c>
      <c r="AH653" s="179"/>
      <c r="AI653" s="179">
        <f t="shared" si="395"/>
        <v>991365</v>
      </c>
      <c r="AJ653" s="179">
        <f t="shared" si="397"/>
        <v>0</v>
      </c>
      <c r="AK653" s="179">
        <f t="shared" si="397"/>
        <v>8635</v>
      </c>
      <c r="AL653" s="179">
        <f t="shared" si="397"/>
        <v>0</v>
      </c>
      <c r="AM653" s="179">
        <f t="shared" si="396"/>
        <v>8635</v>
      </c>
      <c r="AN653" s="181" t="str">
        <f t="shared" si="399"/>
        <v xml:space="preserve"> </v>
      </c>
      <c r="AO653" s="181">
        <f t="shared" si="399"/>
        <v>0.99136500000000005</v>
      </c>
      <c r="AP653" s="181" t="str">
        <f t="shared" si="399"/>
        <v xml:space="preserve"> </v>
      </c>
      <c r="AQ653" s="181">
        <f t="shared" si="399"/>
        <v>0.99136500000000005</v>
      </c>
      <c r="AR653" s="179">
        <f t="shared" si="400"/>
        <v>0</v>
      </c>
      <c r="AS653" s="179">
        <f t="shared" si="400"/>
        <v>0</v>
      </c>
      <c r="AT653" s="179">
        <f t="shared" si="400"/>
        <v>0</v>
      </c>
      <c r="AU653" s="138">
        <f t="shared" si="387"/>
        <v>0</v>
      </c>
      <c r="AV653" s="182"/>
    </row>
    <row r="654" spans="1:48" s="183" customFormat="1">
      <c r="A654" s="219"/>
      <c r="B654" s="220"/>
      <c r="C654" s="257" t="s">
        <v>55</v>
      </c>
      <c r="D654" s="179"/>
      <c r="E654" s="179"/>
      <c r="F654" s="179"/>
      <c r="G654" s="179">
        <f t="shared" si="389"/>
        <v>0</v>
      </c>
      <c r="H654" s="179"/>
      <c r="I654" s="179"/>
      <c r="J654" s="179"/>
      <c r="K654" s="179">
        <f t="shared" si="390"/>
        <v>0</v>
      </c>
      <c r="L654" s="179">
        <f t="shared" si="398"/>
        <v>0</v>
      </c>
      <c r="M654" s="179">
        <f t="shared" si="398"/>
        <v>0</v>
      </c>
      <c r="N654" s="179">
        <f t="shared" si="398"/>
        <v>0</v>
      </c>
      <c r="O654" s="179">
        <f t="shared" si="391"/>
        <v>0</v>
      </c>
      <c r="P654" s="179"/>
      <c r="Q654" s="179"/>
      <c r="R654" s="179"/>
      <c r="S654" s="179">
        <f t="shared" si="392"/>
        <v>0</v>
      </c>
      <c r="T654" s="179"/>
      <c r="U654" s="179"/>
      <c r="V654" s="179"/>
      <c r="W654" s="179">
        <f t="shared" si="393"/>
        <v>0</v>
      </c>
      <c r="X654" s="179"/>
      <c r="Y654" s="179">
        <f>+[3]CHD11!J159</f>
        <v>500000</v>
      </c>
      <c r="Z654" s="179"/>
      <c r="AA654" s="179">
        <f t="shared" si="394"/>
        <v>500000</v>
      </c>
      <c r="AB654" s="179">
        <f t="shared" si="383"/>
        <v>0</v>
      </c>
      <c r="AC654" s="179">
        <f t="shared" si="383"/>
        <v>500000</v>
      </c>
      <c r="AD654" s="179">
        <f t="shared" si="383"/>
        <v>0</v>
      </c>
      <c r="AE654" s="179">
        <f t="shared" si="384"/>
        <v>500000</v>
      </c>
      <c r="AF654" s="179"/>
      <c r="AG654" s="179">
        <f>+[3]CHD11!AX159</f>
        <v>463400</v>
      </c>
      <c r="AH654" s="179"/>
      <c r="AI654" s="179">
        <f t="shared" si="395"/>
        <v>463400</v>
      </c>
      <c r="AJ654" s="179">
        <f t="shared" si="397"/>
        <v>0</v>
      </c>
      <c r="AK654" s="179">
        <f t="shared" si="397"/>
        <v>36600</v>
      </c>
      <c r="AL654" s="179">
        <f t="shared" si="397"/>
        <v>0</v>
      </c>
      <c r="AM654" s="179">
        <f t="shared" si="396"/>
        <v>36600</v>
      </c>
      <c r="AN654" s="181" t="str">
        <f t="shared" si="399"/>
        <v xml:space="preserve"> </v>
      </c>
      <c r="AO654" s="181">
        <f t="shared" si="399"/>
        <v>0.92679999999999996</v>
      </c>
      <c r="AP654" s="181" t="str">
        <f t="shared" si="399"/>
        <v xml:space="preserve"> </v>
      </c>
      <c r="AQ654" s="181">
        <f t="shared" si="399"/>
        <v>0.92679999999999996</v>
      </c>
      <c r="AR654" s="179">
        <f t="shared" si="400"/>
        <v>0</v>
      </c>
      <c r="AS654" s="179">
        <f t="shared" si="400"/>
        <v>0</v>
      </c>
      <c r="AT654" s="179">
        <f t="shared" si="400"/>
        <v>0</v>
      </c>
      <c r="AU654" s="138">
        <f t="shared" si="387"/>
        <v>0</v>
      </c>
      <c r="AV654" s="182"/>
    </row>
    <row r="655" spans="1:48" s="183" customFormat="1">
      <c r="A655" s="219"/>
      <c r="B655" s="220"/>
      <c r="C655" s="257" t="s">
        <v>56</v>
      </c>
      <c r="D655" s="179"/>
      <c r="E655" s="179"/>
      <c r="F655" s="179"/>
      <c r="G655" s="179">
        <f t="shared" si="389"/>
        <v>0</v>
      </c>
      <c r="H655" s="179"/>
      <c r="I655" s="179"/>
      <c r="J655" s="179"/>
      <c r="K655" s="179">
        <f t="shared" si="390"/>
        <v>0</v>
      </c>
      <c r="L655" s="179">
        <f t="shared" si="398"/>
        <v>0</v>
      </c>
      <c r="M655" s="179">
        <f t="shared" si="398"/>
        <v>0</v>
      </c>
      <c r="N655" s="179">
        <f t="shared" si="398"/>
        <v>0</v>
      </c>
      <c r="O655" s="179">
        <f t="shared" si="391"/>
        <v>0</v>
      </c>
      <c r="P655" s="179"/>
      <c r="Q655" s="179"/>
      <c r="R655" s="179"/>
      <c r="S655" s="179">
        <f t="shared" si="392"/>
        <v>0</v>
      </c>
      <c r="T655" s="179"/>
      <c r="U655" s="179"/>
      <c r="V655" s="179"/>
      <c r="W655" s="179">
        <f t="shared" si="393"/>
        <v>0</v>
      </c>
      <c r="X655" s="179"/>
      <c r="Y655" s="179">
        <f>+[3]CHD12!J159</f>
        <v>548000</v>
      </c>
      <c r="Z655" s="179"/>
      <c r="AA655" s="179">
        <f t="shared" si="394"/>
        <v>548000</v>
      </c>
      <c r="AB655" s="179">
        <f t="shared" si="383"/>
        <v>0</v>
      </c>
      <c r="AC655" s="179">
        <f t="shared" si="383"/>
        <v>548000</v>
      </c>
      <c r="AD655" s="179">
        <f t="shared" si="383"/>
        <v>0</v>
      </c>
      <c r="AE655" s="179">
        <f t="shared" si="384"/>
        <v>548000</v>
      </c>
      <c r="AF655" s="179"/>
      <c r="AG655" s="179">
        <f>+[3]CHD12!AX159</f>
        <v>548000</v>
      </c>
      <c r="AH655" s="179"/>
      <c r="AI655" s="179">
        <f t="shared" si="395"/>
        <v>548000</v>
      </c>
      <c r="AJ655" s="179">
        <f t="shared" si="397"/>
        <v>0</v>
      </c>
      <c r="AK655" s="179">
        <f t="shared" si="397"/>
        <v>0</v>
      </c>
      <c r="AL655" s="179">
        <f t="shared" si="397"/>
        <v>0</v>
      </c>
      <c r="AM655" s="179">
        <f t="shared" si="396"/>
        <v>0</v>
      </c>
      <c r="AN655" s="181" t="str">
        <f t="shared" si="399"/>
        <v xml:space="preserve"> </v>
      </c>
      <c r="AO655" s="181">
        <f t="shared" si="399"/>
        <v>1</v>
      </c>
      <c r="AP655" s="181" t="str">
        <f t="shared" si="399"/>
        <v xml:space="preserve"> </v>
      </c>
      <c r="AQ655" s="181">
        <f t="shared" si="399"/>
        <v>1</v>
      </c>
      <c r="AR655" s="179">
        <f t="shared" si="400"/>
        <v>0</v>
      </c>
      <c r="AS655" s="179">
        <f t="shared" si="400"/>
        <v>0</v>
      </c>
      <c r="AT655" s="179">
        <f t="shared" si="400"/>
        <v>0</v>
      </c>
      <c r="AU655" s="138">
        <f t="shared" si="387"/>
        <v>0</v>
      </c>
      <c r="AV655" s="182"/>
    </row>
    <row r="656" spans="1:48" s="183" customFormat="1">
      <c r="A656" s="219"/>
      <c r="B656" s="220"/>
      <c r="C656" s="257" t="s">
        <v>111</v>
      </c>
      <c r="D656" s="179"/>
      <c r="E656" s="179"/>
      <c r="F656" s="179"/>
      <c r="G656" s="179">
        <f t="shared" si="389"/>
        <v>0</v>
      </c>
      <c r="H656" s="179"/>
      <c r="I656" s="179"/>
      <c r="J656" s="179"/>
      <c r="K656" s="179">
        <f t="shared" si="390"/>
        <v>0</v>
      </c>
      <c r="L656" s="179">
        <f t="shared" si="398"/>
        <v>0</v>
      </c>
      <c r="M656" s="179">
        <f t="shared" si="398"/>
        <v>0</v>
      </c>
      <c r="N656" s="179">
        <f t="shared" si="398"/>
        <v>0</v>
      </c>
      <c r="O656" s="179">
        <f t="shared" si="391"/>
        <v>0</v>
      </c>
      <c r="P656" s="179"/>
      <c r="Q656" s="179"/>
      <c r="R656" s="179"/>
      <c r="S656" s="179">
        <f t="shared" si="392"/>
        <v>0</v>
      </c>
      <c r="T656" s="179"/>
      <c r="U656" s="179"/>
      <c r="V656" s="179"/>
      <c r="W656" s="179">
        <f t="shared" si="393"/>
        <v>0</v>
      </c>
      <c r="X656" s="179"/>
      <c r="Y656" s="179">
        <f>+[3]CHD13!J159</f>
        <v>1500000</v>
      </c>
      <c r="Z656" s="179"/>
      <c r="AA656" s="179">
        <f t="shared" si="394"/>
        <v>1500000</v>
      </c>
      <c r="AB656" s="179">
        <f t="shared" si="383"/>
        <v>0</v>
      </c>
      <c r="AC656" s="179">
        <f t="shared" si="383"/>
        <v>1500000</v>
      </c>
      <c r="AD656" s="179">
        <f t="shared" si="383"/>
        <v>0</v>
      </c>
      <c r="AE656" s="179">
        <f t="shared" si="384"/>
        <v>1500000</v>
      </c>
      <c r="AF656" s="179"/>
      <c r="AG656" s="179">
        <f>+[3]CHD13!AX159</f>
        <v>500000</v>
      </c>
      <c r="AH656" s="179"/>
      <c r="AI656" s="179">
        <f t="shared" si="395"/>
        <v>500000</v>
      </c>
      <c r="AJ656" s="179">
        <f t="shared" si="397"/>
        <v>0</v>
      </c>
      <c r="AK656" s="179">
        <f t="shared" si="397"/>
        <v>1000000</v>
      </c>
      <c r="AL656" s="179">
        <f t="shared" si="397"/>
        <v>0</v>
      </c>
      <c r="AM656" s="179">
        <f t="shared" si="396"/>
        <v>1000000</v>
      </c>
      <c r="AN656" s="181" t="str">
        <f t="shared" si="399"/>
        <v xml:space="preserve"> </v>
      </c>
      <c r="AO656" s="181">
        <f t="shared" si="399"/>
        <v>0.33333333333333331</v>
      </c>
      <c r="AP656" s="181" t="str">
        <f t="shared" si="399"/>
        <v xml:space="preserve"> </v>
      </c>
      <c r="AQ656" s="181">
        <f t="shared" si="399"/>
        <v>0.33333333333333331</v>
      </c>
      <c r="AR656" s="179">
        <f t="shared" si="400"/>
        <v>0</v>
      </c>
      <c r="AS656" s="179">
        <f t="shared" si="400"/>
        <v>0</v>
      </c>
      <c r="AT656" s="179">
        <f t="shared" si="400"/>
        <v>0</v>
      </c>
      <c r="AU656" s="138">
        <f t="shared" si="387"/>
        <v>0</v>
      </c>
      <c r="AV656" s="182"/>
    </row>
    <row r="657" spans="1:48" s="183" customFormat="1">
      <c r="A657" s="219"/>
      <c r="B657" s="220"/>
      <c r="C657" s="259"/>
      <c r="D657" s="179"/>
      <c r="E657" s="179"/>
      <c r="F657" s="179"/>
      <c r="G657" s="179"/>
      <c r="H657" s="179"/>
      <c r="I657" s="179"/>
      <c r="J657" s="179"/>
      <c r="K657" s="179"/>
      <c r="L657" s="179"/>
      <c r="M657" s="179"/>
      <c r="N657" s="179"/>
      <c r="O657" s="179"/>
      <c r="P657" s="179"/>
      <c r="Q657" s="179"/>
      <c r="R657" s="179"/>
      <c r="S657" s="179"/>
      <c r="T657" s="179"/>
      <c r="U657" s="179"/>
      <c r="V657" s="179"/>
      <c r="W657" s="179"/>
      <c r="X657" s="179"/>
      <c r="Y657" s="179"/>
      <c r="Z657" s="179"/>
      <c r="AA657" s="179"/>
      <c r="AB657" s="179">
        <f t="shared" si="383"/>
        <v>0</v>
      </c>
      <c r="AC657" s="179">
        <f t="shared" si="383"/>
        <v>0</v>
      </c>
      <c r="AD657" s="179">
        <f t="shared" si="383"/>
        <v>0</v>
      </c>
      <c r="AE657" s="179">
        <f t="shared" si="384"/>
        <v>0</v>
      </c>
      <c r="AF657" s="179"/>
      <c r="AG657" s="179"/>
      <c r="AH657" s="179"/>
      <c r="AI657" s="179"/>
      <c r="AJ657" s="179"/>
      <c r="AK657" s="179"/>
      <c r="AL657" s="179"/>
      <c r="AM657" s="179"/>
      <c r="AN657" s="181"/>
      <c r="AO657" s="181"/>
      <c r="AP657" s="181"/>
      <c r="AQ657" s="181"/>
      <c r="AR657" s="179"/>
      <c r="AS657" s="179"/>
      <c r="AT657" s="179"/>
      <c r="AU657" s="138"/>
      <c r="AV657" s="182"/>
    </row>
    <row r="658" spans="1:48" s="183" customFormat="1">
      <c r="A658" s="219"/>
      <c r="B658" s="136"/>
      <c r="C658" s="259" t="s">
        <v>220</v>
      </c>
      <c r="D658" s="179"/>
      <c r="E658" s="179"/>
      <c r="F658" s="179"/>
      <c r="G658" s="179">
        <f t="shared" ref="G658:G703" si="401">SUM(D658:F658)</f>
        <v>0</v>
      </c>
      <c r="H658" s="179"/>
      <c r="I658" s="179"/>
      <c r="J658" s="179"/>
      <c r="K658" s="179">
        <f t="shared" ref="K658:K703" si="402">SUM(H658:J658)</f>
        <v>0</v>
      </c>
      <c r="L658" s="179">
        <f t="shared" ref="L658:N703" si="403">+D658+H658</f>
        <v>0</v>
      </c>
      <c r="M658" s="179">
        <f t="shared" si="403"/>
        <v>0</v>
      </c>
      <c r="N658" s="179">
        <f t="shared" si="403"/>
        <v>0</v>
      </c>
      <c r="O658" s="179">
        <f t="shared" ref="O658:O703" si="404">SUM(L658:N658)</f>
        <v>0</v>
      </c>
      <c r="P658" s="179"/>
      <c r="Q658" s="179"/>
      <c r="R658" s="179"/>
      <c r="S658" s="179">
        <f t="shared" ref="S658:S703" si="405">SUM(P658:R658)</f>
        <v>0</v>
      </c>
      <c r="T658" s="179"/>
      <c r="U658" s="179"/>
      <c r="V658" s="179"/>
      <c r="W658" s="179">
        <f t="shared" ref="W658:W703" si="406">SUM(T658:V658)</f>
        <v>0</v>
      </c>
      <c r="X658" s="179"/>
      <c r="Y658" s="179">
        <f>+[3]DJNRMH!J159</f>
        <v>400000</v>
      </c>
      <c r="Z658" s="179"/>
      <c r="AA658" s="179">
        <f t="shared" ref="AA658:AA703" si="407">SUM(X658:Z658)</f>
        <v>400000</v>
      </c>
      <c r="AB658" s="179">
        <f t="shared" si="383"/>
        <v>0</v>
      </c>
      <c r="AC658" s="179">
        <f t="shared" si="383"/>
        <v>400000</v>
      </c>
      <c r="AD658" s="179">
        <f t="shared" si="383"/>
        <v>0</v>
      </c>
      <c r="AE658" s="179">
        <f t="shared" si="384"/>
        <v>400000</v>
      </c>
      <c r="AF658" s="179"/>
      <c r="AG658" s="179">
        <f>+[3]DJNRMH!AX159</f>
        <v>255156.20999999996</v>
      </c>
      <c r="AH658" s="179"/>
      <c r="AI658" s="179">
        <f t="shared" ref="AI658:AI703" si="408">SUM(AF658:AH658)</f>
        <v>255156.20999999996</v>
      </c>
      <c r="AJ658" s="179">
        <f t="shared" ref="AJ658:AL703" si="409">+AB658-AF658</f>
        <v>0</v>
      </c>
      <c r="AK658" s="179">
        <f t="shared" si="409"/>
        <v>144843.79000000004</v>
      </c>
      <c r="AL658" s="179">
        <f t="shared" si="409"/>
        <v>0</v>
      </c>
      <c r="AM658" s="179">
        <f t="shared" ref="AM658:AM703" si="410">SUM(AJ658:AL658)</f>
        <v>144843.79000000004</v>
      </c>
      <c r="AN658" s="181" t="str">
        <f t="shared" ref="AN658:AQ703" si="411">IF(AB658=0," ",AF658/AB658)</f>
        <v xml:space="preserve"> </v>
      </c>
      <c r="AO658" s="181">
        <f t="shared" si="411"/>
        <v>0.63789052499999987</v>
      </c>
      <c r="AP658" s="181" t="str">
        <f t="shared" si="411"/>
        <v xml:space="preserve"> </v>
      </c>
      <c r="AQ658" s="181">
        <f t="shared" si="411"/>
        <v>0.63789052499999987</v>
      </c>
      <c r="AR658" s="179">
        <f t="shared" ref="AR658:AT703" si="412">+L658-P658-T658</f>
        <v>0</v>
      </c>
      <c r="AS658" s="179">
        <f t="shared" si="412"/>
        <v>0</v>
      </c>
      <c r="AT658" s="179">
        <f t="shared" si="412"/>
        <v>0</v>
      </c>
      <c r="AU658" s="138">
        <f t="shared" ref="AU658:AU703" si="413">SUM(AR658:AT658)</f>
        <v>0</v>
      </c>
      <c r="AV658" s="182"/>
    </row>
    <row r="659" spans="1:48" s="183" customFormat="1" ht="24">
      <c r="A659" s="219"/>
      <c r="B659" s="136"/>
      <c r="C659" s="222" t="s">
        <v>221</v>
      </c>
      <c r="D659" s="179"/>
      <c r="E659" s="179"/>
      <c r="F659" s="179"/>
      <c r="G659" s="179">
        <f t="shared" si="401"/>
        <v>0</v>
      </c>
      <c r="H659" s="179"/>
      <c r="I659" s="179"/>
      <c r="J659" s="179"/>
      <c r="K659" s="179">
        <f t="shared" si="402"/>
        <v>0</v>
      </c>
      <c r="L659" s="179">
        <f t="shared" si="403"/>
        <v>0</v>
      </c>
      <c r="M659" s="179">
        <f t="shared" si="403"/>
        <v>0</v>
      </c>
      <c r="N659" s="179">
        <f t="shared" si="403"/>
        <v>0</v>
      </c>
      <c r="O659" s="179">
        <f t="shared" si="404"/>
        <v>0</v>
      </c>
      <c r="P659" s="179"/>
      <c r="Q659" s="179"/>
      <c r="R659" s="179"/>
      <c r="S659" s="179">
        <f t="shared" si="405"/>
        <v>0</v>
      </c>
      <c r="T659" s="179"/>
      <c r="U659" s="179"/>
      <c r="V659" s="179"/>
      <c r="W659" s="179">
        <f t="shared" si="406"/>
        <v>0</v>
      </c>
      <c r="X659" s="179"/>
      <c r="Y659" s="179">
        <f>+[3]LPGH!J159</f>
        <v>500000</v>
      </c>
      <c r="Z659" s="179"/>
      <c r="AA659" s="179">
        <f t="shared" si="407"/>
        <v>500000</v>
      </c>
      <c r="AB659" s="179">
        <f t="shared" si="383"/>
        <v>0</v>
      </c>
      <c r="AC659" s="179">
        <f t="shared" si="383"/>
        <v>500000</v>
      </c>
      <c r="AD659" s="179">
        <f t="shared" si="383"/>
        <v>0</v>
      </c>
      <c r="AE659" s="179">
        <f t="shared" si="384"/>
        <v>500000</v>
      </c>
      <c r="AF659" s="179"/>
      <c r="AG659" s="179">
        <f>+[3]LPGH!AX159</f>
        <v>500000</v>
      </c>
      <c r="AH659" s="179"/>
      <c r="AI659" s="179">
        <f t="shared" si="408"/>
        <v>500000</v>
      </c>
      <c r="AJ659" s="179">
        <f t="shared" si="409"/>
        <v>0</v>
      </c>
      <c r="AK659" s="179">
        <f t="shared" si="409"/>
        <v>0</v>
      </c>
      <c r="AL659" s="179">
        <f t="shared" si="409"/>
        <v>0</v>
      </c>
      <c r="AM659" s="179">
        <f t="shared" si="410"/>
        <v>0</v>
      </c>
      <c r="AN659" s="181" t="str">
        <f t="shared" si="411"/>
        <v xml:space="preserve"> </v>
      </c>
      <c r="AO659" s="181">
        <f t="shared" si="411"/>
        <v>1</v>
      </c>
      <c r="AP659" s="181" t="str">
        <f t="shared" si="411"/>
        <v xml:space="preserve"> </v>
      </c>
      <c r="AQ659" s="181">
        <f t="shared" si="411"/>
        <v>1</v>
      </c>
      <c r="AR659" s="179">
        <f t="shared" si="412"/>
        <v>0</v>
      </c>
      <c r="AS659" s="179">
        <f t="shared" si="412"/>
        <v>0</v>
      </c>
      <c r="AT659" s="179">
        <f t="shared" si="412"/>
        <v>0</v>
      </c>
      <c r="AU659" s="138">
        <f t="shared" si="413"/>
        <v>0</v>
      </c>
      <c r="AV659" s="182"/>
    </row>
    <row r="660" spans="1:48" s="183" customFormat="1">
      <c r="A660" s="219"/>
      <c r="B660" s="136"/>
      <c r="C660" s="222" t="s">
        <v>197</v>
      </c>
      <c r="D660" s="179"/>
      <c r="E660" s="179"/>
      <c r="F660" s="179"/>
      <c r="G660" s="179">
        <f t="shared" si="401"/>
        <v>0</v>
      </c>
      <c r="H660" s="179"/>
      <c r="I660" s="179"/>
      <c r="J660" s="179"/>
      <c r="K660" s="179">
        <f t="shared" si="402"/>
        <v>0</v>
      </c>
      <c r="L660" s="179">
        <f t="shared" si="403"/>
        <v>0</v>
      </c>
      <c r="M660" s="179">
        <f t="shared" si="403"/>
        <v>0</v>
      </c>
      <c r="N660" s="179">
        <f t="shared" si="403"/>
        <v>0</v>
      </c>
      <c r="O660" s="179">
        <f t="shared" si="404"/>
        <v>0</v>
      </c>
      <c r="P660" s="179"/>
      <c r="Q660" s="179"/>
      <c r="R660" s="179"/>
      <c r="S660" s="179">
        <f t="shared" si="405"/>
        <v>0</v>
      </c>
      <c r="T660" s="179"/>
      <c r="U660" s="179"/>
      <c r="V660" s="179"/>
      <c r="W660" s="179">
        <f t="shared" si="406"/>
        <v>0</v>
      </c>
      <c r="X660" s="179"/>
      <c r="Y660" s="179">
        <f>+[3]VMC!J159</f>
        <v>500000</v>
      </c>
      <c r="Z660" s="179"/>
      <c r="AA660" s="179">
        <f t="shared" si="407"/>
        <v>500000</v>
      </c>
      <c r="AB660" s="179">
        <f t="shared" si="383"/>
        <v>0</v>
      </c>
      <c r="AC660" s="179">
        <f t="shared" si="383"/>
        <v>500000</v>
      </c>
      <c r="AD660" s="179">
        <f t="shared" si="383"/>
        <v>0</v>
      </c>
      <c r="AE660" s="179">
        <f t="shared" si="384"/>
        <v>500000</v>
      </c>
      <c r="AF660" s="179"/>
      <c r="AG660" s="179">
        <f>+[3]VMC!AX159</f>
        <v>500000</v>
      </c>
      <c r="AH660" s="179"/>
      <c r="AI660" s="179">
        <f t="shared" si="408"/>
        <v>500000</v>
      </c>
      <c r="AJ660" s="179">
        <f t="shared" si="409"/>
        <v>0</v>
      </c>
      <c r="AK660" s="179">
        <f t="shared" si="409"/>
        <v>0</v>
      </c>
      <c r="AL660" s="179">
        <f t="shared" si="409"/>
        <v>0</v>
      </c>
      <c r="AM660" s="179">
        <f t="shared" si="410"/>
        <v>0</v>
      </c>
      <c r="AN660" s="181" t="str">
        <f t="shared" si="411"/>
        <v xml:space="preserve"> </v>
      </c>
      <c r="AO660" s="181">
        <f t="shared" si="411"/>
        <v>1</v>
      </c>
      <c r="AP660" s="181" t="str">
        <f t="shared" si="411"/>
        <v xml:space="preserve"> </v>
      </c>
      <c r="AQ660" s="181">
        <f t="shared" si="411"/>
        <v>1</v>
      </c>
      <c r="AR660" s="179">
        <f t="shared" si="412"/>
        <v>0</v>
      </c>
      <c r="AS660" s="179">
        <f t="shared" si="412"/>
        <v>0</v>
      </c>
      <c r="AT660" s="179">
        <f t="shared" si="412"/>
        <v>0</v>
      </c>
      <c r="AU660" s="138">
        <f t="shared" si="413"/>
        <v>0</v>
      </c>
      <c r="AV660" s="182"/>
    </row>
    <row r="661" spans="1:48" s="183" customFormat="1" ht="24">
      <c r="A661" s="219"/>
      <c r="B661" s="136"/>
      <c r="C661" s="222" t="s">
        <v>136</v>
      </c>
      <c r="D661" s="179"/>
      <c r="E661" s="179"/>
      <c r="F661" s="179"/>
      <c r="G661" s="179">
        <f t="shared" si="401"/>
        <v>0</v>
      </c>
      <c r="H661" s="179"/>
      <c r="I661" s="179"/>
      <c r="J661" s="179"/>
      <c r="K661" s="179">
        <f t="shared" si="402"/>
        <v>0</v>
      </c>
      <c r="L661" s="179">
        <f t="shared" si="403"/>
        <v>0</v>
      </c>
      <c r="M661" s="179">
        <f t="shared" si="403"/>
        <v>0</v>
      </c>
      <c r="N661" s="179">
        <f t="shared" si="403"/>
        <v>0</v>
      </c>
      <c r="O661" s="179">
        <f t="shared" si="404"/>
        <v>0</v>
      </c>
      <c r="P661" s="179"/>
      <c r="Q661" s="179"/>
      <c r="R661" s="179"/>
      <c r="S661" s="179">
        <f t="shared" si="405"/>
        <v>0</v>
      </c>
      <c r="T661" s="179"/>
      <c r="U661" s="179"/>
      <c r="V661" s="179"/>
      <c r="W661" s="179">
        <f t="shared" si="406"/>
        <v>0</v>
      </c>
      <c r="X661" s="179"/>
      <c r="Y661" s="179">
        <f>+[3]BGHM!J159</f>
        <v>1000000</v>
      </c>
      <c r="Z661" s="179"/>
      <c r="AA661" s="179">
        <f t="shared" si="407"/>
        <v>1000000</v>
      </c>
      <c r="AB661" s="179">
        <f t="shared" si="383"/>
        <v>0</v>
      </c>
      <c r="AC661" s="179">
        <f t="shared" si="383"/>
        <v>1000000</v>
      </c>
      <c r="AD661" s="179">
        <f t="shared" si="383"/>
        <v>0</v>
      </c>
      <c r="AE661" s="179">
        <f t="shared" si="384"/>
        <v>1000000</v>
      </c>
      <c r="AF661" s="179"/>
      <c r="AG661" s="179">
        <f>+[3]BGHM!AX159</f>
        <v>1000000</v>
      </c>
      <c r="AH661" s="179"/>
      <c r="AI661" s="179">
        <f t="shared" si="408"/>
        <v>1000000</v>
      </c>
      <c r="AJ661" s="179">
        <f t="shared" si="409"/>
        <v>0</v>
      </c>
      <c r="AK661" s="179">
        <f t="shared" si="409"/>
        <v>0</v>
      </c>
      <c r="AL661" s="179">
        <f t="shared" si="409"/>
        <v>0</v>
      </c>
      <c r="AM661" s="179">
        <f t="shared" si="410"/>
        <v>0</v>
      </c>
      <c r="AN661" s="181" t="str">
        <f t="shared" si="411"/>
        <v xml:space="preserve"> </v>
      </c>
      <c r="AO661" s="181">
        <f t="shared" si="411"/>
        <v>1</v>
      </c>
      <c r="AP661" s="181" t="str">
        <f t="shared" si="411"/>
        <v xml:space="preserve"> </v>
      </c>
      <c r="AQ661" s="181">
        <f t="shared" si="411"/>
        <v>1</v>
      </c>
      <c r="AR661" s="179">
        <f t="shared" si="412"/>
        <v>0</v>
      </c>
      <c r="AS661" s="179">
        <f t="shared" si="412"/>
        <v>0</v>
      </c>
      <c r="AT661" s="179">
        <f t="shared" si="412"/>
        <v>0</v>
      </c>
      <c r="AU661" s="138">
        <f t="shared" si="413"/>
        <v>0</v>
      </c>
      <c r="AV661" s="182"/>
    </row>
    <row r="662" spans="1:48" s="183" customFormat="1" ht="24">
      <c r="A662" s="219"/>
      <c r="B662" s="136"/>
      <c r="C662" s="222" t="s">
        <v>245</v>
      </c>
      <c r="D662" s="179"/>
      <c r="E662" s="179"/>
      <c r="F662" s="179"/>
      <c r="G662" s="179">
        <f t="shared" si="401"/>
        <v>0</v>
      </c>
      <c r="H662" s="179"/>
      <c r="I662" s="179"/>
      <c r="J662" s="179"/>
      <c r="K662" s="179">
        <f t="shared" si="402"/>
        <v>0</v>
      </c>
      <c r="L662" s="179">
        <f t="shared" si="403"/>
        <v>0</v>
      </c>
      <c r="M662" s="179">
        <f t="shared" si="403"/>
        <v>0</v>
      </c>
      <c r="N662" s="179">
        <f t="shared" si="403"/>
        <v>0</v>
      </c>
      <c r="O662" s="179">
        <f t="shared" si="404"/>
        <v>0</v>
      </c>
      <c r="P662" s="179"/>
      <c r="Q662" s="179"/>
      <c r="R662" s="179"/>
      <c r="S662" s="179">
        <f t="shared" si="405"/>
        <v>0</v>
      </c>
      <c r="T662" s="179"/>
      <c r="U662" s="179"/>
      <c r="V662" s="179"/>
      <c r="W662" s="179">
        <f t="shared" si="406"/>
        <v>0</v>
      </c>
      <c r="X662" s="179"/>
      <c r="Y662" s="179">
        <f>+[3]FNLG!J159</f>
        <v>250000</v>
      </c>
      <c r="Z662" s="179"/>
      <c r="AA662" s="179">
        <f t="shared" si="407"/>
        <v>250000</v>
      </c>
      <c r="AB662" s="179">
        <f t="shared" si="383"/>
        <v>0</v>
      </c>
      <c r="AC662" s="179">
        <f t="shared" si="383"/>
        <v>250000</v>
      </c>
      <c r="AD662" s="179">
        <f t="shared" si="383"/>
        <v>0</v>
      </c>
      <c r="AE662" s="179">
        <f t="shared" si="384"/>
        <v>250000</v>
      </c>
      <c r="AF662" s="179"/>
      <c r="AG662" s="179">
        <f>+[3]FNLG!AX159</f>
        <v>250000</v>
      </c>
      <c r="AH662" s="179"/>
      <c r="AI662" s="179">
        <f t="shared" si="408"/>
        <v>250000</v>
      </c>
      <c r="AJ662" s="179">
        <f t="shared" si="409"/>
        <v>0</v>
      </c>
      <c r="AK662" s="179">
        <f t="shared" si="409"/>
        <v>0</v>
      </c>
      <c r="AL662" s="179">
        <f t="shared" si="409"/>
        <v>0</v>
      </c>
      <c r="AM662" s="179">
        <f t="shared" si="410"/>
        <v>0</v>
      </c>
      <c r="AN662" s="181" t="str">
        <f t="shared" si="411"/>
        <v xml:space="preserve"> </v>
      </c>
      <c r="AO662" s="181">
        <f t="shared" si="411"/>
        <v>1</v>
      </c>
      <c r="AP662" s="181" t="str">
        <f t="shared" si="411"/>
        <v xml:space="preserve"> </v>
      </c>
      <c r="AQ662" s="181">
        <f t="shared" si="411"/>
        <v>1</v>
      </c>
      <c r="AR662" s="179">
        <f t="shared" si="412"/>
        <v>0</v>
      </c>
      <c r="AS662" s="179">
        <f t="shared" si="412"/>
        <v>0</v>
      </c>
      <c r="AT662" s="179">
        <f t="shared" si="412"/>
        <v>0</v>
      </c>
      <c r="AU662" s="138">
        <f t="shared" si="413"/>
        <v>0</v>
      </c>
      <c r="AV662" s="182"/>
    </row>
    <row r="663" spans="1:48" s="183" customFormat="1" ht="24">
      <c r="A663" s="219"/>
      <c r="B663" s="136"/>
      <c r="C663" s="222" t="s">
        <v>165</v>
      </c>
      <c r="D663" s="179"/>
      <c r="E663" s="179"/>
      <c r="F663" s="179"/>
      <c r="G663" s="179">
        <f t="shared" si="401"/>
        <v>0</v>
      </c>
      <c r="H663" s="179"/>
      <c r="I663" s="179"/>
      <c r="J663" s="179"/>
      <c r="K663" s="179">
        <f t="shared" si="402"/>
        <v>0</v>
      </c>
      <c r="L663" s="179">
        <f t="shared" si="403"/>
        <v>0</v>
      </c>
      <c r="M663" s="179">
        <f t="shared" si="403"/>
        <v>0</v>
      </c>
      <c r="N663" s="179">
        <f t="shared" si="403"/>
        <v>0</v>
      </c>
      <c r="O663" s="179">
        <f t="shared" si="404"/>
        <v>0</v>
      </c>
      <c r="P663" s="179"/>
      <c r="Q663" s="179"/>
      <c r="R663" s="179"/>
      <c r="S663" s="179">
        <f t="shared" si="405"/>
        <v>0</v>
      </c>
      <c r="T663" s="179"/>
      <c r="U663" s="179"/>
      <c r="V663" s="179"/>
      <c r="W663" s="179">
        <f t="shared" si="406"/>
        <v>0</v>
      </c>
      <c r="X663" s="179"/>
      <c r="Y663" s="179">
        <f>+[3]LHMRH!J159</f>
        <v>350000</v>
      </c>
      <c r="Z663" s="179"/>
      <c r="AA663" s="179">
        <f t="shared" si="407"/>
        <v>350000</v>
      </c>
      <c r="AB663" s="179">
        <f t="shared" si="383"/>
        <v>0</v>
      </c>
      <c r="AC663" s="179">
        <f t="shared" si="383"/>
        <v>350000</v>
      </c>
      <c r="AD663" s="179">
        <f t="shared" si="383"/>
        <v>0</v>
      </c>
      <c r="AE663" s="179">
        <f t="shared" si="384"/>
        <v>350000</v>
      </c>
      <c r="AF663" s="179"/>
      <c r="AG663" s="179">
        <f>+[3]LHMRH!AX159</f>
        <v>350000</v>
      </c>
      <c r="AH663" s="179"/>
      <c r="AI663" s="179">
        <f t="shared" si="408"/>
        <v>350000</v>
      </c>
      <c r="AJ663" s="179">
        <f t="shared" si="409"/>
        <v>0</v>
      </c>
      <c r="AK663" s="179">
        <f t="shared" si="409"/>
        <v>0</v>
      </c>
      <c r="AL663" s="179">
        <f t="shared" si="409"/>
        <v>0</v>
      </c>
      <c r="AM663" s="179">
        <f t="shared" si="410"/>
        <v>0</v>
      </c>
      <c r="AN663" s="181" t="str">
        <f t="shared" si="411"/>
        <v xml:space="preserve"> </v>
      </c>
      <c r="AO663" s="181">
        <f t="shared" si="411"/>
        <v>1</v>
      </c>
      <c r="AP663" s="181" t="str">
        <f t="shared" si="411"/>
        <v xml:space="preserve"> </v>
      </c>
      <c r="AQ663" s="181">
        <f t="shared" si="411"/>
        <v>1</v>
      </c>
      <c r="AR663" s="179">
        <f t="shared" si="412"/>
        <v>0</v>
      </c>
      <c r="AS663" s="179">
        <f t="shared" si="412"/>
        <v>0</v>
      </c>
      <c r="AT663" s="179">
        <f t="shared" si="412"/>
        <v>0</v>
      </c>
      <c r="AU663" s="138">
        <f t="shared" si="413"/>
        <v>0</v>
      </c>
      <c r="AV663" s="182"/>
    </row>
    <row r="664" spans="1:48" s="183" customFormat="1" ht="24">
      <c r="A664" s="219"/>
      <c r="B664" s="220"/>
      <c r="C664" s="222" t="s">
        <v>113</v>
      </c>
      <c r="D664" s="179"/>
      <c r="E664" s="179"/>
      <c r="F664" s="179"/>
      <c r="G664" s="179">
        <f t="shared" si="401"/>
        <v>0</v>
      </c>
      <c r="H664" s="179"/>
      <c r="I664" s="179"/>
      <c r="J664" s="179"/>
      <c r="K664" s="179">
        <f t="shared" si="402"/>
        <v>0</v>
      </c>
      <c r="L664" s="179">
        <f t="shared" si="403"/>
        <v>0</v>
      </c>
      <c r="M664" s="179">
        <f t="shared" si="403"/>
        <v>0</v>
      </c>
      <c r="N664" s="179">
        <f t="shared" si="403"/>
        <v>0</v>
      </c>
      <c r="O664" s="179">
        <f t="shared" si="404"/>
        <v>0</v>
      </c>
      <c r="P664" s="179"/>
      <c r="Q664" s="179"/>
      <c r="R664" s="179"/>
      <c r="S664" s="179">
        <f t="shared" si="405"/>
        <v>0</v>
      </c>
      <c r="T664" s="179"/>
      <c r="U664" s="179"/>
      <c r="V664" s="179"/>
      <c r="W664" s="179">
        <f t="shared" si="406"/>
        <v>0</v>
      </c>
      <c r="X664" s="179"/>
      <c r="Y664" s="179">
        <f>+[3]ITRMC!J159</f>
        <v>500000</v>
      </c>
      <c r="Z664" s="179"/>
      <c r="AA664" s="179">
        <f t="shared" si="407"/>
        <v>500000</v>
      </c>
      <c r="AB664" s="179">
        <f t="shared" si="383"/>
        <v>0</v>
      </c>
      <c r="AC664" s="179">
        <f t="shared" si="383"/>
        <v>500000</v>
      </c>
      <c r="AD664" s="179">
        <f t="shared" si="383"/>
        <v>0</v>
      </c>
      <c r="AE664" s="179">
        <f t="shared" si="384"/>
        <v>500000</v>
      </c>
      <c r="AF664" s="179"/>
      <c r="AG664" s="179">
        <f>+[3]ITRMC!AX159</f>
        <v>410323.18</v>
      </c>
      <c r="AH664" s="179"/>
      <c r="AI664" s="179">
        <f t="shared" si="408"/>
        <v>410323.18</v>
      </c>
      <c r="AJ664" s="179">
        <f t="shared" si="409"/>
        <v>0</v>
      </c>
      <c r="AK664" s="179">
        <f t="shared" si="409"/>
        <v>89676.82</v>
      </c>
      <c r="AL664" s="179">
        <f t="shared" si="409"/>
        <v>0</v>
      </c>
      <c r="AM664" s="179">
        <f t="shared" si="410"/>
        <v>89676.82</v>
      </c>
      <c r="AN664" s="181" t="str">
        <f t="shared" si="411"/>
        <v xml:space="preserve"> </v>
      </c>
      <c r="AO664" s="181">
        <f t="shared" si="411"/>
        <v>0.82064636000000002</v>
      </c>
      <c r="AP664" s="181" t="str">
        <f t="shared" si="411"/>
        <v xml:space="preserve"> </v>
      </c>
      <c r="AQ664" s="181">
        <f t="shared" si="411"/>
        <v>0.82064636000000002</v>
      </c>
      <c r="AR664" s="179">
        <f t="shared" si="412"/>
        <v>0</v>
      </c>
      <c r="AS664" s="179">
        <f t="shared" si="412"/>
        <v>0</v>
      </c>
      <c r="AT664" s="179">
        <f t="shared" si="412"/>
        <v>0</v>
      </c>
      <c r="AU664" s="138">
        <f t="shared" si="413"/>
        <v>0</v>
      </c>
      <c r="AV664" s="182"/>
    </row>
    <row r="665" spans="1:48" s="183" customFormat="1">
      <c r="A665" s="219"/>
      <c r="B665" s="220"/>
      <c r="C665" s="257" t="s">
        <v>137</v>
      </c>
      <c r="D665" s="179"/>
      <c r="E665" s="179"/>
      <c r="F665" s="179"/>
      <c r="G665" s="179">
        <f t="shared" si="401"/>
        <v>0</v>
      </c>
      <c r="H665" s="179"/>
      <c r="I665" s="179"/>
      <c r="J665" s="179"/>
      <c r="K665" s="179">
        <f t="shared" si="402"/>
        <v>0</v>
      </c>
      <c r="L665" s="179">
        <f t="shared" si="403"/>
        <v>0</v>
      </c>
      <c r="M665" s="179">
        <f t="shared" si="403"/>
        <v>0</v>
      </c>
      <c r="N665" s="179">
        <f t="shared" si="403"/>
        <v>0</v>
      </c>
      <c r="O665" s="179">
        <f t="shared" si="404"/>
        <v>0</v>
      </c>
      <c r="P665" s="179"/>
      <c r="Q665" s="179"/>
      <c r="R665" s="179"/>
      <c r="S665" s="179">
        <f t="shared" si="405"/>
        <v>0</v>
      </c>
      <c r="T665" s="179"/>
      <c r="U665" s="179"/>
      <c r="V665" s="179"/>
      <c r="W665" s="179">
        <f t="shared" si="406"/>
        <v>0</v>
      </c>
      <c r="X665" s="179"/>
      <c r="Y665" s="179">
        <f>+[3]R1!J159</f>
        <v>500000</v>
      </c>
      <c r="Z665" s="179"/>
      <c r="AA665" s="179">
        <f t="shared" si="407"/>
        <v>500000</v>
      </c>
      <c r="AB665" s="179">
        <f t="shared" si="383"/>
        <v>0</v>
      </c>
      <c r="AC665" s="179">
        <f t="shared" si="383"/>
        <v>500000</v>
      </c>
      <c r="AD665" s="179">
        <f t="shared" si="383"/>
        <v>0</v>
      </c>
      <c r="AE665" s="179">
        <f t="shared" si="384"/>
        <v>500000</v>
      </c>
      <c r="AF665" s="179"/>
      <c r="AG665" s="179">
        <f>+[3]R1!AX159</f>
        <v>443836.95000000007</v>
      </c>
      <c r="AH665" s="179"/>
      <c r="AI665" s="179">
        <f t="shared" si="408"/>
        <v>443836.95000000007</v>
      </c>
      <c r="AJ665" s="179">
        <f t="shared" si="409"/>
        <v>0</v>
      </c>
      <c r="AK665" s="179">
        <f t="shared" si="409"/>
        <v>56163.04999999993</v>
      </c>
      <c r="AL665" s="179">
        <f t="shared" si="409"/>
        <v>0</v>
      </c>
      <c r="AM665" s="179">
        <f t="shared" si="410"/>
        <v>56163.04999999993</v>
      </c>
      <c r="AN665" s="181" t="str">
        <f t="shared" si="411"/>
        <v xml:space="preserve"> </v>
      </c>
      <c r="AO665" s="181">
        <f t="shared" si="411"/>
        <v>0.88767390000000013</v>
      </c>
      <c r="AP665" s="181" t="str">
        <f t="shared" si="411"/>
        <v xml:space="preserve"> </v>
      </c>
      <c r="AQ665" s="181">
        <f t="shared" si="411"/>
        <v>0.88767390000000013</v>
      </c>
      <c r="AR665" s="179">
        <f t="shared" si="412"/>
        <v>0</v>
      </c>
      <c r="AS665" s="179">
        <f t="shared" si="412"/>
        <v>0</v>
      </c>
      <c r="AT665" s="179">
        <f t="shared" si="412"/>
        <v>0</v>
      </c>
      <c r="AU665" s="138">
        <f t="shared" si="413"/>
        <v>0</v>
      </c>
      <c r="AV665" s="182"/>
    </row>
    <row r="666" spans="1:48" s="183" customFormat="1">
      <c r="A666" s="219"/>
      <c r="B666" s="220"/>
      <c r="C666" s="222" t="s">
        <v>246</v>
      </c>
      <c r="D666" s="179"/>
      <c r="E666" s="179"/>
      <c r="F666" s="179"/>
      <c r="G666" s="179">
        <f t="shared" si="401"/>
        <v>0</v>
      </c>
      <c r="H666" s="179"/>
      <c r="I666" s="179"/>
      <c r="J666" s="179"/>
      <c r="K666" s="179">
        <f t="shared" si="402"/>
        <v>0</v>
      </c>
      <c r="L666" s="179">
        <f t="shared" si="403"/>
        <v>0</v>
      </c>
      <c r="M666" s="179">
        <f t="shared" si="403"/>
        <v>0</v>
      </c>
      <c r="N666" s="179">
        <f t="shared" si="403"/>
        <v>0</v>
      </c>
      <c r="O666" s="179">
        <f t="shared" si="404"/>
        <v>0</v>
      </c>
      <c r="P666" s="179"/>
      <c r="Q666" s="179"/>
      <c r="R666" s="179"/>
      <c r="S666" s="179">
        <f t="shared" si="405"/>
        <v>0</v>
      </c>
      <c r="T666" s="179"/>
      <c r="U666" s="179"/>
      <c r="V666" s="179"/>
      <c r="W666" s="179">
        <f t="shared" si="406"/>
        <v>0</v>
      </c>
      <c r="X666" s="179"/>
      <c r="Y666" s="179">
        <f>+[3]BATANES!J159</f>
        <v>350000</v>
      </c>
      <c r="Z666" s="179"/>
      <c r="AA666" s="179">
        <f t="shared" si="407"/>
        <v>350000</v>
      </c>
      <c r="AB666" s="179">
        <f t="shared" si="383"/>
        <v>0</v>
      </c>
      <c r="AC666" s="179">
        <f t="shared" si="383"/>
        <v>350000</v>
      </c>
      <c r="AD666" s="179">
        <f t="shared" si="383"/>
        <v>0</v>
      </c>
      <c r="AE666" s="179">
        <f t="shared" si="384"/>
        <v>350000</v>
      </c>
      <c r="AF666" s="179"/>
      <c r="AG666" s="179">
        <f>+[3]BATANES!AX159</f>
        <v>350000</v>
      </c>
      <c r="AH666" s="179"/>
      <c r="AI666" s="179">
        <f t="shared" si="408"/>
        <v>350000</v>
      </c>
      <c r="AJ666" s="179">
        <f t="shared" si="409"/>
        <v>0</v>
      </c>
      <c r="AK666" s="179">
        <f t="shared" si="409"/>
        <v>0</v>
      </c>
      <c r="AL666" s="179">
        <f t="shared" si="409"/>
        <v>0</v>
      </c>
      <c r="AM666" s="179">
        <f t="shared" si="410"/>
        <v>0</v>
      </c>
      <c r="AN666" s="181" t="str">
        <f t="shared" si="411"/>
        <v xml:space="preserve"> </v>
      </c>
      <c r="AO666" s="181">
        <f t="shared" si="411"/>
        <v>1</v>
      </c>
      <c r="AP666" s="181" t="str">
        <f t="shared" si="411"/>
        <v xml:space="preserve"> </v>
      </c>
      <c r="AQ666" s="181">
        <f t="shared" si="411"/>
        <v>1</v>
      </c>
      <c r="AR666" s="179">
        <f t="shared" si="412"/>
        <v>0</v>
      </c>
      <c r="AS666" s="179">
        <f t="shared" si="412"/>
        <v>0</v>
      </c>
      <c r="AT666" s="179">
        <f t="shared" si="412"/>
        <v>0</v>
      </c>
      <c r="AU666" s="138">
        <f t="shared" si="413"/>
        <v>0</v>
      </c>
      <c r="AV666" s="182"/>
    </row>
    <row r="667" spans="1:48" s="183" customFormat="1">
      <c r="A667" s="219"/>
      <c r="B667" s="220"/>
      <c r="C667" s="257" t="s">
        <v>139</v>
      </c>
      <c r="D667" s="179"/>
      <c r="E667" s="179"/>
      <c r="F667" s="179"/>
      <c r="G667" s="179">
        <f t="shared" si="401"/>
        <v>0</v>
      </c>
      <c r="H667" s="179"/>
      <c r="I667" s="179"/>
      <c r="J667" s="179"/>
      <c r="K667" s="179">
        <f t="shared" si="402"/>
        <v>0</v>
      </c>
      <c r="L667" s="179">
        <f t="shared" si="403"/>
        <v>0</v>
      </c>
      <c r="M667" s="179">
        <f t="shared" si="403"/>
        <v>0</v>
      </c>
      <c r="N667" s="179">
        <f t="shared" si="403"/>
        <v>0</v>
      </c>
      <c r="O667" s="179">
        <f t="shared" si="404"/>
        <v>0</v>
      </c>
      <c r="P667" s="179"/>
      <c r="Q667" s="179"/>
      <c r="R667" s="179"/>
      <c r="S667" s="179">
        <f t="shared" si="405"/>
        <v>0</v>
      </c>
      <c r="T667" s="179"/>
      <c r="U667" s="179"/>
      <c r="V667" s="179"/>
      <c r="W667" s="179">
        <f t="shared" si="406"/>
        <v>0</v>
      </c>
      <c r="X667" s="179"/>
      <c r="Y667" s="179">
        <f>+[3]CVMC!J159</f>
        <v>400000</v>
      </c>
      <c r="Z667" s="179"/>
      <c r="AA667" s="179">
        <f t="shared" si="407"/>
        <v>400000</v>
      </c>
      <c r="AB667" s="179">
        <f t="shared" si="383"/>
        <v>0</v>
      </c>
      <c r="AC667" s="179">
        <f t="shared" si="383"/>
        <v>400000</v>
      </c>
      <c r="AD667" s="179">
        <f t="shared" si="383"/>
        <v>0</v>
      </c>
      <c r="AE667" s="179">
        <f t="shared" si="384"/>
        <v>400000</v>
      </c>
      <c r="AF667" s="179"/>
      <c r="AG667" s="179">
        <f>+[3]CVMC!AX159</f>
        <v>119800</v>
      </c>
      <c r="AH667" s="179"/>
      <c r="AI667" s="179">
        <f t="shared" si="408"/>
        <v>119800</v>
      </c>
      <c r="AJ667" s="179">
        <f t="shared" si="409"/>
        <v>0</v>
      </c>
      <c r="AK667" s="179">
        <f t="shared" si="409"/>
        <v>280200</v>
      </c>
      <c r="AL667" s="179">
        <f t="shared" si="409"/>
        <v>0</v>
      </c>
      <c r="AM667" s="179">
        <f t="shared" si="410"/>
        <v>280200</v>
      </c>
      <c r="AN667" s="181" t="str">
        <f t="shared" si="411"/>
        <v xml:space="preserve"> </v>
      </c>
      <c r="AO667" s="181">
        <f t="shared" si="411"/>
        <v>0.29949999999999999</v>
      </c>
      <c r="AP667" s="181" t="str">
        <f t="shared" si="411"/>
        <v xml:space="preserve"> </v>
      </c>
      <c r="AQ667" s="181">
        <f t="shared" si="411"/>
        <v>0.29949999999999999</v>
      </c>
      <c r="AR667" s="179">
        <f t="shared" si="412"/>
        <v>0</v>
      </c>
      <c r="AS667" s="179">
        <f t="shared" si="412"/>
        <v>0</v>
      </c>
      <c r="AT667" s="179">
        <f t="shared" si="412"/>
        <v>0</v>
      </c>
      <c r="AU667" s="138">
        <f t="shared" si="413"/>
        <v>0</v>
      </c>
      <c r="AV667" s="182"/>
    </row>
    <row r="668" spans="1:48" s="183" customFormat="1">
      <c r="A668" s="219"/>
      <c r="B668" s="220"/>
      <c r="C668" s="222" t="s">
        <v>114</v>
      </c>
      <c r="D668" s="179"/>
      <c r="E668" s="179"/>
      <c r="F668" s="179"/>
      <c r="G668" s="179">
        <f t="shared" si="401"/>
        <v>0</v>
      </c>
      <c r="H668" s="179"/>
      <c r="I668" s="179"/>
      <c r="J668" s="179"/>
      <c r="K668" s="179">
        <f t="shared" si="402"/>
        <v>0</v>
      </c>
      <c r="L668" s="179">
        <f t="shared" si="403"/>
        <v>0</v>
      </c>
      <c r="M668" s="179">
        <f t="shared" si="403"/>
        <v>0</v>
      </c>
      <c r="N668" s="179">
        <f t="shared" si="403"/>
        <v>0</v>
      </c>
      <c r="O668" s="179">
        <f t="shared" si="404"/>
        <v>0</v>
      </c>
      <c r="P668" s="179"/>
      <c r="Q668" s="179"/>
      <c r="R668" s="179"/>
      <c r="S668" s="179">
        <f t="shared" si="405"/>
        <v>0</v>
      </c>
      <c r="T668" s="179"/>
      <c r="U668" s="179"/>
      <c r="V668" s="179"/>
      <c r="W668" s="179">
        <f t="shared" si="406"/>
        <v>0</v>
      </c>
      <c r="X668" s="179"/>
      <c r="Y668" s="179">
        <f>+[3]SIGH!J159</f>
        <v>350000</v>
      </c>
      <c r="Z668" s="179"/>
      <c r="AA668" s="179">
        <f t="shared" si="407"/>
        <v>350000</v>
      </c>
      <c r="AB668" s="179">
        <f t="shared" si="383"/>
        <v>0</v>
      </c>
      <c r="AC668" s="179">
        <f t="shared" si="383"/>
        <v>350000</v>
      </c>
      <c r="AD668" s="179">
        <f t="shared" si="383"/>
        <v>0</v>
      </c>
      <c r="AE668" s="179">
        <f t="shared" si="384"/>
        <v>350000</v>
      </c>
      <c r="AF668" s="179"/>
      <c r="AG668" s="179">
        <f>+[3]SIGH!AX159</f>
        <v>349952</v>
      </c>
      <c r="AH668" s="179"/>
      <c r="AI668" s="179">
        <f t="shared" si="408"/>
        <v>349952</v>
      </c>
      <c r="AJ668" s="179">
        <f t="shared" si="409"/>
        <v>0</v>
      </c>
      <c r="AK668" s="179">
        <f t="shared" si="409"/>
        <v>48</v>
      </c>
      <c r="AL668" s="179">
        <f t="shared" si="409"/>
        <v>0</v>
      </c>
      <c r="AM668" s="179">
        <f t="shared" si="410"/>
        <v>48</v>
      </c>
      <c r="AN668" s="181" t="str">
        <f t="shared" si="411"/>
        <v xml:space="preserve"> </v>
      </c>
      <c r="AO668" s="181">
        <f t="shared" si="411"/>
        <v>0.99986285714285716</v>
      </c>
      <c r="AP668" s="181" t="str">
        <f t="shared" si="411"/>
        <v xml:space="preserve"> </v>
      </c>
      <c r="AQ668" s="181">
        <f t="shared" si="411"/>
        <v>0.99986285714285716</v>
      </c>
      <c r="AR668" s="179">
        <f t="shared" si="412"/>
        <v>0</v>
      </c>
      <c r="AS668" s="179">
        <f t="shared" si="412"/>
        <v>0</v>
      </c>
      <c r="AT668" s="179">
        <f t="shared" si="412"/>
        <v>0</v>
      </c>
      <c r="AU668" s="138">
        <f t="shared" si="413"/>
        <v>0</v>
      </c>
      <c r="AV668" s="182"/>
    </row>
    <row r="669" spans="1:48" s="183" customFormat="1">
      <c r="A669" s="219"/>
      <c r="B669" s="220"/>
      <c r="C669" s="257" t="s">
        <v>59</v>
      </c>
      <c r="D669" s="179"/>
      <c r="E669" s="179"/>
      <c r="F669" s="179"/>
      <c r="G669" s="179">
        <f t="shared" si="401"/>
        <v>0</v>
      </c>
      <c r="H669" s="179"/>
      <c r="I669" s="179"/>
      <c r="J669" s="179"/>
      <c r="K669" s="179">
        <f t="shared" si="402"/>
        <v>0</v>
      </c>
      <c r="L669" s="179">
        <f t="shared" si="403"/>
        <v>0</v>
      </c>
      <c r="M669" s="179">
        <f t="shared" si="403"/>
        <v>0</v>
      </c>
      <c r="N669" s="179">
        <f t="shared" si="403"/>
        <v>0</v>
      </c>
      <c r="O669" s="179">
        <f t="shared" si="404"/>
        <v>0</v>
      </c>
      <c r="P669" s="179"/>
      <c r="Q669" s="179"/>
      <c r="R669" s="179"/>
      <c r="S669" s="179">
        <f t="shared" si="405"/>
        <v>0</v>
      </c>
      <c r="T669" s="179"/>
      <c r="U669" s="179"/>
      <c r="V669" s="179"/>
      <c r="W669" s="179">
        <f t="shared" si="406"/>
        <v>0</v>
      </c>
      <c r="X669" s="179"/>
      <c r="Y669" s="179">
        <f>+[3]VGH!J159</f>
        <v>500000</v>
      </c>
      <c r="Z669" s="179"/>
      <c r="AA669" s="179">
        <f t="shared" si="407"/>
        <v>500000</v>
      </c>
      <c r="AB669" s="179">
        <f t="shared" si="383"/>
        <v>0</v>
      </c>
      <c r="AC669" s="179">
        <f t="shared" si="383"/>
        <v>500000</v>
      </c>
      <c r="AD669" s="179">
        <f t="shared" si="383"/>
        <v>0</v>
      </c>
      <c r="AE669" s="179">
        <f t="shared" si="384"/>
        <v>500000</v>
      </c>
      <c r="AF669" s="179"/>
      <c r="AG669" s="179">
        <f>+[3]VGH!AX159</f>
        <v>369533.47</v>
      </c>
      <c r="AH669" s="179"/>
      <c r="AI669" s="179">
        <f t="shared" si="408"/>
        <v>369533.47</v>
      </c>
      <c r="AJ669" s="179">
        <f t="shared" si="409"/>
        <v>0</v>
      </c>
      <c r="AK669" s="179">
        <f t="shared" si="409"/>
        <v>130466.53000000003</v>
      </c>
      <c r="AL669" s="179">
        <f t="shared" si="409"/>
        <v>0</v>
      </c>
      <c r="AM669" s="179">
        <f t="shared" si="410"/>
        <v>130466.53000000003</v>
      </c>
      <c r="AN669" s="181" t="str">
        <f t="shared" si="411"/>
        <v xml:space="preserve"> </v>
      </c>
      <c r="AO669" s="181">
        <f t="shared" si="411"/>
        <v>0.73906693999999995</v>
      </c>
      <c r="AP669" s="181" t="str">
        <f t="shared" si="411"/>
        <v xml:space="preserve"> </v>
      </c>
      <c r="AQ669" s="181">
        <f t="shared" si="411"/>
        <v>0.73906693999999995</v>
      </c>
      <c r="AR669" s="179">
        <f t="shared" si="412"/>
        <v>0</v>
      </c>
      <c r="AS669" s="179">
        <f t="shared" si="412"/>
        <v>0</v>
      </c>
      <c r="AT669" s="179">
        <f t="shared" si="412"/>
        <v>0</v>
      </c>
      <c r="AU669" s="138">
        <f t="shared" si="413"/>
        <v>0</v>
      </c>
      <c r="AV669" s="182"/>
    </row>
    <row r="670" spans="1:48" s="183" customFormat="1">
      <c r="A670" s="219"/>
      <c r="B670" s="220"/>
      <c r="C670" s="222" t="s">
        <v>231</v>
      </c>
      <c r="D670" s="179"/>
      <c r="E670" s="179"/>
      <c r="F670" s="179"/>
      <c r="G670" s="179">
        <f t="shared" si="401"/>
        <v>0</v>
      </c>
      <c r="H670" s="179"/>
      <c r="I670" s="179"/>
      <c r="J670" s="179"/>
      <c r="K670" s="179">
        <f t="shared" si="402"/>
        <v>0</v>
      </c>
      <c r="L670" s="179">
        <f t="shared" si="403"/>
        <v>0</v>
      </c>
      <c r="M670" s="179">
        <f t="shared" si="403"/>
        <v>0</v>
      </c>
      <c r="N670" s="179">
        <f t="shared" si="403"/>
        <v>0</v>
      </c>
      <c r="O670" s="179">
        <f t="shared" si="404"/>
        <v>0</v>
      </c>
      <c r="P670" s="179"/>
      <c r="Q670" s="179"/>
      <c r="R670" s="179"/>
      <c r="S670" s="179">
        <f t="shared" si="405"/>
        <v>0</v>
      </c>
      <c r="T670" s="179"/>
      <c r="U670" s="179"/>
      <c r="V670" s="179"/>
      <c r="W670" s="179">
        <f t="shared" si="406"/>
        <v>0</v>
      </c>
      <c r="X670" s="179"/>
      <c r="Y670" s="179">
        <f>+[3]BGH!J159</f>
        <v>300000</v>
      </c>
      <c r="Z670" s="179"/>
      <c r="AA670" s="179">
        <f t="shared" si="407"/>
        <v>300000</v>
      </c>
      <c r="AB670" s="179">
        <f t="shared" si="383"/>
        <v>0</v>
      </c>
      <c r="AC670" s="179">
        <f t="shared" si="383"/>
        <v>300000</v>
      </c>
      <c r="AD670" s="179">
        <f t="shared" si="383"/>
        <v>0</v>
      </c>
      <c r="AE670" s="179">
        <f t="shared" si="384"/>
        <v>300000</v>
      </c>
      <c r="AF670" s="179"/>
      <c r="AG670" s="179">
        <f>+[3]BGH!AX159</f>
        <v>299927.02</v>
      </c>
      <c r="AH670" s="179"/>
      <c r="AI670" s="179">
        <f t="shared" si="408"/>
        <v>299927.02</v>
      </c>
      <c r="AJ670" s="179">
        <f t="shared" si="409"/>
        <v>0</v>
      </c>
      <c r="AK670" s="179">
        <f t="shared" si="409"/>
        <v>72.979999999981374</v>
      </c>
      <c r="AL670" s="179">
        <f t="shared" si="409"/>
        <v>0</v>
      </c>
      <c r="AM670" s="179">
        <f t="shared" si="410"/>
        <v>72.979999999981374</v>
      </c>
      <c r="AN670" s="181" t="str">
        <f t="shared" si="411"/>
        <v xml:space="preserve"> </v>
      </c>
      <c r="AO670" s="181">
        <f t="shared" si="411"/>
        <v>0.99975673333333337</v>
      </c>
      <c r="AP670" s="181" t="str">
        <f t="shared" si="411"/>
        <v xml:space="preserve"> </v>
      </c>
      <c r="AQ670" s="181">
        <f t="shared" si="411"/>
        <v>0.99975673333333337</v>
      </c>
      <c r="AR670" s="179">
        <f t="shared" si="412"/>
        <v>0</v>
      </c>
      <c r="AS670" s="179">
        <f t="shared" si="412"/>
        <v>0</v>
      </c>
      <c r="AT670" s="179">
        <f t="shared" si="412"/>
        <v>0</v>
      </c>
      <c r="AU670" s="138">
        <f t="shared" si="413"/>
        <v>0</v>
      </c>
      <c r="AV670" s="182"/>
    </row>
    <row r="671" spans="1:48" s="183" customFormat="1" ht="24">
      <c r="A671" s="219"/>
      <c r="B671" s="220"/>
      <c r="C671" s="222" t="s">
        <v>141</v>
      </c>
      <c r="D671" s="179"/>
      <c r="E671" s="179"/>
      <c r="F671" s="179"/>
      <c r="G671" s="179">
        <f t="shared" si="401"/>
        <v>0</v>
      </c>
      <c r="H671" s="179"/>
      <c r="I671" s="179"/>
      <c r="J671" s="179"/>
      <c r="K671" s="179">
        <f t="shared" si="402"/>
        <v>0</v>
      </c>
      <c r="L671" s="179">
        <f t="shared" si="403"/>
        <v>0</v>
      </c>
      <c r="M671" s="179">
        <f t="shared" si="403"/>
        <v>0</v>
      </c>
      <c r="N671" s="179">
        <f t="shared" si="403"/>
        <v>0</v>
      </c>
      <c r="O671" s="179">
        <f t="shared" si="404"/>
        <v>0</v>
      </c>
      <c r="P671" s="179"/>
      <c r="Q671" s="179"/>
      <c r="R671" s="179"/>
      <c r="S671" s="179">
        <f t="shared" si="405"/>
        <v>0</v>
      </c>
      <c r="T671" s="179"/>
      <c r="U671" s="179"/>
      <c r="V671" s="179"/>
      <c r="W671" s="179">
        <f t="shared" si="406"/>
        <v>0</v>
      </c>
      <c r="X671" s="179"/>
      <c r="Y671" s="179">
        <f>+[3]JBLMGH!J159</f>
        <v>500000</v>
      </c>
      <c r="Z671" s="179"/>
      <c r="AA671" s="179">
        <f t="shared" si="407"/>
        <v>500000</v>
      </c>
      <c r="AB671" s="179">
        <f t="shared" si="383"/>
        <v>0</v>
      </c>
      <c r="AC671" s="179">
        <f t="shared" si="383"/>
        <v>500000</v>
      </c>
      <c r="AD671" s="179">
        <f t="shared" si="383"/>
        <v>0</v>
      </c>
      <c r="AE671" s="179">
        <f t="shared" si="384"/>
        <v>500000</v>
      </c>
      <c r="AF671" s="179"/>
      <c r="AG671" s="179">
        <f>+[3]JBLMGH!AX159</f>
        <v>499149.83999999997</v>
      </c>
      <c r="AH671" s="179"/>
      <c r="AI671" s="179">
        <f t="shared" si="408"/>
        <v>499149.83999999997</v>
      </c>
      <c r="AJ671" s="179">
        <f t="shared" si="409"/>
        <v>0</v>
      </c>
      <c r="AK671" s="179">
        <f t="shared" si="409"/>
        <v>850.1600000000326</v>
      </c>
      <c r="AL671" s="179">
        <f t="shared" si="409"/>
        <v>0</v>
      </c>
      <c r="AM671" s="179">
        <f t="shared" si="410"/>
        <v>850.1600000000326</v>
      </c>
      <c r="AN671" s="181" t="str">
        <f t="shared" si="411"/>
        <v xml:space="preserve"> </v>
      </c>
      <c r="AO671" s="181">
        <f t="shared" si="411"/>
        <v>0.99829967999999991</v>
      </c>
      <c r="AP671" s="181" t="str">
        <f t="shared" si="411"/>
        <v xml:space="preserve"> </v>
      </c>
      <c r="AQ671" s="181">
        <f t="shared" si="411"/>
        <v>0.99829967999999991</v>
      </c>
      <c r="AR671" s="179">
        <f t="shared" si="412"/>
        <v>0</v>
      </c>
      <c r="AS671" s="179">
        <f t="shared" si="412"/>
        <v>0</v>
      </c>
      <c r="AT671" s="179">
        <f t="shared" si="412"/>
        <v>0</v>
      </c>
      <c r="AU671" s="138">
        <f t="shared" si="413"/>
        <v>0</v>
      </c>
      <c r="AV671" s="182"/>
    </row>
    <row r="672" spans="1:48" s="183" customFormat="1">
      <c r="A672" s="219"/>
      <c r="B672" s="220"/>
      <c r="C672" s="222" t="s">
        <v>232</v>
      </c>
      <c r="D672" s="179"/>
      <c r="E672" s="179"/>
      <c r="F672" s="179"/>
      <c r="G672" s="179">
        <f t="shared" si="401"/>
        <v>0</v>
      </c>
      <c r="H672" s="179"/>
      <c r="I672" s="179"/>
      <c r="J672" s="179"/>
      <c r="K672" s="179">
        <f t="shared" si="402"/>
        <v>0</v>
      </c>
      <c r="L672" s="179">
        <f t="shared" si="403"/>
        <v>0</v>
      </c>
      <c r="M672" s="179">
        <f t="shared" si="403"/>
        <v>0</v>
      </c>
      <c r="N672" s="179">
        <f t="shared" si="403"/>
        <v>0</v>
      </c>
      <c r="O672" s="179">
        <f t="shared" si="404"/>
        <v>0</v>
      </c>
      <c r="P672" s="179"/>
      <c r="Q672" s="179"/>
      <c r="R672" s="179"/>
      <c r="S672" s="179">
        <f t="shared" si="405"/>
        <v>0</v>
      </c>
      <c r="T672" s="179"/>
      <c r="U672" s="179"/>
      <c r="V672" s="179"/>
      <c r="W672" s="179">
        <f t="shared" si="406"/>
        <v>0</v>
      </c>
      <c r="X672" s="179"/>
      <c r="Y672" s="179">
        <f>+[3]MMH!J159</f>
        <v>300000</v>
      </c>
      <c r="Z672" s="179"/>
      <c r="AA672" s="179">
        <f t="shared" si="407"/>
        <v>300000</v>
      </c>
      <c r="AB672" s="179">
        <f t="shared" si="383"/>
        <v>0</v>
      </c>
      <c r="AC672" s="179">
        <f t="shared" si="383"/>
        <v>300000</v>
      </c>
      <c r="AD672" s="179">
        <f t="shared" si="383"/>
        <v>0</v>
      </c>
      <c r="AE672" s="179">
        <f t="shared" si="384"/>
        <v>300000</v>
      </c>
      <c r="AF672" s="179"/>
      <c r="AG672" s="179">
        <f>+[3]MMH!AX159</f>
        <v>0</v>
      </c>
      <c r="AH672" s="179"/>
      <c r="AI672" s="179">
        <f t="shared" si="408"/>
        <v>0</v>
      </c>
      <c r="AJ672" s="179">
        <f t="shared" si="409"/>
        <v>0</v>
      </c>
      <c r="AK672" s="179">
        <f t="shared" si="409"/>
        <v>300000</v>
      </c>
      <c r="AL672" s="179">
        <f t="shared" si="409"/>
        <v>0</v>
      </c>
      <c r="AM672" s="179">
        <f t="shared" si="410"/>
        <v>300000</v>
      </c>
      <c r="AN672" s="181" t="str">
        <f t="shared" si="411"/>
        <v xml:space="preserve"> </v>
      </c>
      <c r="AO672" s="181">
        <f t="shared" si="411"/>
        <v>0</v>
      </c>
      <c r="AP672" s="181" t="str">
        <f t="shared" si="411"/>
        <v xml:space="preserve"> </v>
      </c>
      <c r="AQ672" s="181">
        <f t="shared" si="411"/>
        <v>0</v>
      </c>
      <c r="AR672" s="179">
        <f t="shared" si="412"/>
        <v>0</v>
      </c>
      <c r="AS672" s="179">
        <f t="shared" si="412"/>
        <v>0</v>
      </c>
      <c r="AT672" s="179">
        <f t="shared" si="412"/>
        <v>0</v>
      </c>
      <c r="AU672" s="138">
        <f t="shared" si="413"/>
        <v>0</v>
      </c>
      <c r="AV672" s="182"/>
    </row>
    <row r="673" spans="1:48" s="183" customFormat="1" ht="24">
      <c r="A673" s="219"/>
      <c r="B673" s="220"/>
      <c r="C673" s="222" t="s">
        <v>140</v>
      </c>
      <c r="D673" s="179"/>
      <c r="E673" s="179"/>
      <c r="F673" s="179"/>
      <c r="G673" s="179">
        <f t="shared" si="401"/>
        <v>0</v>
      </c>
      <c r="H673" s="179"/>
      <c r="I673" s="179"/>
      <c r="J673" s="179"/>
      <c r="K673" s="179">
        <f t="shared" si="402"/>
        <v>0</v>
      </c>
      <c r="L673" s="179">
        <f t="shared" si="403"/>
        <v>0</v>
      </c>
      <c r="M673" s="179">
        <f t="shared" si="403"/>
        <v>0</v>
      </c>
      <c r="N673" s="179">
        <f t="shared" si="403"/>
        <v>0</v>
      </c>
      <c r="O673" s="179">
        <f t="shared" si="404"/>
        <v>0</v>
      </c>
      <c r="P673" s="179"/>
      <c r="Q673" s="179"/>
      <c r="R673" s="179"/>
      <c r="S673" s="179">
        <f t="shared" si="405"/>
        <v>0</v>
      </c>
      <c r="T673" s="179"/>
      <c r="U673" s="179"/>
      <c r="V673" s="179"/>
      <c r="W673" s="179">
        <f t="shared" si="406"/>
        <v>0</v>
      </c>
      <c r="X673" s="179"/>
      <c r="Y673" s="179">
        <f>+[3]DPJGMRMC!J159</f>
        <v>1000000</v>
      </c>
      <c r="Z673" s="179"/>
      <c r="AA673" s="179">
        <f t="shared" si="407"/>
        <v>1000000</v>
      </c>
      <c r="AB673" s="179">
        <f t="shared" si="383"/>
        <v>0</v>
      </c>
      <c r="AC673" s="179">
        <f t="shared" si="383"/>
        <v>1000000</v>
      </c>
      <c r="AD673" s="179">
        <f t="shared" si="383"/>
        <v>0</v>
      </c>
      <c r="AE673" s="179">
        <f t="shared" si="384"/>
        <v>1000000</v>
      </c>
      <c r="AF673" s="179"/>
      <c r="AG673" s="179">
        <f>+[3]DPJGMRMC!AX159</f>
        <v>1000000</v>
      </c>
      <c r="AH673" s="179"/>
      <c r="AI673" s="179">
        <f t="shared" si="408"/>
        <v>1000000</v>
      </c>
      <c r="AJ673" s="179">
        <f t="shared" si="409"/>
        <v>0</v>
      </c>
      <c r="AK673" s="179">
        <f t="shared" si="409"/>
        <v>0</v>
      </c>
      <c r="AL673" s="179">
        <f t="shared" si="409"/>
        <v>0</v>
      </c>
      <c r="AM673" s="179">
        <f t="shared" si="410"/>
        <v>0</v>
      </c>
      <c r="AN673" s="181" t="str">
        <f t="shared" si="411"/>
        <v xml:space="preserve"> </v>
      </c>
      <c r="AO673" s="181">
        <f t="shared" si="411"/>
        <v>1</v>
      </c>
      <c r="AP673" s="181" t="str">
        <f t="shared" si="411"/>
        <v xml:space="preserve"> </v>
      </c>
      <c r="AQ673" s="181">
        <f t="shared" si="411"/>
        <v>1</v>
      </c>
      <c r="AR673" s="179">
        <f t="shared" si="412"/>
        <v>0</v>
      </c>
      <c r="AS673" s="179">
        <f t="shared" si="412"/>
        <v>0</v>
      </c>
      <c r="AT673" s="179">
        <f t="shared" si="412"/>
        <v>0</v>
      </c>
      <c r="AU673" s="138">
        <f t="shared" si="413"/>
        <v>0</v>
      </c>
      <c r="AV673" s="182"/>
    </row>
    <row r="674" spans="1:48" s="183" customFormat="1">
      <c r="A674" s="219"/>
      <c r="B674" s="220"/>
      <c r="C674" s="222" t="s">
        <v>247</v>
      </c>
      <c r="D674" s="179"/>
      <c r="E674" s="179"/>
      <c r="F674" s="179"/>
      <c r="G674" s="179">
        <f t="shared" si="401"/>
        <v>0</v>
      </c>
      <c r="H674" s="179"/>
      <c r="I674" s="179"/>
      <c r="J674" s="179"/>
      <c r="K674" s="179">
        <f t="shared" si="402"/>
        <v>0</v>
      </c>
      <c r="L674" s="179">
        <f t="shared" si="403"/>
        <v>0</v>
      </c>
      <c r="M674" s="179">
        <f t="shared" si="403"/>
        <v>0</v>
      </c>
      <c r="N674" s="179">
        <f t="shared" si="403"/>
        <v>0</v>
      </c>
      <c r="O674" s="179">
        <f t="shared" si="404"/>
        <v>0</v>
      </c>
      <c r="P674" s="179"/>
      <c r="Q674" s="179"/>
      <c r="R674" s="179"/>
      <c r="S674" s="179">
        <f t="shared" si="405"/>
        <v>0</v>
      </c>
      <c r="T674" s="179"/>
      <c r="U674" s="179"/>
      <c r="V674" s="179"/>
      <c r="W674" s="179">
        <f t="shared" si="406"/>
        <v>0</v>
      </c>
      <c r="X674" s="179"/>
      <c r="Y674" s="179">
        <f>+[3]TEH!J159</f>
        <v>350000</v>
      </c>
      <c r="Z674" s="179"/>
      <c r="AA674" s="179">
        <f t="shared" si="407"/>
        <v>350000</v>
      </c>
      <c r="AB674" s="179">
        <f t="shared" si="383"/>
        <v>0</v>
      </c>
      <c r="AC674" s="179">
        <f t="shared" si="383"/>
        <v>350000</v>
      </c>
      <c r="AD674" s="179">
        <f t="shared" si="383"/>
        <v>0</v>
      </c>
      <c r="AE674" s="179">
        <f t="shared" si="384"/>
        <v>350000</v>
      </c>
      <c r="AF674" s="179"/>
      <c r="AG674" s="179">
        <f>+[3]TEH!AX159</f>
        <v>223095.66999999998</v>
      </c>
      <c r="AH674" s="179"/>
      <c r="AI674" s="179">
        <f t="shared" si="408"/>
        <v>223095.66999999998</v>
      </c>
      <c r="AJ674" s="179">
        <f t="shared" si="409"/>
        <v>0</v>
      </c>
      <c r="AK674" s="179">
        <f t="shared" si="409"/>
        <v>126904.33000000002</v>
      </c>
      <c r="AL674" s="179">
        <f t="shared" si="409"/>
        <v>0</v>
      </c>
      <c r="AM674" s="179">
        <f t="shared" si="410"/>
        <v>126904.33000000002</v>
      </c>
      <c r="AN674" s="181" t="str">
        <f t="shared" si="411"/>
        <v xml:space="preserve"> </v>
      </c>
      <c r="AO674" s="181">
        <f t="shared" si="411"/>
        <v>0.63741619999999999</v>
      </c>
      <c r="AP674" s="181" t="str">
        <f t="shared" si="411"/>
        <v xml:space="preserve"> </v>
      </c>
      <c r="AQ674" s="181">
        <f t="shared" si="411"/>
        <v>0.63741619999999999</v>
      </c>
      <c r="AR674" s="179">
        <f t="shared" si="412"/>
        <v>0</v>
      </c>
      <c r="AS674" s="179">
        <f t="shared" si="412"/>
        <v>0</v>
      </c>
      <c r="AT674" s="179">
        <f t="shared" si="412"/>
        <v>0</v>
      </c>
      <c r="AU674" s="138">
        <f t="shared" si="413"/>
        <v>0</v>
      </c>
      <c r="AV674" s="182"/>
    </row>
    <row r="675" spans="1:48" s="183" customFormat="1">
      <c r="A675" s="219"/>
      <c r="B675" s="136"/>
      <c r="C675" s="222" t="s">
        <v>115</v>
      </c>
      <c r="D675" s="179"/>
      <c r="E675" s="179"/>
      <c r="F675" s="179"/>
      <c r="G675" s="179">
        <f t="shared" si="401"/>
        <v>0</v>
      </c>
      <c r="H675" s="179"/>
      <c r="I675" s="179"/>
      <c r="J675" s="179"/>
      <c r="K675" s="179">
        <f t="shared" si="402"/>
        <v>0</v>
      </c>
      <c r="L675" s="179">
        <f t="shared" si="403"/>
        <v>0</v>
      </c>
      <c r="M675" s="179">
        <f t="shared" si="403"/>
        <v>0</v>
      </c>
      <c r="N675" s="179">
        <f t="shared" si="403"/>
        <v>0</v>
      </c>
      <c r="O675" s="179">
        <f t="shared" si="404"/>
        <v>0</v>
      </c>
      <c r="P675" s="179"/>
      <c r="Q675" s="179"/>
      <c r="R675" s="179"/>
      <c r="S675" s="179">
        <f t="shared" si="405"/>
        <v>0</v>
      </c>
      <c r="T675" s="179"/>
      <c r="U675" s="179"/>
      <c r="V675" s="179"/>
      <c r="W675" s="179">
        <f t="shared" si="406"/>
        <v>0</v>
      </c>
      <c r="X675" s="179"/>
      <c r="Y675" s="179">
        <f>+[3]BRH!J159</f>
        <v>400000</v>
      </c>
      <c r="Z675" s="179"/>
      <c r="AA675" s="179">
        <f t="shared" si="407"/>
        <v>400000</v>
      </c>
      <c r="AB675" s="179">
        <f t="shared" si="383"/>
        <v>0</v>
      </c>
      <c r="AC675" s="179">
        <f t="shared" si="383"/>
        <v>400000</v>
      </c>
      <c r="AD675" s="179">
        <f t="shared" si="383"/>
        <v>0</v>
      </c>
      <c r="AE675" s="179">
        <f t="shared" si="384"/>
        <v>400000</v>
      </c>
      <c r="AF675" s="179"/>
      <c r="AG675" s="179">
        <f>+[3]BRH!AX159</f>
        <v>224626.75</v>
      </c>
      <c r="AH675" s="179"/>
      <c r="AI675" s="179">
        <f t="shared" si="408"/>
        <v>224626.75</v>
      </c>
      <c r="AJ675" s="179">
        <f t="shared" si="409"/>
        <v>0</v>
      </c>
      <c r="AK675" s="179">
        <f t="shared" si="409"/>
        <v>175373.25</v>
      </c>
      <c r="AL675" s="179">
        <f t="shared" si="409"/>
        <v>0</v>
      </c>
      <c r="AM675" s="179">
        <f t="shared" si="410"/>
        <v>175373.25</v>
      </c>
      <c r="AN675" s="181" t="str">
        <f t="shared" si="411"/>
        <v xml:space="preserve"> </v>
      </c>
      <c r="AO675" s="181">
        <f t="shared" si="411"/>
        <v>0.56156687500000002</v>
      </c>
      <c r="AP675" s="181" t="str">
        <f t="shared" si="411"/>
        <v xml:space="preserve"> </v>
      </c>
      <c r="AQ675" s="181">
        <f t="shared" si="411"/>
        <v>0.56156687500000002</v>
      </c>
      <c r="AR675" s="179">
        <f t="shared" si="412"/>
        <v>0</v>
      </c>
      <c r="AS675" s="179">
        <f t="shared" si="412"/>
        <v>0</v>
      </c>
      <c r="AT675" s="179">
        <f t="shared" si="412"/>
        <v>0</v>
      </c>
      <c r="AU675" s="138">
        <f t="shared" si="413"/>
        <v>0</v>
      </c>
      <c r="AV675" s="182"/>
    </row>
    <row r="676" spans="1:48" s="183" customFormat="1">
      <c r="A676" s="219"/>
      <c r="B676" s="220"/>
      <c r="C676" s="257" t="s">
        <v>116</v>
      </c>
      <c r="D676" s="179"/>
      <c r="E676" s="179"/>
      <c r="F676" s="179"/>
      <c r="G676" s="179">
        <f t="shared" si="401"/>
        <v>0</v>
      </c>
      <c r="H676" s="179"/>
      <c r="I676" s="179"/>
      <c r="J676" s="179"/>
      <c r="K676" s="179">
        <f t="shared" si="402"/>
        <v>0</v>
      </c>
      <c r="L676" s="179">
        <f t="shared" si="403"/>
        <v>0</v>
      </c>
      <c r="M676" s="179">
        <f t="shared" si="403"/>
        <v>0</v>
      </c>
      <c r="N676" s="179">
        <f t="shared" si="403"/>
        <v>0</v>
      </c>
      <c r="O676" s="179">
        <f t="shared" si="404"/>
        <v>0</v>
      </c>
      <c r="P676" s="179"/>
      <c r="Q676" s="179"/>
      <c r="R676" s="179"/>
      <c r="S676" s="179">
        <f t="shared" si="405"/>
        <v>0</v>
      </c>
      <c r="T676" s="179"/>
      <c r="U676" s="179"/>
      <c r="V676" s="179"/>
      <c r="W676" s="179">
        <f t="shared" si="406"/>
        <v>0</v>
      </c>
      <c r="X676" s="179"/>
      <c r="Y676" s="179">
        <f>+[3]BMC!J159</f>
        <v>500000</v>
      </c>
      <c r="Z676" s="179"/>
      <c r="AA676" s="179">
        <f t="shared" si="407"/>
        <v>500000</v>
      </c>
      <c r="AB676" s="179">
        <f t="shared" si="383"/>
        <v>0</v>
      </c>
      <c r="AC676" s="179">
        <f t="shared" si="383"/>
        <v>500000</v>
      </c>
      <c r="AD676" s="179">
        <f t="shared" si="383"/>
        <v>0</v>
      </c>
      <c r="AE676" s="179">
        <f t="shared" si="384"/>
        <v>500000</v>
      </c>
      <c r="AF676" s="179"/>
      <c r="AG676" s="179">
        <f>+[3]BMC!AX159</f>
        <v>244241.22999999998</v>
      </c>
      <c r="AH676" s="179"/>
      <c r="AI676" s="179">
        <f t="shared" si="408"/>
        <v>244241.22999999998</v>
      </c>
      <c r="AJ676" s="179">
        <f t="shared" si="409"/>
        <v>0</v>
      </c>
      <c r="AK676" s="179">
        <f t="shared" si="409"/>
        <v>255758.77000000002</v>
      </c>
      <c r="AL676" s="179">
        <f t="shared" si="409"/>
        <v>0</v>
      </c>
      <c r="AM676" s="179">
        <f t="shared" si="410"/>
        <v>255758.77000000002</v>
      </c>
      <c r="AN676" s="181" t="str">
        <f t="shared" si="411"/>
        <v xml:space="preserve"> </v>
      </c>
      <c r="AO676" s="181">
        <f t="shared" si="411"/>
        <v>0.48848245999999995</v>
      </c>
      <c r="AP676" s="181" t="str">
        <f t="shared" si="411"/>
        <v xml:space="preserve"> </v>
      </c>
      <c r="AQ676" s="181">
        <f t="shared" si="411"/>
        <v>0.48848245999999995</v>
      </c>
      <c r="AR676" s="179">
        <f t="shared" si="412"/>
        <v>0</v>
      </c>
      <c r="AS676" s="179">
        <f t="shared" si="412"/>
        <v>0</v>
      </c>
      <c r="AT676" s="179">
        <f t="shared" si="412"/>
        <v>0</v>
      </c>
      <c r="AU676" s="138">
        <f t="shared" si="413"/>
        <v>0</v>
      </c>
      <c r="AV676" s="182"/>
    </row>
    <row r="677" spans="1:48" s="183" customFormat="1" ht="24">
      <c r="A677" s="219"/>
      <c r="B677" s="220"/>
      <c r="C677" s="257" t="s">
        <v>117</v>
      </c>
      <c r="D677" s="179"/>
      <c r="E677" s="179"/>
      <c r="F677" s="179"/>
      <c r="G677" s="179">
        <f t="shared" si="401"/>
        <v>0</v>
      </c>
      <c r="H677" s="179"/>
      <c r="I677" s="179"/>
      <c r="J677" s="179"/>
      <c r="K677" s="179">
        <f t="shared" si="402"/>
        <v>0</v>
      </c>
      <c r="L677" s="179">
        <f t="shared" si="403"/>
        <v>0</v>
      </c>
      <c r="M677" s="179">
        <f t="shared" si="403"/>
        <v>0</v>
      </c>
      <c r="N677" s="179">
        <f t="shared" si="403"/>
        <v>0</v>
      </c>
      <c r="O677" s="179">
        <f t="shared" si="404"/>
        <v>0</v>
      </c>
      <c r="P677" s="179"/>
      <c r="Q677" s="179"/>
      <c r="R677" s="179"/>
      <c r="S677" s="179">
        <f t="shared" si="405"/>
        <v>0</v>
      </c>
      <c r="T677" s="179"/>
      <c r="U677" s="179"/>
      <c r="V677" s="179"/>
      <c r="W677" s="179">
        <f t="shared" si="406"/>
        <v>0</v>
      </c>
      <c r="X677" s="179"/>
      <c r="Y677" s="179">
        <f>+[3]BRTTH!J159</f>
        <v>1000000</v>
      </c>
      <c r="Z677" s="179"/>
      <c r="AA677" s="179">
        <f t="shared" si="407"/>
        <v>1000000</v>
      </c>
      <c r="AB677" s="179">
        <f t="shared" si="383"/>
        <v>0</v>
      </c>
      <c r="AC677" s="179">
        <f t="shared" si="383"/>
        <v>1000000</v>
      </c>
      <c r="AD677" s="179">
        <f t="shared" si="383"/>
        <v>0</v>
      </c>
      <c r="AE677" s="179">
        <f t="shared" si="384"/>
        <v>1000000</v>
      </c>
      <c r="AF677" s="179"/>
      <c r="AG677" s="179">
        <f>+[3]BRTTH!AX159</f>
        <v>999825.69</v>
      </c>
      <c r="AH677" s="179"/>
      <c r="AI677" s="179">
        <f t="shared" si="408"/>
        <v>999825.69</v>
      </c>
      <c r="AJ677" s="179">
        <f t="shared" si="409"/>
        <v>0</v>
      </c>
      <c r="AK677" s="179">
        <f t="shared" si="409"/>
        <v>174.31000000005588</v>
      </c>
      <c r="AL677" s="179">
        <f t="shared" si="409"/>
        <v>0</v>
      </c>
      <c r="AM677" s="179">
        <f t="shared" si="410"/>
        <v>174.31000000005588</v>
      </c>
      <c r="AN677" s="181" t="str">
        <f t="shared" si="411"/>
        <v xml:space="preserve"> </v>
      </c>
      <c r="AO677" s="181">
        <f t="shared" si="411"/>
        <v>0.99982568999999999</v>
      </c>
      <c r="AP677" s="181" t="str">
        <f t="shared" si="411"/>
        <v xml:space="preserve"> </v>
      </c>
      <c r="AQ677" s="181">
        <f t="shared" si="411"/>
        <v>0.99982568999999999</v>
      </c>
      <c r="AR677" s="179">
        <f t="shared" si="412"/>
        <v>0</v>
      </c>
      <c r="AS677" s="179">
        <f t="shared" si="412"/>
        <v>0</v>
      </c>
      <c r="AT677" s="179">
        <f t="shared" si="412"/>
        <v>0</v>
      </c>
      <c r="AU677" s="138">
        <f t="shared" si="413"/>
        <v>0</v>
      </c>
      <c r="AV677" s="182"/>
    </row>
    <row r="678" spans="1:48" s="183" customFormat="1">
      <c r="A678" s="219"/>
      <c r="B678" s="220"/>
      <c r="C678" s="257" t="s">
        <v>118</v>
      </c>
      <c r="D678" s="179"/>
      <c r="E678" s="179"/>
      <c r="F678" s="179"/>
      <c r="G678" s="179">
        <f t="shared" si="401"/>
        <v>0</v>
      </c>
      <c r="H678" s="179"/>
      <c r="I678" s="179"/>
      <c r="J678" s="179"/>
      <c r="K678" s="179">
        <f t="shared" si="402"/>
        <v>0</v>
      </c>
      <c r="L678" s="179">
        <f t="shared" si="403"/>
        <v>0</v>
      </c>
      <c r="M678" s="179">
        <f t="shared" si="403"/>
        <v>0</v>
      </c>
      <c r="N678" s="179">
        <f t="shared" si="403"/>
        <v>0</v>
      </c>
      <c r="O678" s="179">
        <f t="shared" si="404"/>
        <v>0</v>
      </c>
      <c r="P678" s="179"/>
      <c r="Q678" s="179"/>
      <c r="R678" s="179"/>
      <c r="S678" s="179">
        <f t="shared" si="405"/>
        <v>0</v>
      </c>
      <c r="T678" s="179"/>
      <c r="U678" s="179"/>
      <c r="V678" s="179"/>
      <c r="W678" s="179">
        <f t="shared" si="406"/>
        <v>0</v>
      </c>
      <c r="X678" s="179"/>
      <c r="Y678" s="179">
        <f>+[3]BS!J159</f>
        <v>800000</v>
      </c>
      <c r="Z678" s="179"/>
      <c r="AA678" s="179">
        <f t="shared" si="407"/>
        <v>800000</v>
      </c>
      <c r="AB678" s="179">
        <f t="shared" si="383"/>
        <v>0</v>
      </c>
      <c r="AC678" s="179">
        <f t="shared" si="383"/>
        <v>800000</v>
      </c>
      <c r="AD678" s="179">
        <f t="shared" si="383"/>
        <v>0</v>
      </c>
      <c r="AE678" s="179">
        <f t="shared" si="384"/>
        <v>800000</v>
      </c>
      <c r="AF678" s="179"/>
      <c r="AG678" s="179">
        <f>+[3]BS!AX159</f>
        <v>800000</v>
      </c>
      <c r="AH678" s="179"/>
      <c r="AI678" s="179">
        <f t="shared" si="408"/>
        <v>800000</v>
      </c>
      <c r="AJ678" s="179">
        <f t="shared" si="409"/>
        <v>0</v>
      </c>
      <c r="AK678" s="179">
        <f t="shared" si="409"/>
        <v>0</v>
      </c>
      <c r="AL678" s="179">
        <f t="shared" si="409"/>
        <v>0</v>
      </c>
      <c r="AM678" s="179">
        <f t="shared" si="410"/>
        <v>0</v>
      </c>
      <c r="AN678" s="181" t="str">
        <f t="shared" si="411"/>
        <v xml:space="preserve"> </v>
      </c>
      <c r="AO678" s="181">
        <f t="shared" si="411"/>
        <v>1</v>
      </c>
      <c r="AP678" s="181" t="str">
        <f t="shared" si="411"/>
        <v xml:space="preserve"> </v>
      </c>
      <c r="AQ678" s="181">
        <f t="shared" si="411"/>
        <v>1</v>
      </c>
      <c r="AR678" s="179">
        <f t="shared" si="412"/>
        <v>0</v>
      </c>
      <c r="AS678" s="179">
        <f t="shared" si="412"/>
        <v>0</v>
      </c>
      <c r="AT678" s="179">
        <f t="shared" si="412"/>
        <v>0</v>
      </c>
      <c r="AU678" s="138">
        <f t="shared" si="413"/>
        <v>0</v>
      </c>
      <c r="AV678" s="182"/>
    </row>
    <row r="679" spans="1:48" s="183" customFormat="1" ht="24">
      <c r="A679" s="219"/>
      <c r="B679" s="220"/>
      <c r="C679" s="222" t="s">
        <v>142</v>
      </c>
      <c r="D679" s="179"/>
      <c r="E679" s="179"/>
      <c r="F679" s="179"/>
      <c r="G679" s="179">
        <f t="shared" si="401"/>
        <v>0</v>
      </c>
      <c r="H679" s="179"/>
      <c r="I679" s="179"/>
      <c r="J679" s="179"/>
      <c r="K679" s="179">
        <f t="shared" si="402"/>
        <v>0</v>
      </c>
      <c r="L679" s="179">
        <f t="shared" si="403"/>
        <v>0</v>
      </c>
      <c r="M679" s="179">
        <f t="shared" si="403"/>
        <v>0</v>
      </c>
      <c r="N679" s="179">
        <f t="shared" si="403"/>
        <v>0</v>
      </c>
      <c r="O679" s="179">
        <f t="shared" si="404"/>
        <v>0</v>
      </c>
      <c r="P679" s="179"/>
      <c r="Q679" s="179"/>
      <c r="R679" s="179"/>
      <c r="S679" s="179">
        <f t="shared" si="405"/>
        <v>0</v>
      </c>
      <c r="T679" s="179"/>
      <c r="U679" s="179"/>
      <c r="V679" s="179"/>
      <c r="W679" s="179">
        <f t="shared" si="406"/>
        <v>0</v>
      </c>
      <c r="X679" s="179"/>
      <c r="Y679" s="179">
        <f>+[3]CLMMRH!J159</f>
        <v>350000</v>
      </c>
      <c r="Z679" s="179"/>
      <c r="AA679" s="179">
        <f t="shared" si="407"/>
        <v>350000</v>
      </c>
      <c r="AB679" s="179">
        <f t="shared" si="383"/>
        <v>0</v>
      </c>
      <c r="AC679" s="179">
        <f t="shared" si="383"/>
        <v>350000</v>
      </c>
      <c r="AD679" s="179">
        <f t="shared" si="383"/>
        <v>0</v>
      </c>
      <c r="AE679" s="179">
        <f t="shared" si="384"/>
        <v>350000</v>
      </c>
      <c r="AF679" s="179"/>
      <c r="AG679" s="179">
        <f>+[3]CLMMRH!AX159</f>
        <v>350000</v>
      </c>
      <c r="AH679" s="179"/>
      <c r="AI679" s="179">
        <f t="shared" si="408"/>
        <v>350000</v>
      </c>
      <c r="AJ679" s="179">
        <f t="shared" si="409"/>
        <v>0</v>
      </c>
      <c r="AK679" s="179">
        <f t="shared" si="409"/>
        <v>0</v>
      </c>
      <c r="AL679" s="179">
        <f t="shared" si="409"/>
        <v>0</v>
      </c>
      <c r="AM679" s="179">
        <f t="shared" si="410"/>
        <v>0</v>
      </c>
      <c r="AN679" s="181" t="str">
        <f t="shared" si="411"/>
        <v xml:space="preserve"> </v>
      </c>
      <c r="AO679" s="181">
        <f t="shared" si="411"/>
        <v>1</v>
      </c>
      <c r="AP679" s="181" t="str">
        <f t="shared" si="411"/>
        <v xml:space="preserve"> </v>
      </c>
      <c r="AQ679" s="181">
        <f t="shared" si="411"/>
        <v>1</v>
      </c>
      <c r="AR679" s="179">
        <f t="shared" si="412"/>
        <v>0</v>
      </c>
      <c r="AS679" s="179">
        <f t="shared" si="412"/>
        <v>0</v>
      </c>
      <c r="AT679" s="179">
        <f t="shared" si="412"/>
        <v>0</v>
      </c>
      <c r="AU679" s="138">
        <f t="shared" si="413"/>
        <v>0</v>
      </c>
      <c r="AV679" s="182"/>
    </row>
    <row r="680" spans="1:48" s="183" customFormat="1">
      <c r="A680" s="219"/>
      <c r="B680" s="220"/>
      <c r="C680" s="222" t="s">
        <v>60</v>
      </c>
      <c r="D680" s="179"/>
      <c r="E680" s="179"/>
      <c r="F680" s="179"/>
      <c r="G680" s="179">
        <f t="shared" si="401"/>
        <v>0</v>
      </c>
      <c r="H680" s="179"/>
      <c r="I680" s="179"/>
      <c r="J680" s="179"/>
      <c r="K680" s="179">
        <f t="shared" si="402"/>
        <v>0</v>
      </c>
      <c r="L680" s="179">
        <f t="shared" si="403"/>
        <v>0</v>
      </c>
      <c r="M680" s="179">
        <f t="shared" si="403"/>
        <v>0</v>
      </c>
      <c r="N680" s="179">
        <f t="shared" si="403"/>
        <v>0</v>
      </c>
      <c r="O680" s="179">
        <f t="shared" si="404"/>
        <v>0</v>
      </c>
      <c r="P680" s="179"/>
      <c r="Q680" s="179"/>
      <c r="R680" s="179"/>
      <c r="S680" s="179">
        <f t="shared" si="405"/>
        <v>0</v>
      </c>
      <c r="T680" s="179"/>
      <c r="U680" s="179"/>
      <c r="V680" s="179"/>
      <c r="W680" s="179">
        <f t="shared" si="406"/>
        <v>0</v>
      </c>
      <c r="X680" s="179"/>
      <c r="Y680" s="179">
        <f>+[3]WVMC!J159</f>
        <v>500000</v>
      </c>
      <c r="Z680" s="179"/>
      <c r="AA680" s="179">
        <f t="shared" si="407"/>
        <v>500000</v>
      </c>
      <c r="AB680" s="179">
        <f t="shared" si="383"/>
        <v>0</v>
      </c>
      <c r="AC680" s="179">
        <f t="shared" si="383"/>
        <v>500000</v>
      </c>
      <c r="AD680" s="179">
        <f t="shared" si="383"/>
        <v>0</v>
      </c>
      <c r="AE680" s="179">
        <f t="shared" si="384"/>
        <v>500000</v>
      </c>
      <c r="AF680" s="179"/>
      <c r="AG680" s="179">
        <f>+[3]WVMC!AX159</f>
        <v>0</v>
      </c>
      <c r="AH680" s="179"/>
      <c r="AI680" s="179">
        <f t="shared" si="408"/>
        <v>0</v>
      </c>
      <c r="AJ680" s="179">
        <f t="shared" si="409"/>
        <v>0</v>
      </c>
      <c r="AK680" s="179">
        <f t="shared" si="409"/>
        <v>500000</v>
      </c>
      <c r="AL680" s="179">
        <f t="shared" si="409"/>
        <v>0</v>
      </c>
      <c r="AM680" s="179">
        <f t="shared" si="410"/>
        <v>500000</v>
      </c>
      <c r="AN680" s="181" t="str">
        <f t="shared" si="411"/>
        <v xml:space="preserve"> </v>
      </c>
      <c r="AO680" s="181">
        <f t="shared" si="411"/>
        <v>0</v>
      </c>
      <c r="AP680" s="181" t="str">
        <f t="shared" si="411"/>
        <v xml:space="preserve"> </v>
      </c>
      <c r="AQ680" s="181">
        <f t="shared" si="411"/>
        <v>0</v>
      </c>
      <c r="AR680" s="179">
        <f t="shared" si="412"/>
        <v>0</v>
      </c>
      <c r="AS680" s="179">
        <f t="shared" si="412"/>
        <v>0</v>
      </c>
      <c r="AT680" s="179">
        <f t="shared" si="412"/>
        <v>0</v>
      </c>
      <c r="AU680" s="138">
        <f t="shared" si="413"/>
        <v>0</v>
      </c>
      <c r="AV680" s="182"/>
    </row>
    <row r="681" spans="1:48" s="183" customFormat="1">
      <c r="A681" s="219"/>
      <c r="B681" s="220"/>
      <c r="C681" s="222" t="s">
        <v>248</v>
      </c>
      <c r="D681" s="179"/>
      <c r="E681" s="179"/>
      <c r="F681" s="179"/>
      <c r="G681" s="179">
        <f t="shared" si="401"/>
        <v>0</v>
      </c>
      <c r="H681" s="179"/>
      <c r="I681" s="179"/>
      <c r="J681" s="179"/>
      <c r="K681" s="179">
        <f t="shared" si="402"/>
        <v>0</v>
      </c>
      <c r="L681" s="179">
        <f t="shared" si="403"/>
        <v>0</v>
      </c>
      <c r="M681" s="179">
        <f t="shared" si="403"/>
        <v>0</v>
      </c>
      <c r="N681" s="179">
        <f t="shared" si="403"/>
        <v>0</v>
      </c>
      <c r="O681" s="179">
        <f t="shared" si="404"/>
        <v>0</v>
      </c>
      <c r="P681" s="179"/>
      <c r="Q681" s="179"/>
      <c r="R681" s="179"/>
      <c r="S681" s="179">
        <f t="shared" si="405"/>
        <v>0</v>
      </c>
      <c r="T681" s="179"/>
      <c r="U681" s="179"/>
      <c r="V681" s="179"/>
      <c r="W681" s="179">
        <f t="shared" si="406"/>
        <v>0</v>
      </c>
      <c r="X681" s="179"/>
      <c r="Y681" s="179">
        <f>+[3]DEDVMH!J159</f>
        <v>350000</v>
      </c>
      <c r="Z681" s="179"/>
      <c r="AA681" s="179">
        <f t="shared" si="407"/>
        <v>350000</v>
      </c>
      <c r="AB681" s="179">
        <f t="shared" si="383"/>
        <v>0</v>
      </c>
      <c r="AC681" s="179">
        <f t="shared" si="383"/>
        <v>350000</v>
      </c>
      <c r="AD681" s="179">
        <f t="shared" si="383"/>
        <v>0</v>
      </c>
      <c r="AE681" s="179">
        <f t="shared" si="384"/>
        <v>350000</v>
      </c>
      <c r="AF681" s="179"/>
      <c r="AG681" s="179">
        <f>+[3]DEDVMH!AX159</f>
        <v>106147.2</v>
      </c>
      <c r="AH681" s="179"/>
      <c r="AI681" s="179">
        <f t="shared" si="408"/>
        <v>106147.2</v>
      </c>
      <c r="AJ681" s="179">
        <f t="shared" si="409"/>
        <v>0</v>
      </c>
      <c r="AK681" s="179">
        <f t="shared" si="409"/>
        <v>243852.79999999999</v>
      </c>
      <c r="AL681" s="179">
        <f t="shared" si="409"/>
        <v>0</v>
      </c>
      <c r="AM681" s="179">
        <f t="shared" si="410"/>
        <v>243852.79999999999</v>
      </c>
      <c r="AN681" s="181" t="str">
        <f t="shared" si="411"/>
        <v xml:space="preserve"> </v>
      </c>
      <c r="AO681" s="181">
        <f t="shared" si="411"/>
        <v>0.30327771428571426</v>
      </c>
      <c r="AP681" s="181" t="str">
        <f t="shared" si="411"/>
        <v xml:space="preserve"> </v>
      </c>
      <c r="AQ681" s="181">
        <f t="shared" si="411"/>
        <v>0.30327771428571426</v>
      </c>
      <c r="AR681" s="179">
        <f t="shared" si="412"/>
        <v>0</v>
      </c>
      <c r="AS681" s="179">
        <f t="shared" si="412"/>
        <v>0</v>
      </c>
      <c r="AT681" s="179">
        <f t="shared" si="412"/>
        <v>0</v>
      </c>
      <c r="AU681" s="138">
        <f t="shared" si="413"/>
        <v>0</v>
      </c>
      <c r="AV681" s="182"/>
    </row>
    <row r="682" spans="1:48" s="183" customFormat="1">
      <c r="A682" s="219"/>
      <c r="B682" s="220"/>
      <c r="C682" s="222" t="s">
        <v>143</v>
      </c>
      <c r="D682" s="179"/>
      <c r="E682" s="179"/>
      <c r="F682" s="179"/>
      <c r="G682" s="179">
        <f t="shared" si="401"/>
        <v>0</v>
      </c>
      <c r="H682" s="179"/>
      <c r="I682" s="179"/>
      <c r="J682" s="179"/>
      <c r="K682" s="179">
        <f t="shared" si="402"/>
        <v>0</v>
      </c>
      <c r="L682" s="179">
        <f t="shared" si="403"/>
        <v>0</v>
      </c>
      <c r="M682" s="179">
        <f t="shared" si="403"/>
        <v>0</v>
      </c>
      <c r="N682" s="179">
        <f t="shared" si="403"/>
        <v>0</v>
      </c>
      <c r="O682" s="179">
        <f t="shared" si="404"/>
        <v>0</v>
      </c>
      <c r="P682" s="179"/>
      <c r="Q682" s="179"/>
      <c r="R682" s="179"/>
      <c r="S682" s="179">
        <f t="shared" si="405"/>
        <v>0</v>
      </c>
      <c r="T682" s="179"/>
      <c r="U682" s="179"/>
      <c r="V682" s="179"/>
      <c r="W682" s="179">
        <f t="shared" si="406"/>
        <v>0</v>
      </c>
      <c r="X682" s="179"/>
      <c r="Y682" s="179">
        <f>+[3]ECS!J159</f>
        <v>350000</v>
      </c>
      <c r="Z682" s="179"/>
      <c r="AA682" s="179">
        <f t="shared" si="407"/>
        <v>350000</v>
      </c>
      <c r="AB682" s="179">
        <f t="shared" si="383"/>
        <v>0</v>
      </c>
      <c r="AC682" s="179">
        <f t="shared" si="383"/>
        <v>350000</v>
      </c>
      <c r="AD682" s="179">
        <f t="shared" si="383"/>
        <v>0</v>
      </c>
      <c r="AE682" s="179">
        <f t="shared" si="384"/>
        <v>350000</v>
      </c>
      <c r="AF682" s="179"/>
      <c r="AG682" s="179">
        <f>+[3]ECS!AX159</f>
        <v>261701.51</v>
      </c>
      <c r="AH682" s="179"/>
      <c r="AI682" s="179">
        <f t="shared" si="408"/>
        <v>261701.51</v>
      </c>
      <c r="AJ682" s="179">
        <f t="shared" si="409"/>
        <v>0</v>
      </c>
      <c r="AK682" s="179">
        <f t="shared" si="409"/>
        <v>88298.489999999991</v>
      </c>
      <c r="AL682" s="179">
        <f t="shared" si="409"/>
        <v>0</v>
      </c>
      <c r="AM682" s="179">
        <f t="shared" si="410"/>
        <v>88298.489999999991</v>
      </c>
      <c r="AN682" s="181" t="str">
        <f t="shared" si="411"/>
        <v xml:space="preserve"> </v>
      </c>
      <c r="AO682" s="181">
        <f t="shared" si="411"/>
        <v>0.74771860000000001</v>
      </c>
      <c r="AP682" s="181" t="str">
        <f t="shared" si="411"/>
        <v xml:space="preserve"> </v>
      </c>
      <c r="AQ682" s="181">
        <f t="shared" si="411"/>
        <v>0.74771860000000001</v>
      </c>
      <c r="AR682" s="179">
        <f t="shared" si="412"/>
        <v>0</v>
      </c>
      <c r="AS682" s="179">
        <f t="shared" si="412"/>
        <v>0</v>
      </c>
      <c r="AT682" s="179">
        <f t="shared" si="412"/>
        <v>0</v>
      </c>
      <c r="AU682" s="138">
        <f t="shared" si="413"/>
        <v>0</v>
      </c>
      <c r="AV682" s="182"/>
    </row>
    <row r="683" spans="1:48" s="183" customFormat="1" ht="24">
      <c r="A683" s="219"/>
      <c r="B683" s="220"/>
      <c r="C683" s="222" t="s">
        <v>249</v>
      </c>
      <c r="D683" s="179"/>
      <c r="E683" s="179"/>
      <c r="F683" s="179"/>
      <c r="G683" s="179">
        <f t="shared" si="401"/>
        <v>0</v>
      </c>
      <c r="H683" s="179"/>
      <c r="I683" s="179"/>
      <c r="J683" s="179"/>
      <c r="K683" s="179">
        <f t="shared" si="402"/>
        <v>0</v>
      </c>
      <c r="L683" s="179">
        <f t="shared" si="403"/>
        <v>0</v>
      </c>
      <c r="M683" s="179">
        <f t="shared" si="403"/>
        <v>0</v>
      </c>
      <c r="N683" s="179">
        <f t="shared" si="403"/>
        <v>0</v>
      </c>
      <c r="O683" s="179">
        <f t="shared" si="404"/>
        <v>0</v>
      </c>
      <c r="P683" s="179"/>
      <c r="Q683" s="179"/>
      <c r="R683" s="179"/>
      <c r="S683" s="179">
        <f t="shared" si="405"/>
        <v>0</v>
      </c>
      <c r="T683" s="179"/>
      <c r="U683" s="179"/>
      <c r="V683" s="179"/>
      <c r="W683" s="179">
        <f t="shared" si="406"/>
        <v>0</v>
      </c>
      <c r="X683" s="179"/>
      <c r="Y683" s="179">
        <f>+[3]GCGMH!J159</f>
        <v>500000</v>
      </c>
      <c r="Z683" s="179"/>
      <c r="AA683" s="179">
        <f t="shared" si="407"/>
        <v>500000</v>
      </c>
      <c r="AB683" s="179">
        <f t="shared" si="383"/>
        <v>0</v>
      </c>
      <c r="AC683" s="179">
        <f t="shared" si="383"/>
        <v>500000</v>
      </c>
      <c r="AD683" s="179">
        <f t="shared" si="383"/>
        <v>0</v>
      </c>
      <c r="AE683" s="179">
        <f t="shared" si="384"/>
        <v>500000</v>
      </c>
      <c r="AF683" s="179"/>
      <c r="AG683" s="179">
        <f>+[3]GCGMH!AX159</f>
        <v>498388.47999999998</v>
      </c>
      <c r="AH683" s="179"/>
      <c r="AI683" s="179">
        <f t="shared" si="408"/>
        <v>498388.47999999998</v>
      </c>
      <c r="AJ683" s="179">
        <f t="shared" si="409"/>
        <v>0</v>
      </c>
      <c r="AK683" s="179">
        <f t="shared" si="409"/>
        <v>1611.5200000000186</v>
      </c>
      <c r="AL683" s="179">
        <f t="shared" si="409"/>
        <v>0</v>
      </c>
      <c r="AM683" s="179">
        <f t="shared" si="410"/>
        <v>1611.5200000000186</v>
      </c>
      <c r="AN683" s="181" t="str">
        <f t="shared" si="411"/>
        <v xml:space="preserve"> </v>
      </c>
      <c r="AO683" s="181">
        <f t="shared" si="411"/>
        <v>0.99677695999999993</v>
      </c>
      <c r="AP683" s="181" t="str">
        <f t="shared" si="411"/>
        <v xml:space="preserve"> </v>
      </c>
      <c r="AQ683" s="181">
        <f t="shared" si="411"/>
        <v>0.99677695999999993</v>
      </c>
      <c r="AR683" s="179">
        <f t="shared" si="412"/>
        <v>0</v>
      </c>
      <c r="AS683" s="179">
        <f t="shared" si="412"/>
        <v>0</v>
      </c>
      <c r="AT683" s="179">
        <f t="shared" si="412"/>
        <v>0</v>
      </c>
      <c r="AU683" s="138">
        <f t="shared" si="413"/>
        <v>0</v>
      </c>
      <c r="AV683" s="182"/>
    </row>
    <row r="684" spans="1:48" s="183" customFormat="1">
      <c r="A684" s="219"/>
      <c r="B684" s="136"/>
      <c r="C684" s="259" t="s">
        <v>250</v>
      </c>
      <c r="D684" s="179"/>
      <c r="E684" s="179"/>
      <c r="F684" s="179"/>
      <c r="G684" s="179">
        <f>SUM(D684:F684)</f>
        <v>0</v>
      </c>
      <c r="H684" s="179"/>
      <c r="I684" s="179"/>
      <c r="J684" s="179"/>
      <c r="K684" s="179">
        <f>SUM(H684:J684)</f>
        <v>0</v>
      </c>
      <c r="L684" s="179">
        <f>+D684+H684</f>
        <v>0</v>
      </c>
      <c r="M684" s="179">
        <f>+E684+I684</f>
        <v>0</v>
      </c>
      <c r="N684" s="179">
        <f>+F684+J684</f>
        <v>0</v>
      </c>
      <c r="O684" s="179">
        <f>SUM(L684:N684)</f>
        <v>0</v>
      </c>
      <c r="P684" s="179"/>
      <c r="Q684" s="179"/>
      <c r="R684" s="179"/>
      <c r="S684" s="179">
        <f>SUM(P684:R684)</f>
        <v>0</v>
      </c>
      <c r="T684" s="179"/>
      <c r="U684" s="179"/>
      <c r="V684" s="179"/>
      <c r="W684" s="179">
        <f>SUM(T684:V684)</f>
        <v>0</v>
      </c>
      <c r="X684" s="179"/>
      <c r="Y684" s="179">
        <f>+[3]SAMCH!J159</f>
        <v>350000</v>
      </c>
      <c r="Z684" s="179"/>
      <c r="AA684" s="179">
        <f>SUM(X684:Z684)</f>
        <v>350000</v>
      </c>
      <c r="AB684" s="179">
        <f>+P684+X684+T684</f>
        <v>0</v>
      </c>
      <c r="AC684" s="179">
        <f>+Q684+Y684+U684</f>
        <v>350000</v>
      </c>
      <c r="AD684" s="179">
        <f>+R684+Z684+V684</f>
        <v>0</v>
      </c>
      <c r="AE684" s="179">
        <f>SUM(AB684:AD684)</f>
        <v>350000</v>
      </c>
      <c r="AF684" s="179"/>
      <c r="AG684" s="179">
        <f>+[3]SAMCH!AX159</f>
        <v>349026</v>
      </c>
      <c r="AH684" s="179"/>
      <c r="AI684" s="179">
        <f>SUM(AF684:AH684)</f>
        <v>349026</v>
      </c>
      <c r="AJ684" s="179">
        <f>+AB684-AF684</f>
        <v>0</v>
      </c>
      <c r="AK684" s="179">
        <f>+AC684-AG684</f>
        <v>974</v>
      </c>
      <c r="AL684" s="179">
        <f>+AD684-AH684</f>
        <v>0</v>
      </c>
      <c r="AM684" s="179">
        <f>SUM(AJ684:AL684)</f>
        <v>974</v>
      </c>
      <c r="AN684" s="181" t="str">
        <f>IF(AB684=0," ",AF684/AB684)</f>
        <v xml:space="preserve"> </v>
      </c>
      <c r="AO684" s="181">
        <f>IF(AC684=0," ",AG684/AC684)</f>
        <v>0.9972171428571428</v>
      </c>
      <c r="AP684" s="181" t="str">
        <f>IF(AD684=0," ",AH684/AD684)</f>
        <v xml:space="preserve"> </v>
      </c>
      <c r="AQ684" s="181">
        <f>IF(AE684=0," ",AI684/AE684)</f>
        <v>0.9972171428571428</v>
      </c>
      <c r="AR684" s="179">
        <f>+L684-P684-T684</f>
        <v>0</v>
      </c>
      <c r="AS684" s="179">
        <f>+M684-Q684-U684</f>
        <v>0</v>
      </c>
      <c r="AT684" s="179">
        <f>+N684-R684-V684</f>
        <v>0</v>
      </c>
      <c r="AU684" s="138">
        <f>SUM(AR684:AT684)</f>
        <v>0</v>
      </c>
      <c r="AV684" s="182"/>
    </row>
    <row r="685" spans="1:48" s="183" customFormat="1">
      <c r="A685" s="219"/>
      <c r="B685" s="220"/>
      <c r="C685" s="222" t="s">
        <v>251</v>
      </c>
      <c r="D685" s="179"/>
      <c r="E685" s="179"/>
      <c r="F685" s="179"/>
      <c r="G685" s="179">
        <f t="shared" si="401"/>
        <v>0</v>
      </c>
      <c r="H685" s="179"/>
      <c r="I685" s="179"/>
      <c r="J685" s="179"/>
      <c r="K685" s="179">
        <f t="shared" si="402"/>
        <v>0</v>
      </c>
      <c r="L685" s="179">
        <f t="shared" si="403"/>
        <v>0</v>
      </c>
      <c r="M685" s="179">
        <f t="shared" si="403"/>
        <v>0</v>
      </c>
      <c r="N685" s="179">
        <f t="shared" si="403"/>
        <v>0</v>
      </c>
      <c r="O685" s="179">
        <f t="shared" si="404"/>
        <v>0</v>
      </c>
      <c r="P685" s="179"/>
      <c r="Q685" s="179"/>
      <c r="R685" s="179"/>
      <c r="S685" s="179">
        <f t="shared" si="405"/>
        <v>0</v>
      </c>
      <c r="T685" s="179"/>
      <c r="U685" s="179"/>
      <c r="V685" s="179"/>
      <c r="W685" s="179">
        <f t="shared" si="406"/>
        <v>0</v>
      </c>
      <c r="X685" s="179"/>
      <c r="Y685" s="179">
        <f>+[3]TDH!J159</f>
        <v>350000</v>
      </c>
      <c r="Z685" s="179"/>
      <c r="AA685" s="179">
        <f t="shared" si="407"/>
        <v>350000</v>
      </c>
      <c r="AB685" s="179">
        <f t="shared" si="383"/>
        <v>0</v>
      </c>
      <c r="AC685" s="179">
        <f t="shared" si="383"/>
        <v>350000</v>
      </c>
      <c r="AD685" s="179">
        <f t="shared" si="383"/>
        <v>0</v>
      </c>
      <c r="AE685" s="179">
        <f t="shared" si="384"/>
        <v>350000</v>
      </c>
      <c r="AF685" s="179"/>
      <c r="AG685" s="179">
        <f>+[3]TDH!AX159</f>
        <v>349570.48</v>
      </c>
      <c r="AH685" s="179"/>
      <c r="AI685" s="179">
        <f t="shared" si="408"/>
        <v>349570.48</v>
      </c>
      <c r="AJ685" s="179">
        <f t="shared" si="409"/>
        <v>0</v>
      </c>
      <c r="AK685" s="179">
        <f t="shared" si="409"/>
        <v>429.52000000001863</v>
      </c>
      <c r="AL685" s="179">
        <f t="shared" si="409"/>
        <v>0</v>
      </c>
      <c r="AM685" s="179">
        <f t="shared" si="410"/>
        <v>429.52000000001863</v>
      </c>
      <c r="AN685" s="181" t="str">
        <f t="shared" si="411"/>
        <v xml:space="preserve"> </v>
      </c>
      <c r="AO685" s="181">
        <f t="shared" si="411"/>
        <v>0.99877279999999991</v>
      </c>
      <c r="AP685" s="181" t="str">
        <f t="shared" si="411"/>
        <v xml:space="preserve"> </v>
      </c>
      <c r="AQ685" s="181">
        <f t="shared" si="411"/>
        <v>0.99877279999999991</v>
      </c>
      <c r="AR685" s="179">
        <f t="shared" si="412"/>
        <v>0</v>
      </c>
      <c r="AS685" s="179">
        <f t="shared" si="412"/>
        <v>0</v>
      </c>
      <c r="AT685" s="179">
        <f t="shared" si="412"/>
        <v>0</v>
      </c>
      <c r="AU685" s="138">
        <f t="shared" si="413"/>
        <v>0</v>
      </c>
      <c r="AV685" s="182"/>
    </row>
    <row r="686" spans="1:48" s="183" customFormat="1" ht="24">
      <c r="A686" s="219"/>
      <c r="B686" s="220"/>
      <c r="C686" s="222" t="s">
        <v>153</v>
      </c>
      <c r="D686" s="179"/>
      <c r="E686" s="179"/>
      <c r="F686" s="179"/>
      <c r="G686" s="179">
        <f t="shared" si="401"/>
        <v>0</v>
      </c>
      <c r="H686" s="179"/>
      <c r="I686" s="179"/>
      <c r="J686" s="179"/>
      <c r="K686" s="179">
        <f t="shared" si="402"/>
        <v>0</v>
      </c>
      <c r="L686" s="179">
        <f t="shared" si="403"/>
        <v>0</v>
      </c>
      <c r="M686" s="179">
        <f t="shared" si="403"/>
        <v>0</v>
      </c>
      <c r="N686" s="179">
        <f t="shared" si="403"/>
        <v>0</v>
      </c>
      <c r="O686" s="179">
        <f t="shared" si="404"/>
        <v>0</v>
      </c>
      <c r="P686" s="179"/>
      <c r="Q686" s="179"/>
      <c r="R686" s="179"/>
      <c r="S686" s="179">
        <f t="shared" si="405"/>
        <v>0</v>
      </c>
      <c r="T686" s="179"/>
      <c r="U686" s="179"/>
      <c r="V686" s="179"/>
      <c r="W686" s="179">
        <f t="shared" si="406"/>
        <v>0</v>
      </c>
      <c r="X686" s="179"/>
      <c r="Y686" s="179">
        <f>+[3]VSMMC!J159</f>
        <v>2000000</v>
      </c>
      <c r="Z686" s="179"/>
      <c r="AA686" s="179">
        <f t="shared" si="407"/>
        <v>2000000</v>
      </c>
      <c r="AB686" s="179">
        <f t="shared" si="383"/>
        <v>0</v>
      </c>
      <c r="AC686" s="179">
        <f t="shared" si="383"/>
        <v>2000000</v>
      </c>
      <c r="AD686" s="179">
        <f t="shared" si="383"/>
        <v>0</v>
      </c>
      <c r="AE686" s="179">
        <f t="shared" si="384"/>
        <v>2000000</v>
      </c>
      <c r="AF686" s="179"/>
      <c r="AG686" s="179">
        <f>+[3]VSMMC!AX159</f>
        <v>1971817</v>
      </c>
      <c r="AH686" s="179"/>
      <c r="AI686" s="179">
        <f t="shared" si="408"/>
        <v>1971817</v>
      </c>
      <c r="AJ686" s="179">
        <f t="shared" si="409"/>
        <v>0</v>
      </c>
      <c r="AK686" s="179">
        <f t="shared" si="409"/>
        <v>28183</v>
      </c>
      <c r="AL686" s="179">
        <f t="shared" si="409"/>
        <v>0</v>
      </c>
      <c r="AM686" s="179">
        <f t="shared" si="410"/>
        <v>28183</v>
      </c>
      <c r="AN686" s="181" t="str">
        <f t="shared" si="411"/>
        <v xml:space="preserve"> </v>
      </c>
      <c r="AO686" s="181">
        <f t="shared" si="411"/>
        <v>0.98590849999999997</v>
      </c>
      <c r="AP686" s="181" t="str">
        <f t="shared" si="411"/>
        <v xml:space="preserve"> </v>
      </c>
      <c r="AQ686" s="181">
        <f t="shared" si="411"/>
        <v>0.98590849999999997</v>
      </c>
      <c r="AR686" s="179">
        <f t="shared" si="412"/>
        <v>0</v>
      </c>
      <c r="AS686" s="179">
        <f t="shared" si="412"/>
        <v>0</v>
      </c>
      <c r="AT686" s="179">
        <f t="shared" si="412"/>
        <v>0</v>
      </c>
      <c r="AU686" s="138">
        <f t="shared" si="413"/>
        <v>0</v>
      </c>
      <c r="AV686" s="182"/>
    </row>
    <row r="687" spans="1:48" s="183" customFormat="1">
      <c r="A687" s="219"/>
      <c r="B687" s="220"/>
      <c r="C687" s="222" t="s">
        <v>61</v>
      </c>
      <c r="D687" s="179"/>
      <c r="E687" s="179"/>
      <c r="F687" s="179"/>
      <c r="G687" s="179">
        <f t="shared" si="401"/>
        <v>0</v>
      </c>
      <c r="H687" s="179"/>
      <c r="I687" s="179"/>
      <c r="J687" s="179"/>
      <c r="K687" s="179">
        <f t="shared" si="402"/>
        <v>0</v>
      </c>
      <c r="L687" s="179">
        <f t="shared" si="403"/>
        <v>0</v>
      </c>
      <c r="M687" s="179">
        <f t="shared" si="403"/>
        <v>0</v>
      </c>
      <c r="N687" s="179">
        <f t="shared" si="403"/>
        <v>0</v>
      </c>
      <c r="O687" s="179">
        <f t="shared" si="404"/>
        <v>0</v>
      </c>
      <c r="P687" s="179"/>
      <c r="Q687" s="179"/>
      <c r="R687" s="179"/>
      <c r="S687" s="179">
        <f t="shared" si="405"/>
        <v>0</v>
      </c>
      <c r="T687" s="179"/>
      <c r="U687" s="179"/>
      <c r="V687" s="179"/>
      <c r="W687" s="179">
        <f t="shared" si="406"/>
        <v>0</v>
      </c>
      <c r="X687" s="179"/>
      <c r="Y687" s="179">
        <f>+[3]EVRMC!J159</f>
        <v>500000</v>
      </c>
      <c r="Z687" s="179"/>
      <c r="AA687" s="179">
        <f t="shared" si="407"/>
        <v>500000</v>
      </c>
      <c r="AB687" s="179">
        <f t="shared" si="383"/>
        <v>0</v>
      </c>
      <c r="AC687" s="179">
        <f t="shared" si="383"/>
        <v>500000</v>
      </c>
      <c r="AD687" s="179">
        <f t="shared" si="383"/>
        <v>0</v>
      </c>
      <c r="AE687" s="179">
        <f t="shared" si="384"/>
        <v>500000</v>
      </c>
      <c r="AF687" s="179"/>
      <c r="AG687" s="179">
        <f>+[3]EVRMC!AX159</f>
        <v>498939.35</v>
      </c>
      <c r="AH687" s="179"/>
      <c r="AI687" s="179">
        <f t="shared" si="408"/>
        <v>498939.35</v>
      </c>
      <c r="AJ687" s="179">
        <f t="shared" si="409"/>
        <v>0</v>
      </c>
      <c r="AK687" s="179">
        <f t="shared" si="409"/>
        <v>1060.6500000000233</v>
      </c>
      <c r="AL687" s="179">
        <f t="shared" si="409"/>
        <v>0</v>
      </c>
      <c r="AM687" s="179">
        <f t="shared" si="410"/>
        <v>1060.6500000000233</v>
      </c>
      <c r="AN687" s="181" t="str">
        <f t="shared" si="411"/>
        <v xml:space="preserve"> </v>
      </c>
      <c r="AO687" s="181">
        <f t="shared" si="411"/>
        <v>0.99787870000000001</v>
      </c>
      <c r="AP687" s="181" t="str">
        <f t="shared" si="411"/>
        <v xml:space="preserve"> </v>
      </c>
      <c r="AQ687" s="181">
        <f t="shared" si="411"/>
        <v>0.99787870000000001</v>
      </c>
      <c r="AR687" s="179">
        <f t="shared" si="412"/>
        <v>0</v>
      </c>
      <c r="AS687" s="179">
        <f t="shared" si="412"/>
        <v>0</v>
      </c>
      <c r="AT687" s="179">
        <f t="shared" si="412"/>
        <v>0</v>
      </c>
      <c r="AU687" s="138">
        <f t="shared" si="413"/>
        <v>0</v>
      </c>
      <c r="AV687" s="182"/>
    </row>
    <row r="688" spans="1:48" s="183" customFormat="1">
      <c r="A688" s="219"/>
      <c r="B688" s="220"/>
      <c r="C688" s="222" t="s">
        <v>252</v>
      </c>
      <c r="D688" s="179"/>
      <c r="E688" s="179"/>
      <c r="F688" s="179"/>
      <c r="G688" s="179">
        <f t="shared" si="401"/>
        <v>0</v>
      </c>
      <c r="H688" s="179"/>
      <c r="I688" s="179"/>
      <c r="J688" s="179"/>
      <c r="K688" s="179">
        <f t="shared" si="402"/>
        <v>0</v>
      </c>
      <c r="L688" s="179">
        <f t="shared" si="403"/>
        <v>0</v>
      </c>
      <c r="M688" s="179">
        <f t="shared" si="403"/>
        <v>0</v>
      </c>
      <c r="N688" s="179">
        <f t="shared" si="403"/>
        <v>0</v>
      </c>
      <c r="O688" s="179">
        <f t="shared" si="404"/>
        <v>0</v>
      </c>
      <c r="P688" s="179"/>
      <c r="Q688" s="179"/>
      <c r="R688" s="179"/>
      <c r="S688" s="179">
        <f t="shared" si="405"/>
        <v>0</v>
      </c>
      <c r="T688" s="179"/>
      <c r="U688" s="179"/>
      <c r="V688" s="179"/>
      <c r="W688" s="179">
        <f t="shared" si="406"/>
        <v>0</v>
      </c>
      <c r="X688" s="179"/>
      <c r="Y688" s="179">
        <f>+[3]SCHISTO!J159</f>
        <v>350000</v>
      </c>
      <c r="Z688" s="179"/>
      <c r="AA688" s="179">
        <f t="shared" si="407"/>
        <v>350000</v>
      </c>
      <c r="AB688" s="179">
        <f t="shared" si="383"/>
        <v>0</v>
      </c>
      <c r="AC688" s="179">
        <f t="shared" si="383"/>
        <v>350000</v>
      </c>
      <c r="AD688" s="179">
        <f t="shared" si="383"/>
        <v>0</v>
      </c>
      <c r="AE688" s="179">
        <f t="shared" si="384"/>
        <v>350000</v>
      </c>
      <c r="AF688" s="179"/>
      <c r="AG688" s="179">
        <f>+[3]SCHISTO!AX159</f>
        <v>350000</v>
      </c>
      <c r="AH688" s="179"/>
      <c r="AI688" s="179">
        <f t="shared" si="408"/>
        <v>350000</v>
      </c>
      <c r="AJ688" s="179">
        <f t="shared" si="409"/>
        <v>0</v>
      </c>
      <c r="AK688" s="179">
        <f t="shared" si="409"/>
        <v>0</v>
      </c>
      <c r="AL688" s="179">
        <f t="shared" si="409"/>
        <v>0</v>
      </c>
      <c r="AM688" s="179">
        <f t="shared" si="410"/>
        <v>0</v>
      </c>
      <c r="AN688" s="181" t="str">
        <f t="shared" si="411"/>
        <v xml:space="preserve"> </v>
      </c>
      <c r="AO688" s="181">
        <f t="shared" si="411"/>
        <v>1</v>
      </c>
      <c r="AP688" s="181" t="str">
        <f t="shared" si="411"/>
        <v xml:space="preserve"> </v>
      </c>
      <c r="AQ688" s="181">
        <f t="shared" si="411"/>
        <v>1</v>
      </c>
      <c r="AR688" s="179">
        <f t="shared" si="412"/>
        <v>0</v>
      </c>
      <c r="AS688" s="179">
        <f t="shared" si="412"/>
        <v>0</v>
      </c>
      <c r="AT688" s="179">
        <f t="shared" si="412"/>
        <v>0</v>
      </c>
      <c r="AU688" s="138">
        <f t="shared" si="413"/>
        <v>0</v>
      </c>
      <c r="AV688" s="182"/>
    </row>
    <row r="689" spans="1:48" s="183" customFormat="1">
      <c r="A689" s="219"/>
      <c r="B689" s="220"/>
      <c r="C689" s="217" t="s">
        <v>123</v>
      </c>
      <c r="D689" s="179"/>
      <c r="E689" s="179"/>
      <c r="F689" s="179"/>
      <c r="G689" s="179">
        <f>SUM(D689:F689)</f>
        <v>0</v>
      </c>
      <c r="H689" s="179"/>
      <c r="I689" s="179"/>
      <c r="J689" s="179"/>
      <c r="K689" s="179">
        <f>SUM(H689:J689)</f>
        <v>0</v>
      </c>
      <c r="L689" s="179">
        <f t="shared" si="403"/>
        <v>0</v>
      </c>
      <c r="M689" s="179">
        <f t="shared" si="403"/>
        <v>0</v>
      </c>
      <c r="N689" s="179">
        <f t="shared" si="403"/>
        <v>0</v>
      </c>
      <c r="O689" s="179">
        <f>SUM(L689:N689)</f>
        <v>0</v>
      </c>
      <c r="P689" s="179"/>
      <c r="Q689" s="179"/>
      <c r="R689" s="179"/>
      <c r="S689" s="179">
        <f>SUM(P689:R689)</f>
        <v>0</v>
      </c>
      <c r="T689" s="179"/>
      <c r="U689" s="179"/>
      <c r="V689" s="179"/>
      <c r="W689" s="179">
        <f>SUM(T689:V689)</f>
        <v>0</v>
      </c>
      <c r="X689" s="179"/>
      <c r="Y689" s="179">
        <f>+[3]BASILAN!J159</f>
        <v>200000</v>
      </c>
      <c r="Z689" s="179"/>
      <c r="AA689" s="179">
        <f>SUM(X689:Z689)</f>
        <v>200000</v>
      </c>
      <c r="AB689" s="179">
        <f t="shared" si="383"/>
        <v>0</v>
      </c>
      <c r="AC689" s="179">
        <f t="shared" si="383"/>
        <v>200000</v>
      </c>
      <c r="AD689" s="179">
        <f t="shared" si="383"/>
        <v>0</v>
      </c>
      <c r="AE689" s="179">
        <f t="shared" si="384"/>
        <v>200000</v>
      </c>
      <c r="AF689" s="179"/>
      <c r="AG689" s="179">
        <f>+[3]BASILAN!AX159</f>
        <v>0</v>
      </c>
      <c r="AH689" s="179"/>
      <c r="AI689" s="179">
        <f t="shared" si="408"/>
        <v>0</v>
      </c>
      <c r="AJ689" s="179">
        <f t="shared" si="409"/>
        <v>0</v>
      </c>
      <c r="AK689" s="179">
        <f t="shared" si="409"/>
        <v>200000</v>
      </c>
      <c r="AL689" s="179">
        <f t="shared" si="409"/>
        <v>0</v>
      </c>
      <c r="AM689" s="179">
        <f t="shared" si="410"/>
        <v>200000</v>
      </c>
      <c r="AN689" s="181" t="str">
        <f t="shared" si="411"/>
        <v xml:space="preserve"> </v>
      </c>
      <c r="AO689" s="181">
        <f t="shared" si="411"/>
        <v>0</v>
      </c>
      <c r="AP689" s="181" t="str">
        <f t="shared" si="411"/>
        <v xml:space="preserve"> </v>
      </c>
      <c r="AQ689" s="181">
        <f t="shared" si="411"/>
        <v>0</v>
      </c>
      <c r="AR689" s="179">
        <f t="shared" si="412"/>
        <v>0</v>
      </c>
      <c r="AS689" s="179">
        <f t="shared" si="412"/>
        <v>0</v>
      </c>
      <c r="AT689" s="179">
        <f t="shared" si="412"/>
        <v>0</v>
      </c>
      <c r="AU689" s="138">
        <f t="shared" si="413"/>
        <v>0</v>
      </c>
      <c r="AV689" s="182"/>
    </row>
    <row r="690" spans="1:48" s="183" customFormat="1">
      <c r="A690" s="219"/>
      <c r="B690" s="220"/>
      <c r="C690" s="257" t="s">
        <v>168</v>
      </c>
      <c r="D690" s="179"/>
      <c r="E690" s="179"/>
      <c r="F690" s="179"/>
      <c r="G690" s="179">
        <f t="shared" si="401"/>
        <v>0</v>
      </c>
      <c r="H690" s="179"/>
      <c r="I690" s="179"/>
      <c r="J690" s="179"/>
      <c r="K690" s="179">
        <f t="shared" si="402"/>
        <v>0</v>
      </c>
      <c r="L690" s="179">
        <f t="shared" si="403"/>
        <v>0</v>
      </c>
      <c r="M690" s="179">
        <f t="shared" si="403"/>
        <v>0</v>
      </c>
      <c r="N690" s="179">
        <f t="shared" si="403"/>
        <v>0</v>
      </c>
      <c r="O690" s="179">
        <f t="shared" si="404"/>
        <v>0</v>
      </c>
      <c r="P690" s="179"/>
      <c r="Q690" s="179"/>
      <c r="R690" s="179"/>
      <c r="S690" s="179">
        <f t="shared" si="405"/>
        <v>0</v>
      </c>
      <c r="T690" s="179"/>
      <c r="U690" s="179"/>
      <c r="V690" s="179"/>
      <c r="W690" s="179">
        <f t="shared" si="406"/>
        <v>0</v>
      </c>
      <c r="X690" s="179"/>
      <c r="Y690" s="179">
        <f>+[3]DJRMH!J159</f>
        <v>300000</v>
      </c>
      <c r="Z690" s="179"/>
      <c r="AA690" s="179">
        <f t="shared" si="407"/>
        <v>300000</v>
      </c>
      <c r="AB690" s="179">
        <f t="shared" si="383"/>
        <v>0</v>
      </c>
      <c r="AC690" s="179">
        <f t="shared" si="383"/>
        <v>300000</v>
      </c>
      <c r="AD690" s="179">
        <f t="shared" si="383"/>
        <v>0</v>
      </c>
      <c r="AE690" s="179">
        <f t="shared" si="384"/>
        <v>300000</v>
      </c>
      <c r="AF690" s="179"/>
      <c r="AG690" s="179">
        <f>+[3]DJRMH!AX159</f>
        <v>299999.98</v>
      </c>
      <c r="AH690" s="179"/>
      <c r="AI690" s="179">
        <f t="shared" si="408"/>
        <v>299999.98</v>
      </c>
      <c r="AJ690" s="179">
        <f t="shared" si="409"/>
        <v>0</v>
      </c>
      <c r="AK690" s="179">
        <f t="shared" si="409"/>
        <v>2.0000000018626451E-2</v>
      </c>
      <c r="AL690" s="179">
        <f t="shared" si="409"/>
        <v>0</v>
      </c>
      <c r="AM690" s="179">
        <f t="shared" si="410"/>
        <v>2.0000000018626451E-2</v>
      </c>
      <c r="AN690" s="181" t="str">
        <f t="shared" si="411"/>
        <v xml:space="preserve"> </v>
      </c>
      <c r="AO690" s="181">
        <f t="shared" si="411"/>
        <v>0.99999993333333326</v>
      </c>
      <c r="AP690" s="181" t="str">
        <f t="shared" si="411"/>
        <v xml:space="preserve"> </v>
      </c>
      <c r="AQ690" s="181">
        <f t="shared" si="411"/>
        <v>0.99999993333333326</v>
      </c>
      <c r="AR690" s="179">
        <f t="shared" si="412"/>
        <v>0</v>
      </c>
      <c r="AS690" s="179">
        <f t="shared" si="412"/>
        <v>0</v>
      </c>
      <c r="AT690" s="179">
        <f t="shared" si="412"/>
        <v>0</v>
      </c>
      <c r="AU690" s="138">
        <f t="shared" si="413"/>
        <v>0</v>
      </c>
      <c r="AV690" s="182"/>
    </row>
    <row r="691" spans="1:48" s="183" customFormat="1">
      <c r="A691" s="219"/>
      <c r="B691" s="220"/>
      <c r="C691" s="257" t="s">
        <v>201</v>
      </c>
      <c r="D691" s="179"/>
      <c r="E691" s="179"/>
      <c r="F691" s="179"/>
      <c r="G691" s="179">
        <f t="shared" si="401"/>
        <v>0</v>
      </c>
      <c r="H691" s="179"/>
      <c r="I691" s="179"/>
      <c r="J691" s="179"/>
      <c r="K691" s="179">
        <f t="shared" si="402"/>
        <v>0</v>
      </c>
      <c r="L691" s="179">
        <f t="shared" si="403"/>
        <v>0</v>
      </c>
      <c r="M691" s="179">
        <f t="shared" si="403"/>
        <v>0</v>
      </c>
      <c r="N691" s="179">
        <f t="shared" si="403"/>
        <v>0</v>
      </c>
      <c r="O691" s="179">
        <f t="shared" si="404"/>
        <v>0</v>
      </c>
      <c r="P691" s="179"/>
      <c r="Q691" s="179"/>
      <c r="R691" s="179"/>
      <c r="S691" s="179">
        <f t="shared" si="405"/>
        <v>0</v>
      </c>
      <c r="T691" s="179"/>
      <c r="U691" s="179"/>
      <c r="V691" s="179"/>
      <c r="W691" s="179">
        <f t="shared" si="406"/>
        <v>0</v>
      </c>
      <c r="X691" s="179"/>
      <c r="Y691" s="179">
        <f>+[3]LPH!J159</f>
        <v>400000</v>
      </c>
      <c r="Z691" s="179"/>
      <c r="AA691" s="179">
        <f t="shared" si="407"/>
        <v>400000</v>
      </c>
      <c r="AB691" s="179">
        <f t="shared" si="383"/>
        <v>0</v>
      </c>
      <c r="AC691" s="179">
        <f t="shared" si="383"/>
        <v>400000</v>
      </c>
      <c r="AD691" s="179">
        <f t="shared" si="383"/>
        <v>0</v>
      </c>
      <c r="AE691" s="179">
        <f t="shared" si="384"/>
        <v>400000</v>
      </c>
      <c r="AF691" s="179"/>
      <c r="AG691" s="179">
        <f>+[3]LPH!AX159</f>
        <v>331670.34000000003</v>
      </c>
      <c r="AH691" s="179"/>
      <c r="AI691" s="179">
        <f t="shared" si="408"/>
        <v>331670.34000000003</v>
      </c>
      <c r="AJ691" s="179">
        <f t="shared" si="409"/>
        <v>0</v>
      </c>
      <c r="AK691" s="179">
        <f t="shared" si="409"/>
        <v>68329.659999999974</v>
      </c>
      <c r="AL691" s="179">
        <f t="shared" si="409"/>
        <v>0</v>
      </c>
      <c r="AM691" s="179">
        <f t="shared" si="410"/>
        <v>68329.659999999974</v>
      </c>
      <c r="AN691" s="181" t="str">
        <f t="shared" si="411"/>
        <v xml:space="preserve"> </v>
      </c>
      <c r="AO691" s="181">
        <f t="shared" si="411"/>
        <v>0.82917585000000005</v>
      </c>
      <c r="AP691" s="181" t="str">
        <f t="shared" si="411"/>
        <v xml:space="preserve"> </v>
      </c>
      <c r="AQ691" s="181">
        <f t="shared" si="411"/>
        <v>0.82917585000000005</v>
      </c>
      <c r="AR691" s="179">
        <f t="shared" si="412"/>
        <v>0</v>
      </c>
      <c r="AS691" s="179">
        <f t="shared" si="412"/>
        <v>0</v>
      </c>
      <c r="AT691" s="179">
        <f t="shared" si="412"/>
        <v>0</v>
      </c>
      <c r="AU691" s="138">
        <f t="shared" si="413"/>
        <v>0</v>
      </c>
      <c r="AV691" s="182"/>
    </row>
    <row r="692" spans="1:48" s="183" customFormat="1">
      <c r="A692" s="219"/>
      <c r="B692" s="220"/>
      <c r="C692" s="222" t="s">
        <v>122</v>
      </c>
      <c r="D692" s="179"/>
      <c r="E692" s="179"/>
      <c r="F692" s="179"/>
      <c r="G692" s="179">
        <f t="shared" si="401"/>
        <v>0</v>
      </c>
      <c r="H692" s="179"/>
      <c r="I692" s="179"/>
      <c r="J692" s="179"/>
      <c r="K692" s="179">
        <f t="shared" si="402"/>
        <v>0</v>
      </c>
      <c r="L692" s="179">
        <f t="shared" si="403"/>
        <v>0</v>
      </c>
      <c r="M692" s="179">
        <f t="shared" si="403"/>
        <v>0</v>
      </c>
      <c r="N692" s="179">
        <f t="shared" si="403"/>
        <v>0</v>
      </c>
      <c r="O692" s="179">
        <f t="shared" si="404"/>
        <v>0</v>
      </c>
      <c r="P692" s="179"/>
      <c r="Q692" s="179"/>
      <c r="R692" s="179"/>
      <c r="S692" s="179">
        <f t="shared" si="405"/>
        <v>0</v>
      </c>
      <c r="T692" s="179"/>
      <c r="U692" s="179"/>
      <c r="V692" s="179"/>
      <c r="W692" s="179">
        <f t="shared" si="406"/>
        <v>0</v>
      </c>
      <c r="X692" s="179"/>
      <c r="Y692" s="179">
        <f>+[3]MCS!J159</f>
        <v>350000</v>
      </c>
      <c r="Z692" s="179"/>
      <c r="AA692" s="179">
        <f t="shared" si="407"/>
        <v>350000</v>
      </c>
      <c r="AB692" s="179">
        <f t="shared" si="383"/>
        <v>0</v>
      </c>
      <c r="AC692" s="179">
        <f t="shared" si="383"/>
        <v>350000</v>
      </c>
      <c r="AD692" s="179">
        <f t="shared" si="383"/>
        <v>0</v>
      </c>
      <c r="AE692" s="179">
        <f t="shared" si="384"/>
        <v>350000</v>
      </c>
      <c r="AF692" s="179"/>
      <c r="AG692" s="179">
        <f>+[3]MCS!AX159</f>
        <v>252929</v>
      </c>
      <c r="AH692" s="179"/>
      <c r="AI692" s="179">
        <f t="shared" si="408"/>
        <v>252929</v>
      </c>
      <c r="AJ692" s="179">
        <f t="shared" si="409"/>
        <v>0</v>
      </c>
      <c r="AK692" s="179">
        <f t="shared" si="409"/>
        <v>97071</v>
      </c>
      <c r="AL692" s="179">
        <f t="shared" si="409"/>
        <v>0</v>
      </c>
      <c r="AM692" s="179">
        <f t="shared" si="410"/>
        <v>97071</v>
      </c>
      <c r="AN692" s="181" t="str">
        <f t="shared" si="411"/>
        <v xml:space="preserve"> </v>
      </c>
      <c r="AO692" s="181">
        <f t="shared" si="411"/>
        <v>0.72265428571428569</v>
      </c>
      <c r="AP692" s="181" t="str">
        <f t="shared" si="411"/>
        <v xml:space="preserve"> </v>
      </c>
      <c r="AQ692" s="181">
        <f t="shared" si="411"/>
        <v>0.72265428571428569</v>
      </c>
      <c r="AR692" s="179">
        <f t="shared" si="412"/>
        <v>0</v>
      </c>
      <c r="AS692" s="179">
        <f t="shared" si="412"/>
        <v>0</v>
      </c>
      <c r="AT692" s="179">
        <f t="shared" si="412"/>
        <v>0</v>
      </c>
      <c r="AU692" s="138">
        <f t="shared" si="413"/>
        <v>0</v>
      </c>
      <c r="AV692" s="182"/>
    </row>
    <row r="693" spans="1:48" s="183" customFormat="1">
      <c r="A693" s="219"/>
      <c r="B693" s="220"/>
      <c r="C693" s="222" t="s">
        <v>121</v>
      </c>
      <c r="D693" s="179"/>
      <c r="E693" s="179"/>
      <c r="F693" s="179"/>
      <c r="G693" s="179">
        <f t="shared" si="401"/>
        <v>0</v>
      </c>
      <c r="H693" s="179"/>
      <c r="I693" s="179"/>
      <c r="J693" s="179"/>
      <c r="K693" s="179">
        <f t="shared" si="402"/>
        <v>0</v>
      </c>
      <c r="L693" s="179">
        <f t="shared" si="403"/>
        <v>0</v>
      </c>
      <c r="M693" s="179">
        <f t="shared" si="403"/>
        <v>0</v>
      </c>
      <c r="N693" s="179">
        <f t="shared" si="403"/>
        <v>0</v>
      </c>
      <c r="O693" s="179">
        <f t="shared" si="404"/>
        <v>0</v>
      </c>
      <c r="P693" s="179"/>
      <c r="Q693" s="179"/>
      <c r="R693" s="179"/>
      <c r="S693" s="179">
        <f t="shared" si="405"/>
        <v>0</v>
      </c>
      <c r="T693" s="179"/>
      <c r="U693" s="179"/>
      <c r="V693" s="179"/>
      <c r="W693" s="179">
        <f t="shared" si="406"/>
        <v>0</v>
      </c>
      <c r="X693" s="179"/>
      <c r="Y693" s="179">
        <f>+[3]MRH!J159</f>
        <v>350000</v>
      </c>
      <c r="Z693" s="179"/>
      <c r="AA693" s="179">
        <f t="shared" si="407"/>
        <v>350000</v>
      </c>
      <c r="AB693" s="179">
        <f t="shared" si="383"/>
        <v>0</v>
      </c>
      <c r="AC693" s="179">
        <f t="shared" si="383"/>
        <v>350000</v>
      </c>
      <c r="AD693" s="179">
        <f t="shared" si="383"/>
        <v>0</v>
      </c>
      <c r="AE693" s="179">
        <f t="shared" si="384"/>
        <v>350000</v>
      </c>
      <c r="AF693" s="179"/>
      <c r="AG693" s="179">
        <f>+[3]MRH!AX159</f>
        <v>92500</v>
      </c>
      <c r="AH693" s="179"/>
      <c r="AI693" s="179">
        <f t="shared" si="408"/>
        <v>92500</v>
      </c>
      <c r="AJ693" s="179">
        <f t="shared" si="409"/>
        <v>0</v>
      </c>
      <c r="AK693" s="179">
        <f t="shared" si="409"/>
        <v>257500</v>
      </c>
      <c r="AL693" s="179">
        <f t="shared" si="409"/>
        <v>0</v>
      </c>
      <c r="AM693" s="179">
        <f t="shared" si="410"/>
        <v>257500</v>
      </c>
      <c r="AN693" s="181" t="str">
        <f t="shared" si="411"/>
        <v xml:space="preserve"> </v>
      </c>
      <c r="AO693" s="181">
        <f t="shared" si="411"/>
        <v>0.26428571428571429</v>
      </c>
      <c r="AP693" s="181" t="str">
        <f t="shared" si="411"/>
        <v xml:space="preserve"> </v>
      </c>
      <c r="AQ693" s="181">
        <f t="shared" si="411"/>
        <v>0.26428571428571429</v>
      </c>
      <c r="AR693" s="179">
        <f t="shared" si="412"/>
        <v>0</v>
      </c>
      <c r="AS693" s="179">
        <f t="shared" si="412"/>
        <v>0</v>
      </c>
      <c r="AT693" s="179">
        <f t="shared" si="412"/>
        <v>0</v>
      </c>
      <c r="AU693" s="138">
        <f t="shared" si="413"/>
        <v>0</v>
      </c>
      <c r="AV693" s="182"/>
    </row>
    <row r="694" spans="1:48" s="183" customFormat="1">
      <c r="A694" s="219"/>
      <c r="B694" s="220"/>
      <c r="C694" s="222" t="s">
        <v>120</v>
      </c>
      <c r="D694" s="179"/>
      <c r="E694" s="179"/>
      <c r="F694" s="179"/>
      <c r="G694" s="179">
        <f t="shared" si="401"/>
        <v>0</v>
      </c>
      <c r="H694" s="179"/>
      <c r="I694" s="179"/>
      <c r="J694" s="179"/>
      <c r="K694" s="179">
        <f t="shared" si="402"/>
        <v>0</v>
      </c>
      <c r="L694" s="179">
        <f t="shared" si="403"/>
        <v>0</v>
      </c>
      <c r="M694" s="179">
        <f t="shared" si="403"/>
        <v>0</v>
      </c>
      <c r="N694" s="179">
        <f t="shared" si="403"/>
        <v>0</v>
      </c>
      <c r="O694" s="179">
        <f t="shared" si="404"/>
        <v>0</v>
      </c>
      <c r="P694" s="179"/>
      <c r="Q694" s="179"/>
      <c r="R694" s="179"/>
      <c r="S694" s="179">
        <f t="shared" si="405"/>
        <v>0</v>
      </c>
      <c r="T694" s="179"/>
      <c r="U694" s="179"/>
      <c r="V694" s="179"/>
      <c r="W694" s="179">
        <f t="shared" si="406"/>
        <v>0</v>
      </c>
      <c r="X694" s="179"/>
      <c r="Y694" s="179">
        <f>+[3]ZCMC!J159</f>
        <v>450000</v>
      </c>
      <c r="Z694" s="179"/>
      <c r="AA694" s="179">
        <f t="shared" si="407"/>
        <v>450000</v>
      </c>
      <c r="AB694" s="179">
        <f t="shared" si="383"/>
        <v>0</v>
      </c>
      <c r="AC694" s="179">
        <f t="shared" si="383"/>
        <v>450000</v>
      </c>
      <c r="AD694" s="179">
        <f t="shared" si="383"/>
        <v>0</v>
      </c>
      <c r="AE694" s="179">
        <f t="shared" si="384"/>
        <v>450000</v>
      </c>
      <c r="AF694" s="179"/>
      <c r="AG694" s="179">
        <f>+[3]ZCMC!AX159</f>
        <v>364870.87</v>
      </c>
      <c r="AH694" s="179"/>
      <c r="AI694" s="179">
        <f t="shared" si="408"/>
        <v>364870.87</v>
      </c>
      <c r="AJ694" s="179">
        <f t="shared" si="409"/>
        <v>0</v>
      </c>
      <c r="AK694" s="179">
        <f t="shared" si="409"/>
        <v>85129.13</v>
      </c>
      <c r="AL694" s="179">
        <f t="shared" si="409"/>
        <v>0</v>
      </c>
      <c r="AM694" s="179">
        <f t="shared" si="410"/>
        <v>85129.13</v>
      </c>
      <c r="AN694" s="181" t="str">
        <f t="shared" si="411"/>
        <v xml:space="preserve"> </v>
      </c>
      <c r="AO694" s="181">
        <f t="shared" si="411"/>
        <v>0.81082415555555554</v>
      </c>
      <c r="AP694" s="181" t="str">
        <f t="shared" si="411"/>
        <v xml:space="preserve"> </v>
      </c>
      <c r="AQ694" s="181">
        <f t="shared" si="411"/>
        <v>0.81082415555555554</v>
      </c>
      <c r="AR694" s="179">
        <f t="shared" si="412"/>
        <v>0</v>
      </c>
      <c r="AS694" s="179">
        <f t="shared" si="412"/>
        <v>0</v>
      </c>
      <c r="AT694" s="179">
        <f t="shared" si="412"/>
        <v>0</v>
      </c>
      <c r="AU694" s="138">
        <f t="shared" si="413"/>
        <v>0</v>
      </c>
      <c r="AV694" s="182"/>
    </row>
    <row r="695" spans="1:48" s="183" customFormat="1">
      <c r="A695" s="219"/>
      <c r="B695" s="220"/>
      <c r="C695" s="222" t="s">
        <v>253</v>
      </c>
      <c r="D695" s="179"/>
      <c r="E695" s="179"/>
      <c r="F695" s="179"/>
      <c r="G695" s="179">
        <f t="shared" si="401"/>
        <v>0</v>
      </c>
      <c r="H695" s="179"/>
      <c r="I695" s="179"/>
      <c r="J695" s="179"/>
      <c r="K695" s="179">
        <f t="shared" si="402"/>
        <v>0</v>
      </c>
      <c r="L695" s="179">
        <f t="shared" si="403"/>
        <v>0</v>
      </c>
      <c r="M695" s="179">
        <f t="shared" si="403"/>
        <v>0</v>
      </c>
      <c r="N695" s="179">
        <f t="shared" si="403"/>
        <v>0</v>
      </c>
      <c r="O695" s="179">
        <f t="shared" si="404"/>
        <v>0</v>
      </c>
      <c r="P695" s="179"/>
      <c r="Q695" s="179"/>
      <c r="R695" s="179"/>
      <c r="S695" s="179">
        <f t="shared" si="405"/>
        <v>0</v>
      </c>
      <c r="T695" s="179"/>
      <c r="U695" s="179"/>
      <c r="V695" s="179"/>
      <c r="W695" s="179">
        <f t="shared" si="406"/>
        <v>0</v>
      </c>
      <c r="X695" s="179"/>
      <c r="Y695" s="179">
        <f>+[3]APMC!J159</f>
        <v>300000</v>
      </c>
      <c r="Z695" s="179"/>
      <c r="AA695" s="179">
        <f t="shared" si="407"/>
        <v>300000</v>
      </c>
      <c r="AB695" s="179">
        <f t="shared" ref="AB695:AD760" si="414">+P695+X695+T695</f>
        <v>0</v>
      </c>
      <c r="AC695" s="179">
        <f t="shared" si="414"/>
        <v>300000</v>
      </c>
      <c r="AD695" s="179">
        <f t="shared" si="414"/>
        <v>0</v>
      </c>
      <c r="AE695" s="179">
        <f t="shared" ref="AE695:AE760" si="415">SUM(AB695:AD695)</f>
        <v>300000</v>
      </c>
      <c r="AF695" s="179"/>
      <c r="AG695" s="179">
        <f>+[3]APMC!AX159</f>
        <v>299997.75</v>
      </c>
      <c r="AH695" s="179"/>
      <c r="AI695" s="179">
        <f t="shared" si="408"/>
        <v>299997.75</v>
      </c>
      <c r="AJ695" s="179">
        <f t="shared" si="409"/>
        <v>0</v>
      </c>
      <c r="AK695" s="179">
        <f t="shared" si="409"/>
        <v>2.25</v>
      </c>
      <c r="AL695" s="179">
        <f t="shared" si="409"/>
        <v>0</v>
      </c>
      <c r="AM695" s="179">
        <f t="shared" si="410"/>
        <v>2.25</v>
      </c>
      <c r="AN695" s="181" t="str">
        <f t="shared" si="411"/>
        <v xml:space="preserve"> </v>
      </c>
      <c r="AO695" s="181">
        <f t="shared" si="411"/>
        <v>0.99999249999999995</v>
      </c>
      <c r="AP695" s="181" t="str">
        <f t="shared" si="411"/>
        <v xml:space="preserve"> </v>
      </c>
      <c r="AQ695" s="181">
        <f t="shared" si="411"/>
        <v>0.99999249999999995</v>
      </c>
      <c r="AR695" s="179">
        <f t="shared" si="412"/>
        <v>0</v>
      </c>
      <c r="AS695" s="179">
        <f t="shared" si="412"/>
        <v>0</v>
      </c>
      <c r="AT695" s="179">
        <f t="shared" si="412"/>
        <v>0</v>
      </c>
      <c r="AU695" s="138">
        <f t="shared" si="413"/>
        <v>0</v>
      </c>
      <c r="AV695" s="182"/>
    </row>
    <row r="696" spans="1:48" s="183" customFormat="1" ht="24">
      <c r="A696" s="219"/>
      <c r="B696" s="220"/>
      <c r="C696" s="222" t="s">
        <v>144</v>
      </c>
      <c r="D696" s="179"/>
      <c r="E696" s="179"/>
      <c r="F696" s="179"/>
      <c r="G696" s="179">
        <f t="shared" si="401"/>
        <v>0</v>
      </c>
      <c r="H696" s="179"/>
      <c r="I696" s="179"/>
      <c r="J696" s="179"/>
      <c r="K696" s="179">
        <f t="shared" si="402"/>
        <v>0</v>
      </c>
      <c r="L696" s="179">
        <f t="shared" si="403"/>
        <v>0</v>
      </c>
      <c r="M696" s="179">
        <f t="shared" si="403"/>
        <v>0</v>
      </c>
      <c r="N696" s="179">
        <f t="shared" si="403"/>
        <v>0</v>
      </c>
      <c r="O696" s="179">
        <f t="shared" si="404"/>
        <v>0</v>
      </c>
      <c r="P696" s="179"/>
      <c r="Q696" s="179"/>
      <c r="R696" s="179"/>
      <c r="S696" s="179">
        <f t="shared" si="405"/>
        <v>0</v>
      </c>
      <c r="T696" s="179"/>
      <c r="U696" s="179"/>
      <c r="V696" s="179"/>
      <c r="W696" s="179">
        <f t="shared" si="406"/>
        <v>0</v>
      </c>
      <c r="X696" s="179"/>
      <c r="Y696" s="179">
        <f>+[3]HILARION!J159</f>
        <v>500000</v>
      </c>
      <c r="Z696" s="179"/>
      <c r="AA696" s="179">
        <f t="shared" si="407"/>
        <v>500000</v>
      </c>
      <c r="AB696" s="179">
        <f t="shared" si="414"/>
        <v>0</v>
      </c>
      <c r="AC696" s="179">
        <f t="shared" si="414"/>
        <v>500000</v>
      </c>
      <c r="AD696" s="179">
        <f t="shared" si="414"/>
        <v>0</v>
      </c>
      <c r="AE696" s="179">
        <f t="shared" si="415"/>
        <v>500000</v>
      </c>
      <c r="AF696" s="179"/>
      <c r="AG696" s="179">
        <f>+[3]HILARION!AX159</f>
        <v>449664</v>
      </c>
      <c r="AH696" s="179"/>
      <c r="AI696" s="179">
        <f t="shared" si="408"/>
        <v>449664</v>
      </c>
      <c r="AJ696" s="179">
        <f t="shared" si="409"/>
        <v>0</v>
      </c>
      <c r="AK696" s="179">
        <f t="shared" si="409"/>
        <v>50336</v>
      </c>
      <c r="AL696" s="179">
        <f t="shared" si="409"/>
        <v>0</v>
      </c>
      <c r="AM696" s="179">
        <f t="shared" si="410"/>
        <v>50336</v>
      </c>
      <c r="AN696" s="181" t="str">
        <f t="shared" si="411"/>
        <v xml:space="preserve"> </v>
      </c>
      <c r="AO696" s="181">
        <f t="shared" si="411"/>
        <v>0.89932800000000002</v>
      </c>
      <c r="AP696" s="181" t="str">
        <f t="shared" si="411"/>
        <v xml:space="preserve"> </v>
      </c>
      <c r="AQ696" s="181">
        <f t="shared" si="411"/>
        <v>0.89932800000000002</v>
      </c>
      <c r="AR696" s="179">
        <f t="shared" si="412"/>
        <v>0</v>
      </c>
      <c r="AS696" s="179">
        <f t="shared" si="412"/>
        <v>0</v>
      </c>
      <c r="AT696" s="179">
        <f t="shared" si="412"/>
        <v>0</v>
      </c>
      <c r="AU696" s="138">
        <f t="shared" si="413"/>
        <v>0</v>
      </c>
      <c r="AV696" s="182"/>
    </row>
    <row r="697" spans="1:48" s="183" customFormat="1">
      <c r="A697" s="219"/>
      <c r="B697" s="220"/>
      <c r="C697" s="222" t="s">
        <v>145</v>
      </c>
      <c r="D697" s="179"/>
      <c r="E697" s="179"/>
      <c r="F697" s="179"/>
      <c r="G697" s="179">
        <f t="shared" si="401"/>
        <v>0</v>
      </c>
      <c r="H697" s="179"/>
      <c r="I697" s="179"/>
      <c r="J697" s="179"/>
      <c r="K697" s="179">
        <f t="shared" si="402"/>
        <v>0</v>
      </c>
      <c r="L697" s="179">
        <f t="shared" si="403"/>
        <v>0</v>
      </c>
      <c r="M697" s="179">
        <f t="shared" si="403"/>
        <v>0</v>
      </c>
      <c r="N697" s="179">
        <f t="shared" si="403"/>
        <v>0</v>
      </c>
      <c r="O697" s="179">
        <f t="shared" si="404"/>
        <v>0</v>
      </c>
      <c r="P697" s="179"/>
      <c r="Q697" s="179"/>
      <c r="R697" s="179"/>
      <c r="S697" s="179">
        <f t="shared" si="405"/>
        <v>0</v>
      </c>
      <c r="T697" s="179"/>
      <c r="U697" s="179"/>
      <c r="V697" s="179"/>
      <c r="W697" s="179">
        <f t="shared" si="406"/>
        <v>0</v>
      </c>
      <c r="X697" s="179"/>
      <c r="Y697" s="179">
        <f>+[3]NMMC!J159</f>
        <v>350000</v>
      </c>
      <c r="Z697" s="179"/>
      <c r="AA697" s="179">
        <f t="shared" si="407"/>
        <v>350000</v>
      </c>
      <c r="AB697" s="179">
        <f t="shared" si="414"/>
        <v>0</v>
      </c>
      <c r="AC697" s="179">
        <f t="shared" si="414"/>
        <v>350000</v>
      </c>
      <c r="AD697" s="179">
        <f t="shared" si="414"/>
        <v>0</v>
      </c>
      <c r="AE697" s="179">
        <f t="shared" si="415"/>
        <v>350000</v>
      </c>
      <c r="AF697" s="179"/>
      <c r="AG697" s="179">
        <f>+[3]NMMC!AX159</f>
        <v>349095</v>
      </c>
      <c r="AH697" s="179"/>
      <c r="AI697" s="179">
        <f t="shared" si="408"/>
        <v>349095</v>
      </c>
      <c r="AJ697" s="179">
        <f t="shared" si="409"/>
        <v>0</v>
      </c>
      <c r="AK697" s="179">
        <f t="shared" si="409"/>
        <v>905</v>
      </c>
      <c r="AL697" s="179">
        <f t="shared" si="409"/>
        <v>0</v>
      </c>
      <c r="AM697" s="179">
        <f t="shared" si="410"/>
        <v>905</v>
      </c>
      <c r="AN697" s="181" t="str">
        <f t="shared" si="411"/>
        <v xml:space="preserve"> </v>
      </c>
      <c r="AO697" s="181">
        <f t="shared" si="411"/>
        <v>0.9974142857142857</v>
      </c>
      <c r="AP697" s="181" t="str">
        <f t="shared" si="411"/>
        <v xml:space="preserve"> </v>
      </c>
      <c r="AQ697" s="181">
        <f t="shared" si="411"/>
        <v>0.9974142857142857</v>
      </c>
      <c r="AR697" s="179">
        <f t="shared" si="412"/>
        <v>0</v>
      </c>
      <c r="AS697" s="179">
        <f t="shared" si="412"/>
        <v>0</v>
      </c>
      <c r="AT697" s="179">
        <f t="shared" si="412"/>
        <v>0</v>
      </c>
      <c r="AU697" s="138">
        <f t="shared" si="413"/>
        <v>0</v>
      </c>
      <c r="AV697" s="182"/>
    </row>
    <row r="698" spans="1:48" s="183" customFormat="1">
      <c r="A698" s="219"/>
      <c r="B698" s="220"/>
      <c r="C698" s="222" t="s">
        <v>170</v>
      </c>
      <c r="D698" s="179"/>
      <c r="E698" s="179"/>
      <c r="F698" s="179"/>
      <c r="G698" s="179">
        <f t="shared" si="401"/>
        <v>0</v>
      </c>
      <c r="H698" s="179"/>
      <c r="I698" s="179"/>
      <c r="J698" s="179"/>
      <c r="K698" s="179">
        <f t="shared" si="402"/>
        <v>0</v>
      </c>
      <c r="L698" s="179">
        <f t="shared" si="403"/>
        <v>0</v>
      </c>
      <c r="M698" s="179">
        <f t="shared" si="403"/>
        <v>0</v>
      </c>
      <c r="N698" s="179">
        <f t="shared" si="403"/>
        <v>0</v>
      </c>
      <c r="O698" s="179">
        <f t="shared" si="404"/>
        <v>0</v>
      </c>
      <c r="P698" s="179"/>
      <c r="Q698" s="179"/>
      <c r="R698" s="179"/>
      <c r="S698" s="179">
        <f t="shared" si="405"/>
        <v>0</v>
      </c>
      <c r="T698" s="179"/>
      <c r="U698" s="179"/>
      <c r="V698" s="179"/>
      <c r="W698" s="179">
        <f t="shared" si="406"/>
        <v>0</v>
      </c>
      <c r="X698" s="179"/>
      <c r="Y698" s="179">
        <f>+[3]DRH!J159</f>
        <v>500000</v>
      </c>
      <c r="Z698" s="179"/>
      <c r="AA698" s="179">
        <f t="shared" si="407"/>
        <v>500000</v>
      </c>
      <c r="AB698" s="179">
        <f t="shared" si="414"/>
        <v>0</v>
      </c>
      <c r="AC698" s="179">
        <f t="shared" si="414"/>
        <v>500000</v>
      </c>
      <c r="AD698" s="179">
        <f t="shared" si="414"/>
        <v>0</v>
      </c>
      <c r="AE698" s="179">
        <f t="shared" si="415"/>
        <v>500000</v>
      </c>
      <c r="AF698" s="179"/>
      <c r="AG698" s="179">
        <f>+[3]DRH!AX159</f>
        <v>290400</v>
      </c>
      <c r="AH698" s="179"/>
      <c r="AI698" s="179">
        <f t="shared" si="408"/>
        <v>290400</v>
      </c>
      <c r="AJ698" s="179">
        <f t="shared" si="409"/>
        <v>0</v>
      </c>
      <c r="AK698" s="179">
        <f t="shared" si="409"/>
        <v>209600</v>
      </c>
      <c r="AL698" s="179">
        <f t="shared" si="409"/>
        <v>0</v>
      </c>
      <c r="AM698" s="179">
        <f t="shared" si="410"/>
        <v>209600</v>
      </c>
      <c r="AN698" s="181" t="str">
        <f t="shared" si="411"/>
        <v xml:space="preserve"> </v>
      </c>
      <c r="AO698" s="181">
        <f t="shared" si="411"/>
        <v>0.58079999999999998</v>
      </c>
      <c r="AP698" s="181" t="str">
        <f t="shared" si="411"/>
        <v xml:space="preserve"> </v>
      </c>
      <c r="AQ698" s="181">
        <f t="shared" si="411"/>
        <v>0.58079999999999998</v>
      </c>
      <c r="AR698" s="179">
        <f t="shared" si="412"/>
        <v>0</v>
      </c>
      <c r="AS698" s="179">
        <f t="shared" si="412"/>
        <v>0</v>
      </c>
      <c r="AT698" s="179">
        <f t="shared" si="412"/>
        <v>0</v>
      </c>
      <c r="AU698" s="138">
        <f t="shared" si="413"/>
        <v>0</v>
      </c>
      <c r="AV698" s="182"/>
    </row>
    <row r="699" spans="1:48" s="183" customFormat="1">
      <c r="A699" s="219"/>
      <c r="B699" s="220"/>
      <c r="C699" s="222" t="s">
        <v>171</v>
      </c>
      <c r="D699" s="179"/>
      <c r="E699" s="179"/>
      <c r="F699" s="179"/>
      <c r="G699" s="179">
        <f t="shared" si="401"/>
        <v>0</v>
      </c>
      <c r="H699" s="179"/>
      <c r="I699" s="179"/>
      <c r="J699" s="179"/>
      <c r="K699" s="179">
        <f t="shared" si="402"/>
        <v>0</v>
      </c>
      <c r="L699" s="179">
        <f t="shared" si="403"/>
        <v>0</v>
      </c>
      <c r="M699" s="179">
        <f t="shared" si="403"/>
        <v>0</v>
      </c>
      <c r="N699" s="179">
        <f t="shared" si="403"/>
        <v>0</v>
      </c>
      <c r="O699" s="179">
        <f t="shared" si="404"/>
        <v>0</v>
      </c>
      <c r="P699" s="179"/>
      <c r="Q699" s="179"/>
      <c r="R699" s="179"/>
      <c r="S699" s="179">
        <f t="shared" si="405"/>
        <v>0</v>
      </c>
      <c r="T699" s="179"/>
      <c r="U699" s="179"/>
      <c r="V699" s="179"/>
      <c r="W699" s="179">
        <f t="shared" si="406"/>
        <v>0</v>
      </c>
      <c r="X699" s="179"/>
      <c r="Y699" s="179">
        <f>+[3]SPMC!J159</f>
        <v>900000</v>
      </c>
      <c r="Z699" s="179"/>
      <c r="AA699" s="179">
        <f t="shared" si="407"/>
        <v>900000</v>
      </c>
      <c r="AB699" s="179">
        <f t="shared" si="414"/>
        <v>0</v>
      </c>
      <c r="AC699" s="179">
        <f t="shared" si="414"/>
        <v>900000</v>
      </c>
      <c r="AD699" s="179">
        <f t="shared" si="414"/>
        <v>0</v>
      </c>
      <c r="AE699" s="179">
        <f t="shared" si="415"/>
        <v>900000</v>
      </c>
      <c r="AF699" s="179"/>
      <c r="AG699" s="179">
        <f>+[3]SPMC!AX159</f>
        <v>899332.35</v>
      </c>
      <c r="AH699" s="179"/>
      <c r="AI699" s="179">
        <f t="shared" si="408"/>
        <v>899332.35</v>
      </c>
      <c r="AJ699" s="179">
        <f t="shared" si="409"/>
        <v>0</v>
      </c>
      <c r="AK699" s="179">
        <f t="shared" si="409"/>
        <v>667.65000000002328</v>
      </c>
      <c r="AL699" s="179">
        <f t="shared" si="409"/>
        <v>0</v>
      </c>
      <c r="AM699" s="179">
        <f t="shared" si="410"/>
        <v>667.65000000002328</v>
      </c>
      <c r="AN699" s="181" t="str">
        <f t="shared" si="411"/>
        <v xml:space="preserve"> </v>
      </c>
      <c r="AO699" s="181">
        <f t="shared" si="411"/>
        <v>0.99925816666666667</v>
      </c>
      <c r="AP699" s="181" t="str">
        <f t="shared" si="411"/>
        <v xml:space="preserve"> </v>
      </c>
      <c r="AQ699" s="181">
        <f t="shared" si="411"/>
        <v>0.99925816666666667</v>
      </c>
      <c r="AR699" s="179">
        <f t="shared" si="412"/>
        <v>0</v>
      </c>
      <c r="AS699" s="179">
        <f t="shared" si="412"/>
        <v>0</v>
      </c>
      <c r="AT699" s="179">
        <f t="shared" si="412"/>
        <v>0</v>
      </c>
      <c r="AU699" s="138">
        <f t="shared" si="413"/>
        <v>0</v>
      </c>
      <c r="AV699" s="182"/>
    </row>
    <row r="700" spans="1:48" s="183" customFormat="1">
      <c r="A700" s="219"/>
      <c r="B700" s="220"/>
      <c r="C700" s="222" t="s">
        <v>172</v>
      </c>
      <c r="D700" s="179"/>
      <c r="E700" s="179"/>
      <c r="F700" s="179"/>
      <c r="G700" s="179">
        <f t="shared" si="401"/>
        <v>0</v>
      </c>
      <c r="H700" s="179"/>
      <c r="I700" s="179"/>
      <c r="J700" s="179"/>
      <c r="K700" s="179">
        <f t="shared" si="402"/>
        <v>0</v>
      </c>
      <c r="L700" s="179">
        <f t="shared" si="403"/>
        <v>0</v>
      </c>
      <c r="M700" s="179">
        <f t="shared" si="403"/>
        <v>0</v>
      </c>
      <c r="N700" s="179">
        <f t="shared" si="403"/>
        <v>0</v>
      </c>
      <c r="O700" s="179">
        <f t="shared" si="404"/>
        <v>0</v>
      </c>
      <c r="P700" s="179"/>
      <c r="Q700" s="179"/>
      <c r="R700" s="179"/>
      <c r="S700" s="179">
        <f t="shared" si="405"/>
        <v>0</v>
      </c>
      <c r="T700" s="179"/>
      <c r="U700" s="179"/>
      <c r="V700" s="179"/>
      <c r="W700" s="179">
        <f t="shared" si="406"/>
        <v>0</v>
      </c>
      <c r="X700" s="179"/>
      <c r="Y700" s="179">
        <f>+[3]CRMC!J159</f>
        <v>1300000</v>
      </c>
      <c r="Z700" s="179"/>
      <c r="AA700" s="179">
        <f t="shared" si="407"/>
        <v>1300000</v>
      </c>
      <c r="AB700" s="179">
        <f t="shared" si="414"/>
        <v>0</v>
      </c>
      <c r="AC700" s="179">
        <f t="shared" si="414"/>
        <v>1300000</v>
      </c>
      <c r="AD700" s="179">
        <f t="shared" si="414"/>
        <v>0</v>
      </c>
      <c r="AE700" s="179">
        <f t="shared" si="415"/>
        <v>1300000</v>
      </c>
      <c r="AF700" s="179"/>
      <c r="AG700" s="179">
        <f>+[3]CRMC!AX159</f>
        <v>1300000</v>
      </c>
      <c r="AH700" s="179"/>
      <c r="AI700" s="179">
        <f t="shared" si="408"/>
        <v>1300000</v>
      </c>
      <c r="AJ700" s="179">
        <f t="shared" si="409"/>
        <v>0</v>
      </c>
      <c r="AK700" s="179">
        <f t="shared" si="409"/>
        <v>0</v>
      </c>
      <c r="AL700" s="179">
        <f t="shared" si="409"/>
        <v>0</v>
      </c>
      <c r="AM700" s="179">
        <f t="shared" si="410"/>
        <v>0</v>
      </c>
      <c r="AN700" s="181" t="str">
        <f t="shared" si="411"/>
        <v xml:space="preserve"> </v>
      </c>
      <c r="AO700" s="181">
        <f t="shared" si="411"/>
        <v>1</v>
      </c>
      <c r="AP700" s="181" t="str">
        <f t="shared" si="411"/>
        <v xml:space="preserve"> </v>
      </c>
      <c r="AQ700" s="181">
        <f t="shared" si="411"/>
        <v>1</v>
      </c>
      <c r="AR700" s="179">
        <f t="shared" si="412"/>
        <v>0</v>
      </c>
      <c r="AS700" s="179">
        <f t="shared" si="412"/>
        <v>0</v>
      </c>
      <c r="AT700" s="179">
        <f t="shared" si="412"/>
        <v>0</v>
      </c>
      <c r="AU700" s="138">
        <f t="shared" si="413"/>
        <v>0</v>
      </c>
      <c r="AV700" s="182"/>
    </row>
    <row r="701" spans="1:48" s="183" customFormat="1">
      <c r="A701" s="219"/>
      <c r="B701" s="220"/>
      <c r="C701" s="222" t="s">
        <v>173</v>
      </c>
      <c r="D701" s="179"/>
      <c r="E701" s="179"/>
      <c r="F701" s="179"/>
      <c r="G701" s="179">
        <f t="shared" si="401"/>
        <v>0</v>
      </c>
      <c r="H701" s="179"/>
      <c r="I701" s="179"/>
      <c r="J701" s="179"/>
      <c r="K701" s="179">
        <f t="shared" si="402"/>
        <v>0</v>
      </c>
      <c r="L701" s="179">
        <f t="shared" si="403"/>
        <v>0</v>
      </c>
      <c r="M701" s="179">
        <f t="shared" si="403"/>
        <v>0</v>
      </c>
      <c r="N701" s="179">
        <f t="shared" si="403"/>
        <v>0</v>
      </c>
      <c r="O701" s="179">
        <f t="shared" si="404"/>
        <v>0</v>
      </c>
      <c r="P701" s="179"/>
      <c r="Q701" s="179"/>
      <c r="R701" s="179"/>
      <c r="S701" s="179">
        <f t="shared" si="405"/>
        <v>0</v>
      </c>
      <c r="T701" s="179"/>
      <c r="U701" s="179"/>
      <c r="V701" s="179"/>
      <c r="W701" s="179">
        <f t="shared" si="406"/>
        <v>0</v>
      </c>
      <c r="X701" s="179"/>
      <c r="Y701" s="179">
        <f>+[3]CS!J159</f>
        <v>350000</v>
      </c>
      <c r="Z701" s="179"/>
      <c r="AA701" s="179">
        <f t="shared" si="407"/>
        <v>350000</v>
      </c>
      <c r="AB701" s="179">
        <f t="shared" si="414"/>
        <v>0</v>
      </c>
      <c r="AC701" s="179">
        <f t="shared" si="414"/>
        <v>350000</v>
      </c>
      <c r="AD701" s="179">
        <f t="shared" si="414"/>
        <v>0</v>
      </c>
      <c r="AE701" s="179">
        <f t="shared" si="415"/>
        <v>350000</v>
      </c>
      <c r="AF701" s="179"/>
      <c r="AG701" s="179">
        <f>+[3]CS!AX159</f>
        <v>349947.87</v>
      </c>
      <c r="AH701" s="179"/>
      <c r="AI701" s="179">
        <f t="shared" si="408"/>
        <v>349947.87</v>
      </c>
      <c r="AJ701" s="179">
        <f t="shared" si="409"/>
        <v>0</v>
      </c>
      <c r="AK701" s="179">
        <f t="shared" si="409"/>
        <v>52.130000000004657</v>
      </c>
      <c r="AL701" s="179">
        <f t="shared" si="409"/>
        <v>0</v>
      </c>
      <c r="AM701" s="179">
        <f t="shared" si="410"/>
        <v>52.130000000004657</v>
      </c>
      <c r="AN701" s="181" t="str">
        <f t="shared" si="411"/>
        <v xml:space="preserve"> </v>
      </c>
      <c r="AO701" s="181">
        <f t="shared" si="411"/>
        <v>0.99985105714285716</v>
      </c>
      <c r="AP701" s="181" t="str">
        <f t="shared" si="411"/>
        <v xml:space="preserve"> </v>
      </c>
      <c r="AQ701" s="181">
        <f t="shared" si="411"/>
        <v>0.99985105714285716</v>
      </c>
      <c r="AR701" s="179">
        <f t="shared" si="412"/>
        <v>0</v>
      </c>
      <c r="AS701" s="179">
        <f t="shared" si="412"/>
        <v>0</v>
      </c>
      <c r="AT701" s="179">
        <f t="shared" si="412"/>
        <v>0</v>
      </c>
      <c r="AU701" s="138">
        <f t="shared" si="413"/>
        <v>0</v>
      </c>
      <c r="AV701" s="182"/>
    </row>
    <row r="702" spans="1:48" s="183" customFormat="1">
      <c r="A702" s="219"/>
      <c r="B702" s="220"/>
      <c r="C702" s="222" t="s">
        <v>174</v>
      </c>
      <c r="D702" s="179"/>
      <c r="E702" s="179"/>
      <c r="F702" s="179"/>
      <c r="G702" s="179">
        <f t="shared" si="401"/>
        <v>0</v>
      </c>
      <c r="H702" s="179"/>
      <c r="I702" s="179"/>
      <c r="J702" s="179"/>
      <c r="K702" s="179">
        <f t="shared" si="402"/>
        <v>0</v>
      </c>
      <c r="L702" s="179">
        <f t="shared" si="403"/>
        <v>0</v>
      </c>
      <c r="M702" s="179">
        <f t="shared" si="403"/>
        <v>0</v>
      </c>
      <c r="N702" s="179">
        <f t="shared" si="403"/>
        <v>0</v>
      </c>
      <c r="O702" s="179">
        <f t="shared" si="404"/>
        <v>0</v>
      </c>
      <c r="P702" s="179"/>
      <c r="Q702" s="179"/>
      <c r="R702" s="179"/>
      <c r="S702" s="179">
        <f t="shared" si="405"/>
        <v>0</v>
      </c>
      <c r="T702" s="179"/>
      <c r="U702" s="179"/>
      <c r="V702" s="179"/>
      <c r="W702" s="179">
        <f t="shared" si="406"/>
        <v>0</v>
      </c>
      <c r="X702" s="179"/>
      <c r="Y702" s="179">
        <f>+[3]ASTMMC!J159</f>
        <v>350000</v>
      </c>
      <c r="Z702" s="179"/>
      <c r="AA702" s="179">
        <f t="shared" si="407"/>
        <v>350000</v>
      </c>
      <c r="AB702" s="179">
        <f t="shared" si="414"/>
        <v>0</v>
      </c>
      <c r="AC702" s="179">
        <f t="shared" si="414"/>
        <v>350000</v>
      </c>
      <c r="AD702" s="179">
        <f t="shared" si="414"/>
        <v>0</v>
      </c>
      <c r="AE702" s="179">
        <f t="shared" si="415"/>
        <v>350000</v>
      </c>
      <c r="AF702" s="179"/>
      <c r="AG702" s="179">
        <f>+[3]ASTMMC!AX159</f>
        <v>349638.64</v>
      </c>
      <c r="AH702" s="179"/>
      <c r="AI702" s="179">
        <f t="shared" si="408"/>
        <v>349638.64</v>
      </c>
      <c r="AJ702" s="179">
        <f t="shared" si="409"/>
        <v>0</v>
      </c>
      <c r="AK702" s="179">
        <f t="shared" si="409"/>
        <v>361.35999999998603</v>
      </c>
      <c r="AL702" s="179">
        <f t="shared" si="409"/>
        <v>0</v>
      </c>
      <c r="AM702" s="179">
        <f t="shared" si="410"/>
        <v>361.35999999998603</v>
      </c>
      <c r="AN702" s="181" t="str">
        <f t="shared" si="411"/>
        <v xml:space="preserve"> </v>
      </c>
      <c r="AO702" s="181">
        <f t="shared" si="411"/>
        <v>0.99896754285714284</v>
      </c>
      <c r="AP702" s="181" t="str">
        <f t="shared" si="411"/>
        <v xml:space="preserve"> </v>
      </c>
      <c r="AQ702" s="181">
        <f t="shared" si="411"/>
        <v>0.99896754285714284</v>
      </c>
      <c r="AR702" s="179">
        <f t="shared" si="412"/>
        <v>0</v>
      </c>
      <c r="AS702" s="179">
        <f t="shared" si="412"/>
        <v>0</v>
      </c>
      <c r="AT702" s="179">
        <f t="shared" si="412"/>
        <v>0</v>
      </c>
      <c r="AU702" s="138">
        <f t="shared" si="413"/>
        <v>0</v>
      </c>
      <c r="AV702" s="182"/>
    </row>
    <row r="703" spans="1:48" s="183" customFormat="1">
      <c r="A703" s="219"/>
      <c r="B703" s="220"/>
      <c r="C703" s="222" t="s">
        <v>175</v>
      </c>
      <c r="D703" s="179"/>
      <c r="E703" s="179"/>
      <c r="F703" s="179"/>
      <c r="G703" s="179">
        <f t="shared" si="401"/>
        <v>0</v>
      </c>
      <c r="H703" s="179"/>
      <c r="I703" s="179"/>
      <c r="J703" s="179"/>
      <c r="K703" s="179">
        <f t="shared" si="402"/>
        <v>0</v>
      </c>
      <c r="L703" s="179">
        <f t="shared" si="403"/>
        <v>0</v>
      </c>
      <c r="M703" s="179">
        <f t="shared" si="403"/>
        <v>0</v>
      </c>
      <c r="N703" s="179">
        <f t="shared" si="403"/>
        <v>0</v>
      </c>
      <c r="O703" s="179">
        <f t="shared" si="404"/>
        <v>0</v>
      </c>
      <c r="P703" s="179"/>
      <c r="Q703" s="179"/>
      <c r="R703" s="179"/>
      <c r="S703" s="179">
        <f t="shared" si="405"/>
        <v>0</v>
      </c>
      <c r="T703" s="179"/>
      <c r="U703" s="179"/>
      <c r="V703" s="179"/>
      <c r="W703" s="179">
        <f t="shared" si="406"/>
        <v>0</v>
      </c>
      <c r="X703" s="179"/>
      <c r="Y703" s="179">
        <f>+[3]CRH!J159</f>
        <v>500000</v>
      </c>
      <c r="Z703" s="179"/>
      <c r="AA703" s="179">
        <f t="shared" si="407"/>
        <v>500000</v>
      </c>
      <c r="AB703" s="179">
        <f t="shared" si="414"/>
        <v>0</v>
      </c>
      <c r="AC703" s="179">
        <f t="shared" si="414"/>
        <v>500000</v>
      </c>
      <c r="AD703" s="179">
        <f t="shared" si="414"/>
        <v>0</v>
      </c>
      <c r="AE703" s="179">
        <f t="shared" si="415"/>
        <v>500000</v>
      </c>
      <c r="AF703" s="179"/>
      <c r="AG703" s="179">
        <f>+[3]CRH!AX159</f>
        <v>201351.04000000001</v>
      </c>
      <c r="AH703" s="179"/>
      <c r="AI703" s="179">
        <f t="shared" si="408"/>
        <v>201351.04000000001</v>
      </c>
      <c r="AJ703" s="179">
        <f t="shared" si="409"/>
        <v>0</v>
      </c>
      <c r="AK703" s="179">
        <f t="shared" si="409"/>
        <v>298648.95999999996</v>
      </c>
      <c r="AL703" s="179">
        <f t="shared" si="409"/>
        <v>0</v>
      </c>
      <c r="AM703" s="179">
        <f t="shared" si="410"/>
        <v>298648.95999999996</v>
      </c>
      <c r="AN703" s="181" t="str">
        <f t="shared" si="411"/>
        <v xml:space="preserve"> </v>
      </c>
      <c r="AO703" s="181">
        <f t="shared" si="411"/>
        <v>0.40270208000000002</v>
      </c>
      <c r="AP703" s="181" t="str">
        <f t="shared" si="411"/>
        <v xml:space="preserve"> </v>
      </c>
      <c r="AQ703" s="181">
        <f t="shared" si="411"/>
        <v>0.40270208000000002</v>
      </c>
      <c r="AR703" s="179">
        <f t="shared" si="412"/>
        <v>0</v>
      </c>
      <c r="AS703" s="179">
        <f t="shared" si="412"/>
        <v>0</v>
      </c>
      <c r="AT703" s="179">
        <f t="shared" si="412"/>
        <v>0</v>
      </c>
      <c r="AU703" s="138">
        <f t="shared" si="413"/>
        <v>0</v>
      </c>
      <c r="AV703" s="182"/>
    </row>
    <row r="704" spans="1:48" s="183" customFormat="1">
      <c r="A704" s="219"/>
      <c r="B704" s="136"/>
      <c r="C704" s="260"/>
      <c r="D704" s="179"/>
      <c r="E704" s="179"/>
      <c r="F704" s="179"/>
      <c r="G704" s="179"/>
      <c r="H704" s="179"/>
      <c r="I704" s="179"/>
      <c r="J704" s="179"/>
      <c r="K704" s="179"/>
      <c r="L704" s="179"/>
      <c r="M704" s="179"/>
      <c r="N704" s="179"/>
      <c r="O704" s="179"/>
      <c r="P704" s="179"/>
      <c r="Q704" s="179"/>
      <c r="R704" s="179"/>
      <c r="S704" s="179"/>
      <c r="T704" s="179"/>
      <c r="U704" s="179"/>
      <c r="V704" s="179"/>
      <c r="W704" s="179"/>
      <c r="X704" s="179"/>
      <c r="Y704" s="179"/>
      <c r="Z704" s="179"/>
      <c r="AA704" s="179"/>
      <c r="AB704" s="179">
        <f t="shared" si="414"/>
        <v>0</v>
      </c>
      <c r="AC704" s="179">
        <f t="shared" si="414"/>
        <v>0</v>
      </c>
      <c r="AD704" s="179">
        <f t="shared" si="414"/>
        <v>0</v>
      </c>
      <c r="AE704" s="179">
        <f t="shared" si="415"/>
        <v>0</v>
      </c>
      <c r="AF704" s="179"/>
      <c r="AG704" s="179"/>
      <c r="AH704" s="179"/>
      <c r="AI704" s="179"/>
      <c r="AJ704" s="179"/>
      <c r="AK704" s="179"/>
      <c r="AL704" s="179"/>
      <c r="AM704" s="179"/>
      <c r="AN704" s="181"/>
      <c r="AO704" s="181"/>
      <c r="AP704" s="181"/>
      <c r="AQ704" s="181"/>
      <c r="AR704" s="179"/>
      <c r="AS704" s="179"/>
      <c r="AT704" s="179"/>
      <c r="AU704" s="138"/>
      <c r="AV704" s="182"/>
    </row>
    <row r="705" spans="1:49" s="183" customFormat="1" ht="24">
      <c r="A705" s="219"/>
      <c r="B705" s="136"/>
      <c r="C705" s="261" t="s">
        <v>254</v>
      </c>
      <c r="D705" s="179"/>
      <c r="E705" s="179"/>
      <c r="F705" s="179"/>
      <c r="G705" s="179">
        <f>SUM(D705:F705)</f>
        <v>0</v>
      </c>
      <c r="H705" s="179"/>
      <c r="I705" s="179"/>
      <c r="J705" s="179"/>
      <c r="K705" s="179">
        <f>SUM(H705:J705)</f>
        <v>0</v>
      </c>
      <c r="L705" s="179">
        <f>+D705+H705</f>
        <v>0</v>
      </c>
      <c r="M705" s="179">
        <f>+E705+I705</f>
        <v>0</v>
      </c>
      <c r="N705" s="179">
        <f>+F705+J705</f>
        <v>0</v>
      </c>
      <c r="O705" s="179">
        <f>SUM(L705:N705)</f>
        <v>0</v>
      </c>
      <c r="P705" s="179"/>
      <c r="Q705" s="179"/>
      <c r="R705" s="179"/>
      <c r="S705" s="179">
        <f>SUM(P705:R705)</f>
        <v>0</v>
      </c>
      <c r="T705" s="179"/>
      <c r="U705" s="179"/>
      <c r="V705" s="179"/>
      <c r="W705" s="179">
        <f>SUM(T705:V705)</f>
        <v>0</v>
      </c>
      <c r="X705" s="179"/>
      <c r="Y705" s="179">
        <f>+[3]BOQ!J159</f>
        <v>250000</v>
      </c>
      <c r="Z705" s="179"/>
      <c r="AA705" s="179">
        <f>SUM(X705:Z705)</f>
        <v>250000</v>
      </c>
      <c r="AB705" s="179">
        <f t="shared" si="414"/>
        <v>0</v>
      </c>
      <c r="AC705" s="179">
        <f t="shared" si="414"/>
        <v>250000</v>
      </c>
      <c r="AD705" s="179">
        <f t="shared" si="414"/>
        <v>0</v>
      </c>
      <c r="AE705" s="179">
        <f t="shared" si="415"/>
        <v>250000</v>
      </c>
      <c r="AF705" s="179"/>
      <c r="AG705" s="179">
        <f>+[3]BOQ!AX159</f>
        <v>42124.43</v>
      </c>
      <c r="AH705" s="179"/>
      <c r="AI705" s="179">
        <f>SUM(AF705:AH705)</f>
        <v>42124.43</v>
      </c>
      <c r="AJ705" s="179">
        <f>+AB705-AF705</f>
        <v>0</v>
      </c>
      <c r="AK705" s="179">
        <f>+AC705-AG705</f>
        <v>207875.57</v>
      </c>
      <c r="AL705" s="179">
        <f>+AD705-AH705</f>
        <v>0</v>
      </c>
      <c r="AM705" s="179">
        <f>SUM(AJ705:AL705)</f>
        <v>207875.57</v>
      </c>
      <c r="AN705" s="181" t="str">
        <f>IF(AB705=0," ",AF705/AB705)</f>
        <v xml:space="preserve"> </v>
      </c>
      <c r="AO705" s="181">
        <f>IF(AC705=0," ",AG705/AC705)</f>
        <v>0.16849771999999999</v>
      </c>
      <c r="AP705" s="181" t="str">
        <f>IF(AD705=0," ",AH705/AD705)</f>
        <v xml:space="preserve"> </v>
      </c>
      <c r="AQ705" s="181">
        <f>IF(AE705=0," ",AI705/AE705)</f>
        <v>0.16849771999999999</v>
      </c>
      <c r="AR705" s="179">
        <f>+L705-P705-T705</f>
        <v>0</v>
      </c>
      <c r="AS705" s="179">
        <f>+M705-Q705-U705</f>
        <v>0</v>
      </c>
      <c r="AT705" s="179">
        <f>+N705-R705-V705</f>
        <v>0</v>
      </c>
      <c r="AU705" s="138">
        <f>SUM(AR705:AT705)</f>
        <v>0</v>
      </c>
      <c r="AV705" s="182"/>
    </row>
    <row r="706" spans="1:49" s="183" customFormat="1">
      <c r="A706" s="219"/>
      <c r="B706" s="136"/>
      <c r="C706" s="222"/>
      <c r="D706" s="179"/>
      <c r="E706" s="179"/>
      <c r="F706" s="179"/>
      <c r="G706" s="179"/>
      <c r="H706" s="179"/>
      <c r="I706" s="179"/>
      <c r="J706" s="179"/>
      <c r="K706" s="179"/>
      <c r="L706" s="179"/>
      <c r="M706" s="179"/>
      <c r="N706" s="179"/>
      <c r="O706" s="179"/>
      <c r="P706" s="179"/>
      <c r="Q706" s="179"/>
      <c r="R706" s="179"/>
      <c r="S706" s="179"/>
      <c r="T706" s="179"/>
      <c r="U706" s="179"/>
      <c r="V706" s="179"/>
      <c r="W706" s="179"/>
      <c r="X706" s="179"/>
      <c r="Y706" s="179"/>
      <c r="Z706" s="179"/>
      <c r="AA706" s="179"/>
      <c r="AB706" s="179"/>
      <c r="AC706" s="179"/>
      <c r="AD706" s="179"/>
      <c r="AE706" s="179"/>
      <c r="AF706" s="179"/>
      <c r="AG706" s="179"/>
      <c r="AH706" s="179"/>
      <c r="AI706" s="179"/>
      <c r="AJ706" s="179"/>
      <c r="AK706" s="179"/>
      <c r="AL706" s="179"/>
      <c r="AM706" s="179"/>
      <c r="AN706" s="181"/>
      <c r="AO706" s="181"/>
      <c r="AP706" s="181"/>
      <c r="AQ706" s="181"/>
      <c r="AR706" s="179"/>
      <c r="AS706" s="179"/>
      <c r="AT706" s="179"/>
      <c r="AU706" s="138"/>
      <c r="AV706" s="182"/>
    </row>
    <row r="707" spans="1:49" s="183" customFormat="1">
      <c r="A707" s="219"/>
      <c r="B707" s="136"/>
      <c r="C707" s="222" t="s">
        <v>225</v>
      </c>
      <c r="D707" s="179"/>
      <c r="E707" s="179"/>
      <c r="F707" s="179"/>
      <c r="G707" s="179">
        <f t="shared" ref="G707:G744" si="416">SUM(D707:F707)</f>
        <v>0</v>
      </c>
      <c r="H707" s="179"/>
      <c r="I707" s="179"/>
      <c r="J707" s="179"/>
      <c r="K707" s="179">
        <f t="shared" ref="K707:K744" si="417">SUM(H707:J707)</f>
        <v>0</v>
      </c>
      <c r="L707" s="179">
        <f t="shared" ref="L707:N722" si="418">+D707+H707</f>
        <v>0</v>
      </c>
      <c r="M707" s="179">
        <f t="shared" si="418"/>
        <v>0</v>
      </c>
      <c r="N707" s="179">
        <f t="shared" si="418"/>
        <v>0</v>
      </c>
      <c r="O707" s="179">
        <f t="shared" ref="O707:O744" si="419">SUM(L707:N707)</f>
        <v>0</v>
      </c>
      <c r="P707" s="179"/>
      <c r="Q707" s="179"/>
      <c r="R707" s="179"/>
      <c r="S707" s="179">
        <f t="shared" ref="S707:S744" si="420">SUM(P707:R707)</f>
        <v>0</v>
      </c>
      <c r="T707" s="179"/>
      <c r="U707" s="179"/>
      <c r="V707" s="179"/>
      <c r="W707" s="179">
        <f t="shared" ref="W707:W744" si="421">SUM(T707:V707)</f>
        <v>0</v>
      </c>
      <c r="X707" s="179"/>
      <c r="Y707" s="179">
        <f>+[3]AMANG!J159</f>
        <v>1500000</v>
      </c>
      <c r="Z707" s="179"/>
      <c r="AA707" s="179">
        <f t="shared" ref="AA707:AA744" si="422">SUM(X707:Z707)</f>
        <v>1500000</v>
      </c>
      <c r="AB707" s="179">
        <f t="shared" si="414"/>
        <v>0</v>
      </c>
      <c r="AC707" s="179">
        <f t="shared" si="414"/>
        <v>1500000</v>
      </c>
      <c r="AD707" s="179">
        <f t="shared" si="414"/>
        <v>0</v>
      </c>
      <c r="AE707" s="179">
        <f t="shared" si="415"/>
        <v>1500000</v>
      </c>
      <c r="AF707" s="179"/>
      <c r="AG707" s="179">
        <f>+[3]AMANG!AX159</f>
        <v>577206.71</v>
      </c>
      <c r="AH707" s="179"/>
      <c r="AI707" s="179">
        <f t="shared" ref="AI707:AI744" si="423">SUM(AF707:AH707)</f>
        <v>577206.71</v>
      </c>
      <c r="AJ707" s="179">
        <f t="shared" ref="AJ707:AL722" si="424">+AB707-AF707</f>
        <v>0</v>
      </c>
      <c r="AK707" s="179">
        <f t="shared" si="424"/>
        <v>922793.29</v>
      </c>
      <c r="AL707" s="179">
        <f t="shared" si="424"/>
        <v>0</v>
      </c>
      <c r="AM707" s="179">
        <f t="shared" ref="AM707:AM744" si="425">SUM(AJ707:AL707)</f>
        <v>922793.29</v>
      </c>
      <c r="AN707" s="181" t="str">
        <f t="shared" ref="AN707:AQ722" si="426">IF(AB707=0," ",AF707/AB707)</f>
        <v xml:space="preserve"> </v>
      </c>
      <c r="AO707" s="181">
        <f t="shared" si="426"/>
        <v>0.38480447333333329</v>
      </c>
      <c r="AP707" s="181" t="str">
        <f t="shared" si="426"/>
        <v xml:space="preserve"> </v>
      </c>
      <c r="AQ707" s="181">
        <f t="shared" si="426"/>
        <v>0.38480447333333329</v>
      </c>
      <c r="AR707" s="179">
        <f t="shared" ref="AR707:AT722" si="427">+L707-P707-T707</f>
        <v>0</v>
      </c>
      <c r="AS707" s="179">
        <f t="shared" si="427"/>
        <v>0</v>
      </c>
      <c r="AT707" s="179">
        <f t="shared" si="427"/>
        <v>0</v>
      </c>
      <c r="AU707" s="138">
        <f t="shared" ref="AU707:AU760" si="428">SUM(AR707:AT707)</f>
        <v>0</v>
      </c>
      <c r="AV707" s="182"/>
    </row>
    <row r="708" spans="1:49" s="183" customFormat="1">
      <c r="A708" s="219"/>
      <c r="B708" s="136"/>
      <c r="C708" s="222" t="s">
        <v>63</v>
      </c>
      <c r="D708" s="179"/>
      <c r="E708" s="179"/>
      <c r="F708" s="179"/>
      <c r="G708" s="179">
        <f t="shared" si="416"/>
        <v>0</v>
      </c>
      <c r="H708" s="179"/>
      <c r="I708" s="179"/>
      <c r="J708" s="179"/>
      <c r="K708" s="179">
        <f t="shared" si="417"/>
        <v>0</v>
      </c>
      <c r="L708" s="179">
        <f t="shared" si="418"/>
        <v>0</v>
      </c>
      <c r="M708" s="179">
        <f t="shared" si="418"/>
        <v>0</v>
      </c>
      <c r="N708" s="179">
        <f t="shared" si="418"/>
        <v>0</v>
      </c>
      <c r="O708" s="179">
        <f t="shared" si="419"/>
        <v>0</v>
      </c>
      <c r="P708" s="179"/>
      <c r="Q708" s="179"/>
      <c r="R708" s="179"/>
      <c r="S708" s="179">
        <f t="shared" si="420"/>
        <v>0</v>
      </c>
      <c r="T708" s="179"/>
      <c r="U708" s="179"/>
      <c r="V708" s="179"/>
      <c r="W708" s="179">
        <f t="shared" si="421"/>
        <v>0</v>
      </c>
      <c r="X708" s="179"/>
      <c r="Y708" s="179">
        <f>+[3]JFMH!J159</f>
        <v>500000</v>
      </c>
      <c r="Z708" s="179"/>
      <c r="AA708" s="179">
        <f t="shared" si="422"/>
        <v>500000</v>
      </c>
      <c r="AB708" s="179">
        <f t="shared" si="414"/>
        <v>0</v>
      </c>
      <c r="AC708" s="179">
        <f t="shared" si="414"/>
        <v>500000</v>
      </c>
      <c r="AD708" s="179">
        <f t="shared" si="414"/>
        <v>0</v>
      </c>
      <c r="AE708" s="179">
        <f t="shared" si="415"/>
        <v>500000</v>
      </c>
      <c r="AF708" s="179"/>
      <c r="AG708" s="179">
        <f>+[3]JFMH!AX159</f>
        <v>499821.87</v>
      </c>
      <c r="AH708" s="179"/>
      <c r="AI708" s="179">
        <f t="shared" si="423"/>
        <v>499821.87</v>
      </c>
      <c r="AJ708" s="179">
        <f t="shared" si="424"/>
        <v>0</v>
      </c>
      <c r="AK708" s="179">
        <f t="shared" si="424"/>
        <v>178.13000000000466</v>
      </c>
      <c r="AL708" s="179">
        <f t="shared" si="424"/>
        <v>0</v>
      </c>
      <c r="AM708" s="179">
        <f t="shared" si="425"/>
        <v>178.13000000000466</v>
      </c>
      <c r="AN708" s="181" t="str">
        <f t="shared" si="426"/>
        <v xml:space="preserve"> </v>
      </c>
      <c r="AO708" s="181">
        <f t="shared" si="426"/>
        <v>0.99964374</v>
      </c>
      <c r="AP708" s="181" t="str">
        <f t="shared" si="426"/>
        <v xml:space="preserve"> </v>
      </c>
      <c r="AQ708" s="181">
        <f t="shared" si="426"/>
        <v>0.99964374</v>
      </c>
      <c r="AR708" s="179">
        <f t="shared" si="427"/>
        <v>0</v>
      </c>
      <c r="AS708" s="179">
        <f t="shared" si="427"/>
        <v>0</v>
      </c>
      <c r="AT708" s="179">
        <f t="shared" si="427"/>
        <v>0</v>
      </c>
      <c r="AU708" s="138">
        <f t="shared" si="428"/>
        <v>0</v>
      </c>
      <c r="AV708" s="182"/>
    </row>
    <row r="709" spans="1:49" s="183" customFormat="1">
      <c r="A709" s="219"/>
      <c r="B709" s="136"/>
      <c r="C709" s="262" t="s">
        <v>64</v>
      </c>
      <c r="D709" s="179"/>
      <c r="E709" s="179"/>
      <c r="F709" s="179"/>
      <c r="G709" s="179">
        <f t="shared" si="416"/>
        <v>0</v>
      </c>
      <c r="H709" s="179"/>
      <c r="I709" s="179"/>
      <c r="J709" s="179"/>
      <c r="K709" s="179">
        <f t="shared" si="417"/>
        <v>0</v>
      </c>
      <c r="L709" s="179">
        <f t="shared" si="418"/>
        <v>0</v>
      </c>
      <c r="M709" s="179">
        <f t="shared" si="418"/>
        <v>0</v>
      </c>
      <c r="N709" s="179">
        <f t="shared" si="418"/>
        <v>0</v>
      </c>
      <c r="O709" s="179">
        <f t="shared" si="419"/>
        <v>0</v>
      </c>
      <c r="P709" s="179"/>
      <c r="Q709" s="179"/>
      <c r="R709" s="179"/>
      <c r="S709" s="179">
        <f t="shared" si="420"/>
        <v>0</v>
      </c>
      <c r="T709" s="179"/>
      <c r="U709" s="179"/>
      <c r="V709" s="179"/>
      <c r="W709" s="179">
        <f t="shared" si="421"/>
        <v>0</v>
      </c>
      <c r="X709" s="179"/>
      <c r="Y709" s="179">
        <f>+[3]JRMMC!J159</f>
        <v>2784000</v>
      </c>
      <c r="Z709" s="179"/>
      <c r="AA709" s="179">
        <f t="shared" si="422"/>
        <v>2784000</v>
      </c>
      <c r="AB709" s="179">
        <f t="shared" si="414"/>
        <v>0</v>
      </c>
      <c r="AC709" s="179">
        <f t="shared" si="414"/>
        <v>2784000</v>
      </c>
      <c r="AD709" s="179">
        <f t="shared" si="414"/>
        <v>0</v>
      </c>
      <c r="AE709" s="179">
        <f t="shared" si="415"/>
        <v>2784000</v>
      </c>
      <c r="AF709" s="179"/>
      <c r="AG709" s="179">
        <f>+[3]JRMMC!AX159</f>
        <v>193448.32000000001</v>
      </c>
      <c r="AH709" s="179"/>
      <c r="AI709" s="179">
        <f t="shared" si="423"/>
        <v>193448.32000000001</v>
      </c>
      <c r="AJ709" s="179">
        <f t="shared" si="424"/>
        <v>0</v>
      </c>
      <c r="AK709" s="179">
        <f t="shared" si="424"/>
        <v>2590551.6800000002</v>
      </c>
      <c r="AL709" s="179">
        <f t="shared" si="424"/>
        <v>0</v>
      </c>
      <c r="AM709" s="179">
        <f t="shared" si="425"/>
        <v>2590551.6800000002</v>
      </c>
      <c r="AN709" s="181" t="str">
        <f t="shared" si="426"/>
        <v xml:space="preserve"> </v>
      </c>
      <c r="AO709" s="181">
        <f t="shared" si="426"/>
        <v>6.9485747126436778E-2</v>
      </c>
      <c r="AP709" s="181" t="str">
        <f t="shared" si="426"/>
        <v xml:space="preserve"> </v>
      </c>
      <c r="AQ709" s="181">
        <f t="shared" si="426"/>
        <v>6.9485747126436778E-2</v>
      </c>
      <c r="AR709" s="179">
        <f t="shared" si="427"/>
        <v>0</v>
      </c>
      <c r="AS709" s="179">
        <f t="shared" si="427"/>
        <v>0</v>
      </c>
      <c r="AT709" s="179">
        <f t="shared" si="427"/>
        <v>0</v>
      </c>
      <c r="AU709" s="138">
        <f t="shared" si="428"/>
        <v>0</v>
      </c>
      <c r="AV709" s="182"/>
    </row>
    <row r="710" spans="1:49" s="183" customFormat="1">
      <c r="A710" s="219"/>
      <c r="B710" s="136"/>
      <c r="C710" s="222" t="s">
        <v>66</v>
      </c>
      <c r="D710" s="179"/>
      <c r="E710" s="179"/>
      <c r="F710" s="179"/>
      <c r="G710" s="179">
        <f t="shared" si="416"/>
        <v>0</v>
      </c>
      <c r="H710" s="179"/>
      <c r="I710" s="179"/>
      <c r="J710" s="179"/>
      <c r="K710" s="179">
        <f t="shared" si="417"/>
        <v>0</v>
      </c>
      <c r="L710" s="179">
        <f t="shared" si="418"/>
        <v>0</v>
      </c>
      <c r="M710" s="179">
        <f t="shared" si="418"/>
        <v>0</v>
      </c>
      <c r="N710" s="179">
        <f t="shared" si="418"/>
        <v>0</v>
      </c>
      <c r="O710" s="179">
        <f t="shared" si="419"/>
        <v>0</v>
      </c>
      <c r="P710" s="179"/>
      <c r="Q710" s="179"/>
      <c r="R710" s="179"/>
      <c r="S710" s="179">
        <f t="shared" si="420"/>
        <v>0</v>
      </c>
      <c r="T710" s="179"/>
      <c r="U710" s="179"/>
      <c r="V710" s="179"/>
      <c r="W710" s="179">
        <f t="shared" si="421"/>
        <v>0</v>
      </c>
      <c r="X710" s="179"/>
      <c r="Y710" s="179">
        <f>+[3]NCH!J159</f>
        <v>500000</v>
      </c>
      <c r="Z710" s="179"/>
      <c r="AA710" s="179">
        <f t="shared" si="422"/>
        <v>500000</v>
      </c>
      <c r="AB710" s="179">
        <f t="shared" si="414"/>
        <v>0</v>
      </c>
      <c r="AC710" s="179">
        <f t="shared" si="414"/>
        <v>500000</v>
      </c>
      <c r="AD710" s="179">
        <f t="shared" si="414"/>
        <v>0</v>
      </c>
      <c r="AE710" s="179">
        <f t="shared" si="415"/>
        <v>500000</v>
      </c>
      <c r="AF710" s="179"/>
      <c r="AG710" s="179">
        <f>+[3]NCH!AX159</f>
        <v>440309.5</v>
      </c>
      <c r="AH710" s="179"/>
      <c r="AI710" s="179">
        <f t="shared" si="423"/>
        <v>440309.5</v>
      </c>
      <c r="AJ710" s="179">
        <f t="shared" si="424"/>
        <v>0</v>
      </c>
      <c r="AK710" s="179">
        <f t="shared" si="424"/>
        <v>59690.5</v>
      </c>
      <c r="AL710" s="179">
        <f t="shared" si="424"/>
        <v>0</v>
      </c>
      <c r="AM710" s="179">
        <f t="shared" si="425"/>
        <v>59690.5</v>
      </c>
      <c r="AN710" s="181" t="str">
        <f t="shared" si="426"/>
        <v xml:space="preserve"> </v>
      </c>
      <c r="AO710" s="181">
        <f t="shared" si="426"/>
        <v>0.88061900000000004</v>
      </c>
      <c r="AP710" s="181" t="str">
        <f t="shared" si="426"/>
        <v xml:space="preserve"> </v>
      </c>
      <c r="AQ710" s="181">
        <f t="shared" si="426"/>
        <v>0.88061900000000004</v>
      </c>
      <c r="AR710" s="179">
        <f t="shared" si="427"/>
        <v>0</v>
      </c>
      <c r="AS710" s="179">
        <f t="shared" si="427"/>
        <v>0</v>
      </c>
      <c r="AT710" s="179">
        <f t="shared" si="427"/>
        <v>0</v>
      </c>
      <c r="AU710" s="138">
        <f t="shared" si="428"/>
        <v>0</v>
      </c>
      <c r="AV710" s="182"/>
    </row>
    <row r="711" spans="1:49" s="183" customFormat="1">
      <c r="A711" s="219"/>
      <c r="B711" s="136"/>
      <c r="C711" s="222" t="s">
        <v>162</v>
      </c>
      <c r="D711" s="179"/>
      <c r="E711" s="179"/>
      <c r="F711" s="179"/>
      <c r="G711" s="179">
        <f t="shared" si="416"/>
        <v>0</v>
      </c>
      <c r="H711" s="179"/>
      <c r="I711" s="179"/>
      <c r="J711" s="179"/>
      <c r="K711" s="179">
        <f t="shared" si="417"/>
        <v>0</v>
      </c>
      <c r="L711" s="179">
        <f t="shared" si="418"/>
        <v>0</v>
      </c>
      <c r="M711" s="179">
        <f t="shared" si="418"/>
        <v>0</v>
      </c>
      <c r="N711" s="179">
        <f t="shared" si="418"/>
        <v>0</v>
      </c>
      <c r="O711" s="179">
        <f t="shared" si="419"/>
        <v>0</v>
      </c>
      <c r="P711" s="179"/>
      <c r="Q711" s="179"/>
      <c r="R711" s="179"/>
      <c r="S711" s="179">
        <f t="shared" si="420"/>
        <v>0</v>
      </c>
      <c r="T711" s="179"/>
      <c r="U711" s="179"/>
      <c r="V711" s="179"/>
      <c r="W711" s="179">
        <f t="shared" si="421"/>
        <v>0</v>
      </c>
      <c r="X711" s="179"/>
      <c r="Y711" s="179">
        <f>+[3]POC!J159</f>
        <v>500000</v>
      </c>
      <c r="Z711" s="179"/>
      <c r="AA711" s="179">
        <f t="shared" si="422"/>
        <v>500000</v>
      </c>
      <c r="AB711" s="179">
        <f t="shared" si="414"/>
        <v>0</v>
      </c>
      <c r="AC711" s="179">
        <f t="shared" si="414"/>
        <v>500000</v>
      </c>
      <c r="AD711" s="179">
        <f t="shared" si="414"/>
        <v>0</v>
      </c>
      <c r="AE711" s="179">
        <f t="shared" si="415"/>
        <v>500000</v>
      </c>
      <c r="AF711" s="179"/>
      <c r="AG711" s="179">
        <f>+[3]POC!AX159</f>
        <v>226806.38</v>
      </c>
      <c r="AH711" s="179"/>
      <c r="AI711" s="179">
        <f t="shared" si="423"/>
        <v>226806.38</v>
      </c>
      <c r="AJ711" s="179">
        <f t="shared" si="424"/>
        <v>0</v>
      </c>
      <c r="AK711" s="179">
        <f t="shared" si="424"/>
        <v>273193.62</v>
      </c>
      <c r="AL711" s="179">
        <f t="shared" si="424"/>
        <v>0</v>
      </c>
      <c r="AM711" s="179">
        <f t="shared" si="425"/>
        <v>273193.62</v>
      </c>
      <c r="AN711" s="181" t="str">
        <f t="shared" si="426"/>
        <v xml:space="preserve"> </v>
      </c>
      <c r="AO711" s="181">
        <f t="shared" si="426"/>
        <v>0.45361276</v>
      </c>
      <c r="AP711" s="181" t="str">
        <f t="shared" si="426"/>
        <v xml:space="preserve"> </v>
      </c>
      <c r="AQ711" s="181">
        <f t="shared" si="426"/>
        <v>0.45361276</v>
      </c>
      <c r="AR711" s="179">
        <f t="shared" si="427"/>
        <v>0</v>
      </c>
      <c r="AS711" s="179">
        <f t="shared" si="427"/>
        <v>0</v>
      </c>
      <c r="AT711" s="179">
        <f t="shared" si="427"/>
        <v>0</v>
      </c>
      <c r="AU711" s="138">
        <f t="shared" si="428"/>
        <v>0</v>
      </c>
      <c r="AV711" s="182"/>
    </row>
    <row r="712" spans="1:49" s="183" customFormat="1">
      <c r="A712" s="219"/>
      <c r="B712" s="136"/>
      <c r="C712" s="222" t="s">
        <v>67</v>
      </c>
      <c r="D712" s="179"/>
      <c r="E712" s="179"/>
      <c r="F712" s="179"/>
      <c r="G712" s="179">
        <f t="shared" si="416"/>
        <v>0</v>
      </c>
      <c r="H712" s="179"/>
      <c r="I712" s="179"/>
      <c r="J712" s="179"/>
      <c r="K712" s="179">
        <f t="shared" si="417"/>
        <v>0</v>
      </c>
      <c r="L712" s="179">
        <f t="shared" si="418"/>
        <v>0</v>
      </c>
      <c r="M712" s="179">
        <f t="shared" si="418"/>
        <v>0</v>
      </c>
      <c r="N712" s="179">
        <f t="shared" si="418"/>
        <v>0</v>
      </c>
      <c r="O712" s="179">
        <f t="shared" si="419"/>
        <v>0</v>
      </c>
      <c r="P712" s="179"/>
      <c r="Q712" s="179"/>
      <c r="R712" s="179"/>
      <c r="S712" s="179">
        <f t="shared" si="420"/>
        <v>0</v>
      </c>
      <c r="T712" s="179"/>
      <c r="U712" s="179"/>
      <c r="V712" s="179"/>
      <c r="W712" s="179">
        <f t="shared" si="421"/>
        <v>0</v>
      </c>
      <c r="X712" s="179"/>
      <c r="Y712" s="179">
        <f>+[3]QMMC!J159</f>
        <v>500000</v>
      </c>
      <c r="Z712" s="179"/>
      <c r="AA712" s="179">
        <f t="shared" si="422"/>
        <v>500000</v>
      </c>
      <c r="AB712" s="179">
        <f t="shared" si="414"/>
        <v>0</v>
      </c>
      <c r="AC712" s="179">
        <f t="shared" si="414"/>
        <v>500000</v>
      </c>
      <c r="AD712" s="179">
        <f t="shared" si="414"/>
        <v>0</v>
      </c>
      <c r="AE712" s="179">
        <f t="shared" si="415"/>
        <v>500000</v>
      </c>
      <c r="AF712" s="179"/>
      <c r="AG712" s="179">
        <f>+[3]QMMC!AX159</f>
        <v>116233.24</v>
      </c>
      <c r="AH712" s="179"/>
      <c r="AI712" s="179">
        <f t="shared" si="423"/>
        <v>116233.24</v>
      </c>
      <c r="AJ712" s="179">
        <f t="shared" si="424"/>
        <v>0</v>
      </c>
      <c r="AK712" s="179">
        <f t="shared" si="424"/>
        <v>383766.76</v>
      </c>
      <c r="AL712" s="179">
        <f t="shared" si="424"/>
        <v>0</v>
      </c>
      <c r="AM712" s="179">
        <f t="shared" si="425"/>
        <v>383766.76</v>
      </c>
      <c r="AN712" s="181" t="str">
        <f t="shared" si="426"/>
        <v xml:space="preserve"> </v>
      </c>
      <c r="AO712" s="181">
        <f t="shared" si="426"/>
        <v>0.23246648</v>
      </c>
      <c r="AP712" s="181" t="str">
        <f t="shared" si="426"/>
        <v xml:space="preserve"> </v>
      </c>
      <c r="AQ712" s="181">
        <f t="shared" si="426"/>
        <v>0.23246648</v>
      </c>
      <c r="AR712" s="179">
        <f t="shared" si="427"/>
        <v>0</v>
      </c>
      <c r="AS712" s="179">
        <f t="shared" si="427"/>
        <v>0</v>
      </c>
      <c r="AT712" s="179">
        <f t="shared" si="427"/>
        <v>0</v>
      </c>
      <c r="AU712" s="138">
        <f t="shared" si="428"/>
        <v>0</v>
      </c>
      <c r="AV712" s="182"/>
    </row>
    <row r="713" spans="1:49" s="183" customFormat="1">
      <c r="A713" s="219"/>
      <c r="B713" s="136"/>
      <c r="C713" s="222" t="s">
        <v>68</v>
      </c>
      <c r="D713" s="179"/>
      <c r="E713" s="179"/>
      <c r="F713" s="179"/>
      <c r="G713" s="179">
        <f t="shared" si="416"/>
        <v>0</v>
      </c>
      <c r="H713" s="179"/>
      <c r="I713" s="179"/>
      <c r="J713" s="179"/>
      <c r="K713" s="179">
        <f t="shared" si="417"/>
        <v>0</v>
      </c>
      <c r="L713" s="179">
        <f t="shared" si="418"/>
        <v>0</v>
      </c>
      <c r="M713" s="179">
        <f t="shared" si="418"/>
        <v>0</v>
      </c>
      <c r="N713" s="179">
        <f t="shared" si="418"/>
        <v>0</v>
      </c>
      <c r="O713" s="179">
        <f t="shared" si="419"/>
        <v>0</v>
      </c>
      <c r="P713" s="179"/>
      <c r="Q713" s="179"/>
      <c r="R713" s="179"/>
      <c r="S713" s="179">
        <f t="shared" si="420"/>
        <v>0</v>
      </c>
      <c r="T713" s="179"/>
      <c r="U713" s="179"/>
      <c r="V713" s="179"/>
      <c r="W713" s="179">
        <f t="shared" si="421"/>
        <v>0</v>
      </c>
      <c r="X713" s="179"/>
      <c r="Y713" s="179">
        <f>+[3]RITM!J159</f>
        <v>900000</v>
      </c>
      <c r="Z713" s="179"/>
      <c r="AA713" s="179">
        <f t="shared" si="422"/>
        <v>900000</v>
      </c>
      <c r="AB713" s="179">
        <f t="shared" si="414"/>
        <v>0</v>
      </c>
      <c r="AC713" s="179">
        <f t="shared" si="414"/>
        <v>900000</v>
      </c>
      <c r="AD713" s="179">
        <f t="shared" si="414"/>
        <v>0</v>
      </c>
      <c r="AE713" s="179">
        <f t="shared" si="415"/>
        <v>900000</v>
      </c>
      <c r="AF713" s="179"/>
      <c r="AG713" s="179">
        <f>+[3]RITM!AX159</f>
        <v>448657.75</v>
      </c>
      <c r="AH713" s="179"/>
      <c r="AI713" s="179">
        <f t="shared" si="423"/>
        <v>448657.75</v>
      </c>
      <c r="AJ713" s="179">
        <f t="shared" si="424"/>
        <v>0</v>
      </c>
      <c r="AK713" s="179">
        <f t="shared" si="424"/>
        <v>451342.25</v>
      </c>
      <c r="AL713" s="179">
        <f t="shared" si="424"/>
        <v>0</v>
      </c>
      <c r="AM713" s="179">
        <f t="shared" si="425"/>
        <v>451342.25</v>
      </c>
      <c r="AN713" s="181" t="str">
        <f t="shared" si="426"/>
        <v xml:space="preserve"> </v>
      </c>
      <c r="AO713" s="181">
        <f t="shared" si="426"/>
        <v>0.49850861111111111</v>
      </c>
      <c r="AP713" s="181" t="str">
        <f t="shared" si="426"/>
        <v xml:space="preserve"> </v>
      </c>
      <c r="AQ713" s="181">
        <f t="shared" si="426"/>
        <v>0.49850861111111111</v>
      </c>
      <c r="AR713" s="179">
        <f t="shared" si="427"/>
        <v>0</v>
      </c>
      <c r="AS713" s="179">
        <f t="shared" si="427"/>
        <v>0</v>
      </c>
      <c r="AT713" s="179">
        <f t="shared" si="427"/>
        <v>0</v>
      </c>
      <c r="AU713" s="138">
        <f t="shared" si="428"/>
        <v>0</v>
      </c>
      <c r="AV713" s="182"/>
    </row>
    <row r="714" spans="1:49" s="183" customFormat="1">
      <c r="A714" s="219"/>
      <c r="B714" s="136"/>
      <c r="C714" s="222" t="s">
        <v>226</v>
      </c>
      <c r="D714" s="179"/>
      <c r="E714" s="179"/>
      <c r="F714" s="179"/>
      <c r="G714" s="179">
        <f t="shared" si="416"/>
        <v>0</v>
      </c>
      <c r="H714" s="179"/>
      <c r="I714" s="179"/>
      <c r="J714" s="179"/>
      <c r="K714" s="179">
        <f t="shared" si="417"/>
        <v>0</v>
      </c>
      <c r="L714" s="179">
        <f t="shared" si="418"/>
        <v>0</v>
      </c>
      <c r="M714" s="179">
        <f t="shared" si="418"/>
        <v>0</v>
      </c>
      <c r="N714" s="179">
        <f t="shared" si="418"/>
        <v>0</v>
      </c>
      <c r="O714" s="179">
        <f t="shared" si="419"/>
        <v>0</v>
      </c>
      <c r="P714" s="179"/>
      <c r="Q714" s="179"/>
      <c r="R714" s="179"/>
      <c r="S714" s="179">
        <f t="shared" si="420"/>
        <v>0</v>
      </c>
      <c r="T714" s="179"/>
      <c r="U714" s="179"/>
      <c r="V714" s="179"/>
      <c r="W714" s="179">
        <f t="shared" si="421"/>
        <v>0</v>
      </c>
      <c r="X714" s="179"/>
      <c r="Y714" s="179">
        <f>+[3]RMC!J159</f>
        <v>500000</v>
      </c>
      <c r="Z714" s="179"/>
      <c r="AA714" s="179">
        <f t="shared" si="422"/>
        <v>500000</v>
      </c>
      <c r="AB714" s="179">
        <f t="shared" si="414"/>
        <v>0</v>
      </c>
      <c r="AC714" s="179">
        <f t="shared" si="414"/>
        <v>500000</v>
      </c>
      <c r="AD714" s="179">
        <f t="shared" si="414"/>
        <v>0</v>
      </c>
      <c r="AE714" s="179">
        <f t="shared" si="415"/>
        <v>500000</v>
      </c>
      <c r="AF714" s="179"/>
      <c r="AG714" s="179">
        <f>+[3]RMC!AX159</f>
        <v>425538.66000000003</v>
      </c>
      <c r="AH714" s="179"/>
      <c r="AI714" s="179">
        <f t="shared" si="423"/>
        <v>425538.66000000003</v>
      </c>
      <c r="AJ714" s="179">
        <f t="shared" si="424"/>
        <v>0</v>
      </c>
      <c r="AK714" s="179">
        <f t="shared" si="424"/>
        <v>74461.339999999967</v>
      </c>
      <c r="AL714" s="179">
        <f t="shared" si="424"/>
        <v>0</v>
      </c>
      <c r="AM714" s="179">
        <f t="shared" si="425"/>
        <v>74461.339999999967</v>
      </c>
      <c r="AN714" s="181" t="str">
        <f t="shared" si="426"/>
        <v xml:space="preserve"> </v>
      </c>
      <c r="AO714" s="181">
        <f t="shared" si="426"/>
        <v>0.85107732000000003</v>
      </c>
      <c r="AP714" s="181" t="str">
        <f t="shared" si="426"/>
        <v xml:space="preserve"> </v>
      </c>
      <c r="AQ714" s="181">
        <f t="shared" si="426"/>
        <v>0.85107732000000003</v>
      </c>
      <c r="AR714" s="179">
        <f t="shared" si="427"/>
        <v>0</v>
      </c>
      <c r="AS714" s="179">
        <f t="shared" si="427"/>
        <v>0</v>
      </c>
      <c r="AT714" s="179">
        <f t="shared" si="427"/>
        <v>0</v>
      </c>
      <c r="AU714" s="138">
        <f t="shared" si="428"/>
        <v>0</v>
      </c>
      <c r="AV714" s="182"/>
    </row>
    <row r="715" spans="1:49" s="183" customFormat="1">
      <c r="A715" s="219"/>
      <c r="B715" s="136"/>
      <c r="C715" s="222" t="s">
        <v>69</v>
      </c>
      <c r="D715" s="179"/>
      <c r="E715" s="179"/>
      <c r="F715" s="179"/>
      <c r="G715" s="179">
        <f t="shared" si="416"/>
        <v>0</v>
      </c>
      <c r="H715" s="179"/>
      <c r="I715" s="179"/>
      <c r="J715" s="179"/>
      <c r="K715" s="179">
        <f t="shared" si="417"/>
        <v>0</v>
      </c>
      <c r="L715" s="179">
        <f t="shared" si="418"/>
        <v>0</v>
      </c>
      <c r="M715" s="179">
        <f t="shared" si="418"/>
        <v>0</v>
      </c>
      <c r="N715" s="179">
        <f t="shared" si="418"/>
        <v>0</v>
      </c>
      <c r="O715" s="179">
        <f t="shared" si="419"/>
        <v>0</v>
      </c>
      <c r="P715" s="179"/>
      <c r="Q715" s="179"/>
      <c r="R715" s="179"/>
      <c r="S715" s="179">
        <f t="shared" si="420"/>
        <v>0</v>
      </c>
      <c r="T715" s="179"/>
      <c r="U715" s="179"/>
      <c r="V715" s="179"/>
      <c r="W715" s="179">
        <f t="shared" si="421"/>
        <v>0</v>
      </c>
      <c r="X715" s="179"/>
      <c r="Y715" s="179">
        <f>+[3]SLH!J159</f>
        <v>2000000</v>
      </c>
      <c r="Z715" s="179"/>
      <c r="AA715" s="179">
        <f t="shared" si="422"/>
        <v>2000000</v>
      </c>
      <c r="AB715" s="179">
        <f t="shared" si="414"/>
        <v>0</v>
      </c>
      <c r="AC715" s="179">
        <f t="shared" si="414"/>
        <v>2000000</v>
      </c>
      <c r="AD715" s="179">
        <f t="shared" si="414"/>
        <v>0</v>
      </c>
      <c r="AE715" s="179">
        <f t="shared" si="415"/>
        <v>2000000</v>
      </c>
      <c r="AF715" s="179"/>
      <c r="AG715" s="179">
        <f>+[3]SLH!AX159</f>
        <v>0</v>
      </c>
      <c r="AH715" s="179"/>
      <c r="AI715" s="179">
        <f t="shared" si="423"/>
        <v>0</v>
      </c>
      <c r="AJ715" s="179">
        <f t="shared" si="424"/>
        <v>0</v>
      </c>
      <c r="AK715" s="179">
        <f t="shared" si="424"/>
        <v>2000000</v>
      </c>
      <c r="AL715" s="179">
        <f t="shared" si="424"/>
        <v>0</v>
      </c>
      <c r="AM715" s="179">
        <f t="shared" si="425"/>
        <v>2000000</v>
      </c>
      <c r="AN715" s="181" t="str">
        <f t="shared" si="426"/>
        <v xml:space="preserve"> </v>
      </c>
      <c r="AO715" s="181">
        <f t="shared" si="426"/>
        <v>0</v>
      </c>
      <c r="AP715" s="181" t="str">
        <f t="shared" si="426"/>
        <v xml:space="preserve"> </v>
      </c>
      <c r="AQ715" s="181">
        <f t="shared" si="426"/>
        <v>0</v>
      </c>
      <c r="AR715" s="179">
        <f t="shared" si="427"/>
        <v>0</v>
      </c>
      <c r="AS715" s="179">
        <f t="shared" si="427"/>
        <v>0</v>
      </c>
      <c r="AT715" s="179">
        <f t="shared" si="427"/>
        <v>0</v>
      </c>
      <c r="AU715" s="138">
        <f t="shared" si="428"/>
        <v>0</v>
      </c>
      <c r="AV715" s="182"/>
    </row>
    <row r="716" spans="1:49" s="183" customFormat="1">
      <c r="A716" s="219"/>
      <c r="B716" s="136"/>
      <c r="C716" s="222" t="s">
        <v>70</v>
      </c>
      <c r="D716" s="179"/>
      <c r="E716" s="179"/>
      <c r="F716" s="179"/>
      <c r="G716" s="179">
        <f t="shared" si="416"/>
        <v>0</v>
      </c>
      <c r="H716" s="179"/>
      <c r="I716" s="179"/>
      <c r="J716" s="179"/>
      <c r="K716" s="179">
        <f t="shared" si="417"/>
        <v>0</v>
      </c>
      <c r="L716" s="179">
        <f t="shared" si="418"/>
        <v>0</v>
      </c>
      <c r="M716" s="179">
        <f t="shared" si="418"/>
        <v>0</v>
      </c>
      <c r="N716" s="179">
        <f t="shared" si="418"/>
        <v>0</v>
      </c>
      <c r="O716" s="179">
        <f t="shared" si="419"/>
        <v>0</v>
      </c>
      <c r="P716" s="179"/>
      <c r="Q716" s="179"/>
      <c r="R716" s="179"/>
      <c r="S716" s="179">
        <f t="shared" si="420"/>
        <v>0</v>
      </c>
      <c r="T716" s="179"/>
      <c r="U716" s="179"/>
      <c r="V716" s="179"/>
      <c r="W716" s="179">
        <f t="shared" si="421"/>
        <v>0</v>
      </c>
      <c r="X716" s="179"/>
      <c r="Y716" s="179">
        <f>+[3]TMC!J159</f>
        <v>500000</v>
      </c>
      <c r="Z716" s="179"/>
      <c r="AA716" s="179">
        <f t="shared" si="422"/>
        <v>500000</v>
      </c>
      <c r="AB716" s="179">
        <f t="shared" si="414"/>
        <v>0</v>
      </c>
      <c r="AC716" s="179">
        <f t="shared" si="414"/>
        <v>500000</v>
      </c>
      <c r="AD716" s="179">
        <f t="shared" si="414"/>
        <v>0</v>
      </c>
      <c r="AE716" s="179">
        <f t="shared" si="415"/>
        <v>500000</v>
      </c>
      <c r="AF716" s="179"/>
      <c r="AG716" s="179">
        <f>+[3]TMC!AX159</f>
        <v>499895.05</v>
      </c>
      <c r="AH716" s="179"/>
      <c r="AI716" s="179">
        <f t="shared" si="423"/>
        <v>499895.05</v>
      </c>
      <c r="AJ716" s="179">
        <f t="shared" si="424"/>
        <v>0</v>
      </c>
      <c r="AK716" s="179">
        <f t="shared" si="424"/>
        <v>104.95000000001164</v>
      </c>
      <c r="AL716" s="179">
        <f t="shared" si="424"/>
        <v>0</v>
      </c>
      <c r="AM716" s="179">
        <f t="shared" si="425"/>
        <v>104.95000000001164</v>
      </c>
      <c r="AN716" s="181" t="str">
        <f t="shared" si="426"/>
        <v xml:space="preserve"> </v>
      </c>
      <c r="AO716" s="181">
        <f t="shared" si="426"/>
        <v>0.99979010000000001</v>
      </c>
      <c r="AP716" s="181" t="str">
        <f t="shared" si="426"/>
        <v xml:space="preserve"> </v>
      </c>
      <c r="AQ716" s="181">
        <f t="shared" si="426"/>
        <v>0.99979010000000001</v>
      </c>
      <c r="AR716" s="179">
        <f t="shared" si="427"/>
        <v>0</v>
      </c>
      <c r="AS716" s="179">
        <f t="shared" si="427"/>
        <v>0</v>
      </c>
      <c r="AT716" s="179">
        <f t="shared" si="427"/>
        <v>0</v>
      </c>
      <c r="AU716" s="138">
        <f t="shared" si="428"/>
        <v>0</v>
      </c>
      <c r="AV716" s="182"/>
    </row>
    <row r="717" spans="1:49" s="183" customFormat="1">
      <c r="A717" s="219"/>
      <c r="B717" s="220"/>
      <c r="C717" s="196"/>
      <c r="D717" s="179"/>
      <c r="E717" s="179"/>
      <c r="F717" s="179"/>
      <c r="G717" s="179">
        <f t="shared" si="416"/>
        <v>0</v>
      </c>
      <c r="H717" s="179"/>
      <c r="I717" s="179"/>
      <c r="J717" s="179"/>
      <c r="K717" s="179">
        <f t="shared" si="417"/>
        <v>0</v>
      </c>
      <c r="L717" s="179">
        <f t="shared" si="418"/>
        <v>0</v>
      </c>
      <c r="M717" s="179">
        <f t="shared" si="418"/>
        <v>0</v>
      </c>
      <c r="N717" s="179">
        <f t="shared" si="418"/>
        <v>0</v>
      </c>
      <c r="O717" s="179">
        <f t="shared" si="419"/>
        <v>0</v>
      </c>
      <c r="P717" s="179"/>
      <c r="Q717" s="179"/>
      <c r="R717" s="179"/>
      <c r="S717" s="179">
        <f t="shared" si="420"/>
        <v>0</v>
      </c>
      <c r="T717" s="179"/>
      <c r="U717" s="179"/>
      <c r="V717" s="179"/>
      <c r="W717" s="179">
        <f t="shared" si="421"/>
        <v>0</v>
      </c>
      <c r="X717" s="179"/>
      <c r="Y717" s="179"/>
      <c r="Z717" s="179"/>
      <c r="AA717" s="179">
        <f t="shared" si="422"/>
        <v>0</v>
      </c>
      <c r="AB717" s="179">
        <f t="shared" si="414"/>
        <v>0</v>
      </c>
      <c r="AC717" s="179">
        <f t="shared" si="414"/>
        <v>0</v>
      </c>
      <c r="AD717" s="179"/>
      <c r="AE717" s="179">
        <f t="shared" si="415"/>
        <v>0</v>
      </c>
      <c r="AF717" s="179"/>
      <c r="AG717" s="179"/>
      <c r="AH717" s="179"/>
      <c r="AI717" s="179">
        <f t="shared" si="423"/>
        <v>0</v>
      </c>
      <c r="AJ717" s="179">
        <f t="shared" si="424"/>
        <v>0</v>
      </c>
      <c r="AK717" s="179">
        <f t="shared" si="424"/>
        <v>0</v>
      </c>
      <c r="AL717" s="179">
        <f t="shared" si="424"/>
        <v>0</v>
      </c>
      <c r="AM717" s="179">
        <f t="shared" si="425"/>
        <v>0</v>
      </c>
      <c r="AN717" s="181" t="str">
        <f t="shared" si="426"/>
        <v xml:space="preserve"> </v>
      </c>
      <c r="AO717" s="181" t="str">
        <f t="shared" si="426"/>
        <v xml:space="preserve"> </v>
      </c>
      <c r="AP717" s="181" t="str">
        <f t="shared" si="426"/>
        <v xml:space="preserve"> </v>
      </c>
      <c r="AQ717" s="181" t="str">
        <f t="shared" si="426"/>
        <v xml:space="preserve"> </v>
      </c>
      <c r="AR717" s="179">
        <f t="shared" si="427"/>
        <v>0</v>
      </c>
      <c r="AS717" s="179">
        <f t="shared" si="427"/>
        <v>0</v>
      </c>
      <c r="AT717" s="179">
        <f t="shared" si="427"/>
        <v>0</v>
      </c>
      <c r="AU717" s="138">
        <f t="shared" si="428"/>
        <v>0</v>
      </c>
      <c r="AV717" s="182"/>
    </row>
    <row r="718" spans="1:49" s="168" customFormat="1" ht="36">
      <c r="A718" s="252" t="s">
        <v>255</v>
      </c>
      <c r="B718" s="253"/>
      <c r="C718" s="208" t="s">
        <v>256</v>
      </c>
      <c r="D718" s="164">
        <f>SUM(D719:D735)</f>
        <v>0</v>
      </c>
      <c r="E718" s="164">
        <f t="shared" ref="E718:AH718" si="429">SUM(E719:E735)</f>
        <v>0</v>
      </c>
      <c r="F718" s="164">
        <f t="shared" si="429"/>
        <v>15652769857</v>
      </c>
      <c r="G718" s="164">
        <f t="shared" si="416"/>
        <v>15652769857</v>
      </c>
      <c r="H718" s="164">
        <f t="shared" si="429"/>
        <v>0</v>
      </c>
      <c r="I718" s="164">
        <f t="shared" si="429"/>
        <v>0</v>
      </c>
      <c r="J718" s="164">
        <f t="shared" si="429"/>
        <v>-320600000</v>
      </c>
      <c r="K718" s="164">
        <f t="shared" si="417"/>
        <v>-320600000</v>
      </c>
      <c r="L718" s="164">
        <f t="shared" si="418"/>
        <v>0</v>
      </c>
      <c r="M718" s="164">
        <f t="shared" si="418"/>
        <v>0</v>
      </c>
      <c r="N718" s="164">
        <f t="shared" si="418"/>
        <v>15332169857</v>
      </c>
      <c r="O718" s="164">
        <f t="shared" si="419"/>
        <v>15332169857</v>
      </c>
      <c r="P718" s="164">
        <f t="shared" si="429"/>
        <v>0</v>
      </c>
      <c r="Q718" s="164">
        <f t="shared" si="429"/>
        <v>0</v>
      </c>
      <c r="R718" s="164">
        <f t="shared" si="429"/>
        <v>11575032510</v>
      </c>
      <c r="S718" s="164">
        <f t="shared" si="420"/>
        <v>11575032510</v>
      </c>
      <c r="T718" s="164">
        <f t="shared" si="429"/>
        <v>0</v>
      </c>
      <c r="U718" s="164">
        <f t="shared" si="429"/>
        <v>0</v>
      </c>
      <c r="V718" s="164">
        <f t="shared" si="429"/>
        <v>-320600000</v>
      </c>
      <c r="W718" s="164">
        <f t="shared" si="421"/>
        <v>-320600000</v>
      </c>
      <c r="X718" s="164">
        <f t="shared" si="429"/>
        <v>0</v>
      </c>
      <c r="Y718" s="164">
        <f t="shared" si="429"/>
        <v>0</v>
      </c>
      <c r="Z718" s="164">
        <f t="shared" si="429"/>
        <v>-2.9802322387695313E-8</v>
      </c>
      <c r="AA718" s="164">
        <f t="shared" si="422"/>
        <v>-2.9802322387695313E-8</v>
      </c>
      <c r="AB718" s="164">
        <f t="shared" si="414"/>
        <v>0</v>
      </c>
      <c r="AC718" s="164">
        <f t="shared" si="414"/>
        <v>0</v>
      </c>
      <c r="AD718" s="164">
        <f t="shared" si="414"/>
        <v>11254432510</v>
      </c>
      <c r="AE718" s="164">
        <f t="shared" si="415"/>
        <v>11254432510</v>
      </c>
      <c r="AF718" s="164">
        <f t="shared" si="429"/>
        <v>0</v>
      </c>
      <c r="AG718" s="164">
        <f t="shared" si="429"/>
        <v>0</v>
      </c>
      <c r="AH718" s="164">
        <f t="shared" si="429"/>
        <v>9988903606.8399982</v>
      </c>
      <c r="AI718" s="164">
        <f t="shared" si="423"/>
        <v>9988903606.8399982</v>
      </c>
      <c r="AJ718" s="164">
        <f t="shared" si="424"/>
        <v>0</v>
      </c>
      <c r="AK718" s="164">
        <f t="shared" si="424"/>
        <v>0</v>
      </c>
      <c r="AL718" s="164">
        <f t="shared" si="424"/>
        <v>1265528903.1600018</v>
      </c>
      <c r="AM718" s="164">
        <f t="shared" si="425"/>
        <v>1265528903.1600018</v>
      </c>
      <c r="AN718" s="166" t="str">
        <f t="shared" si="426"/>
        <v xml:space="preserve"> </v>
      </c>
      <c r="AO718" s="166" t="str">
        <f t="shared" si="426"/>
        <v xml:space="preserve"> </v>
      </c>
      <c r="AP718" s="166">
        <f t="shared" si="426"/>
        <v>0.88755284621987562</v>
      </c>
      <c r="AQ718" s="166">
        <f t="shared" si="426"/>
        <v>0.88755284621987562</v>
      </c>
      <c r="AR718" s="164">
        <f t="shared" si="427"/>
        <v>0</v>
      </c>
      <c r="AS718" s="164">
        <f t="shared" si="427"/>
        <v>0</v>
      </c>
      <c r="AT718" s="164">
        <f t="shared" si="427"/>
        <v>4077737347</v>
      </c>
      <c r="AU718" s="164">
        <f t="shared" si="428"/>
        <v>4077737347</v>
      </c>
      <c r="AV718" s="167"/>
      <c r="AW718" s="214">
        <f>+AM718-'[1]Summary by PAP CY2015'!$BE$162</f>
        <v>0</v>
      </c>
    </row>
    <row r="719" spans="1:49" s="96" customFormat="1">
      <c r="A719" s="135"/>
      <c r="B719" s="136"/>
      <c r="C719" s="212" t="s">
        <v>51</v>
      </c>
      <c r="D719" s="138">
        <v>0</v>
      </c>
      <c r="E719" s="138">
        <v>0</v>
      </c>
      <c r="F719" s="138">
        <f>((139852000+0)+9283090568)+892486395</f>
        <v>10315428963</v>
      </c>
      <c r="G719" s="138">
        <f t="shared" si="416"/>
        <v>10315428963</v>
      </c>
      <c r="H719" s="138"/>
      <c r="I719" s="138"/>
      <c r="J719" s="138"/>
      <c r="K719" s="138">
        <f t="shared" si="417"/>
        <v>0</v>
      </c>
      <c r="L719" s="138">
        <f t="shared" si="418"/>
        <v>0</v>
      </c>
      <c r="M719" s="138">
        <f t="shared" si="418"/>
        <v>0</v>
      </c>
      <c r="N719" s="138">
        <f t="shared" si="418"/>
        <v>10315428963</v>
      </c>
      <c r="O719" s="138">
        <f t="shared" si="419"/>
        <v>10315428963</v>
      </c>
      <c r="P719" s="138"/>
      <c r="Q719" s="138"/>
      <c r="R719" s="138">
        <f>((139852000+0)+9283090568)+892486395</f>
        <v>10315428963</v>
      </c>
      <c r="S719" s="138">
        <f t="shared" si="420"/>
        <v>10315428963</v>
      </c>
      <c r="T719" s="138"/>
      <c r="U719" s="138"/>
      <c r="V719" s="138"/>
      <c r="W719" s="138">
        <f t="shared" si="421"/>
        <v>0</v>
      </c>
      <c r="X719" s="138">
        <f>-'[3]Central CY'!E160</f>
        <v>0</v>
      </c>
      <c r="Y719" s="138">
        <f>-'[3]Central CY'!E161</f>
        <v>0</v>
      </c>
      <c r="Z719" s="138">
        <f>-+'[3]Central CY'!E162</f>
        <v>-442938331.37</v>
      </c>
      <c r="AA719" s="138">
        <f t="shared" si="422"/>
        <v>-442938331.37</v>
      </c>
      <c r="AB719" s="138">
        <f t="shared" si="414"/>
        <v>0</v>
      </c>
      <c r="AC719" s="138">
        <f t="shared" si="414"/>
        <v>0</v>
      </c>
      <c r="AD719" s="138">
        <f t="shared" si="414"/>
        <v>9872490631.6299992</v>
      </c>
      <c r="AE719" s="138">
        <f t="shared" si="415"/>
        <v>9872490631.6299992</v>
      </c>
      <c r="AF719" s="138">
        <f>'[3]Central CY'!F160</f>
        <v>0</v>
      </c>
      <c r="AG719" s="138">
        <f>'[3]Central CY'!F161</f>
        <v>0</v>
      </c>
      <c r="AH719" s="138">
        <f>'[3]Central CY'!F162</f>
        <v>8980004228.4099998</v>
      </c>
      <c r="AI719" s="138">
        <f t="shared" si="423"/>
        <v>8980004228.4099998</v>
      </c>
      <c r="AJ719" s="138">
        <f t="shared" si="424"/>
        <v>0</v>
      </c>
      <c r="AK719" s="138">
        <f t="shared" si="424"/>
        <v>0</v>
      </c>
      <c r="AL719" s="138">
        <f t="shared" si="424"/>
        <v>892486403.21999931</v>
      </c>
      <c r="AM719" s="138">
        <f t="shared" si="425"/>
        <v>892486403.21999931</v>
      </c>
      <c r="AN719" s="181" t="str">
        <f t="shared" si="426"/>
        <v xml:space="preserve"> </v>
      </c>
      <c r="AO719" s="181" t="str">
        <f t="shared" si="426"/>
        <v xml:space="preserve"> </v>
      </c>
      <c r="AP719" s="181">
        <f t="shared" si="426"/>
        <v>0.90959865787457883</v>
      </c>
      <c r="AQ719" s="181">
        <f t="shared" si="426"/>
        <v>0.90959865787457883</v>
      </c>
      <c r="AR719" s="138">
        <f t="shared" si="427"/>
        <v>0</v>
      </c>
      <c r="AS719" s="138">
        <f t="shared" si="427"/>
        <v>0</v>
      </c>
      <c r="AT719" s="138">
        <f t="shared" si="427"/>
        <v>0</v>
      </c>
      <c r="AU719" s="138">
        <f t="shared" si="428"/>
        <v>0</v>
      </c>
      <c r="AV719" s="143"/>
    </row>
    <row r="720" spans="1:49" s="96" customFormat="1" ht="24">
      <c r="A720" s="135"/>
      <c r="B720" s="136"/>
      <c r="C720" s="212" t="s">
        <v>52</v>
      </c>
      <c r="D720" s="138">
        <v>0</v>
      </c>
      <c r="E720" s="138">
        <v>0</v>
      </c>
      <c r="F720" s="138">
        <v>305787000</v>
      </c>
      <c r="G720" s="138">
        <f t="shared" si="416"/>
        <v>305787000</v>
      </c>
      <c r="H720" s="138"/>
      <c r="I720" s="138"/>
      <c r="J720" s="138"/>
      <c r="K720" s="138">
        <f t="shared" si="417"/>
        <v>0</v>
      </c>
      <c r="L720" s="138">
        <f t="shared" si="418"/>
        <v>0</v>
      </c>
      <c r="M720" s="138">
        <f t="shared" si="418"/>
        <v>0</v>
      </c>
      <c r="N720" s="138">
        <f t="shared" si="418"/>
        <v>305787000</v>
      </c>
      <c r="O720" s="138">
        <f t="shared" si="419"/>
        <v>305787000</v>
      </c>
      <c r="P720" s="138"/>
      <c r="Q720" s="138"/>
      <c r="R720" s="138">
        <v>835000</v>
      </c>
      <c r="S720" s="138">
        <f t="shared" si="420"/>
        <v>835000</v>
      </c>
      <c r="T720" s="138"/>
      <c r="U720" s="138"/>
      <c r="V720" s="138"/>
      <c r="W720" s="138">
        <f t="shared" si="421"/>
        <v>0</v>
      </c>
      <c r="X720" s="138"/>
      <c r="Y720" s="138"/>
      <c r="Z720" s="138">
        <f>+[3]CHDNCR!J165+[3]CHDNCR!I165</f>
        <v>3817835.12</v>
      </c>
      <c r="AA720" s="138">
        <f t="shared" si="422"/>
        <v>3817835.12</v>
      </c>
      <c r="AB720" s="138">
        <f t="shared" si="414"/>
        <v>0</v>
      </c>
      <c r="AC720" s="138">
        <f t="shared" si="414"/>
        <v>0</v>
      </c>
      <c r="AD720" s="138">
        <f t="shared" si="414"/>
        <v>4652835.12</v>
      </c>
      <c r="AE720" s="138">
        <f t="shared" si="415"/>
        <v>4652835.12</v>
      </c>
      <c r="AF720" s="138"/>
      <c r="AG720" s="138"/>
      <c r="AH720" s="138">
        <f>+[3]CHDNCR!AX165</f>
        <v>3817835.12</v>
      </c>
      <c r="AI720" s="138">
        <f t="shared" si="423"/>
        <v>3817835.12</v>
      </c>
      <c r="AJ720" s="138">
        <f t="shared" si="424"/>
        <v>0</v>
      </c>
      <c r="AK720" s="138">
        <f t="shared" si="424"/>
        <v>0</v>
      </c>
      <c r="AL720" s="138">
        <f t="shared" si="424"/>
        <v>835000</v>
      </c>
      <c r="AM720" s="138">
        <f t="shared" si="425"/>
        <v>835000</v>
      </c>
      <c r="AN720" s="181" t="str">
        <f t="shared" si="426"/>
        <v xml:space="preserve"> </v>
      </c>
      <c r="AO720" s="181" t="str">
        <f t="shared" si="426"/>
        <v xml:space="preserve"> </v>
      </c>
      <c r="AP720" s="181">
        <f t="shared" si="426"/>
        <v>0.82053952515729811</v>
      </c>
      <c r="AQ720" s="181">
        <f t="shared" si="426"/>
        <v>0.82053952515729811</v>
      </c>
      <c r="AR720" s="138">
        <f t="shared" si="427"/>
        <v>0</v>
      </c>
      <c r="AS720" s="138">
        <f t="shared" si="427"/>
        <v>0</v>
      </c>
      <c r="AT720" s="138">
        <f t="shared" si="427"/>
        <v>304952000</v>
      </c>
      <c r="AU720" s="138">
        <f t="shared" si="428"/>
        <v>304952000</v>
      </c>
      <c r="AV720" s="143"/>
    </row>
    <row r="721" spans="1:48" s="96" customFormat="1">
      <c r="A721" s="135"/>
      <c r="B721" s="136"/>
      <c r="C721" s="212" t="s">
        <v>88</v>
      </c>
      <c r="D721" s="138">
        <v>0</v>
      </c>
      <c r="E721" s="138">
        <v>0</v>
      </c>
      <c r="F721" s="138">
        <v>168823000</v>
      </c>
      <c r="G721" s="138">
        <f>SUM(D721:F721)</f>
        <v>168823000</v>
      </c>
      <c r="H721" s="138"/>
      <c r="I721" s="138"/>
      <c r="J721" s="138"/>
      <c r="K721" s="138">
        <f>SUM(H721:J721)</f>
        <v>0</v>
      </c>
      <c r="L721" s="138">
        <f>+D721+H721</f>
        <v>0</v>
      </c>
      <c r="M721" s="138">
        <f>+E721+I721</f>
        <v>0</v>
      </c>
      <c r="N721" s="138">
        <f>+F721+J721</f>
        <v>168823000</v>
      </c>
      <c r="O721" s="138">
        <f>SUM(L721:N721)</f>
        <v>168823000</v>
      </c>
      <c r="P721" s="138"/>
      <c r="Q721" s="138"/>
      <c r="R721" s="138">
        <v>26507599</v>
      </c>
      <c r="S721" s="138">
        <f>SUM(P721:R721)</f>
        <v>26507599</v>
      </c>
      <c r="T721" s="138"/>
      <c r="U721" s="138"/>
      <c r="V721" s="138"/>
      <c r="W721" s="138">
        <f>SUM(T721:V721)</f>
        <v>0</v>
      </c>
      <c r="X721" s="138"/>
      <c r="Y721" s="138"/>
      <c r="Z721" s="138">
        <f>+[3]CHDCAR!J165+[3]CHDCAR!I165</f>
        <v>1225000</v>
      </c>
      <c r="AA721" s="138">
        <f>SUM(X721:Z721)</f>
        <v>1225000</v>
      </c>
      <c r="AB721" s="138">
        <f t="shared" si="414"/>
        <v>0</v>
      </c>
      <c r="AC721" s="138">
        <f t="shared" si="414"/>
        <v>0</v>
      </c>
      <c r="AD721" s="138">
        <f t="shared" si="414"/>
        <v>27732599</v>
      </c>
      <c r="AE721" s="138">
        <f t="shared" si="415"/>
        <v>27732599</v>
      </c>
      <c r="AF721" s="138"/>
      <c r="AG721" s="138"/>
      <c r="AH721" s="138">
        <f>+[3]CHDCAR!AX165</f>
        <v>18700999</v>
      </c>
      <c r="AI721" s="138">
        <f>SUM(AF721:AH721)</f>
        <v>18700999</v>
      </c>
      <c r="AJ721" s="138">
        <f>+AB721-AF721</f>
        <v>0</v>
      </c>
      <c r="AK721" s="138">
        <f>+AC721-AG721</f>
        <v>0</v>
      </c>
      <c r="AL721" s="138">
        <f>+AD721-AH721</f>
        <v>9031600</v>
      </c>
      <c r="AM721" s="138">
        <f>SUM(AJ721:AL721)</f>
        <v>9031600</v>
      </c>
      <c r="AN721" s="181" t="str">
        <f>IF(AB721=0," ",AF721/AB721)</f>
        <v xml:space="preserve"> </v>
      </c>
      <c r="AO721" s="181" t="str">
        <f>IF(AC721=0," ",AG721/AC721)</f>
        <v xml:space="preserve"> </v>
      </c>
      <c r="AP721" s="181">
        <f>IF(AD721=0," ",AH721/AD721)</f>
        <v>0.67433272301669234</v>
      </c>
      <c r="AQ721" s="181">
        <f>IF(AE721=0," ",AI721/AE721)</f>
        <v>0.67433272301669234</v>
      </c>
      <c r="AR721" s="138">
        <f>+L721-P721-T721</f>
        <v>0</v>
      </c>
      <c r="AS721" s="138">
        <f>+M721-Q721-U721</f>
        <v>0</v>
      </c>
      <c r="AT721" s="138">
        <f>+N721-R721-V721</f>
        <v>142315401</v>
      </c>
      <c r="AU721" s="138">
        <f>SUM(AR721:AT721)</f>
        <v>142315401</v>
      </c>
      <c r="AV721" s="143"/>
    </row>
    <row r="722" spans="1:48" s="96" customFormat="1">
      <c r="A722" s="135"/>
      <c r="B722" s="136"/>
      <c r="C722" s="213" t="s">
        <v>80</v>
      </c>
      <c r="D722" s="138">
        <v>0</v>
      </c>
      <c r="E722" s="138">
        <v>0</v>
      </c>
      <c r="F722" s="138">
        <v>386205000</v>
      </c>
      <c r="G722" s="138">
        <f t="shared" si="416"/>
        <v>386205000</v>
      </c>
      <c r="H722" s="138"/>
      <c r="I722" s="138"/>
      <c r="J722" s="138"/>
      <c r="K722" s="138">
        <f t="shared" si="417"/>
        <v>0</v>
      </c>
      <c r="L722" s="138">
        <f t="shared" si="418"/>
        <v>0</v>
      </c>
      <c r="M722" s="138">
        <f t="shared" si="418"/>
        <v>0</v>
      </c>
      <c r="N722" s="138">
        <f t="shared" si="418"/>
        <v>386205000</v>
      </c>
      <c r="O722" s="138">
        <f t="shared" si="419"/>
        <v>386205000</v>
      </c>
      <c r="P722" s="138"/>
      <c r="Q722" s="138"/>
      <c r="R722" s="138">
        <v>116436471</v>
      </c>
      <c r="S722" s="138">
        <f t="shared" si="420"/>
        <v>116436471</v>
      </c>
      <c r="T722" s="138"/>
      <c r="U722" s="138"/>
      <c r="V722" s="138"/>
      <c r="W722" s="138">
        <f t="shared" si="421"/>
        <v>0</v>
      </c>
      <c r="X722" s="138"/>
      <c r="Y722" s="138"/>
      <c r="Z722" s="138">
        <f>+[3]CHD1!J165+[3]CHD1!I165</f>
        <v>5459592</v>
      </c>
      <c r="AA722" s="138">
        <f t="shared" si="422"/>
        <v>5459592</v>
      </c>
      <c r="AB722" s="138">
        <f t="shared" si="414"/>
        <v>0</v>
      </c>
      <c r="AC722" s="138">
        <f t="shared" si="414"/>
        <v>0</v>
      </c>
      <c r="AD722" s="138">
        <f t="shared" si="414"/>
        <v>121896063</v>
      </c>
      <c r="AE722" s="138">
        <f t="shared" si="415"/>
        <v>121896063</v>
      </c>
      <c r="AF722" s="138"/>
      <c r="AG722" s="138"/>
      <c r="AH722" s="138">
        <f>+[3]CHD1!AX165</f>
        <v>76744996.310000002</v>
      </c>
      <c r="AI722" s="138">
        <f t="shared" si="423"/>
        <v>76744996.310000002</v>
      </c>
      <c r="AJ722" s="138">
        <f t="shared" si="424"/>
        <v>0</v>
      </c>
      <c r="AK722" s="138">
        <f t="shared" si="424"/>
        <v>0</v>
      </c>
      <c r="AL722" s="138">
        <f t="shared" si="424"/>
        <v>45151066.689999998</v>
      </c>
      <c r="AM722" s="138">
        <f t="shared" si="425"/>
        <v>45151066.689999998</v>
      </c>
      <c r="AN722" s="181" t="str">
        <f t="shared" si="426"/>
        <v xml:space="preserve"> </v>
      </c>
      <c r="AO722" s="181" t="str">
        <f t="shared" si="426"/>
        <v xml:space="preserve"> </v>
      </c>
      <c r="AP722" s="181">
        <f t="shared" si="426"/>
        <v>0.62959372453235019</v>
      </c>
      <c r="AQ722" s="181">
        <f t="shared" si="426"/>
        <v>0.62959372453235019</v>
      </c>
      <c r="AR722" s="138">
        <f t="shared" si="427"/>
        <v>0</v>
      </c>
      <c r="AS722" s="138">
        <f t="shared" si="427"/>
        <v>0</v>
      </c>
      <c r="AT722" s="138">
        <f t="shared" si="427"/>
        <v>269768529</v>
      </c>
      <c r="AU722" s="138">
        <f t="shared" si="428"/>
        <v>269768529</v>
      </c>
      <c r="AV722" s="143"/>
    </row>
    <row r="723" spans="1:48" s="96" customFormat="1" ht="24">
      <c r="A723" s="135"/>
      <c r="B723" s="136"/>
      <c r="C723" s="212" t="s">
        <v>91</v>
      </c>
      <c r="D723" s="138">
        <v>0</v>
      </c>
      <c r="E723" s="138">
        <v>0</v>
      </c>
      <c r="F723" s="138">
        <v>237726000</v>
      </c>
      <c r="G723" s="138">
        <f t="shared" si="416"/>
        <v>237726000</v>
      </c>
      <c r="H723" s="138"/>
      <c r="I723" s="138"/>
      <c r="J723" s="138"/>
      <c r="K723" s="138">
        <f t="shared" si="417"/>
        <v>0</v>
      </c>
      <c r="L723" s="138">
        <f t="shared" ref="L723:N750" si="430">+D723+H723</f>
        <v>0</v>
      </c>
      <c r="M723" s="138">
        <f t="shared" si="430"/>
        <v>0</v>
      </c>
      <c r="N723" s="138">
        <f t="shared" si="430"/>
        <v>237726000</v>
      </c>
      <c r="O723" s="138">
        <f t="shared" si="419"/>
        <v>237726000</v>
      </c>
      <c r="P723" s="138"/>
      <c r="Q723" s="138"/>
      <c r="R723" s="263">
        <f>25819000+30965010</f>
        <v>56784010</v>
      </c>
      <c r="S723" s="138">
        <f t="shared" si="420"/>
        <v>56784010</v>
      </c>
      <c r="T723" s="138"/>
      <c r="U723" s="138"/>
      <c r="V723" s="138"/>
      <c r="W723" s="138">
        <f t="shared" si="421"/>
        <v>0</v>
      </c>
      <c r="X723" s="138"/>
      <c r="Y723" s="138"/>
      <c r="Z723" s="138">
        <f>+[3]CHD2!J165+[3]CHD2!I165</f>
        <v>207400</v>
      </c>
      <c r="AA723" s="138">
        <f t="shared" si="422"/>
        <v>207400</v>
      </c>
      <c r="AB723" s="138">
        <f t="shared" si="414"/>
        <v>0</v>
      </c>
      <c r="AC723" s="138">
        <f t="shared" si="414"/>
        <v>0</v>
      </c>
      <c r="AD723" s="138">
        <f t="shared" si="414"/>
        <v>56991410</v>
      </c>
      <c r="AE723" s="138">
        <f t="shared" si="415"/>
        <v>56991410</v>
      </c>
      <c r="AF723" s="138"/>
      <c r="AG723" s="138"/>
      <c r="AH723" s="138">
        <f>+[3]CHD2!AX165</f>
        <v>38683038.760000005</v>
      </c>
      <c r="AI723" s="138">
        <f t="shared" si="423"/>
        <v>38683038.760000005</v>
      </c>
      <c r="AJ723" s="138">
        <f t="shared" ref="AJ723:AL750" si="431">+AB723-AF723</f>
        <v>0</v>
      </c>
      <c r="AK723" s="138">
        <f t="shared" si="431"/>
        <v>0</v>
      </c>
      <c r="AL723" s="138">
        <f t="shared" si="431"/>
        <v>18308371.239999995</v>
      </c>
      <c r="AM723" s="138">
        <f t="shared" si="425"/>
        <v>18308371.239999995</v>
      </c>
      <c r="AN723" s="181" t="str">
        <f t="shared" ref="AN723:AQ750" si="432">IF(AB723=0," ",AF723/AB723)</f>
        <v xml:space="preserve"> </v>
      </c>
      <c r="AO723" s="181" t="str">
        <f t="shared" si="432"/>
        <v xml:space="preserve"> </v>
      </c>
      <c r="AP723" s="181">
        <f t="shared" si="432"/>
        <v>0.67875209193806585</v>
      </c>
      <c r="AQ723" s="181">
        <f t="shared" si="432"/>
        <v>0.67875209193806585</v>
      </c>
      <c r="AR723" s="138">
        <f t="shared" ref="AR723:AT750" si="433">+L723-P723-T723</f>
        <v>0</v>
      </c>
      <c r="AS723" s="138">
        <f t="shared" si="433"/>
        <v>0</v>
      </c>
      <c r="AT723" s="138">
        <f t="shared" si="433"/>
        <v>180941990</v>
      </c>
      <c r="AU723" s="138">
        <f t="shared" si="428"/>
        <v>180941990</v>
      </c>
      <c r="AV723" s="143"/>
    </row>
    <row r="724" spans="1:48" s="96" customFormat="1" ht="12.75">
      <c r="A724" s="135"/>
      <c r="B724" s="136"/>
      <c r="C724" s="212" t="s">
        <v>93</v>
      </c>
      <c r="D724" s="138">
        <v>0</v>
      </c>
      <c r="E724" s="138">
        <v>0</v>
      </c>
      <c r="F724" s="138">
        <v>575167000</v>
      </c>
      <c r="G724" s="138">
        <f t="shared" si="416"/>
        <v>575167000</v>
      </c>
      <c r="H724" s="138"/>
      <c r="I724" s="138"/>
      <c r="J724" s="138"/>
      <c r="K724" s="138">
        <f t="shared" si="417"/>
        <v>0</v>
      </c>
      <c r="L724" s="138">
        <f t="shared" si="430"/>
        <v>0</v>
      </c>
      <c r="M724" s="138">
        <f t="shared" si="430"/>
        <v>0</v>
      </c>
      <c r="N724" s="138">
        <f t="shared" si="430"/>
        <v>575167000</v>
      </c>
      <c r="O724" s="138">
        <f t="shared" si="419"/>
        <v>575167000</v>
      </c>
      <c r="P724" s="138"/>
      <c r="Q724" s="138"/>
      <c r="R724" s="263">
        <f>60937000+49909840</f>
        <v>110846840</v>
      </c>
      <c r="S724" s="138">
        <f t="shared" si="420"/>
        <v>110846840</v>
      </c>
      <c r="T724" s="138"/>
      <c r="U724" s="138"/>
      <c r="V724" s="138"/>
      <c r="W724" s="138">
        <f t="shared" si="421"/>
        <v>0</v>
      </c>
      <c r="X724" s="138"/>
      <c r="Y724" s="138"/>
      <c r="Z724" s="138">
        <f>+[3]CHD3!J165+[3]CHD3!I165</f>
        <v>14283224</v>
      </c>
      <c r="AA724" s="138">
        <f t="shared" si="422"/>
        <v>14283224</v>
      </c>
      <c r="AB724" s="138">
        <f t="shared" si="414"/>
        <v>0</v>
      </c>
      <c r="AC724" s="138">
        <f t="shared" si="414"/>
        <v>0</v>
      </c>
      <c r="AD724" s="138">
        <f t="shared" si="414"/>
        <v>125130064</v>
      </c>
      <c r="AE724" s="138">
        <f t="shared" si="415"/>
        <v>125130064</v>
      </c>
      <c r="AF724" s="138"/>
      <c r="AG724" s="138"/>
      <c r="AH724" s="138">
        <f>+[3]CHD3!AX165</f>
        <v>33459064.629999999</v>
      </c>
      <c r="AI724" s="138">
        <f t="shared" si="423"/>
        <v>33459064.629999999</v>
      </c>
      <c r="AJ724" s="138">
        <f t="shared" si="431"/>
        <v>0</v>
      </c>
      <c r="AK724" s="138">
        <f t="shared" si="431"/>
        <v>0</v>
      </c>
      <c r="AL724" s="138">
        <f t="shared" si="431"/>
        <v>91670999.370000005</v>
      </c>
      <c r="AM724" s="138">
        <f t="shared" si="425"/>
        <v>91670999.370000005</v>
      </c>
      <c r="AN724" s="181" t="str">
        <f t="shared" si="432"/>
        <v xml:space="preserve"> </v>
      </c>
      <c r="AO724" s="181" t="str">
        <f t="shared" si="432"/>
        <v xml:space="preserve"> </v>
      </c>
      <c r="AP724" s="181">
        <f t="shared" si="432"/>
        <v>0.26739429007244814</v>
      </c>
      <c r="AQ724" s="181">
        <f t="shared" si="432"/>
        <v>0.26739429007244814</v>
      </c>
      <c r="AR724" s="138">
        <f t="shared" si="433"/>
        <v>0</v>
      </c>
      <c r="AS724" s="138">
        <f t="shared" si="433"/>
        <v>0</v>
      </c>
      <c r="AT724" s="138">
        <f t="shared" si="433"/>
        <v>464320160</v>
      </c>
      <c r="AU724" s="138">
        <f t="shared" si="428"/>
        <v>464320160</v>
      </c>
      <c r="AV724" s="143"/>
    </row>
    <row r="725" spans="1:48" s="96" customFormat="1">
      <c r="A725" s="135"/>
      <c r="B725" s="136"/>
      <c r="C725" s="212" t="s">
        <v>95</v>
      </c>
      <c r="D725" s="138">
        <v>0</v>
      </c>
      <c r="E725" s="138">
        <v>0</v>
      </c>
      <c r="F725" s="138">
        <v>423379000</v>
      </c>
      <c r="G725" s="138">
        <f t="shared" si="416"/>
        <v>423379000</v>
      </c>
      <c r="H725" s="138"/>
      <c r="I725" s="138"/>
      <c r="J725" s="138"/>
      <c r="K725" s="138">
        <f t="shared" si="417"/>
        <v>0</v>
      </c>
      <c r="L725" s="138">
        <f t="shared" si="430"/>
        <v>0</v>
      </c>
      <c r="M725" s="138">
        <f t="shared" si="430"/>
        <v>0</v>
      </c>
      <c r="N725" s="138">
        <f t="shared" si="430"/>
        <v>423379000</v>
      </c>
      <c r="O725" s="138">
        <f t="shared" si="419"/>
        <v>423379000</v>
      </c>
      <c r="P725" s="138"/>
      <c r="Q725" s="138"/>
      <c r="R725" s="138">
        <v>135281550</v>
      </c>
      <c r="S725" s="138">
        <f t="shared" si="420"/>
        <v>135281550</v>
      </c>
      <c r="T725" s="138"/>
      <c r="U725" s="138"/>
      <c r="V725" s="138"/>
      <c r="W725" s="138">
        <f t="shared" si="421"/>
        <v>0</v>
      </c>
      <c r="X725" s="138"/>
      <c r="Y725" s="138"/>
      <c r="Z725" s="138">
        <f>+[3]CHD4A!J165+[3]CHD4A!I165</f>
        <v>29278080.5</v>
      </c>
      <c r="AA725" s="138">
        <f t="shared" si="422"/>
        <v>29278080.5</v>
      </c>
      <c r="AB725" s="138">
        <f t="shared" si="414"/>
        <v>0</v>
      </c>
      <c r="AC725" s="138">
        <f t="shared" si="414"/>
        <v>0</v>
      </c>
      <c r="AD725" s="138">
        <f t="shared" si="414"/>
        <v>164559630.5</v>
      </c>
      <c r="AE725" s="138">
        <f t="shared" si="415"/>
        <v>164559630.5</v>
      </c>
      <c r="AF725" s="138"/>
      <c r="AG725" s="138"/>
      <c r="AH725" s="138">
        <f>+[3]CHD4A!AX165</f>
        <v>140732576.68000001</v>
      </c>
      <c r="AI725" s="138">
        <f t="shared" si="423"/>
        <v>140732576.68000001</v>
      </c>
      <c r="AJ725" s="138">
        <f t="shared" si="431"/>
        <v>0</v>
      </c>
      <c r="AK725" s="138">
        <f t="shared" si="431"/>
        <v>0</v>
      </c>
      <c r="AL725" s="138">
        <f t="shared" si="431"/>
        <v>23827053.819999993</v>
      </c>
      <c r="AM725" s="138">
        <f t="shared" si="425"/>
        <v>23827053.819999993</v>
      </c>
      <c r="AN725" s="181" t="str">
        <f t="shared" si="432"/>
        <v xml:space="preserve"> </v>
      </c>
      <c r="AO725" s="181" t="str">
        <f t="shared" si="432"/>
        <v xml:space="preserve"> </v>
      </c>
      <c r="AP725" s="181">
        <f t="shared" si="432"/>
        <v>0.85520717476331476</v>
      </c>
      <c r="AQ725" s="181">
        <f t="shared" si="432"/>
        <v>0.85520717476331476</v>
      </c>
      <c r="AR725" s="138">
        <f t="shared" si="433"/>
        <v>0</v>
      </c>
      <c r="AS725" s="138">
        <f t="shared" si="433"/>
        <v>0</v>
      </c>
      <c r="AT725" s="138">
        <f t="shared" si="433"/>
        <v>288097450</v>
      </c>
      <c r="AU725" s="138">
        <f t="shared" si="428"/>
        <v>288097450</v>
      </c>
      <c r="AV725" s="143"/>
    </row>
    <row r="726" spans="1:48" s="96" customFormat="1">
      <c r="A726" s="135"/>
      <c r="B726" s="136"/>
      <c r="C726" s="212" t="s">
        <v>97</v>
      </c>
      <c r="D726" s="138">
        <v>0</v>
      </c>
      <c r="E726" s="138">
        <v>0</v>
      </c>
      <c r="F726" s="138">
        <v>291037000</v>
      </c>
      <c r="G726" s="138">
        <f t="shared" si="416"/>
        <v>291037000</v>
      </c>
      <c r="H726" s="138"/>
      <c r="I726" s="138"/>
      <c r="J726" s="138"/>
      <c r="K726" s="138">
        <f t="shared" si="417"/>
        <v>0</v>
      </c>
      <c r="L726" s="138">
        <f t="shared" si="430"/>
        <v>0</v>
      </c>
      <c r="M726" s="138">
        <f t="shared" si="430"/>
        <v>0</v>
      </c>
      <c r="N726" s="138">
        <f t="shared" si="430"/>
        <v>291037000</v>
      </c>
      <c r="O726" s="138">
        <f t="shared" si="419"/>
        <v>291037000</v>
      </c>
      <c r="P726" s="138"/>
      <c r="Q726" s="138"/>
      <c r="R726" s="138">
        <v>41753374</v>
      </c>
      <c r="S726" s="138">
        <f t="shared" si="420"/>
        <v>41753374</v>
      </c>
      <c r="T726" s="138"/>
      <c r="U726" s="138"/>
      <c r="V726" s="138"/>
      <c r="W726" s="138">
        <f t="shared" si="421"/>
        <v>0</v>
      </c>
      <c r="X726" s="138"/>
      <c r="Y726" s="138"/>
      <c r="Z726" s="138">
        <f>+[3]CHD4B!J165+[3]CHD4B!I165</f>
        <v>83686983.319999993</v>
      </c>
      <c r="AA726" s="138">
        <f t="shared" si="422"/>
        <v>83686983.319999993</v>
      </c>
      <c r="AB726" s="138">
        <f t="shared" si="414"/>
        <v>0</v>
      </c>
      <c r="AC726" s="138">
        <f t="shared" si="414"/>
        <v>0</v>
      </c>
      <c r="AD726" s="138">
        <f t="shared" si="414"/>
        <v>125440357.31999999</v>
      </c>
      <c r="AE726" s="138">
        <f t="shared" si="415"/>
        <v>125440357.31999999</v>
      </c>
      <c r="AF726" s="138"/>
      <c r="AG726" s="138"/>
      <c r="AH726" s="138">
        <f>+[3]CHD4B!AX165</f>
        <v>125440357.31999999</v>
      </c>
      <c r="AI726" s="138">
        <f t="shared" si="423"/>
        <v>125440357.31999999</v>
      </c>
      <c r="AJ726" s="138">
        <f t="shared" si="431"/>
        <v>0</v>
      </c>
      <c r="AK726" s="138">
        <f t="shared" si="431"/>
        <v>0</v>
      </c>
      <c r="AL726" s="138">
        <f t="shared" si="431"/>
        <v>0</v>
      </c>
      <c r="AM726" s="138">
        <f t="shared" si="425"/>
        <v>0</v>
      </c>
      <c r="AN726" s="181" t="str">
        <f t="shared" si="432"/>
        <v xml:space="preserve"> </v>
      </c>
      <c r="AO726" s="181" t="str">
        <f t="shared" si="432"/>
        <v xml:space="preserve"> </v>
      </c>
      <c r="AP726" s="181">
        <f t="shared" si="432"/>
        <v>1</v>
      </c>
      <c r="AQ726" s="181">
        <f t="shared" si="432"/>
        <v>1</v>
      </c>
      <c r="AR726" s="138">
        <f t="shared" si="433"/>
        <v>0</v>
      </c>
      <c r="AS726" s="138">
        <f t="shared" si="433"/>
        <v>0</v>
      </c>
      <c r="AT726" s="138">
        <f t="shared" si="433"/>
        <v>249283626</v>
      </c>
      <c r="AU726" s="138">
        <f t="shared" si="428"/>
        <v>249283626</v>
      </c>
      <c r="AV726" s="143"/>
    </row>
    <row r="727" spans="1:48" s="96" customFormat="1" ht="12.75">
      <c r="A727" s="135"/>
      <c r="B727" s="136"/>
      <c r="C727" s="212" t="s">
        <v>53</v>
      </c>
      <c r="D727" s="138">
        <v>0</v>
      </c>
      <c r="E727" s="138">
        <v>0</v>
      </c>
      <c r="F727" s="138">
        <v>443546000</v>
      </c>
      <c r="G727" s="138">
        <f t="shared" si="416"/>
        <v>443546000</v>
      </c>
      <c r="H727" s="138"/>
      <c r="I727" s="138"/>
      <c r="J727" s="138"/>
      <c r="K727" s="138">
        <f t="shared" si="417"/>
        <v>0</v>
      </c>
      <c r="L727" s="138">
        <f t="shared" si="430"/>
        <v>0</v>
      </c>
      <c r="M727" s="138">
        <f t="shared" si="430"/>
        <v>0</v>
      </c>
      <c r="N727" s="138">
        <f t="shared" si="430"/>
        <v>443546000</v>
      </c>
      <c r="O727" s="138">
        <f t="shared" si="419"/>
        <v>443546000</v>
      </c>
      <c r="P727" s="138"/>
      <c r="Q727" s="138"/>
      <c r="R727" s="263">
        <v>73681225</v>
      </c>
      <c r="S727" s="138">
        <f t="shared" si="420"/>
        <v>73681225</v>
      </c>
      <c r="T727" s="138"/>
      <c r="U727" s="138"/>
      <c r="V727" s="138"/>
      <c r="W727" s="138">
        <f t="shared" si="421"/>
        <v>0</v>
      </c>
      <c r="X727" s="138"/>
      <c r="Y727" s="138"/>
      <c r="Z727" s="138">
        <f>+[3]CHD5!J165+[3]CHD5!I165</f>
        <v>0</v>
      </c>
      <c r="AA727" s="138">
        <f t="shared" si="422"/>
        <v>0</v>
      </c>
      <c r="AB727" s="138">
        <f t="shared" si="414"/>
        <v>0</v>
      </c>
      <c r="AC727" s="138">
        <f t="shared" si="414"/>
        <v>0</v>
      </c>
      <c r="AD727" s="138">
        <f t="shared" si="414"/>
        <v>73681225</v>
      </c>
      <c r="AE727" s="138">
        <f t="shared" si="415"/>
        <v>73681225</v>
      </c>
      <c r="AF727" s="138"/>
      <c r="AG727" s="138"/>
      <c r="AH727" s="138">
        <f>+[3]CHD5!AX165</f>
        <v>66181255</v>
      </c>
      <c r="AI727" s="138">
        <f t="shared" si="423"/>
        <v>66181255</v>
      </c>
      <c r="AJ727" s="138">
        <f t="shared" si="431"/>
        <v>0</v>
      </c>
      <c r="AK727" s="138">
        <f t="shared" si="431"/>
        <v>0</v>
      </c>
      <c r="AL727" s="138">
        <f t="shared" si="431"/>
        <v>7499970</v>
      </c>
      <c r="AM727" s="138">
        <f t="shared" si="425"/>
        <v>7499970</v>
      </c>
      <c r="AN727" s="181" t="str">
        <f t="shared" si="432"/>
        <v xml:space="preserve"> </v>
      </c>
      <c r="AO727" s="181" t="str">
        <f t="shared" si="432"/>
        <v xml:space="preserve"> </v>
      </c>
      <c r="AP727" s="181">
        <f t="shared" si="432"/>
        <v>0.89821056856750148</v>
      </c>
      <c r="AQ727" s="181">
        <f t="shared" si="432"/>
        <v>0.89821056856750148</v>
      </c>
      <c r="AR727" s="138">
        <f t="shared" si="433"/>
        <v>0</v>
      </c>
      <c r="AS727" s="138">
        <f t="shared" si="433"/>
        <v>0</v>
      </c>
      <c r="AT727" s="138">
        <f t="shared" si="433"/>
        <v>369864775</v>
      </c>
      <c r="AU727" s="138">
        <f t="shared" si="428"/>
        <v>369864775</v>
      </c>
      <c r="AV727" s="143"/>
    </row>
    <row r="728" spans="1:48" s="96" customFormat="1" ht="24">
      <c r="A728" s="135"/>
      <c r="B728" s="136"/>
      <c r="C728" s="212" t="s">
        <v>100</v>
      </c>
      <c r="D728" s="138">
        <v>0</v>
      </c>
      <c r="E728" s="138">
        <v>0</v>
      </c>
      <c r="F728" s="138">
        <v>612569000</v>
      </c>
      <c r="G728" s="138">
        <f t="shared" si="416"/>
        <v>612569000</v>
      </c>
      <c r="H728" s="138"/>
      <c r="I728" s="138"/>
      <c r="J728" s="138"/>
      <c r="K728" s="138">
        <f t="shared" si="417"/>
        <v>0</v>
      </c>
      <c r="L728" s="138">
        <f t="shared" si="430"/>
        <v>0</v>
      </c>
      <c r="M728" s="138">
        <f t="shared" si="430"/>
        <v>0</v>
      </c>
      <c r="N728" s="138">
        <f t="shared" si="430"/>
        <v>612569000</v>
      </c>
      <c r="O728" s="138">
        <f t="shared" si="419"/>
        <v>612569000</v>
      </c>
      <c r="P728" s="138"/>
      <c r="Q728" s="138"/>
      <c r="R728" s="138">
        <v>107901000</v>
      </c>
      <c r="S728" s="138">
        <f t="shared" si="420"/>
        <v>107901000</v>
      </c>
      <c r="T728" s="138"/>
      <c r="U728" s="138"/>
      <c r="V728" s="138"/>
      <c r="W728" s="138">
        <f t="shared" si="421"/>
        <v>0</v>
      </c>
      <c r="X728" s="138"/>
      <c r="Y728" s="138"/>
      <c r="Z728" s="138">
        <f>+[3]CHD6!J165+[3]CHD6!I165</f>
        <v>0</v>
      </c>
      <c r="AA728" s="138">
        <f t="shared" si="422"/>
        <v>0</v>
      </c>
      <c r="AB728" s="138">
        <f t="shared" si="414"/>
        <v>0</v>
      </c>
      <c r="AC728" s="138">
        <f t="shared" si="414"/>
        <v>0</v>
      </c>
      <c r="AD728" s="138">
        <f t="shared" si="414"/>
        <v>107901000</v>
      </c>
      <c r="AE728" s="138">
        <f t="shared" si="415"/>
        <v>107901000</v>
      </c>
      <c r="AF728" s="138"/>
      <c r="AG728" s="138"/>
      <c r="AH728" s="138">
        <f>+[3]CHD6!AX165</f>
        <v>27340000</v>
      </c>
      <c r="AI728" s="138">
        <f t="shared" si="423"/>
        <v>27340000</v>
      </c>
      <c r="AJ728" s="138">
        <f t="shared" si="431"/>
        <v>0</v>
      </c>
      <c r="AK728" s="138">
        <f t="shared" si="431"/>
        <v>0</v>
      </c>
      <c r="AL728" s="138">
        <f t="shared" si="431"/>
        <v>80561000</v>
      </c>
      <c r="AM728" s="138">
        <f t="shared" si="425"/>
        <v>80561000</v>
      </c>
      <c r="AN728" s="181" t="str">
        <f t="shared" si="432"/>
        <v xml:space="preserve"> </v>
      </c>
      <c r="AO728" s="181" t="str">
        <f t="shared" si="432"/>
        <v xml:space="preserve"> </v>
      </c>
      <c r="AP728" s="181">
        <f t="shared" si="432"/>
        <v>0.25338041352721474</v>
      </c>
      <c r="AQ728" s="181">
        <f t="shared" si="432"/>
        <v>0.25338041352721474</v>
      </c>
      <c r="AR728" s="138">
        <f t="shared" si="433"/>
        <v>0</v>
      </c>
      <c r="AS728" s="138">
        <f t="shared" si="433"/>
        <v>0</v>
      </c>
      <c r="AT728" s="138">
        <f t="shared" si="433"/>
        <v>504668000</v>
      </c>
      <c r="AU728" s="138">
        <f t="shared" si="428"/>
        <v>504668000</v>
      </c>
      <c r="AV728" s="143"/>
    </row>
    <row r="729" spans="1:48" s="96" customFormat="1">
      <c r="A729" s="135"/>
      <c r="B729" s="136"/>
      <c r="C729" s="212" t="s">
        <v>54</v>
      </c>
      <c r="D729" s="138">
        <v>0</v>
      </c>
      <c r="E729" s="138">
        <v>0</v>
      </c>
      <c r="F729" s="138">
        <v>605300000</v>
      </c>
      <c r="G729" s="138">
        <f t="shared" si="416"/>
        <v>605300000</v>
      </c>
      <c r="H729" s="138"/>
      <c r="I729" s="138"/>
      <c r="J729" s="138"/>
      <c r="K729" s="138">
        <f t="shared" si="417"/>
        <v>0</v>
      </c>
      <c r="L729" s="138">
        <f t="shared" si="430"/>
        <v>0</v>
      </c>
      <c r="M729" s="138">
        <f t="shared" si="430"/>
        <v>0</v>
      </c>
      <c r="N729" s="138">
        <f t="shared" si="430"/>
        <v>605300000</v>
      </c>
      <c r="O729" s="138">
        <f t="shared" si="419"/>
        <v>605300000</v>
      </c>
      <c r="P729" s="138"/>
      <c r="Q729" s="138"/>
      <c r="R729" s="138">
        <v>79323028</v>
      </c>
      <c r="S729" s="138">
        <f t="shared" si="420"/>
        <v>79323028</v>
      </c>
      <c r="T729" s="138"/>
      <c r="U729" s="138"/>
      <c r="V729" s="138"/>
      <c r="W729" s="138">
        <f t="shared" si="421"/>
        <v>0</v>
      </c>
      <c r="X729" s="138"/>
      <c r="Y729" s="138"/>
      <c r="Z729" s="138">
        <f>+[3]CHD7!J165+[3]CHD7!I165</f>
        <v>131586279.33</v>
      </c>
      <c r="AA729" s="138">
        <f t="shared" si="422"/>
        <v>131586279.33</v>
      </c>
      <c r="AB729" s="138">
        <f t="shared" si="414"/>
        <v>0</v>
      </c>
      <c r="AC729" s="138">
        <f t="shared" si="414"/>
        <v>0</v>
      </c>
      <c r="AD729" s="138">
        <f t="shared" si="414"/>
        <v>210909307.32999998</v>
      </c>
      <c r="AE729" s="138">
        <f t="shared" si="415"/>
        <v>210909307.32999998</v>
      </c>
      <c r="AF729" s="138"/>
      <c r="AG729" s="138"/>
      <c r="AH729" s="138">
        <f>+[3]CHD7!AX165</f>
        <v>183635348.38999999</v>
      </c>
      <c r="AI729" s="138">
        <f t="shared" si="423"/>
        <v>183635348.38999999</v>
      </c>
      <c r="AJ729" s="138">
        <f t="shared" si="431"/>
        <v>0</v>
      </c>
      <c r="AK729" s="138">
        <f t="shared" si="431"/>
        <v>0</v>
      </c>
      <c r="AL729" s="138">
        <f t="shared" si="431"/>
        <v>27273958.939999998</v>
      </c>
      <c r="AM729" s="138">
        <f t="shared" si="425"/>
        <v>27273958.939999998</v>
      </c>
      <c r="AN729" s="181" t="str">
        <f t="shared" si="432"/>
        <v xml:space="preserve"> </v>
      </c>
      <c r="AO729" s="181" t="str">
        <f t="shared" si="432"/>
        <v xml:space="preserve"> </v>
      </c>
      <c r="AP729" s="181">
        <f t="shared" si="432"/>
        <v>0.87068394806623828</v>
      </c>
      <c r="AQ729" s="181">
        <f t="shared" si="432"/>
        <v>0.87068394806623828</v>
      </c>
      <c r="AR729" s="138">
        <f t="shared" si="433"/>
        <v>0</v>
      </c>
      <c r="AS729" s="138">
        <f t="shared" si="433"/>
        <v>0</v>
      </c>
      <c r="AT729" s="138">
        <f t="shared" si="433"/>
        <v>525976972</v>
      </c>
      <c r="AU729" s="138">
        <f t="shared" si="428"/>
        <v>525976972</v>
      </c>
      <c r="AV729" s="143"/>
    </row>
    <row r="730" spans="1:48" s="96" customFormat="1" ht="12.75">
      <c r="A730" s="135"/>
      <c r="B730" s="136"/>
      <c r="C730" s="212" t="s">
        <v>103</v>
      </c>
      <c r="D730" s="138">
        <v>0</v>
      </c>
      <c r="E730" s="138">
        <v>0</v>
      </c>
      <c r="F730" s="138">
        <v>400688000</v>
      </c>
      <c r="G730" s="138">
        <f t="shared" si="416"/>
        <v>400688000</v>
      </c>
      <c r="H730" s="138"/>
      <c r="I730" s="138"/>
      <c r="J730" s="264">
        <v>-320600000</v>
      </c>
      <c r="K730" s="138">
        <f t="shared" si="417"/>
        <v>-320600000</v>
      </c>
      <c r="L730" s="138">
        <f t="shared" si="430"/>
        <v>0</v>
      </c>
      <c r="M730" s="138">
        <f t="shared" si="430"/>
        <v>0</v>
      </c>
      <c r="N730" s="138">
        <f t="shared" si="430"/>
        <v>80088000</v>
      </c>
      <c r="O730" s="138">
        <f t="shared" si="419"/>
        <v>80088000</v>
      </c>
      <c r="P730" s="138"/>
      <c r="Q730" s="138"/>
      <c r="R730" s="138">
        <v>368780150</v>
      </c>
      <c r="S730" s="138">
        <f t="shared" si="420"/>
        <v>368780150</v>
      </c>
      <c r="T730" s="138"/>
      <c r="U730" s="138"/>
      <c r="V730" s="138">
        <v>-320600000</v>
      </c>
      <c r="W730" s="138">
        <f t="shared" si="421"/>
        <v>-320600000</v>
      </c>
      <c r="X730" s="138"/>
      <c r="Y730" s="138"/>
      <c r="Z730" s="138">
        <f>+[3]CHD8!J165+[3]CHD8!I165</f>
        <v>54554324</v>
      </c>
      <c r="AA730" s="138">
        <f t="shared" si="422"/>
        <v>54554324</v>
      </c>
      <c r="AB730" s="138">
        <f t="shared" si="414"/>
        <v>0</v>
      </c>
      <c r="AC730" s="138">
        <f t="shared" si="414"/>
        <v>0</v>
      </c>
      <c r="AD730" s="138">
        <f t="shared" si="414"/>
        <v>102734474</v>
      </c>
      <c r="AE730" s="138">
        <f t="shared" si="415"/>
        <v>102734474</v>
      </c>
      <c r="AF730" s="138"/>
      <c r="AG730" s="138"/>
      <c r="AH730" s="138">
        <f>+[3]CHD8!AX165</f>
        <v>83266667.469999999</v>
      </c>
      <c r="AI730" s="138">
        <f t="shared" si="423"/>
        <v>83266667.469999999</v>
      </c>
      <c r="AJ730" s="138">
        <f t="shared" si="431"/>
        <v>0</v>
      </c>
      <c r="AK730" s="138">
        <f t="shared" si="431"/>
        <v>0</v>
      </c>
      <c r="AL730" s="138">
        <f t="shared" si="431"/>
        <v>19467806.530000001</v>
      </c>
      <c r="AM730" s="138">
        <f t="shared" si="425"/>
        <v>19467806.530000001</v>
      </c>
      <c r="AN730" s="181" t="str">
        <f t="shared" si="432"/>
        <v xml:space="preserve"> </v>
      </c>
      <c r="AO730" s="181" t="str">
        <f t="shared" si="432"/>
        <v xml:space="preserve"> </v>
      </c>
      <c r="AP730" s="181">
        <f t="shared" si="432"/>
        <v>0.8105036627724399</v>
      </c>
      <c r="AQ730" s="181">
        <f t="shared" si="432"/>
        <v>0.8105036627724399</v>
      </c>
      <c r="AR730" s="138">
        <f t="shared" si="433"/>
        <v>0</v>
      </c>
      <c r="AS730" s="138">
        <f t="shared" si="433"/>
        <v>0</v>
      </c>
      <c r="AT730" s="138">
        <f t="shared" si="433"/>
        <v>31907850</v>
      </c>
      <c r="AU730" s="138">
        <f t="shared" si="428"/>
        <v>31907850</v>
      </c>
      <c r="AV730" s="143"/>
    </row>
    <row r="731" spans="1:48" s="96" customFormat="1" ht="24">
      <c r="A731" s="135"/>
      <c r="B731" s="136"/>
      <c r="C731" s="212" t="s">
        <v>105</v>
      </c>
      <c r="D731" s="138">
        <v>0</v>
      </c>
      <c r="E731" s="138">
        <v>0</v>
      </c>
      <c r="F731" s="138">
        <v>212747000</v>
      </c>
      <c r="G731" s="138">
        <f t="shared" si="416"/>
        <v>212747000</v>
      </c>
      <c r="H731" s="138"/>
      <c r="I731" s="138"/>
      <c r="J731" s="138"/>
      <c r="K731" s="138">
        <f t="shared" si="417"/>
        <v>0</v>
      </c>
      <c r="L731" s="138">
        <f t="shared" si="430"/>
        <v>0</v>
      </c>
      <c r="M731" s="138">
        <f t="shared" si="430"/>
        <v>0</v>
      </c>
      <c r="N731" s="138">
        <f t="shared" si="430"/>
        <v>212747000</v>
      </c>
      <c r="O731" s="138">
        <f t="shared" si="419"/>
        <v>212747000</v>
      </c>
      <c r="P731" s="138"/>
      <c r="Q731" s="138"/>
      <c r="R731" s="138">
        <v>2150000</v>
      </c>
      <c r="S731" s="138">
        <f t="shared" si="420"/>
        <v>2150000</v>
      </c>
      <c r="T731" s="138"/>
      <c r="U731" s="138"/>
      <c r="V731" s="138"/>
      <c r="W731" s="138">
        <f t="shared" si="421"/>
        <v>0</v>
      </c>
      <c r="X731" s="138"/>
      <c r="Y731" s="138"/>
      <c r="Z731" s="138">
        <f>+[3]CHD9!J165+[3]CHD9!I165</f>
        <v>6985716.5</v>
      </c>
      <c r="AA731" s="138">
        <f t="shared" si="422"/>
        <v>6985716.5</v>
      </c>
      <c r="AB731" s="138">
        <f t="shared" si="414"/>
        <v>0</v>
      </c>
      <c r="AC731" s="138">
        <f t="shared" si="414"/>
        <v>0</v>
      </c>
      <c r="AD731" s="138">
        <f t="shared" si="414"/>
        <v>9135716.5</v>
      </c>
      <c r="AE731" s="138">
        <f t="shared" si="415"/>
        <v>9135716.5</v>
      </c>
      <c r="AF731" s="138"/>
      <c r="AG731" s="138"/>
      <c r="AH731" s="138">
        <f>+[3]CHD9!AX165</f>
        <v>6985716.5</v>
      </c>
      <c r="AI731" s="138">
        <f t="shared" si="423"/>
        <v>6985716.5</v>
      </c>
      <c r="AJ731" s="138">
        <f t="shared" si="431"/>
        <v>0</v>
      </c>
      <c r="AK731" s="138">
        <f t="shared" si="431"/>
        <v>0</v>
      </c>
      <c r="AL731" s="138">
        <f t="shared" si="431"/>
        <v>2150000</v>
      </c>
      <c r="AM731" s="138">
        <f t="shared" si="425"/>
        <v>2150000</v>
      </c>
      <c r="AN731" s="181" t="str">
        <f t="shared" si="432"/>
        <v xml:space="preserve"> </v>
      </c>
      <c r="AO731" s="181" t="str">
        <f t="shared" si="432"/>
        <v xml:space="preserve"> </v>
      </c>
      <c r="AP731" s="181">
        <f t="shared" si="432"/>
        <v>0.76465994758046618</v>
      </c>
      <c r="AQ731" s="181">
        <f t="shared" si="432"/>
        <v>0.76465994758046618</v>
      </c>
      <c r="AR731" s="138">
        <f t="shared" si="433"/>
        <v>0</v>
      </c>
      <c r="AS731" s="138">
        <f t="shared" si="433"/>
        <v>0</v>
      </c>
      <c r="AT731" s="138">
        <f t="shared" si="433"/>
        <v>210597000</v>
      </c>
      <c r="AU731" s="138">
        <f t="shared" si="428"/>
        <v>210597000</v>
      </c>
      <c r="AV731" s="143"/>
    </row>
    <row r="732" spans="1:48" s="96" customFormat="1" ht="24">
      <c r="A732" s="135"/>
      <c r="B732" s="136"/>
      <c r="C732" s="212" t="s">
        <v>107</v>
      </c>
      <c r="D732" s="138">
        <v>0</v>
      </c>
      <c r="E732" s="138">
        <v>0</v>
      </c>
      <c r="F732" s="263">
        <f>174090000-114184106</f>
        <v>59905894</v>
      </c>
      <c r="G732" s="138">
        <f t="shared" si="416"/>
        <v>59905894</v>
      </c>
      <c r="H732" s="138"/>
      <c r="I732" s="138"/>
      <c r="J732" s="138"/>
      <c r="K732" s="138">
        <f t="shared" si="417"/>
        <v>0</v>
      </c>
      <c r="L732" s="138">
        <f t="shared" si="430"/>
        <v>0</v>
      </c>
      <c r="M732" s="138">
        <f t="shared" si="430"/>
        <v>0</v>
      </c>
      <c r="N732" s="138">
        <f t="shared" si="430"/>
        <v>59905894</v>
      </c>
      <c r="O732" s="138">
        <f t="shared" si="419"/>
        <v>59905894</v>
      </c>
      <c r="P732" s="138"/>
      <c r="Q732" s="138"/>
      <c r="R732" s="138">
        <v>15058400</v>
      </c>
      <c r="S732" s="138">
        <f t="shared" si="420"/>
        <v>15058400</v>
      </c>
      <c r="T732" s="138"/>
      <c r="U732" s="138"/>
      <c r="V732" s="138"/>
      <c r="W732" s="138">
        <f t="shared" si="421"/>
        <v>0</v>
      </c>
      <c r="X732" s="138"/>
      <c r="Y732" s="138"/>
      <c r="Z732" s="138">
        <f>+[3]CHD10!J165+[3]CHD10!I165</f>
        <v>12543128.6</v>
      </c>
      <c r="AA732" s="138">
        <f t="shared" si="422"/>
        <v>12543128.6</v>
      </c>
      <c r="AB732" s="138">
        <f t="shared" si="414"/>
        <v>0</v>
      </c>
      <c r="AC732" s="138">
        <f t="shared" si="414"/>
        <v>0</v>
      </c>
      <c r="AD732" s="138">
        <f t="shared" si="414"/>
        <v>27601528.600000001</v>
      </c>
      <c r="AE732" s="138">
        <f t="shared" si="415"/>
        <v>27601528.600000001</v>
      </c>
      <c r="AF732" s="138"/>
      <c r="AG732" s="138"/>
      <c r="AH732" s="138">
        <f>+[3]CHD10!AX165</f>
        <v>12543128.66</v>
      </c>
      <c r="AI732" s="138">
        <f t="shared" si="423"/>
        <v>12543128.66</v>
      </c>
      <c r="AJ732" s="138">
        <f t="shared" si="431"/>
        <v>0</v>
      </c>
      <c r="AK732" s="138">
        <f t="shared" si="431"/>
        <v>0</v>
      </c>
      <c r="AL732" s="138">
        <f t="shared" si="431"/>
        <v>15058399.940000001</v>
      </c>
      <c r="AM732" s="138">
        <f t="shared" si="425"/>
        <v>15058399.940000001</v>
      </c>
      <c r="AN732" s="181" t="str">
        <f t="shared" si="432"/>
        <v xml:space="preserve"> </v>
      </c>
      <c r="AO732" s="181" t="str">
        <f t="shared" si="432"/>
        <v xml:space="preserve"> </v>
      </c>
      <c r="AP732" s="181">
        <f t="shared" si="432"/>
        <v>0.45443601482274426</v>
      </c>
      <c r="AQ732" s="181">
        <f t="shared" si="432"/>
        <v>0.45443601482274426</v>
      </c>
      <c r="AR732" s="138">
        <f t="shared" si="433"/>
        <v>0</v>
      </c>
      <c r="AS732" s="138">
        <f t="shared" si="433"/>
        <v>0</v>
      </c>
      <c r="AT732" s="138">
        <f t="shared" si="433"/>
        <v>44847494</v>
      </c>
      <c r="AU732" s="138">
        <f t="shared" si="428"/>
        <v>44847494</v>
      </c>
      <c r="AV732" s="143"/>
    </row>
    <row r="733" spans="1:48" s="96" customFormat="1">
      <c r="A733" s="135"/>
      <c r="B733" s="136"/>
      <c r="C733" s="212" t="s">
        <v>55</v>
      </c>
      <c r="D733" s="138">
        <v>0</v>
      </c>
      <c r="E733" s="138">
        <v>0</v>
      </c>
      <c r="F733" s="138">
        <v>293673000</v>
      </c>
      <c r="G733" s="138">
        <f t="shared" si="416"/>
        <v>293673000</v>
      </c>
      <c r="H733" s="138"/>
      <c r="I733" s="138"/>
      <c r="J733" s="138"/>
      <c r="K733" s="138">
        <f t="shared" si="417"/>
        <v>0</v>
      </c>
      <c r="L733" s="138">
        <f t="shared" si="430"/>
        <v>0</v>
      </c>
      <c r="M733" s="138">
        <f t="shared" si="430"/>
        <v>0</v>
      </c>
      <c r="N733" s="138">
        <f t="shared" si="430"/>
        <v>293673000</v>
      </c>
      <c r="O733" s="138">
        <f t="shared" si="419"/>
        <v>293673000</v>
      </c>
      <c r="P733" s="138"/>
      <c r="Q733" s="138"/>
      <c r="R733" s="138">
        <v>34470000</v>
      </c>
      <c r="S733" s="138">
        <f t="shared" si="420"/>
        <v>34470000</v>
      </c>
      <c r="T733" s="138"/>
      <c r="U733" s="138"/>
      <c r="V733" s="138"/>
      <c r="W733" s="138">
        <f t="shared" si="421"/>
        <v>0</v>
      </c>
      <c r="X733" s="138"/>
      <c r="Y733" s="138"/>
      <c r="Z733" s="138">
        <f>+[3]CHD11!J165+[3]CHD11!I165</f>
        <v>16200000</v>
      </c>
      <c r="AA733" s="138">
        <f t="shared" si="422"/>
        <v>16200000</v>
      </c>
      <c r="AB733" s="138">
        <f t="shared" si="414"/>
        <v>0</v>
      </c>
      <c r="AC733" s="138">
        <f t="shared" si="414"/>
        <v>0</v>
      </c>
      <c r="AD733" s="138">
        <f t="shared" si="414"/>
        <v>50670000</v>
      </c>
      <c r="AE733" s="138">
        <f t="shared" si="415"/>
        <v>50670000</v>
      </c>
      <c r="AF733" s="138"/>
      <c r="AG733" s="138"/>
      <c r="AH733" s="138">
        <f>+[3]CHD11!AX165</f>
        <v>36930000</v>
      </c>
      <c r="AI733" s="138">
        <f t="shared" si="423"/>
        <v>36930000</v>
      </c>
      <c r="AJ733" s="138">
        <f t="shared" si="431"/>
        <v>0</v>
      </c>
      <c r="AK733" s="138">
        <f t="shared" si="431"/>
        <v>0</v>
      </c>
      <c r="AL733" s="138">
        <f t="shared" si="431"/>
        <v>13740000</v>
      </c>
      <c r="AM733" s="138">
        <f t="shared" si="425"/>
        <v>13740000</v>
      </c>
      <c r="AN733" s="181" t="str">
        <f t="shared" si="432"/>
        <v xml:space="preserve"> </v>
      </c>
      <c r="AO733" s="181" t="str">
        <f t="shared" si="432"/>
        <v xml:space="preserve"> </v>
      </c>
      <c r="AP733" s="181">
        <f t="shared" si="432"/>
        <v>0.7288336293664891</v>
      </c>
      <c r="AQ733" s="181">
        <f t="shared" si="432"/>
        <v>0.7288336293664891</v>
      </c>
      <c r="AR733" s="138">
        <f t="shared" si="433"/>
        <v>0</v>
      </c>
      <c r="AS733" s="138">
        <f t="shared" si="433"/>
        <v>0</v>
      </c>
      <c r="AT733" s="138">
        <f t="shared" si="433"/>
        <v>259203000</v>
      </c>
      <c r="AU733" s="138">
        <f t="shared" si="428"/>
        <v>259203000</v>
      </c>
      <c r="AV733" s="143"/>
    </row>
    <row r="734" spans="1:48" s="96" customFormat="1">
      <c r="A734" s="135"/>
      <c r="B734" s="136"/>
      <c r="C734" s="212" t="s">
        <v>56</v>
      </c>
      <c r="D734" s="138">
        <v>0</v>
      </c>
      <c r="E734" s="138">
        <v>0</v>
      </c>
      <c r="F734" s="138">
        <v>235255000</v>
      </c>
      <c r="G734" s="138">
        <f t="shared" si="416"/>
        <v>235255000</v>
      </c>
      <c r="H734" s="138"/>
      <c r="I734" s="138"/>
      <c r="J734" s="138"/>
      <c r="K734" s="138">
        <f t="shared" si="417"/>
        <v>0</v>
      </c>
      <c r="L734" s="138">
        <f t="shared" si="430"/>
        <v>0</v>
      </c>
      <c r="M734" s="138">
        <f t="shared" si="430"/>
        <v>0</v>
      </c>
      <c r="N734" s="138">
        <f t="shared" si="430"/>
        <v>235255000</v>
      </c>
      <c r="O734" s="138">
        <f t="shared" si="419"/>
        <v>235255000</v>
      </c>
      <c r="P734" s="138"/>
      <c r="Q734" s="138"/>
      <c r="R734" s="138">
        <v>55754900</v>
      </c>
      <c r="S734" s="138">
        <f t="shared" si="420"/>
        <v>55754900</v>
      </c>
      <c r="T734" s="138"/>
      <c r="U734" s="138"/>
      <c r="V734" s="138"/>
      <c r="W734" s="138">
        <f t="shared" si="421"/>
        <v>0</v>
      </c>
      <c r="X734" s="138"/>
      <c r="Y734" s="138"/>
      <c r="Z734" s="138">
        <f>+[3]CHD12!J165+[3]CHD12!I165</f>
        <v>75319198</v>
      </c>
      <c r="AA734" s="138">
        <f t="shared" si="422"/>
        <v>75319198</v>
      </c>
      <c r="AB734" s="138">
        <f t="shared" si="414"/>
        <v>0</v>
      </c>
      <c r="AC734" s="138">
        <f t="shared" si="414"/>
        <v>0</v>
      </c>
      <c r="AD734" s="138">
        <f t="shared" si="414"/>
        <v>131074098</v>
      </c>
      <c r="AE734" s="138">
        <f t="shared" si="415"/>
        <v>131074098</v>
      </c>
      <c r="AF734" s="138"/>
      <c r="AG734" s="138"/>
      <c r="AH734" s="138">
        <f>+[3]CHD12!AX165</f>
        <v>117544824.59</v>
      </c>
      <c r="AI734" s="138">
        <f t="shared" si="423"/>
        <v>117544824.59</v>
      </c>
      <c r="AJ734" s="138">
        <f t="shared" si="431"/>
        <v>0</v>
      </c>
      <c r="AK734" s="138">
        <f t="shared" si="431"/>
        <v>0</v>
      </c>
      <c r="AL734" s="138">
        <f t="shared" si="431"/>
        <v>13529273.409999996</v>
      </c>
      <c r="AM734" s="138">
        <f t="shared" si="425"/>
        <v>13529273.409999996</v>
      </c>
      <c r="AN734" s="181" t="str">
        <f t="shared" si="432"/>
        <v xml:space="preserve"> </v>
      </c>
      <c r="AO734" s="181" t="str">
        <f t="shared" si="432"/>
        <v xml:space="preserve"> </v>
      </c>
      <c r="AP734" s="181">
        <f t="shared" si="432"/>
        <v>0.89678148759795395</v>
      </c>
      <c r="AQ734" s="181">
        <f t="shared" si="432"/>
        <v>0.89678148759795395</v>
      </c>
      <c r="AR734" s="138">
        <f t="shared" si="433"/>
        <v>0</v>
      </c>
      <c r="AS734" s="138">
        <f t="shared" si="433"/>
        <v>0</v>
      </c>
      <c r="AT734" s="138">
        <f t="shared" si="433"/>
        <v>179500100</v>
      </c>
      <c r="AU734" s="138">
        <f t="shared" si="428"/>
        <v>179500100</v>
      </c>
      <c r="AV734" s="143"/>
    </row>
    <row r="735" spans="1:48" s="96" customFormat="1">
      <c r="A735" s="135"/>
      <c r="B735" s="136"/>
      <c r="C735" s="212" t="s">
        <v>111</v>
      </c>
      <c r="D735" s="138">
        <v>0</v>
      </c>
      <c r="E735" s="138">
        <v>0</v>
      </c>
      <c r="F735" s="138">
        <v>85533000</v>
      </c>
      <c r="G735" s="138">
        <f t="shared" si="416"/>
        <v>85533000</v>
      </c>
      <c r="H735" s="138"/>
      <c r="I735" s="138"/>
      <c r="J735" s="138"/>
      <c r="K735" s="138">
        <f t="shared" si="417"/>
        <v>0</v>
      </c>
      <c r="L735" s="138">
        <f t="shared" si="430"/>
        <v>0</v>
      </c>
      <c r="M735" s="138">
        <f t="shared" si="430"/>
        <v>0</v>
      </c>
      <c r="N735" s="138">
        <f t="shared" si="430"/>
        <v>85533000</v>
      </c>
      <c r="O735" s="138">
        <f t="shared" si="419"/>
        <v>85533000</v>
      </c>
      <c r="P735" s="138"/>
      <c r="Q735" s="138"/>
      <c r="R735" s="138">
        <v>34040000</v>
      </c>
      <c r="S735" s="138">
        <f t="shared" si="420"/>
        <v>34040000</v>
      </c>
      <c r="T735" s="138"/>
      <c r="U735" s="138"/>
      <c r="V735" s="138"/>
      <c r="W735" s="138">
        <f t="shared" si="421"/>
        <v>0</v>
      </c>
      <c r="X735" s="138"/>
      <c r="Y735" s="138"/>
      <c r="Z735" s="138">
        <f>+[3]CHD13!J165+[3]CHD13!I165</f>
        <v>7791570</v>
      </c>
      <c r="AA735" s="138">
        <f t="shared" si="422"/>
        <v>7791570</v>
      </c>
      <c r="AB735" s="138">
        <f t="shared" si="414"/>
        <v>0</v>
      </c>
      <c r="AC735" s="138">
        <f t="shared" si="414"/>
        <v>0</v>
      </c>
      <c r="AD735" s="138">
        <f t="shared" si="414"/>
        <v>41831570</v>
      </c>
      <c r="AE735" s="138">
        <f t="shared" si="415"/>
        <v>41831570</v>
      </c>
      <c r="AF735" s="138"/>
      <c r="AG735" s="138"/>
      <c r="AH735" s="138">
        <f>+[3]CHD13!AX165</f>
        <v>36893570</v>
      </c>
      <c r="AI735" s="138">
        <f t="shared" si="423"/>
        <v>36893570</v>
      </c>
      <c r="AJ735" s="138">
        <f t="shared" si="431"/>
        <v>0</v>
      </c>
      <c r="AK735" s="138">
        <f t="shared" si="431"/>
        <v>0</v>
      </c>
      <c r="AL735" s="138">
        <f t="shared" si="431"/>
        <v>4938000</v>
      </c>
      <c r="AM735" s="138">
        <f t="shared" si="425"/>
        <v>4938000</v>
      </c>
      <c r="AN735" s="181" t="str">
        <f t="shared" si="432"/>
        <v xml:space="preserve"> </v>
      </c>
      <c r="AO735" s="181" t="str">
        <f t="shared" si="432"/>
        <v xml:space="preserve"> </v>
      </c>
      <c r="AP735" s="181">
        <f t="shared" si="432"/>
        <v>0.88195518360893455</v>
      </c>
      <c r="AQ735" s="181">
        <f t="shared" si="432"/>
        <v>0.88195518360893455</v>
      </c>
      <c r="AR735" s="138">
        <f t="shared" si="433"/>
        <v>0</v>
      </c>
      <c r="AS735" s="138">
        <f t="shared" si="433"/>
        <v>0</v>
      </c>
      <c r="AT735" s="138">
        <f t="shared" si="433"/>
        <v>51493000</v>
      </c>
      <c r="AU735" s="138">
        <f t="shared" si="428"/>
        <v>51493000</v>
      </c>
      <c r="AV735" s="143"/>
    </row>
    <row r="736" spans="1:48" s="96" customFormat="1">
      <c r="A736" s="135"/>
      <c r="B736" s="136"/>
      <c r="C736" s="212"/>
      <c r="D736" s="138"/>
      <c r="E736" s="138"/>
      <c r="F736" s="138"/>
      <c r="G736" s="138">
        <f t="shared" si="416"/>
        <v>0</v>
      </c>
      <c r="H736" s="138"/>
      <c r="I736" s="138"/>
      <c r="J736" s="138"/>
      <c r="K736" s="138">
        <f t="shared" si="417"/>
        <v>0</v>
      </c>
      <c r="L736" s="138">
        <f t="shared" si="430"/>
        <v>0</v>
      </c>
      <c r="M736" s="138">
        <f t="shared" si="430"/>
        <v>0</v>
      </c>
      <c r="N736" s="138">
        <f t="shared" si="430"/>
        <v>0</v>
      </c>
      <c r="O736" s="138">
        <f t="shared" si="419"/>
        <v>0</v>
      </c>
      <c r="P736" s="138"/>
      <c r="Q736" s="138"/>
      <c r="R736" s="138"/>
      <c r="S736" s="138">
        <f t="shared" si="420"/>
        <v>0</v>
      </c>
      <c r="T736" s="138"/>
      <c r="U736" s="138"/>
      <c r="V736" s="138"/>
      <c r="W736" s="138">
        <f t="shared" si="421"/>
        <v>0</v>
      </c>
      <c r="X736" s="138"/>
      <c r="Y736" s="138"/>
      <c r="Z736" s="138"/>
      <c r="AA736" s="138">
        <f t="shared" si="422"/>
        <v>0</v>
      </c>
      <c r="AB736" s="138">
        <f t="shared" si="414"/>
        <v>0</v>
      </c>
      <c r="AC736" s="138">
        <f t="shared" si="414"/>
        <v>0</v>
      </c>
      <c r="AD736" s="138">
        <f t="shared" si="414"/>
        <v>0</v>
      </c>
      <c r="AE736" s="138">
        <f t="shared" si="415"/>
        <v>0</v>
      </c>
      <c r="AF736" s="138"/>
      <c r="AG736" s="138"/>
      <c r="AH736" s="138"/>
      <c r="AI736" s="138">
        <f t="shared" si="423"/>
        <v>0</v>
      </c>
      <c r="AJ736" s="138">
        <f t="shared" si="431"/>
        <v>0</v>
      </c>
      <c r="AK736" s="138">
        <f t="shared" si="431"/>
        <v>0</v>
      </c>
      <c r="AL736" s="138">
        <f t="shared" si="431"/>
        <v>0</v>
      </c>
      <c r="AM736" s="138">
        <f t="shared" si="425"/>
        <v>0</v>
      </c>
      <c r="AN736" s="181" t="str">
        <f t="shared" si="432"/>
        <v xml:space="preserve"> </v>
      </c>
      <c r="AO736" s="181" t="str">
        <f t="shared" si="432"/>
        <v xml:space="preserve"> </v>
      </c>
      <c r="AP736" s="181" t="str">
        <f t="shared" si="432"/>
        <v xml:space="preserve"> </v>
      </c>
      <c r="AQ736" s="181" t="str">
        <f t="shared" si="432"/>
        <v xml:space="preserve"> </v>
      </c>
      <c r="AR736" s="138">
        <f t="shared" si="433"/>
        <v>0</v>
      </c>
      <c r="AS736" s="138">
        <f t="shared" si="433"/>
        <v>0</v>
      </c>
      <c r="AT736" s="138">
        <f t="shared" si="433"/>
        <v>0</v>
      </c>
      <c r="AU736" s="138">
        <f t="shared" si="428"/>
        <v>0</v>
      </c>
      <c r="AV736" s="143"/>
    </row>
    <row r="737" spans="1:49" s="199" customFormat="1">
      <c r="A737" s="252" t="s">
        <v>257</v>
      </c>
      <c r="B737" s="253"/>
      <c r="C737" s="208" t="s">
        <v>258</v>
      </c>
      <c r="D737" s="131">
        <f>SUM(D738:D739)</f>
        <v>0</v>
      </c>
      <c r="E737" s="131">
        <f t="shared" ref="E737:AH737" si="434">SUM(E738:E739)</f>
        <v>350000000</v>
      </c>
      <c r="F737" s="131">
        <f t="shared" si="434"/>
        <v>150000000</v>
      </c>
      <c r="G737" s="131">
        <f t="shared" si="416"/>
        <v>500000000</v>
      </c>
      <c r="H737" s="131">
        <f t="shared" si="434"/>
        <v>0</v>
      </c>
      <c r="I737" s="131">
        <f t="shared" si="434"/>
        <v>0</v>
      </c>
      <c r="J737" s="131">
        <f t="shared" si="434"/>
        <v>0</v>
      </c>
      <c r="K737" s="131">
        <f t="shared" si="417"/>
        <v>0</v>
      </c>
      <c r="L737" s="131">
        <f t="shared" si="430"/>
        <v>0</v>
      </c>
      <c r="M737" s="131">
        <f t="shared" si="430"/>
        <v>350000000</v>
      </c>
      <c r="N737" s="131">
        <f t="shared" si="430"/>
        <v>150000000</v>
      </c>
      <c r="O737" s="131">
        <f t="shared" si="419"/>
        <v>500000000</v>
      </c>
      <c r="P737" s="131">
        <f t="shared" si="434"/>
        <v>0</v>
      </c>
      <c r="Q737" s="131">
        <f t="shared" si="434"/>
        <v>350000000</v>
      </c>
      <c r="R737" s="131">
        <f t="shared" si="434"/>
        <v>150000000</v>
      </c>
      <c r="S737" s="131">
        <f t="shared" si="420"/>
        <v>500000000</v>
      </c>
      <c r="T737" s="131">
        <f t="shared" si="434"/>
        <v>0</v>
      </c>
      <c r="U737" s="131">
        <f t="shared" si="434"/>
        <v>0</v>
      </c>
      <c r="V737" s="131">
        <f t="shared" si="434"/>
        <v>0</v>
      </c>
      <c r="W737" s="131">
        <f t="shared" si="421"/>
        <v>0</v>
      </c>
      <c r="X737" s="131">
        <f t="shared" si="434"/>
        <v>0</v>
      </c>
      <c r="Y737" s="131">
        <f t="shared" si="434"/>
        <v>0</v>
      </c>
      <c r="Z737" s="131">
        <f t="shared" si="434"/>
        <v>0</v>
      </c>
      <c r="AA737" s="131">
        <f t="shared" si="422"/>
        <v>0</v>
      </c>
      <c r="AB737" s="131">
        <f t="shared" si="414"/>
        <v>0</v>
      </c>
      <c r="AC737" s="131">
        <f t="shared" si="414"/>
        <v>350000000</v>
      </c>
      <c r="AD737" s="131">
        <f t="shared" si="414"/>
        <v>150000000</v>
      </c>
      <c r="AE737" s="131">
        <f t="shared" si="415"/>
        <v>500000000</v>
      </c>
      <c r="AF737" s="131">
        <f t="shared" si="434"/>
        <v>0</v>
      </c>
      <c r="AG737" s="131">
        <f t="shared" si="434"/>
        <v>10728584</v>
      </c>
      <c r="AH737" s="131">
        <f t="shared" si="434"/>
        <v>2562500</v>
      </c>
      <c r="AI737" s="131">
        <f t="shared" si="423"/>
        <v>13291084</v>
      </c>
      <c r="AJ737" s="131">
        <f t="shared" si="431"/>
        <v>0</v>
      </c>
      <c r="AK737" s="131">
        <f t="shared" si="431"/>
        <v>339271416</v>
      </c>
      <c r="AL737" s="131">
        <f t="shared" si="431"/>
        <v>147437500</v>
      </c>
      <c r="AM737" s="131">
        <f t="shared" si="425"/>
        <v>486708916</v>
      </c>
      <c r="AN737" s="166" t="str">
        <f t="shared" si="432"/>
        <v xml:space="preserve"> </v>
      </c>
      <c r="AO737" s="166">
        <f t="shared" si="432"/>
        <v>3.0653097142857143E-2</v>
      </c>
      <c r="AP737" s="166">
        <f t="shared" si="432"/>
        <v>1.7083333333333332E-2</v>
      </c>
      <c r="AQ737" s="166">
        <f t="shared" si="432"/>
        <v>2.6582168E-2</v>
      </c>
      <c r="AR737" s="131">
        <f t="shared" si="433"/>
        <v>0</v>
      </c>
      <c r="AS737" s="131">
        <f t="shared" si="433"/>
        <v>0</v>
      </c>
      <c r="AT737" s="131">
        <f t="shared" si="433"/>
        <v>0</v>
      </c>
      <c r="AU737" s="131">
        <f t="shared" si="428"/>
        <v>0</v>
      </c>
      <c r="AV737" s="197"/>
      <c r="AW737" s="198">
        <f>+AM737-'[1]Summary by PAP CY2015'!$BE$167</f>
        <v>0</v>
      </c>
    </row>
    <row r="738" spans="1:49">
      <c r="A738" s="219" t="s">
        <v>257</v>
      </c>
      <c r="B738" s="220"/>
      <c r="C738" s="212" t="s">
        <v>51</v>
      </c>
      <c r="D738" s="138">
        <v>0</v>
      </c>
      <c r="E738" s="138">
        <v>350000000</v>
      </c>
      <c r="F738" s="138">
        <v>150000000</v>
      </c>
      <c r="G738" s="138">
        <f t="shared" si="416"/>
        <v>500000000</v>
      </c>
      <c r="H738" s="138"/>
      <c r="I738" s="138"/>
      <c r="J738" s="138"/>
      <c r="K738" s="138">
        <f t="shared" si="417"/>
        <v>0</v>
      </c>
      <c r="L738" s="138">
        <f t="shared" si="430"/>
        <v>0</v>
      </c>
      <c r="M738" s="138">
        <f t="shared" si="430"/>
        <v>350000000</v>
      </c>
      <c r="N738" s="138">
        <f t="shared" si="430"/>
        <v>150000000</v>
      </c>
      <c r="O738" s="138">
        <f t="shared" si="419"/>
        <v>500000000</v>
      </c>
      <c r="P738" s="138">
        <v>0</v>
      </c>
      <c r="Q738" s="138">
        <v>350000000</v>
      </c>
      <c r="R738" s="138">
        <v>150000000</v>
      </c>
      <c r="S738" s="138">
        <f t="shared" si="420"/>
        <v>500000000</v>
      </c>
      <c r="T738" s="172"/>
      <c r="U738" s="172"/>
      <c r="V738" s="172"/>
      <c r="W738" s="138">
        <f t="shared" si="421"/>
        <v>0</v>
      </c>
      <c r="X738" s="138"/>
      <c r="Y738" s="138">
        <f>-'[3]Central CY'!E166</f>
        <v>-4200000</v>
      </c>
      <c r="Z738" s="138"/>
      <c r="AA738" s="138">
        <f t="shared" si="422"/>
        <v>-4200000</v>
      </c>
      <c r="AB738" s="138">
        <f t="shared" si="414"/>
        <v>0</v>
      </c>
      <c r="AC738" s="138">
        <f t="shared" si="414"/>
        <v>345800000</v>
      </c>
      <c r="AD738" s="138">
        <f t="shared" si="414"/>
        <v>150000000</v>
      </c>
      <c r="AE738" s="138">
        <f t="shared" si="415"/>
        <v>495800000</v>
      </c>
      <c r="AF738" s="138">
        <f>'[3]Central CY'!F165</f>
        <v>0</v>
      </c>
      <c r="AG738" s="138">
        <f>'[3]Central CY'!F166</f>
        <v>6530000</v>
      </c>
      <c r="AH738" s="138">
        <f>'[3]Central CY'!F167</f>
        <v>2562500</v>
      </c>
      <c r="AI738" s="138">
        <f t="shared" si="423"/>
        <v>9092500</v>
      </c>
      <c r="AJ738" s="138">
        <f t="shared" si="431"/>
        <v>0</v>
      </c>
      <c r="AK738" s="138">
        <f t="shared" si="431"/>
        <v>339270000</v>
      </c>
      <c r="AL738" s="138">
        <f t="shared" si="431"/>
        <v>147437500</v>
      </c>
      <c r="AM738" s="138">
        <f t="shared" si="425"/>
        <v>486707500</v>
      </c>
      <c r="AN738" s="181" t="str">
        <f t="shared" si="432"/>
        <v xml:space="preserve"> </v>
      </c>
      <c r="AO738" s="181">
        <f t="shared" si="432"/>
        <v>1.8883747831116252E-2</v>
      </c>
      <c r="AP738" s="181">
        <f t="shared" si="432"/>
        <v>1.7083333333333332E-2</v>
      </c>
      <c r="AQ738" s="181">
        <f t="shared" si="432"/>
        <v>1.8339048003227106E-2</v>
      </c>
      <c r="AR738" s="138">
        <f t="shared" si="433"/>
        <v>0</v>
      </c>
      <c r="AS738" s="138">
        <f t="shared" si="433"/>
        <v>0</v>
      </c>
      <c r="AT738" s="138">
        <f t="shared" si="433"/>
        <v>0</v>
      </c>
      <c r="AU738" s="138">
        <f t="shared" si="428"/>
        <v>0</v>
      </c>
      <c r="AV738" s="173"/>
    </row>
    <row r="739" spans="1:49">
      <c r="A739" s="219"/>
      <c r="B739" s="220"/>
      <c r="C739" s="216" t="s">
        <v>62</v>
      </c>
      <c r="D739" s="138"/>
      <c r="E739" s="138"/>
      <c r="F739" s="138"/>
      <c r="G739" s="138">
        <f t="shared" si="416"/>
        <v>0</v>
      </c>
      <c r="H739" s="138"/>
      <c r="I739" s="138"/>
      <c r="J739" s="138"/>
      <c r="K739" s="138">
        <f t="shared" si="417"/>
        <v>0</v>
      </c>
      <c r="L739" s="138">
        <f t="shared" si="430"/>
        <v>0</v>
      </c>
      <c r="M739" s="138">
        <f t="shared" si="430"/>
        <v>0</v>
      </c>
      <c r="N739" s="138">
        <f t="shared" si="430"/>
        <v>0</v>
      </c>
      <c r="O739" s="138">
        <f t="shared" si="419"/>
        <v>0</v>
      </c>
      <c r="P739" s="138"/>
      <c r="Q739" s="138"/>
      <c r="R739" s="138"/>
      <c r="S739" s="138">
        <f t="shared" si="420"/>
        <v>0</v>
      </c>
      <c r="T739" s="172"/>
      <c r="U739" s="172"/>
      <c r="V739" s="172"/>
      <c r="W739" s="138">
        <f t="shared" si="421"/>
        <v>0</v>
      </c>
      <c r="X739" s="138"/>
      <c r="Y739" s="138">
        <f>+[3]EAMC!J169</f>
        <v>4200000</v>
      </c>
      <c r="Z739" s="138"/>
      <c r="AA739" s="138">
        <f t="shared" si="422"/>
        <v>4200000</v>
      </c>
      <c r="AB739" s="138">
        <f t="shared" si="414"/>
        <v>0</v>
      </c>
      <c r="AC739" s="138">
        <f t="shared" si="414"/>
        <v>4200000</v>
      </c>
      <c r="AD739" s="138">
        <f t="shared" si="414"/>
        <v>0</v>
      </c>
      <c r="AE739" s="138">
        <f t="shared" si="415"/>
        <v>4200000</v>
      </c>
      <c r="AF739" s="138"/>
      <c r="AG739" s="138">
        <f>+[3]EAMC!AX169</f>
        <v>4198584</v>
      </c>
      <c r="AH739" s="138"/>
      <c r="AI739" s="138">
        <f t="shared" si="423"/>
        <v>4198584</v>
      </c>
      <c r="AJ739" s="138">
        <f t="shared" si="431"/>
        <v>0</v>
      </c>
      <c r="AK739" s="138">
        <f t="shared" si="431"/>
        <v>1416</v>
      </c>
      <c r="AL739" s="138">
        <f t="shared" si="431"/>
        <v>0</v>
      </c>
      <c r="AM739" s="138">
        <f t="shared" si="425"/>
        <v>1416</v>
      </c>
      <c r="AN739" s="181" t="str">
        <f t="shared" si="432"/>
        <v xml:space="preserve"> </v>
      </c>
      <c r="AO739" s="181">
        <f t="shared" si="432"/>
        <v>0.99966285714285719</v>
      </c>
      <c r="AP739" s="181" t="str">
        <f t="shared" si="432"/>
        <v xml:space="preserve"> </v>
      </c>
      <c r="AQ739" s="181">
        <f t="shared" si="432"/>
        <v>0.99966285714285719</v>
      </c>
      <c r="AR739" s="138">
        <f t="shared" si="433"/>
        <v>0</v>
      </c>
      <c r="AS739" s="138">
        <f t="shared" si="433"/>
        <v>0</v>
      </c>
      <c r="AT739" s="138">
        <f t="shared" si="433"/>
        <v>0</v>
      </c>
      <c r="AU739" s="138">
        <f t="shared" si="428"/>
        <v>0</v>
      </c>
      <c r="AV739" s="173"/>
    </row>
    <row r="740" spans="1:49" s="230" customFormat="1">
      <c r="A740" s="223"/>
      <c r="B740" s="224"/>
      <c r="C740" s="265" t="s">
        <v>259</v>
      </c>
      <c r="D740" s="266">
        <f>+D227+D282+D305+D362+D363+D364+D367+D389+D411+D430+D451+D497+D535+D563+D591+D617+D619+D639+D718+D737</f>
        <v>754190000</v>
      </c>
      <c r="E740" s="266">
        <f>+E227+E282+E305+E362+E363+E364+E367+E389+E411+E430+E451+E497+E535+E563+E591+E617+E619+E639+E718+E737</f>
        <v>21381923900</v>
      </c>
      <c r="F740" s="266">
        <f>+F227+F282+F305+F362+F363+F364+F367+F389+F411+F430+F451+F497+F535+F563+F591+F617+F619+F639+F718+F737</f>
        <v>15802769857</v>
      </c>
      <c r="G740" s="266">
        <f t="shared" si="416"/>
        <v>37938883757</v>
      </c>
      <c r="H740" s="266">
        <f>+H227+H282+H305+H362+H363+H364+H367+H389+H411+H430+H451+H497+H535+H563+H591+H617+H619+H639+H718+H737</f>
        <v>23012355.649999999</v>
      </c>
      <c r="I740" s="266">
        <f>+I227+I282+I305+I362+I363+I364+I367+I389+I411+I430+I451+I497+I535+I563+I591+I617+I619+I639+I718+I737</f>
        <v>-62649961.159999996</v>
      </c>
      <c r="J740" s="266">
        <f>+J227+J282+J305+J362+J363+J364+J367+J389+J411+J430+J451+J497+J535+J563+J591+J617+J619+J639+J718+J737</f>
        <v>-320600000</v>
      </c>
      <c r="K740" s="266">
        <f t="shared" si="417"/>
        <v>-360237605.50999999</v>
      </c>
      <c r="L740" s="266">
        <f t="shared" si="430"/>
        <v>777202355.64999998</v>
      </c>
      <c r="M740" s="266">
        <f t="shared" si="430"/>
        <v>21319273938.84</v>
      </c>
      <c r="N740" s="266">
        <f t="shared" si="430"/>
        <v>15482169857</v>
      </c>
      <c r="O740" s="266">
        <f t="shared" si="419"/>
        <v>37578646151.490005</v>
      </c>
      <c r="P740" s="266">
        <f>+P227+P282+P305+P362+P363+P364+P367+P389+P411+P430+P451+P497+P535+P563+P591+P617+P619+P639+P718+P737</f>
        <v>754190000</v>
      </c>
      <c r="Q740" s="266">
        <f>+Q227+Q282+Q305+Q362+Q363+Q364+Q367+Q389+Q411+Q430+Q451+Q497+Q535+Q563+Q591+Q617+Q619+Q639+Q718+Q737</f>
        <v>21381923900</v>
      </c>
      <c r="R740" s="266">
        <f>+R227+R282+R305+R362+R363+R364+R367+R389+R411+R430+R451+R497+R535+R563+R591+R617+R619+R639+R718+R737</f>
        <v>11725032510</v>
      </c>
      <c r="S740" s="266">
        <f t="shared" si="420"/>
        <v>33861146410</v>
      </c>
      <c r="T740" s="266">
        <f>+T227+T282+T305+T362+T363+T364+T367+T389+T411+T430+T451+T497+T535+T563+T591+T617+T619+T639+T718+T737</f>
        <v>23012355.649999999</v>
      </c>
      <c r="U740" s="266">
        <f>+U227+U282+U305+U362+U363+U364+U367+U389+U411+U430+U451+U497+U535+U563+U591+U617+U619+U639+U718+U737</f>
        <v>-62649961.159999996</v>
      </c>
      <c r="V740" s="266">
        <f>+V227+V282+V305+V362+V363+V364+V367+V389+V411+V430+V451+V497+V535+V563+V591+V617+V619+V639+V718+V737</f>
        <v>-320600000</v>
      </c>
      <c r="W740" s="266">
        <f t="shared" si="421"/>
        <v>-360237605.50999999</v>
      </c>
      <c r="X740" s="266">
        <f>+X227+X282+X305+X362+X363+X364+X367+X389+X411+X430+X451+X497+X535+X563+X591+X617+X619+X639+X718+X737</f>
        <v>0</v>
      </c>
      <c r="Y740" s="266">
        <f>+Y227+Y282+Y305+Y362+Y363+Y364+Y367+Y389+Y411+Y430+Y451+Y497+Y535+Y563+Y591+Y617+Y619+Y639+Y718+Y737</f>
        <v>2.7939677238464355E-9</v>
      </c>
      <c r="Z740" s="266">
        <f>+Z227+Z282+Z305+Z362+Z363+Z364+Z367+Z389+Z411+Z430+Z451+Z497+Z535+Z563+Z591+Z617+Z619+Z639+Z718+Z737</f>
        <v>-2.9802322387695313E-8</v>
      </c>
      <c r="AA740" s="266">
        <f t="shared" si="422"/>
        <v>-2.7008354663848877E-8</v>
      </c>
      <c r="AB740" s="266">
        <f t="shared" si="414"/>
        <v>777202355.64999998</v>
      </c>
      <c r="AC740" s="266">
        <f t="shared" si="414"/>
        <v>21319273938.84</v>
      </c>
      <c r="AD740" s="266">
        <f t="shared" si="414"/>
        <v>11404432510</v>
      </c>
      <c r="AE740" s="266">
        <f t="shared" si="415"/>
        <v>33500908804.490002</v>
      </c>
      <c r="AF740" s="266">
        <f>+AF227+AF282+AF305+AF362+AF363+AF364+AF367+AF389+AF411+AF430+AF451+AF497+AF535+AF563+AF591+AF617+AF619+AF639+AF718+AF737</f>
        <v>720996656.31000006</v>
      </c>
      <c r="AG740" s="266">
        <f>+AG227+AG282+AG305+AG362+AG363+AG364+AG367+AG389+AG411+AG430+AG451+AG497+AG535+AG563+AG591+AG617+AG619+AG639+AG718+AG737</f>
        <v>18761916225.705002</v>
      </c>
      <c r="AH740" s="266">
        <f>+AH227+AH282+AH305+AH362+AH363+AH364+AH367+AH389+AH411+AH430+AH451+AH497+AH535+AH563+AH591+AH617+AH619+AH639+AH718+AH737</f>
        <v>9991466106.8399982</v>
      </c>
      <c r="AI740" s="266">
        <f t="shared" si="423"/>
        <v>29474378988.855003</v>
      </c>
      <c r="AJ740" s="266">
        <f t="shared" si="431"/>
        <v>56205699.339999914</v>
      </c>
      <c r="AK740" s="266">
        <f t="shared" si="431"/>
        <v>2557357713.1349983</v>
      </c>
      <c r="AL740" s="266">
        <f t="shared" si="431"/>
        <v>1412966403.1600018</v>
      </c>
      <c r="AM740" s="266">
        <f t="shared" si="425"/>
        <v>4026529815.6350002</v>
      </c>
      <c r="AN740" s="267">
        <f t="shared" si="432"/>
        <v>0.92768202652577758</v>
      </c>
      <c r="AO740" s="267">
        <f t="shared" si="432"/>
        <v>0.88004480262923312</v>
      </c>
      <c r="AP740" s="267">
        <f t="shared" si="432"/>
        <v>0.87610375159649201</v>
      </c>
      <c r="AQ740" s="267">
        <f t="shared" si="432"/>
        <v>0.87980834074879377</v>
      </c>
      <c r="AR740" s="266">
        <f t="shared" si="433"/>
        <v>0</v>
      </c>
      <c r="AS740" s="266">
        <f t="shared" si="433"/>
        <v>1.4901161193847656E-7</v>
      </c>
      <c r="AT740" s="266">
        <f t="shared" si="433"/>
        <v>4077737347</v>
      </c>
      <c r="AU740" s="266">
        <f t="shared" si="428"/>
        <v>4077737347</v>
      </c>
      <c r="AV740" s="268"/>
      <c r="AW740" s="229">
        <f>+AM740-'[1]Summary by PAP CY2015'!$BE$73</f>
        <v>0</v>
      </c>
    </row>
    <row r="741" spans="1:49">
      <c r="A741" s="169"/>
      <c r="B741" s="170"/>
      <c r="C741" s="171"/>
      <c r="D741" s="172"/>
      <c r="E741" s="172"/>
      <c r="F741" s="138"/>
      <c r="G741" s="138">
        <f t="shared" si="416"/>
        <v>0</v>
      </c>
      <c r="H741" s="172"/>
      <c r="I741" s="172"/>
      <c r="J741" s="138"/>
      <c r="K741" s="138">
        <f t="shared" si="417"/>
        <v>0</v>
      </c>
      <c r="L741" s="138">
        <f t="shared" si="430"/>
        <v>0</v>
      </c>
      <c r="M741" s="138">
        <f t="shared" si="430"/>
        <v>0</v>
      </c>
      <c r="N741" s="138">
        <f t="shared" si="430"/>
        <v>0</v>
      </c>
      <c r="O741" s="138">
        <f t="shared" si="419"/>
        <v>0</v>
      </c>
      <c r="P741" s="172"/>
      <c r="Q741" s="172"/>
      <c r="R741" s="138"/>
      <c r="S741" s="138">
        <f t="shared" si="420"/>
        <v>0</v>
      </c>
      <c r="T741" s="172"/>
      <c r="U741" s="172"/>
      <c r="V741" s="172"/>
      <c r="W741" s="138">
        <f t="shared" si="421"/>
        <v>0</v>
      </c>
      <c r="X741" s="138"/>
      <c r="Y741" s="138"/>
      <c r="Z741" s="138"/>
      <c r="AA741" s="138">
        <f t="shared" si="422"/>
        <v>0</v>
      </c>
      <c r="AB741" s="138">
        <f t="shared" si="414"/>
        <v>0</v>
      </c>
      <c r="AC741" s="138">
        <f t="shared" si="414"/>
        <v>0</v>
      </c>
      <c r="AD741" s="138">
        <f t="shared" si="414"/>
        <v>0</v>
      </c>
      <c r="AE741" s="138">
        <f t="shared" si="415"/>
        <v>0</v>
      </c>
      <c r="AF741" s="138"/>
      <c r="AG741" s="138"/>
      <c r="AH741" s="138"/>
      <c r="AI741" s="138">
        <f t="shared" si="423"/>
        <v>0</v>
      </c>
      <c r="AJ741" s="138">
        <f t="shared" si="431"/>
        <v>0</v>
      </c>
      <c r="AK741" s="138">
        <f t="shared" si="431"/>
        <v>0</v>
      </c>
      <c r="AL741" s="138">
        <f t="shared" si="431"/>
        <v>0</v>
      </c>
      <c r="AM741" s="138">
        <f t="shared" si="425"/>
        <v>0</v>
      </c>
      <c r="AN741" s="142" t="str">
        <f t="shared" si="432"/>
        <v xml:space="preserve"> </v>
      </c>
      <c r="AO741" s="142" t="str">
        <f t="shared" si="432"/>
        <v xml:space="preserve"> </v>
      </c>
      <c r="AP741" s="142" t="str">
        <f t="shared" si="432"/>
        <v xml:space="preserve"> </v>
      </c>
      <c r="AQ741" s="142" t="str">
        <f t="shared" si="432"/>
        <v xml:space="preserve"> </v>
      </c>
      <c r="AR741" s="138">
        <f t="shared" si="433"/>
        <v>0</v>
      </c>
      <c r="AS741" s="138">
        <f t="shared" si="433"/>
        <v>0</v>
      </c>
      <c r="AT741" s="138">
        <f t="shared" si="433"/>
        <v>0</v>
      </c>
      <c r="AU741" s="138">
        <f t="shared" si="428"/>
        <v>0</v>
      </c>
      <c r="AV741" s="173"/>
    </row>
    <row r="742" spans="1:49">
      <c r="A742" s="176">
        <v>303000000</v>
      </c>
      <c r="B742" s="177"/>
      <c r="C742" s="178" t="s">
        <v>260</v>
      </c>
      <c r="D742" s="172"/>
      <c r="E742" s="172"/>
      <c r="F742" s="172"/>
      <c r="G742" s="138">
        <f t="shared" si="416"/>
        <v>0</v>
      </c>
      <c r="H742" s="172"/>
      <c r="I742" s="172"/>
      <c r="J742" s="172"/>
      <c r="K742" s="138">
        <f t="shared" si="417"/>
        <v>0</v>
      </c>
      <c r="L742" s="138">
        <f t="shared" si="430"/>
        <v>0</v>
      </c>
      <c r="M742" s="138">
        <f t="shared" si="430"/>
        <v>0</v>
      </c>
      <c r="N742" s="138">
        <f t="shared" si="430"/>
        <v>0</v>
      </c>
      <c r="O742" s="138">
        <f t="shared" si="419"/>
        <v>0</v>
      </c>
      <c r="P742" s="172"/>
      <c r="Q742" s="172"/>
      <c r="R742" s="172"/>
      <c r="S742" s="138">
        <f t="shared" si="420"/>
        <v>0</v>
      </c>
      <c r="T742" s="172"/>
      <c r="U742" s="172"/>
      <c r="V742" s="172"/>
      <c r="W742" s="138">
        <f t="shared" si="421"/>
        <v>0</v>
      </c>
      <c r="X742" s="138"/>
      <c r="Y742" s="138"/>
      <c r="Z742" s="138"/>
      <c r="AA742" s="138">
        <f t="shared" si="422"/>
        <v>0</v>
      </c>
      <c r="AB742" s="138">
        <f t="shared" si="414"/>
        <v>0</v>
      </c>
      <c r="AC742" s="138">
        <f t="shared" si="414"/>
        <v>0</v>
      </c>
      <c r="AD742" s="138">
        <f t="shared" si="414"/>
        <v>0</v>
      </c>
      <c r="AE742" s="138">
        <f t="shared" si="415"/>
        <v>0</v>
      </c>
      <c r="AF742" s="138"/>
      <c r="AG742" s="138"/>
      <c r="AH742" s="138"/>
      <c r="AI742" s="138">
        <f t="shared" si="423"/>
        <v>0</v>
      </c>
      <c r="AJ742" s="138">
        <f t="shared" si="431"/>
        <v>0</v>
      </c>
      <c r="AK742" s="138">
        <f t="shared" si="431"/>
        <v>0</v>
      </c>
      <c r="AL742" s="138">
        <f t="shared" si="431"/>
        <v>0</v>
      </c>
      <c r="AM742" s="138">
        <f t="shared" si="425"/>
        <v>0</v>
      </c>
      <c r="AN742" s="142" t="str">
        <f t="shared" si="432"/>
        <v xml:space="preserve"> </v>
      </c>
      <c r="AO742" s="142" t="str">
        <f t="shared" si="432"/>
        <v xml:space="preserve"> </v>
      </c>
      <c r="AP742" s="142" t="str">
        <f t="shared" si="432"/>
        <v xml:space="preserve"> </v>
      </c>
      <c r="AQ742" s="142" t="str">
        <f t="shared" si="432"/>
        <v xml:space="preserve"> </v>
      </c>
      <c r="AR742" s="138">
        <f t="shared" si="433"/>
        <v>0</v>
      </c>
      <c r="AS742" s="138">
        <f t="shared" si="433"/>
        <v>0</v>
      </c>
      <c r="AT742" s="138">
        <f t="shared" si="433"/>
        <v>0</v>
      </c>
      <c r="AU742" s="138">
        <f t="shared" si="428"/>
        <v>0</v>
      </c>
      <c r="AV742" s="173"/>
    </row>
    <row r="743" spans="1:49" s="168" customFormat="1" ht="24">
      <c r="A743" s="252" t="s">
        <v>261</v>
      </c>
      <c r="B743" s="253"/>
      <c r="C743" s="269" t="s">
        <v>262</v>
      </c>
      <c r="D743" s="164">
        <f>SUM(D744:D789)</f>
        <v>7158000</v>
      </c>
      <c r="E743" s="164">
        <f t="shared" ref="E743:AH743" si="435">SUM(E744:E789)</f>
        <v>118374000</v>
      </c>
      <c r="F743" s="164">
        <f t="shared" si="435"/>
        <v>0</v>
      </c>
      <c r="G743" s="164">
        <f t="shared" si="416"/>
        <v>125532000</v>
      </c>
      <c r="H743" s="164">
        <f t="shared" si="435"/>
        <v>0</v>
      </c>
      <c r="I743" s="164">
        <f t="shared" si="435"/>
        <v>0</v>
      </c>
      <c r="J743" s="164">
        <f t="shared" si="435"/>
        <v>0</v>
      </c>
      <c r="K743" s="164">
        <f t="shared" si="417"/>
        <v>0</v>
      </c>
      <c r="L743" s="164">
        <f t="shared" si="430"/>
        <v>7158000</v>
      </c>
      <c r="M743" s="164">
        <f t="shared" si="430"/>
        <v>118374000</v>
      </c>
      <c r="N743" s="164">
        <f t="shared" si="430"/>
        <v>0</v>
      </c>
      <c r="O743" s="164">
        <f t="shared" si="419"/>
        <v>125532000</v>
      </c>
      <c r="P743" s="164">
        <f t="shared" si="435"/>
        <v>7158000</v>
      </c>
      <c r="Q743" s="164">
        <f t="shared" si="435"/>
        <v>118374000</v>
      </c>
      <c r="R743" s="164">
        <f t="shared" si="435"/>
        <v>0</v>
      </c>
      <c r="S743" s="164">
        <f t="shared" si="420"/>
        <v>125532000</v>
      </c>
      <c r="T743" s="164">
        <f t="shared" si="435"/>
        <v>0</v>
      </c>
      <c r="U743" s="164">
        <f t="shared" si="435"/>
        <v>0</v>
      </c>
      <c r="V743" s="164">
        <f t="shared" si="435"/>
        <v>0</v>
      </c>
      <c r="W743" s="164">
        <f t="shared" si="421"/>
        <v>0</v>
      </c>
      <c r="X743" s="164">
        <f t="shared" si="435"/>
        <v>0</v>
      </c>
      <c r="Y743" s="164">
        <f t="shared" si="435"/>
        <v>0</v>
      </c>
      <c r="Z743" s="164">
        <f t="shared" si="435"/>
        <v>0</v>
      </c>
      <c r="AA743" s="164">
        <f t="shared" si="422"/>
        <v>0</v>
      </c>
      <c r="AB743" s="164">
        <f t="shared" si="414"/>
        <v>7158000</v>
      </c>
      <c r="AC743" s="164">
        <f t="shared" si="414"/>
        <v>118374000</v>
      </c>
      <c r="AD743" s="164">
        <f t="shared" si="414"/>
        <v>0</v>
      </c>
      <c r="AE743" s="164">
        <f t="shared" si="415"/>
        <v>125532000</v>
      </c>
      <c r="AF743" s="164">
        <f t="shared" si="435"/>
        <v>6645497.5899999999</v>
      </c>
      <c r="AG743" s="164">
        <f t="shared" si="435"/>
        <v>84548912.140000015</v>
      </c>
      <c r="AH743" s="164">
        <f t="shared" si="435"/>
        <v>0</v>
      </c>
      <c r="AI743" s="164">
        <f t="shared" si="423"/>
        <v>91194409.730000019</v>
      </c>
      <c r="AJ743" s="164">
        <f t="shared" si="431"/>
        <v>512502.41000000015</v>
      </c>
      <c r="AK743" s="164">
        <f t="shared" si="431"/>
        <v>33825087.859999985</v>
      </c>
      <c r="AL743" s="164">
        <f t="shared" si="431"/>
        <v>0</v>
      </c>
      <c r="AM743" s="164">
        <f t="shared" si="425"/>
        <v>34337590.269999981</v>
      </c>
      <c r="AN743" s="166">
        <f t="shared" si="432"/>
        <v>0.92840145152277165</v>
      </c>
      <c r="AO743" s="166">
        <f t="shared" si="432"/>
        <v>0.71425238768648536</v>
      </c>
      <c r="AP743" s="166" t="str">
        <f t="shared" si="432"/>
        <v xml:space="preserve"> </v>
      </c>
      <c r="AQ743" s="166">
        <f t="shared" si="432"/>
        <v>0.72646344939935648</v>
      </c>
      <c r="AR743" s="164">
        <f t="shared" si="433"/>
        <v>0</v>
      </c>
      <c r="AS743" s="164">
        <f t="shared" si="433"/>
        <v>0</v>
      </c>
      <c r="AT743" s="164">
        <f t="shared" si="433"/>
        <v>0</v>
      </c>
      <c r="AU743" s="164">
        <f t="shared" si="428"/>
        <v>0</v>
      </c>
      <c r="AV743" s="167"/>
      <c r="AW743" s="168">
        <f>+AM743-'[1]Summary by PAP CY2015'!$BE$173</f>
        <v>0</v>
      </c>
    </row>
    <row r="744" spans="1:49" s="183" customFormat="1">
      <c r="A744" s="219" t="s">
        <v>261</v>
      </c>
      <c r="B744" s="220"/>
      <c r="C744" s="212" t="s">
        <v>51</v>
      </c>
      <c r="D744" s="179">
        <v>7158000</v>
      </c>
      <c r="E744" s="179">
        <v>118374000</v>
      </c>
      <c r="F744" s="179"/>
      <c r="G744" s="179">
        <f t="shared" si="416"/>
        <v>125532000</v>
      </c>
      <c r="H744" s="179"/>
      <c r="I744" s="179"/>
      <c r="J744" s="179"/>
      <c r="K744" s="179">
        <f t="shared" si="417"/>
        <v>0</v>
      </c>
      <c r="L744" s="179">
        <f t="shared" si="430"/>
        <v>7158000</v>
      </c>
      <c r="M744" s="179">
        <f t="shared" si="430"/>
        <v>118374000</v>
      </c>
      <c r="N744" s="179">
        <f t="shared" si="430"/>
        <v>0</v>
      </c>
      <c r="O744" s="179">
        <f t="shared" si="419"/>
        <v>125532000</v>
      </c>
      <c r="P744" s="179">
        <v>7158000</v>
      </c>
      <c r="Q744" s="179">
        <v>118374000</v>
      </c>
      <c r="R744" s="179"/>
      <c r="S744" s="179">
        <f t="shared" si="420"/>
        <v>125532000</v>
      </c>
      <c r="T744" s="179"/>
      <c r="U744" s="179"/>
      <c r="V744" s="179"/>
      <c r="W744" s="179">
        <f t="shared" si="421"/>
        <v>0</v>
      </c>
      <c r="X744" s="179">
        <f>-'[3]Central CY'!E176</f>
        <v>-1535778.75</v>
      </c>
      <c r="Y744" s="179">
        <f>-'[3]Central CY'!E177</f>
        <v>-46350000</v>
      </c>
      <c r="Z744" s="179">
        <f>-'[3]Central CY'!E178</f>
        <v>0</v>
      </c>
      <c r="AA744" s="179">
        <f t="shared" si="422"/>
        <v>-47885778.75</v>
      </c>
      <c r="AB744" s="179">
        <f t="shared" si="414"/>
        <v>5622221.25</v>
      </c>
      <c r="AC744" s="179">
        <f t="shared" si="414"/>
        <v>72024000</v>
      </c>
      <c r="AD744" s="179">
        <f t="shared" si="414"/>
        <v>0</v>
      </c>
      <c r="AE744" s="179">
        <f t="shared" si="415"/>
        <v>77646221.25</v>
      </c>
      <c r="AF744" s="179">
        <f>+'[3]Central CY'!F176</f>
        <v>5622221.25</v>
      </c>
      <c r="AG744" s="179">
        <f>+'[3]Central CY'!F177</f>
        <v>50336109.660000011</v>
      </c>
      <c r="AH744" s="179">
        <f>+'[3]Central CY'!F178</f>
        <v>0</v>
      </c>
      <c r="AI744" s="179">
        <f t="shared" si="423"/>
        <v>55958330.910000011</v>
      </c>
      <c r="AJ744" s="179">
        <f t="shared" si="431"/>
        <v>0</v>
      </c>
      <c r="AK744" s="179">
        <f t="shared" si="431"/>
        <v>21687890.339999989</v>
      </c>
      <c r="AL744" s="179">
        <f t="shared" si="431"/>
        <v>0</v>
      </c>
      <c r="AM744" s="179">
        <f t="shared" si="425"/>
        <v>21687890.339999989</v>
      </c>
      <c r="AN744" s="181">
        <f t="shared" si="432"/>
        <v>1</v>
      </c>
      <c r="AO744" s="181">
        <f t="shared" si="432"/>
        <v>0.69887967427524178</v>
      </c>
      <c r="AP744" s="181" t="str">
        <f t="shared" si="432"/>
        <v xml:space="preserve"> </v>
      </c>
      <c r="AQ744" s="181">
        <f t="shared" si="432"/>
        <v>0.7206832478019658</v>
      </c>
      <c r="AR744" s="179">
        <f t="shared" si="433"/>
        <v>0</v>
      </c>
      <c r="AS744" s="179">
        <f t="shared" si="433"/>
        <v>0</v>
      </c>
      <c r="AT744" s="179">
        <f t="shared" si="433"/>
        <v>0</v>
      </c>
      <c r="AU744" s="138">
        <f t="shared" si="428"/>
        <v>0</v>
      </c>
      <c r="AV744" s="182"/>
    </row>
    <row r="745" spans="1:49" s="183" customFormat="1" ht="24">
      <c r="A745" s="219"/>
      <c r="B745" s="220"/>
      <c r="C745" s="212" t="s">
        <v>52</v>
      </c>
      <c r="D745" s="179"/>
      <c r="E745" s="179"/>
      <c r="F745" s="179"/>
      <c r="G745" s="179">
        <f t="shared" ref="G745:G760" si="436">SUM(D745:F745)</f>
        <v>0</v>
      </c>
      <c r="H745" s="179"/>
      <c r="I745" s="179"/>
      <c r="J745" s="179"/>
      <c r="K745" s="179">
        <f t="shared" ref="K745:K760" si="437">SUM(H745:J745)</f>
        <v>0</v>
      </c>
      <c r="L745" s="179">
        <f t="shared" si="430"/>
        <v>0</v>
      </c>
      <c r="M745" s="179">
        <f t="shared" si="430"/>
        <v>0</v>
      </c>
      <c r="N745" s="179">
        <f t="shared" si="430"/>
        <v>0</v>
      </c>
      <c r="O745" s="179">
        <f t="shared" ref="O745:O760" si="438">SUM(L745:N745)</f>
        <v>0</v>
      </c>
      <c r="P745" s="179"/>
      <c r="Q745" s="179"/>
      <c r="R745" s="179"/>
      <c r="S745" s="179">
        <f t="shared" ref="S745:S760" si="439">SUM(P745:R745)</f>
        <v>0</v>
      </c>
      <c r="T745" s="179"/>
      <c r="U745" s="179"/>
      <c r="V745" s="179"/>
      <c r="W745" s="179">
        <f t="shared" ref="W745:W760" si="440">SUM(T745:V745)</f>
        <v>0</v>
      </c>
      <c r="X745" s="179"/>
      <c r="Y745" s="215">
        <f>+[3]CHDNCR!J175</f>
        <v>300000</v>
      </c>
      <c r="Z745" s="179"/>
      <c r="AA745" s="179">
        <f t="shared" ref="AA745:AA760" si="441">SUM(X745:Z745)</f>
        <v>300000</v>
      </c>
      <c r="AB745" s="179">
        <f t="shared" si="414"/>
        <v>0</v>
      </c>
      <c r="AC745" s="179">
        <f t="shared" si="414"/>
        <v>300000</v>
      </c>
      <c r="AD745" s="179">
        <f t="shared" si="414"/>
        <v>0</v>
      </c>
      <c r="AE745" s="179">
        <f t="shared" si="415"/>
        <v>300000</v>
      </c>
      <c r="AF745" s="179"/>
      <c r="AG745" s="215">
        <f>+[3]CHDNCR!AX175</f>
        <v>0</v>
      </c>
      <c r="AH745" s="179"/>
      <c r="AI745" s="179">
        <f t="shared" ref="AI745:AI760" si="442">SUM(AF745:AH745)</f>
        <v>0</v>
      </c>
      <c r="AJ745" s="179">
        <f t="shared" si="431"/>
        <v>0</v>
      </c>
      <c r="AK745" s="179">
        <f t="shared" si="431"/>
        <v>300000</v>
      </c>
      <c r="AL745" s="179">
        <f t="shared" si="431"/>
        <v>0</v>
      </c>
      <c r="AM745" s="179">
        <f t="shared" ref="AM745:AM760" si="443">SUM(AJ745:AL745)</f>
        <v>300000</v>
      </c>
      <c r="AN745" s="181" t="str">
        <f t="shared" si="432"/>
        <v xml:space="preserve"> </v>
      </c>
      <c r="AO745" s="181">
        <f t="shared" si="432"/>
        <v>0</v>
      </c>
      <c r="AP745" s="181" t="str">
        <f t="shared" si="432"/>
        <v xml:space="preserve"> </v>
      </c>
      <c r="AQ745" s="181">
        <f t="shared" si="432"/>
        <v>0</v>
      </c>
      <c r="AR745" s="179">
        <f t="shared" si="433"/>
        <v>0</v>
      </c>
      <c r="AS745" s="179">
        <f t="shared" si="433"/>
        <v>0</v>
      </c>
      <c r="AT745" s="179">
        <f t="shared" si="433"/>
        <v>0</v>
      </c>
      <c r="AU745" s="138">
        <f t="shared" si="428"/>
        <v>0</v>
      </c>
      <c r="AV745" s="182"/>
    </row>
    <row r="746" spans="1:49" s="183" customFormat="1">
      <c r="A746" s="219"/>
      <c r="B746" s="220"/>
      <c r="C746" s="212" t="s">
        <v>88</v>
      </c>
      <c r="D746" s="179"/>
      <c r="E746" s="179"/>
      <c r="F746" s="179"/>
      <c r="G746" s="179">
        <f t="shared" si="436"/>
        <v>0</v>
      </c>
      <c r="H746" s="179"/>
      <c r="I746" s="179"/>
      <c r="J746" s="179"/>
      <c r="K746" s="179">
        <f t="shared" si="437"/>
        <v>0</v>
      </c>
      <c r="L746" s="179">
        <f t="shared" si="430"/>
        <v>0</v>
      </c>
      <c r="M746" s="179">
        <f t="shared" si="430"/>
        <v>0</v>
      </c>
      <c r="N746" s="179">
        <f t="shared" si="430"/>
        <v>0</v>
      </c>
      <c r="O746" s="179">
        <f t="shared" si="438"/>
        <v>0</v>
      </c>
      <c r="P746" s="179"/>
      <c r="Q746" s="179"/>
      <c r="R746" s="179"/>
      <c r="S746" s="179">
        <f t="shared" si="439"/>
        <v>0</v>
      </c>
      <c r="T746" s="179"/>
      <c r="U746" s="179"/>
      <c r="V746" s="179"/>
      <c r="W746" s="179">
        <f t="shared" si="440"/>
        <v>0</v>
      </c>
      <c r="X746" s="179"/>
      <c r="Y746" s="215">
        <f>+[3]CHDCAR!J175</f>
        <v>300000</v>
      </c>
      <c r="Z746" s="179"/>
      <c r="AA746" s="179">
        <f t="shared" si="441"/>
        <v>300000</v>
      </c>
      <c r="AB746" s="179">
        <f t="shared" si="414"/>
        <v>0</v>
      </c>
      <c r="AC746" s="179">
        <f t="shared" si="414"/>
        <v>300000</v>
      </c>
      <c r="AD746" s="179">
        <f t="shared" si="414"/>
        <v>0</v>
      </c>
      <c r="AE746" s="179">
        <f t="shared" si="415"/>
        <v>300000</v>
      </c>
      <c r="AF746" s="179"/>
      <c r="AG746" s="215">
        <f>+[3]CHDCAR!AX175</f>
        <v>72579.95</v>
      </c>
      <c r="AH746" s="179"/>
      <c r="AI746" s="179">
        <f t="shared" si="442"/>
        <v>72579.95</v>
      </c>
      <c r="AJ746" s="179">
        <f t="shared" si="431"/>
        <v>0</v>
      </c>
      <c r="AK746" s="179">
        <f t="shared" si="431"/>
        <v>227420.05</v>
      </c>
      <c r="AL746" s="179">
        <f t="shared" si="431"/>
        <v>0</v>
      </c>
      <c r="AM746" s="179">
        <f t="shared" si="443"/>
        <v>227420.05</v>
      </c>
      <c r="AN746" s="181" t="str">
        <f t="shared" si="432"/>
        <v xml:space="preserve"> </v>
      </c>
      <c r="AO746" s="181">
        <f t="shared" si="432"/>
        <v>0.24193316666666664</v>
      </c>
      <c r="AP746" s="181" t="str">
        <f t="shared" si="432"/>
        <v xml:space="preserve"> </v>
      </c>
      <c r="AQ746" s="181">
        <f t="shared" si="432"/>
        <v>0.24193316666666664</v>
      </c>
      <c r="AR746" s="179">
        <f t="shared" si="433"/>
        <v>0</v>
      </c>
      <c r="AS746" s="179">
        <f t="shared" si="433"/>
        <v>0</v>
      </c>
      <c r="AT746" s="179">
        <f t="shared" si="433"/>
        <v>0</v>
      </c>
      <c r="AU746" s="138">
        <f t="shared" si="428"/>
        <v>0</v>
      </c>
      <c r="AV746" s="182"/>
    </row>
    <row r="747" spans="1:49" s="183" customFormat="1">
      <c r="A747" s="219"/>
      <c r="B747" s="220"/>
      <c r="C747" s="213" t="s">
        <v>80</v>
      </c>
      <c r="D747" s="179"/>
      <c r="E747" s="179"/>
      <c r="F747" s="179"/>
      <c r="G747" s="179">
        <f t="shared" si="436"/>
        <v>0</v>
      </c>
      <c r="H747" s="179"/>
      <c r="I747" s="179"/>
      <c r="J747" s="179"/>
      <c r="K747" s="179">
        <f t="shared" si="437"/>
        <v>0</v>
      </c>
      <c r="L747" s="179">
        <f t="shared" si="430"/>
        <v>0</v>
      </c>
      <c r="M747" s="179">
        <f t="shared" si="430"/>
        <v>0</v>
      </c>
      <c r="N747" s="179">
        <f t="shared" si="430"/>
        <v>0</v>
      </c>
      <c r="O747" s="179">
        <f t="shared" si="438"/>
        <v>0</v>
      </c>
      <c r="P747" s="179"/>
      <c r="Q747" s="179"/>
      <c r="R747" s="179"/>
      <c r="S747" s="179">
        <f t="shared" si="439"/>
        <v>0</v>
      </c>
      <c r="T747" s="179"/>
      <c r="U747" s="179"/>
      <c r="V747" s="179"/>
      <c r="W747" s="179">
        <f t="shared" si="440"/>
        <v>0</v>
      </c>
      <c r="X747" s="179"/>
      <c r="Y747" s="215">
        <f>+[3]CHD1!J175+[3]CHD1!I175</f>
        <v>0</v>
      </c>
      <c r="Z747" s="179"/>
      <c r="AA747" s="179">
        <f t="shared" si="441"/>
        <v>0</v>
      </c>
      <c r="AB747" s="179">
        <f t="shared" si="414"/>
        <v>0</v>
      </c>
      <c r="AC747" s="179">
        <f t="shared" si="414"/>
        <v>0</v>
      </c>
      <c r="AD747" s="179">
        <f t="shared" si="414"/>
        <v>0</v>
      </c>
      <c r="AE747" s="179">
        <f t="shared" si="415"/>
        <v>0</v>
      </c>
      <c r="AF747" s="179"/>
      <c r="AG747" s="215">
        <f>+[3]CHD1!AX175+[3]CHD1!Q175</f>
        <v>0</v>
      </c>
      <c r="AH747" s="179"/>
      <c r="AI747" s="179">
        <f t="shared" si="442"/>
        <v>0</v>
      </c>
      <c r="AJ747" s="179">
        <f t="shared" si="431"/>
        <v>0</v>
      </c>
      <c r="AK747" s="179">
        <f t="shared" si="431"/>
        <v>0</v>
      </c>
      <c r="AL747" s="179">
        <f t="shared" si="431"/>
        <v>0</v>
      </c>
      <c r="AM747" s="179">
        <f t="shared" si="443"/>
        <v>0</v>
      </c>
      <c r="AN747" s="181" t="str">
        <f t="shared" si="432"/>
        <v xml:space="preserve"> </v>
      </c>
      <c r="AO747" s="181" t="str">
        <f t="shared" si="432"/>
        <v xml:space="preserve"> </v>
      </c>
      <c r="AP747" s="181" t="str">
        <f t="shared" si="432"/>
        <v xml:space="preserve"> </v>
      </c>
      <c r="AQ747" s="181" t="str">
        <f t="shared" si="432"/>
        <v xml:space="preserve"> </v>
      </c>
      <c r="AR747" s="179">
        <f t="shared" si="433"/>
        <v>0</v>
      </c>
      <c r="AS747" s="179">
        <f t="shared" si="433"/>
        <v>0</v>
      </c>
      <c r="AT747" s="179">
        <f t="shared" si="433"/>
        <v>0</v>
      </c>
      <c r="AU747" s="138">
        <f t="shared" si="428"/>
        <v>0</v>
      </c>
      <c r="AV747" s="182"/>
    </row>
    <row r="748" spans="1:49" s="183" customFormat="1" ht="24">
      <c r="A748" s="219"/>
      <c r="B748" s="220"/>
      <c r="C748" s="212" t="s">
        <v>91</v>
      </c>
      <c r="D748" s="179"/>
      <c r="E748" s="179"/>
      <c r="F748" s="179"/>
      <c r="G748" s="179">
        <f t="shared" si="436"/>
        <v>0</v>
      </c>
      <c r="H748" s="179"/>
      <c r="I748" s="179"/>
      <c r="J748" s="179"/>
      <c r="K748" s="179">
        <f t="shared" si="437"/>
        <v>0</v>
      </c>
      <c r="L748" s="179">
        <f t="shared" si="430"/>
        <v>0</v>
      </c>
      <c r="M748" s="179">
        <f t="shared" si="430"/>
        <v>0</v>
      </c>
      <c r="N748" s="179">
        <f t="shared" si="430"/>
        <v>0</v>
      </c>
      <c r="O748" s="179">
        <f t="shared" si="438"/>
        <v>0</v>
      </c>
      <c r="P748" s="179"/>
      <c r="Q748" s="179"/>
      <c r="R748" s="179"/>
      <c r="S748" s="179">
        <f t="shared" si="439"/>
        <v>0</v>
      </c>
      <c r="T748" s="179"/>
      <c r="U748" s="179"/>
      <c r="V748" s="179"/>
      <c r="W748" s="179">
        <f t="shared" si="440"/>
        <v>0</v>
      </c>
      <c r="X748" s="179"/>
      <c r="Y748" s="215">
        <f>+[3]CHD2!J175</f>
        <v>300000</v>
      </c>
      <c r="Z748" s="179"/>
      <c r="AA748" s="179">
        <f t="shared" si="441"/>
        <v>300000</v>
      </c>
      <c r="AB748" s="179">
        <f t="shared" si="414"/>
        <v>0</v>
      </c>
      <c r="AC748" s="179">
        <f t="shared" si="414"/>
        <v>300000</v>
      </c>
      <c r="AD748" s="179">
        <f t="shared" si="414"/>
        <v>0</v>
      </c>
      <c r="AE748" s="179">
        <f t="shared" si="415"/>
        <v>300000</v>
      </c>
      <c r="AF748" s="179"/>
      <c r="AG748" s="215">
        <f>+[3]CHD2!AX175</f>
        <v>38000</v>
      </c>
      <c r="AH748" s="179"/>
      <c r="AI748" s="179">
        <f t="shared" si="442"/>
        <v>38000</v>
      </c>
      <c r="AJ748" s="179">
        <f t="shared" si="431"/>
        <v>0</v>
      </c>
      <c r="AK748" s="179">
        <f t="shared" si="431"/>
        <v>262000</v>
      </c>
      <c r="AL748" s="179">
        <f t="shared" si="431"/>
        <v>0</v>
      </c>
      <c r="AM748" s="179">
        <f t="shared" si="443"/>
        <v>262000</v>
      </c>
      <c r="AN748" s="181" t="str">
        <f t="shared" si="432"/>
        <v xml:space="preserve"> </v>
      </c>
      <c r="AO748" s="181">
        <f t="shared" si="432"/>
        <v>0.12666666666666668</v>
      </c>
      <c r="AP748" s="181" t="str">
        <f t="shared" si="432"/>
        <v xml:space="preserve"> </v>
      </c>
      <c r="AQ748" s="181">
        <f t="shared" si="432"/>
        <v>0.12666666666666668</v>
      </c>
      <c r="AR748" s="179">
        <f t="shared" si="433"/>
        <v>0</v>
      </c>
      <c r="AS748" s="179">
        <f t="shared" si="433"/>
        <v>0</v>
      </c>
      <c r="AT748" s="179">
        <f t="shared" si="433"/>
        <v>0</v>
      </c>
      <c r="AU748" s="138">
        <f t="shared" si="428"/>
        <v>0</v>
      </c>
      <c r="AV748" s="182"/>
    </row>
    <row r="749" spans="1:49" s="183" customFormat="1">
      <c r="A749" s="219"/>
      <c r="B749" s="220"/>
      <c r="C749" s="212" t="s">
        <v>93</v>
      </c>
      <c r="D749" s="179"/>
      <c r="E749" s="179"/>
      <c r="F749" s="179"/>
      <c r="G749" s="179">
        <f t="shared" si="436"/>
        <v>0</v>
      </c>
      <c r="H749" s="179"/>
      <c r="I749" s="179"/>
      <c r="J749" s="179"/>
      <c r="K749" s="179">
        <f t="shared" si="437"/>
        <v>0</v>
      </c>
      <c r="L749" s="179">
        <f t="shared" si="430"/>
        <v>0</v>
      </c>
      <c r="M749" s="179">
        <f t="shared" si="430"/>
        <v>0</v>
      </c>
      <c r="N749" s="179">
        <f t="shared" si="430"/>
        <v>0</v>
      </c>
      <c r="O749" s="179">
        <f t="shared" si="438"/>
        <v>0</v>
      </c>
      <c r="P749" s="179"/>
      <c r="Q749" s="179"/>
      <c r="R749" s="179"/>
      <c r="S749" s="179">
        <f t="shared" si="439"/>
        <v>0</v>
      </c>
      <c r="T749" s="179"/>
      <c r="U749" s="179"/>
      <c r="V749" s="179"/>
      <c r="W749" s="179">
        <f t="shared" si="440"/>
        <v>0</v>
      </c>
      <c r="X749" s="179"/>
      <c r="Y749" s="215">
        <f>+[3]CHD3!J175</f>
        <v>300000</v>
      </c>
      <c r="Z749" s="179"/>
      <c r="AA749" s="179">
        <f t="shared" si="441"/>
        <v>300000</v>
      </c>
      <c r="AB749" s="179">
        <f t="shared" si="414"/>
        <v>0</v>
      </c>
      <c r="AC749" s="179">
        <f t="shared" si="414"/>
        <v>300000</v>
      </c>
      <c r="AD749" s="179">
        <f t="shared" si="414"/>
        <v>0</v>
      </c>
      <c r="AE749" s="179">
        <f t="shared" si="415"/>
        <v>300000</v>
      </c>
      <c r="AF749" s="179"/>
      <c r="AG749" s="215">
        <f>+[3]CHD3!AX175</f>
        <v>200000</v>
      </c>
      <c r="AH749" s="179"/>
      <c r="AI749" s="179">
        <f t="shared" si="442"/>
        <v>200000</v>
      </c>
      <c r="AJ749" s="179">
        <f t="shared" si="431"/>
        <v>0</v>
      </c>
      <c r="AK749" s="179">
        <f t="shared" si="431"/>
        <v>100000</v>
      </c>
      <c r="AL749" s="179">
        <f t="shared" si="431"/>
        <v>0</v>
      </c>
      <c r="AM749" s="179">
        <f t="shared" si="443"/>
        <v>100000</v>
      </c>
      <c r="AN749" s="181" t="str">
        <f t="shared" si="432"/>
        <v xml:space="preserve"> </v>
      </c>
      <c r="AO749" s="181">
        <f t="shared" si="432"/>
        <v>0.66666666666666663</v>
      </c>
      <c r="AP749" s="181" t="str">
        <f t="shared" si="432"/>
        <v xml:space="preserve"> </v>
      </c>
      <c r="AQ749" s="181">
        <f t="shared" si="432"/>
        <v>0.66666666666666663</v>
      </c>
      <c r="AR749" s="179">
        <f t="shared" si="433"/>
        <v>0</v>
      </c>
      <c r="AS749" s="179">
        <f t="shared" si="433"/>
        <v>0</v>
      </c>
      <c r="AT749" s="179">
        <f t="shared" si="433"/>
        <v>0</v>
      </c>
      <c r="AU749" s="138">
        <f t="shared" si="428"/>
        <v>0</v>
      </c>
      <c r="AV749" s="182"/>
    </row>
    <row r="750" spans="1:49" s="183" customFormat="1">
      <c r="A750" s="219"/>
      <c r="B750" s="220"/>
      <c r="C750" s="212" t="s">
        <v>95</v>
      </c>
      <c r="D750" s="179"/>
      <c r="E750" s="179"/>
      <c r="F750" s="179"/>
      <c r="G750" s="179">
        <f t="shared" si="436"/>
        <v>0</v>
      </c>
      <c r="H750" s="179"/>
      <c r="I750" s="179"/>
      <c r="J750" s="179"/>
      <c r="K750" s="179">
        <f t="shared" si="437"/>
        <v>0</v>
      </c>
      <c r="L750" s="179">
        <f t="shared" si="430"/>
        <v>0</v>
      </c>
      <c r="M750" s="179">
        <f t="shared" si="430"/>
        <v>0</v>
      </c>
      <c r="N750" s="179">
        <f t="shared" si="430"/>
        <v>0</v>
      </c>
      <c r="O750" s="179">
        <f t="shared" si="438"/>
        <v>0</v>
      </c>
      <c r="P750" s="179"/>
      <c r="Q750" s="179"/>
      <c r="R750" s="179"/>
      <c r="S750" s="179">
        <f t="shared" si="439"/>
        <v>0</v>
      </c>
      <c r="T750" s="179"/>
      <c r="U750" s="179"/>
      <c r="V750" s="179"/>
      <c r="W750" s="179">
        <f t="shared" si="440"/>
        <v>0</v>
      </c>
      <c r="X750" s="179"/>
      <c r="Y750" s="215">
        <f>+[3]CHD4A!J175</f>
        <v>300000</v>
      </c>
      <c r="Z750" s="179"/>
      <c r="AA750" s="179">
        <f t="shared" si="441"/>
        <v>300000</v>
      </c>
      <c r="AB750" s="179">
        <f t="shared" si="414"/>
        <v>0</v>
      </c>
      <c r="AC750" s="179">
        <f t="shared" si="414"/>
        <v>300000</v>
      </c>
      <c r="AD750" s="179">
        <f t="shared" si="414"/>
        <v>0</v>
      </c>
      <c r="AE750" s="179">
        <f t="shared" si="415"/>
        <v>300000</v>
      </c>
      <c r="AF750" s="179"/>
      <c r="AG750" s="215">
        <f>+[3]CHD4A!AX175</f>
        <v>300000</v>
      </c>
      <c r="AH750" s="179"/>
      <c r="AI750" s="179">
        <f t="shared" si="442"/>
        <v>300000</v>
      </c>
      <c r="AJ750" s="179">
        <f t="shared" si="431"/>
        <v>0</v>
      </c>
      <c r="AK750" s="179">
        <f t="shared" si="431"/>
        <v>0</v>
      </c>
      <c r="AL750" s="179">
        <f t="shared" si="431"/>
        <v>0</v>
      </c>
      <c r="AM750" s="179">
        <f t="shared" si="443"/>
        <v>0</v>
      </c>
      <c r="AN750" s="181" t="str">
        <f t="shared" si="432"/>
        <v xml:space="preserve"> </v>
      </c>
      <c r="AO750" s="181">
        <f t="shared" si="432"/>
        <v>1</v>
      </c>
      <c r="AP750" s="181" t="str">
        <f t="shared" si="432"/>
        <v xml:space="preserve"> </v>
      </c>
      <c r="AQ750" s="181">
        <f t="shared" si="432"/>
        <v>1</v>
      </c>
      <c r="AR750" s="179">
        <f t="shared" si="433"/>
        <v>0</v>
      </c>
      <c r="AS750" s="179">
        <f t="shared" si="433"/>
        <v>0</v>
      </c>
      <c r="AT750" s="179">
        <f t="shared" si="433"/>
        <v>0</v>
      </c>
      <c r="AU750" s="138">
        <f t="shared" si="428"/>
        <v>0</v>
      </c>
      <c r="AV750" s="182"/>
    </row>
    <row r="751" spans="1:49" s="183" customFormat="1">
      <c r="A751" s="219"/>
      <c r="B751" s="220"/>
      <c r="C751" s="212" t="s">
        <v>97</v>
      </c>
      <c r="D751" s="179"/>
      <c r="E751" s="179"/>
      <c r="F751" s="179"/>
      <c r="G751" s="179">
        <f t="shared" si="436"/>
        <v>0</v>
      </c>
      <c r="H751" s="179"/>
      <c r="I751" s="179"/>
      <c r="J751" s="179"/>
      <c r="K751" s="179">
        <f t="shared" si="437"/>
        <v>0</v>
      </c>
      <c r="L751" s="179">
        <f t="shared" ref="L751:N760" si="444">+D751+H751</f>
        <v>0</v>
      </c>
      <c r="M751" s="179">
        <f t="shared" si="444"/>
        <v>0</v>
      </c>
      <c r="N751" s="179">
        <f t="shared" si="444"/>
        <v>0</v>
      </c>
      <c r="O751" s="179">
        <f t="shared" si="438"/>
        <v>0</v>
      </c>
      <c r="P751" s="179"/>
      <c r="Q751" s="179"/>
      <c r="R751" s="179"/>
      <c r="S751" s="179">
        <f t="shared" si="439"/>
        <v>0</v>
      </c>
      <c r="T751" s="179"/>
      <c r="U751" s="179"/>
      <c r="V751" s="179"/>
      <c r="W751" s="179">
        <f t="shared" si="440"/>
        <v>0</v>
      </c>
      <c r="X751" s="179"/>
      <c r="Y751" s="215">
        <f>+[3]CHD4B!J175</f>
        <v>1100000</v>
      </c>
      <c r="Z751" s="179"/>
      <c r="AA751" s="179">
        <f t="shared" si="441"/>
        <v>1100000</v>
      </c>
      <c r="AB751" s="179">
        <f t="shared" si="414"/>
        <v>0</v>
      </c>
      <c r="AC751" s="179">
        <f t="shared" si="414"/>
        <v>1100000</v>
      </c>
      <c r="AD751" s="179">
        <f t="shared" si="414"/>
        <v>0</v>
      </c>
      <c r="AE751" s="179">
        <f t="shared" si="415"/>
        <v>1100000</v>
      </c>
      <c r="AF751" s="179"/>
      <c r="AG751" s="215">
        <f>+[3]CHD4B!AX175</f>
        <v>1100000</v>
      </c>
      <c r="AH751" s="179"/>
      <c r="AI751" s="179">
        <f t="shared" si="442"/>
        <v>1100000</v>
      </c>
      <c r="AJ751" s="179">
        <f t="shared" ref="AJ751:AL760" si="445">+AB751-AF751</f>
        <v>0</v>
      </c>
      <c r="AK751" s="179">
        <f t="shared" si="445"/>
        <v>0</v>
      </c>
      <c r="AL751" s="179">
        <f t="shared" si="445"/>
        <v>0</v>
      </c>
      <c r="AM751" s="179">
        <f t="shared" si="443"/>
        <v>0</v>
      </c>
      <c r="AN751" s="181" t="str">
        <f t="shared" ref="AN751:AQ760" si="446">IF(AB751=0," ",AF751/AB751)</f>
        <v xml:space="preserve"> </v>
      </c>
      <c r="AO751" s="181">
        <f t="shared" si="446"/>
        <v>1</v>
      </c>
      <c r="AP751" s="181" t="str">
        <f t="shared" si="446"/>
        <v xml:space="preserve"> </v>
      </c>
      <c r="AQ751" s="181">
        <f t="shared" si="446"/>
        <v>1</v>
      </c>
      <c r="AR751" s="179">
        <f t="shared" ref="AR751:AT760" si="447">+L751-P751-T751</f>
        <v>0</v>
      </c>
      <c r="AS751" s="179">
        <f t="shared" si="447"/>
        <v>0</v>
      </c>
      <c r="AT751" s="179">
        <f t="shared" si="447"/>
        <v>0</v>
      </c>
      <c r="AU751" s="138">
        <f t="shared" si="428"/>
        <v>0</v>
      </c>
      <c r="AV751" s="182"/>
    </row>
    <row r="752" spans="1:49" s="183" customFormat="1">
      <c r="A752" s="219"/>
      <c r="B752" s="220"/>
      <c r="C752" s="212" t="s">
        <v>53</v>
      </c>
      <c r="D752" s="179"/>
      <c r="E752" s="179"/>
      <c r="F752" s="179"/>
      <c r="G752" s="179">
        <f t="shared" si="436"/>
        <v>0</v>
      </c>
      <c r="H752" s="179"/>
      <c r="I752" s="179"/>
      <c r="J752" s="179"/>
      <c r="K752" s="179">
        <f t="shared" si="437"/>
        <v>0</v>
      </c>
      <c r="L752" s="179">
        <f t="shared" si="444"/>
        <v>0</v>
      </c>
      <c r="M752" s="179">
        <f t="shared" si="444"/>
        <v>0</v>
      </c>
      <c r="N752" s="179">
        <f t="shared" si="444"/>
        <v>0</v>
      </c>
      <c r="O752" s="179">
        <f t="shared" si="438"/>
        <v>0</v>
      </c>
      <c r="P752" s="179"/>
      <c r="Q752" s="179"/>
      <c r="R752" s="179"/>
      <c r="S752" s="179">
        <f t="shared" si="439"/>
        <v>0</v>
      </c>
      <c r="T752" s="179"/>
      <c r="U752" s="179"/>
      <c r="V752" s="179"/>
      <c r="W752" s="179">
        <f t="shared" si="440"/>
        <v>0</v>
      </c>
      <c r="X752" s="179"/>
      <c r="Y752" s="215">
        <f>+[3]CHD5!J175</f>
        <v>2100000</v>
      </c>
      <c r="Z752" s="179"/>
      <c r="AA752" s="179">
        <f t="shared" si="441"/>
        <v>2100000</v>
      </c>
      <c r="AB752" s="179">
        <f t="shared" si="414"/>
        <v>0</v>
      </c>
      <c r="AC752" s="179">
        <f t="shared" si="414"/>
        <v>2100000</v>
      </c>
      <c r="AD752" s="179">
        <f t="shared" si="414"/>
        <v>0</v>
      </c>
      <c r="AE752" s="179">
        <f t="shared" si="415"/>
        <v>2100000</v>
      </c>
      <c r="AF752" s="179"/>
      <c r="AG752" s="215">
        <f>+[3]CHD5!AX175</f>
        <v>725941</v>
      </c>
      <c r="AH752" s="179"/>
      <c r="AI752" s="179">
        <f t="shared" si="442"/>
        <v>725941</v>
      </c>
      <c r="AJ752" s="179">
        <f t="shared" si="445"/>
        <v>0</v>
      </c>
      <c r="AK752" s="179">
        <f t="shared" si="445"/>
        <v>1374059</v>
      </c>
      <c r="AL752" s="179">
        <f t="shared" si="445"/>
        <v>0</v>
      </c>
      <c r="AM752" s="179">
        <f t="shared" si="443"/>
        <v>1374059</v>
      </c>
      <c r="AN752" s="181" t="str">
        <f t="shared" si="446"/>
        <v xml:space="preserve"> </v>
      </c>
      <c r="AO752" s="181">
        <f t="shared" si="446"/>
        <v>0.34568619047619048</v>
      </c>
      <c r="AP752" s="181" t="str">
        <f t="shared" si="446"/>
        <v xml:space="preserve"> </v>
      </c>
      <c r="AQ752" s="181">
        <f t="shared" si="446"/>
        <v>0.34568619047619048</v>
      </c>
      <c r="AR752" s="179">
        <f t="shared" si="447"/>
        <v>0</v>
      </c>
      <c r="AS752" s="179">
        <f t="shared" si="447"/>
        <v>0</v>
      </c>
      <c r="AT752" s="179">
        <f t="shared" si="447"/>
        <v>0</v>
      </c>
      <c r="AU752" s="138">
        <f t="shared" si="428"/>
        <v>0</v>
      </c>
      <c r="AV752" s="182"/>
    </row>
    <row r="753" spans="1:48" s="183" customFormat="1" ht="24">
      <c r="A753" s="219"/>
      <c r="B753" s="220"/>
      <c r="C753" s="212" t="s">
        <v>100</v>
      </c>
      <c r="D753" s="179"/>
      <c r="E753" s="179"/>
      <c r="F753" s="179"/>
      <c r="G753" s="179">
        <f t="shared" si="436"/>
        <v>0</v>
      </c>
      <c r="H753" s="179"/>
      <c r="I753" s="179"/>
      <c r="J753" s="179"/>
      <c r="K753" s="179">
        <f t="shared" si="437"/>
        <v>0</v>
      </c>
      <c r="L753" s="179">
        <f t="shared" si="444"/>
        <v>0</v>
      </c>
      <c r="M753" s="179">
        <f t="shared" si="444"/>
        <v>0</v>
      </c>
      <c r="N753" s="179">
        <f t="shared" si="444"/>
        <v>0</v>
      </c>
      <c r="O753" s="179">
        <f t="shared" si="438"/>
        <v>0</v>
      </c>
      <c r="P753" s="179"/>
      <c r="Q753" s="179"/>
      <c r="R753" s="179"/>
      <c r="S753" s="179">
        <f t="shared" si="439"/>
        <v>0</v>
      </c>
      <c r="T753" s="179"/>
      <c r="U753" s="179"/>
      <c r="V753" s="179"/>
      <c r="W753" s="179">
        <f t="shared" si="440"/>
        <v>0</v>
      </c>
      <c r="X753" s="179"/>
      <c r="Y753" s="215">
        <f>+[3]CHD6!J175</f>
        <v>450000</v>
      </c>
      <c r="Z753" s="179"/>
      <c r="AA753" s="179">
        <f t="shared" si="441"/>
        <v>450000</v>
      </c>
      <c r="AB753" s="179">
        <f t="shared" si="414"/>
        <v>0</v>
      </c>
      <c r="AC753" s="179">
        <f t="shared" si="414"/>
        <v>450000</v>
      </c>
      <c r="AD753" s="179">
        <f t="shared" si="414"/>
        <v>0</v>
      </c>
      <c r="AE753" s="179">
        <f t="shared" si="415"/>
        <v>450000</v>
      </c>
      <c r="AF753" s="179"/>
      <c r="AG753" s="215">
        <f>+[3]CHD6!AX175</f>
        <v>0</v>
      </c>
      <c r="AH753" s="179"/>
      <c r="AI753" s="179">
        <f t="shared" si="442"/>
        <v>0</v>
      </c>
      <c r="AJ753" s="179">
        <f t="shared" si="445"/>
        <v>0</v>
      </c>
      <c r="AK753" s="179">
        <f t="shared" si="445"/>
        <v>450000</v>
      </c>
      <c r="AL753" s="179">
        <f t="shared" si="445"/>
        <v>0</v>
      </c>
      <c r="AM753" s="179">
        <f t="shared" si="443"/>
        <v>450000</v>
      </c>
      <c r="AN753" s="181" t="str">
        <f t="shared" si="446"/>
        <v xml:space="preserve"> </v>
      </c>
      <c r="AO753" s="181">
        <f t="shared" si="446"/>
        <v>0</v>
      </c>
      <c r="AP753" s="181" t="str">
        <f t="shared" si="446"/>
        <v xml:space="preserve"> </v>
      </c>
      <c r="AQ753" s="181">
        <f t="shared" si="446"/>
        <v>0</v>
      </c>
      <c r="AR753" s="179">
        <f t="shared" si="447"/>
        <v>0</v>
      </c>
      <c r="AS753" s="179">
        <f t="shared" si="447"/>
        <v>0</v>
      </c>
      <c r="AT753" s="179">
        <f t="shared" si="447"/>
        <v>0</v>
      </c>
      <c r="AU753" s="138">
        <f t="shared" si="428"/>
        <v>0</v>
      </c>
      <c r="AV753" s="182"/>
    </row>
    <row r="754" spans="1:48" s="183" customFormat="1">
      <c r="A754" s="219"/>
      <c r="B754" s="220"/>
      <c r="C754" s="212" t="s">
        <v>54</v>
      </c>
      <c r="D754" s="179"/>
      <c r="E754" s="179"/>
      <c r="F754" s="179"/>
      <c r="G754" s="179">
        <f t="shared" si="436"/>
        <v>0</v>
      </c>
      <c r="H754" s="179"/>
      <c r="I754" s="179"/>
      <c r="J754" s="179"/>
      <c r="K754" s="179">
        <f t="shared" si="437"/>
        <v>0</v>
      </c>
      <c r="L754" s="179">
        <f t="shared" si="444"/>
        <v>0</v>
      </c>
      <c r="M754" s="179">
        <f t="shared" si="444"/>
        <v>0</v>
      </c>
      <c r="N754" s="179">
        <f t="shared" si="444"/>
        <v>0</v>
      </c>
      <c r="O754" s="179">
        <f t="shared" si="438"/>
        <v>0</v>
      </c>
      <c r="P754" s="179"/>
      <c r="Q754" s="179"/>
      <c r="R754" s="179"/>
      <c r="S754" s="179">
        <f t="shared" si="439"/>
        <v>0</v>
      </c>
      <c r="T754" s="179"/>
      <c r="U754" s="179"/>
      <c r="V754" s="179"/>
      <c r="W754" s="179">
        <f t="shared" si="440"/>
        <v>0</v>
      </c>
      <c r="X754" s="179"/>
      <c r="Y754" s="215">
        <f>+[3]CHD7!J175</f>
        <v>1100000</v>
      </c>
      <c r="Z754" s="179"/>
      <c r="AA754" s="179">
        <f t="shared" si="441"/>
        <v>1100000</v>
      </c>
      <c r="AB754" s="179">
        <f t="shared" si="414"/>
        <v>0</v>
      </c>
      <c r="AC754" s="179">
        <f t="shared" si="414"/>
        <v>1100000</v>
      </c>
      <c r="AD754" s="179">
        <f t="shared" si="414"/>
        <v>0</v>
      </c>
      <c r="AE754" s="179">
        <f t="shared" si="415"/>
        <v>1100000</v>
      </c>
      <c r="AF754" s="179"/>
      <c r="AG754" s="215">
        <f>+[3]CHD7!AX175</f>
        <v>282660</v>
      </c>
      <c r="AH754" s="179"/>
      <c r="AI754" s="179">
        <f t="shared" si="442"/>
        <v>282660</v>
      </c>
      <c r="AJ754" s="179">
        <f t="shared" si="445"/>
        <v>0</v>
      </c>
      <c r="AK754" s="179">
        <f t="shared" si="445"/>
        <v>817340</v>
      </c>
      <c r="AL754" s="179">
        <f t="shared" si="445"/>
        <v>0</v>
      </c>
      <c r="AM754" s="179">
        <f t="shared" si="443"/>
        <v>817340</v>
      </c>
      <c r="AN754" s="181" t="str">
        <f t="shared" si="446"/>
        <v xml:space="preserve"> </v>
      </c>
      <c r="AO754" s="181">
        <f t="shared" si="446"/>
        <v>0.25696363636363634</v>
      </c>
      <c r="AP754" s="181" t="str">
        <f t="shared" si="446"/>
        <v xml:space="preserve"> </v>
      </c>
      <c r="AQ754" s="181">
        <f t="shared" si="446"/>
        <v>0.25696363636363634</v>
      </c>
      <c r="AR754" s="179">
        <f t="shared" si="447"/>
        <v>0</v>
      </c>
      <c r="AS754" s="179">
        <f t="shared" si="447"/>
        <v>0</v>
      </c>
      <c r="AT754" s="179">
        <f t="shared" si="447"/>
        <v>0</v>
      </c>
      <c r="AU754" s="138">
        <f t="shared" si="428"/>
        <v>0</v>
      </c>
      <c r="AV754" s="182"/>
    </row>
    <row r="755" spans="1:48" s="183" customFormat="1">
      <c r="A755" s="219"/>
      <c r="B755" s="220"/>
      <c r="C755" s="212" t="s">
        <v>103</v>
      </c>
      <c r="D755" s="179"/>
      <c r="E755" s="179"/>
      <c r="F755" s="179"/>
      <c r="G755" s="179">
        <f t="shared" si="436"/>
        <v>0</v>
      </c>
      <c r="H755" s="179"/>
      <c r="I755" s="179"/>
      <c r="J755" s="179"/>
      <c r="K755" s="179">
        <f t="shared" si="437"/>
        <v>0</v>
      </c>
      <c r="L755" s="179">
        <f t="shared" si="444"/>
        <v>0</v>
      </c>
      <c r="M755" s="179">
        <f t="shared" si="444"/>
        <v>0</v>
      </c>
      <c r="N755" s="179">
        <f t="shared" si="444"/>
        <v>0</v>
      </c>
      <c r="O755" s="179">
        <f t="shared" si="438"/>
        <v>0</v>
      </c>
      <c r="P755" s="179"/>
      <c r="Q755" s="179"/>
      <c r="R755" s="179"/>
      <c r="S755" s="179">
        <f t="shared" si="439"/>
        <v>0</v>
      </c>
      <c r="T755" s="179"/>
      <c r="U755" s="179"/>
      <c r="V755" s="179"/>
      <c r="W755" s="179">
        <f t="shared" si="440"/>
        <v>0</v>
      </c>
      <c r="X755" s="179"/>
      <c r="Y755" s="215">
        <f>+[3]CHD8!J175</f>
        <v>450000</v>
      </c>
      <c r="Z755" s="179"/>
      <c r="AA755" s="179">
        <f t="shared" si="441"/>
        <v>450000</v>
      </c>
      <c r="AB755" s="179">
        <f t="shared" si="414"/>
        <v>0</v>
      </c>
      <c r="AC755" s="179">
        <f t="shared" si="414"/>
        <v>450000</v>
      </c>
      <c r="AD755" s="179">
        <f t="shared" si="414"/>
        <v>0</v>
      </c>
      <c r="AE755" s="179">
        <f t="shared" si="415"/>
        <v>450000</v>
      </c>
      <c r="AF755" s="179"/>
      <c r="AG755" s="215">
        <f>+[3]CHD8!AX175</f>
        <v>286191.09999999998</v>
      </c>
      <c r="AH755" s="179"/>
      <c r="AI755" s="179">
        <f t="shared" si="442"/>
        <v>286191.09999999998</v>
      </c>
      <c r="AJ755" s="179">
        <f t="shared" si="445"/>
        <v>0</v>
      </c>
      <c r="AK755" s="179">
        <f t="shared" si="445"/>
        <v>163808.90000000002</v>
      </c>
      <c r="AL755" s="179">
        <f t="shared" si="445"/>
        <v>0</v>
      </c>
      <c r="AM755" s="179">
        <f t="shared" si="443"/>
        <v>163808.90000000002</v>
      </c>
      <c r="AN755" s="181" t="str">
        <f t="shared" si="446"/>
        <v xml:space="preserve"> </v>
      </c>
      <c r="AO755" s="181">
        <f t="shared" si="446"/>
        <v>0.63598022222222217</v>
      </c>
      <c r="AP755" s="181" t="str">
        <f t="shared" si="446"/>
        <v xml:space="preserve"> </v>
      </c>
      <c r="AQ755" s="181">
        <f t="shared" si="446"/>
        <v>0.63598022222222217</v>
      </c>
      <c r="AR755" s="179">
        <f t="shared" si="447"/>
        <v>0</v>
      </c>
      <c r="AS755" s="179">
        <f t="shared" si="447"/>
        <v>0</v>
      </c>
      <c r="AT755" s="179">
        <f t="shared" si="447"/>
        <v>0</v>
      </c>
      <c r="AU755" s="138">
        <f t="shared" si="428"/>
        <v>0</v>
      </c>
      <c r="AV755" s="182"/>
    </row>
    <row r="756" spans="1:48" s="183" customFormat="1" ht="24">
      <c r="A756" s="219"/>
      <c r="B756" s="220"/>
      <c r="C756" s="212" t="s">
        <v>105</v>
      </c>
      <c r="D756" s="179"/>
      <c r="E756" s="179"/>
      <c r="F756" s="179"/>
      <c r="G756" s="179">
        <f t="shared" si="436"/>
        <v>0</v>
      </c>
      <c r="H756" s="179"/>
      <c r="I756" s="179"/>
      <c r="J756" s="179"/>
      <c r="K756" s="179">
        <f t="shared" si="437"/>
        <v>0</v>
      </c>
      <c r="L756" s="179">
        <f t="shared" si="444"/>
        <v>0</v>
      </c>
      <c r="M756" s="179">
        <f t="shared" si="444"/>
        <v>0</v>
      </c>
      <c r="N756" s="179">
        <f t="shared" si="444"/>
        <v>0</v>
      </c>
      <c r="O756" s="179">
        <f t="shared" si="438"/>
        <v>0</v>
      </c>
      <c r="P756" s="179"/>
      <c r="Q756" s="179"/>
      <c r="R756" s="179"/>
      <c r="S756" s="179">
        <f t="shared" si="439"/>
        <v>0</v>
      </c>
      <c r="T756" s="179"/>
      <c r="U756" s="179"/>
      <c r="V756" s="179"/>
      <c r="W756" s="179">
        <f t="shared" si="440"/>
        <v>0</v>
      </c>
      <c r="X756" s="179"/>
      <c r="Y756" s="215">
        <f>+[3]CHD9!J175</f>
        <v>300000</v>
      </c>
      <c r="Z756" s="179"/>
      <c r="AA756" s="179">
        <f t="shared" si="441"/>
        <v>300000</v>
      </c>
      <c r="AB756" s="179">
        <f t="shared" si="414"/>
        <v>0</v>
      </c>
      <c r="AC756" s="179">
        <f t="shared" si="414"/>
        <v>300000</v>
      </c>
      <c r="AD756" s="179">
        <f t="shared" si="414"/>
        <v>0</v>
      </c>
      <c r="AE756" s="179">
        <f t="shared" si="415"/>
        <v>300000</v>
      </c>
      <c r="AF756" s="179"/>
      <c r="AG756" s="215">
        <f>+[3]CHD9!AX175</f>
        <v>0</v>
      </c>
      <c r="AH756" s="179"/>
      <c r="AI756" s="179">
        <f t="shared" si="442"/>
        <v>0</v>
      </c>
      <c r="AJ756" s="179">
        <f t="shared" si="445"/>
        <v>0</v>
      </c>
      <c r="AK756" s="179">
        <f t="shared" si="445"/>
        <v>300000</v>
      </c>
      <c r="AL756" s="179">
        <f t="shared" si="445"/>
        <v>0</v>
      </c>
      <c r="AM756" s="179">
        <f t="shared" si="443"/>
        <v>300000</v>
      </c>
      <c r="AN756" s="181" t="str">
        <f t="shared" si="446"/>
        <v xml:space="preserve"> </v>
      </c>
      <c r="AO756" s="181">
        <f t="shared" si="446"/>
        <v>0</v>
      </c>
      <c r="AP756" s="181" t="str">
        <f t="shared" si="446"/>
        <v xml:space="preserve"> </v>
      </c>
      <c r="AQ756" s="181">
        <f t="shared" si="446"/>
        <v>0</v>
      </c>
      <c r="AR756" s="179">
        <f t="shared" si="447"/>
        <v>0</v>
      </c>
      <c r="AS756" s="179">
        <f t="shared" si="447"/>
        <v>0</v>
      </c>
      <c r="AT756" s="179">
        <f t="shared" si="447"/>
        <v>0</v>
      </c>
      <c r="AU756" s="138">
        <f t="shared" si="428"/>
        <v>0</v>
      </c>
      <c r="AV756" s="182"/>
    </row>
    <row r="757" spans="1:48" s="183" customFormat="1" ht="24">
      <c r="A757" s="219"/>
      <c r="B757" s="220"/>
      <c r="C757" s="212" t="s">
        <v>107</v>
      </c>
      <c r="D757" s="179"/>
      <c r="E757" s="179"/>
      <c r="F757" s="179"/>
      <c r="G757" s="179">
        <f t="shared" si="436"/>
        <v>0</v>
      </c>
      <c r="H757" s="179"/>
      <c r="I757" s="179"/>
      <c r="J757" s="179"/>
      <c r="K757" s="179">
        <f t="shared" si="437"/>
        <v>0</v>
      </c>
      <c r="L757" s="179">
        <f t="shared" si="444"/>
        <v>0</v>
      </c>
      <c r="M757" s="179">
        <f t="shared" si="444"/>
        <v>0</v>
      </c>
      <c r="N757" s="179">
        <f t="shared" si="444"/>
        <v>0</v>
      </c>
      <c r="O757" s="179">
        <f t="shared" si="438"/>
        <v>0</v>
      </c>
      <c r="P757" s="179"/>
      <c r="Q757" s="179"/>
      <c r="R757" s="179"/>
      <c r="S757" s="179">
        <f t="shared" si="439"/>
        <v>0</v>
      </c>
      <c r="T757" s="179"/>
      <c r="U757" s="179"/>
      <c r="V757" s="179"/>
      <c r="W757" s="179">
        <f t="shared" si="440"/>
        <v>0</v>
      </c>
      <c r="X757" s="179"/>
      <c r="Y757" s="215">
        <f>+[3]CHD10!J175</f>
        <v>300000</v>
      </c>
      <c r="Z757" s="179"/>
      <c r="AA757" s="179">
        <f t="shared" si="441"/>
        <v>300000</v>
      </c>
      <c r="AB757" s="179">
        <f t="shared" si="414"/>
        <v>0</v>
      </c>
      <c r="AC757" s="179">
        <f t="shared" si="414"/>
        <v>300000</v>
      </c>
      <c r="AD757" s="179">
        <f t="shared" si="414"/>
        <v>0</v>
      </c>
      <c r="AE757" s="179">
        <f t="shared" si="415"/>
        <v>300000</v>
      </c>
      <c r="AF757" s="179"/>
      <c r="AG757" s="215">
        <f>+[3]CHD10!AX175</f>
        <v>256000</v>
      </c>
      <c r="AH757" s="179"/>
      <c r="AI757" s="179">
        <f t="shared" si="442"/>
        <v>256000</v>
      </c>
      <c r="AJ757" s="179">
        <f t="shared" si="445"/>
        <v>0</v>
      </c>
      <c r="AK757" s="179">
        <f t="shared" si="445"/>
        <v>44000</v>
      </c>
      <c r="AL757" s="179">
        <f t="shared" si="445"/>
        <v>0</v>
      </c>
      <c r="AM757" s="179">
        <f t="shared" si="443"/>
        <v>44000</v>
      </c>
      <c r="AN757" s="181" t="str">
        <f t="shared" si="446"/>
        <v xml:space="preserve"> </v>
      </c>
      <c r="AO757" s="181">
        <f t="shared" si="446"/>
        <v>0.85333333333333339</v>
      </c>
      <c r="AP757" s="181" t="str">
        <f t="shared" si="446"/>
        <v xml:space="preserve"> </v>
      </c>
      <c r="AQ757" s="181">
        <f t="shared" si="446"/>
        <v>0.85333333333333339</v>
      </c>
      <c r="AR757" s="179">
        <f t="shared" si="447"/>
        <v>0</v>
      </c>
      <c r="AS757" s="179">
        <f t="shared" si="447"/>
        <v>0</v>
      </c>
      <c r="AT757" s="179">
        <f t="shared" si="447"/>
        <v>0</v>
      </c>
      <c r="AU757" s="138">
        <f t="shared" si="428"/>
        <v>0</v>
      </c>
      <c r="AV757" s="182"/>
    </row>
    <row r="758" spans="1:48" s="183" customFormat="1">
      <c r="A758" s="219"/>
      <c r="B758" s="220"/>
      <c r="C758" s="212" t="s">
        <v>55</v>
      </c>
      <c r="D758" s="179"/>
      <c r="E758" s="179"/>
      <c r="F758" s="179"/>
      <c r="G758" s="179">
        <f t="shared" si="436"/>
        <v>0</v>
      </c>
      <c r="H758" s="179"/>
      <c r="I758" s="179"/>
      <c r="J758" s="179"/>
      <c r="K758" s="179">
        <f t="shared" si="437"/>
        <v>0</v>
      </c>
      <c r="L758" s="179">
        <f t="shared" si="444"/>
        <v>0</v>
      </c>
      <c r="M758" s="179">
        <f t="shared" si="444"/>
        <v>0</v>
      </c>
      <c r="N758" s="179">
        <f t="shared" si="444"/>
        <v>0</v>
      </c>
      <c r="O758" s="179">
        <f t="shared" si="438"/>
        <v>0</v>
      </c>
      <c r="P758" s="179"/>
      <c r="Q758" s="179"/>
      <c r="R758" s="179"/>
      <c r="S758" s="179">
        <f t="shared" si="439"/>
        <v>0</v>
      </c>
      <c r="T758" s="179"/>
      <c r="U758" s="179"/>
      <c r="V758" s="179"/>
      <c r="W758" s="179">
        <f t="shared" si="440"/>
        <v>0</v>
      </c>
      <c r="X758" s="179"/>
      <c r="Y758" s="215">
        <f>+[3]CHD11!J175</f>
        <v>1100000</v>
      </c>
      <c r="Z758" s="179"/>
      <c r="AA758" s="179">
        <f t="shared" si="441"/>
        <v>1100000</v>
      </c>
      <c r="AB758" s="179">
        <f t="shared" si="414"/>
        <v>0</v>
      </c>
      <c r="AC758" s="179">
        <f t="shared" si="414"/>
        <v>1100000</v>
      </c>
      <c r="AD758" s="179">
        <f t="shared" si="414"/>
        <v>0</v>
      </c>
      <c r="AE758" s="179">
        <f t="shared" si="415"/>
        <v>1100000</v>
      </c>
      <c r="AF758" s="179"/>
      <c r="AG758" s="215">
        <f>+[3]CHD11!AX175</f>
        <v>0</v>
      </c>
      <c r="AH758" s="179"/>
      <c r="AI758" s="179">
        <f t="shared" si="442"/>
        <v>0</v>
      </c>
      <c r="AJ758" s="179">
        <f t="shared" si="445"/>
        <v>0</v>
      </c>
      <c r="AK758" s="179">
        <f t="shared" si="445"/>
        <v>1100000</v>
      </c>
      <c r="AL758" s="179">
        <f t="shared" si="445"/>
        <v>0</v>
      </c>
      <c r="AM758" s="179">
        <f t="shared" si="443"/>
        <v>1100000</v>
      </c>
      <c r="AN758" s="181" t="str">
        <f t="shared" si="446"/>
        <v xml:space="preserve"> </v>
      </c>
      <c r="AO758" s="181">
        <f t="shared" si="446"/>
        <v>0</v>
      </c>
      <c r="AP758" s="181" t="str">
        <f t="shared" si="446"/>
        <v xml:space="preserve"> </v>
      </c>
      <c r="AQ758" s="181">
        <f t="shared" si="446"/>
        <v>0</v>
      </c>
      <c r="AR758" s="179">
        <f t="shared" si="447"/>
        <v>0</v>
      </c>
      <c r="AS758" s="179">
        <f t="shared" si="447"/>
        <v>0</v>
      </c>
      <c r="AT758" s="179">
        <f t="shared" si="447"/>
        <v>0</v>
      </c>
      <c r="AU758" s="138">
        <f t="shared" si="428"/>
        <v>0</v>
      </c>
      <c r="AV758" s="182"/>
    </row>
    <row r="759" spans="1:48" s="183" customFormat="1">
      <c r="A759" s="219"/>
      <c r="B759" s="220"/>
      <c r="C759" s="212" t="s">
        <v>56</v>
      </c>
      <c r="D759" s="179"/>
      <c r="E759" s="179"/>
      <c r="F759" s="179"/>
      <c r="G759" s="179">
        <f t="shared" si="436"/>
        <v>0</v>
      </c>
      <c r="H759" s="179"/>
      <c r="I759" s="179"/>
      <c r="J759" s="179"/>
      <c r="K759" s="179">
        <f t="shared" si="437"/>
        <v>0</v>
      </c>
      <c r="L759" s="179">
        <f t="shared" si="444"/>
        <v>0</v>
      </c>
      <c r="M759" s="179">
        <f t="shared" si="444"/>
        <v>0</v>
      </c>
      <c r="N759" s="179">
        <f t="shared" si="444"/>
        <v>0</v>
      </c>
      <c r="O759" s="179">
        <f t="shared" si="438"/>
        <v>0</v>
      </c>
      <c r="P759" s="179"/>
      <c r="Q759" s="179"/>
      <c r="R759" s="179"/>
      <c r="S759" s="179">
        <f t="shared" si="439"/>
        <v>0</v>
      </c>
      <c r="T759" s="179"/>
      <c r="U759" s="179"/>
      <c r="V759" s="179"/>
      <c r="W759" s="179">
        <f t="shared" si="440"/>
        <v>0</v>
      </c>
      <c r="X759" s="179"/>
      <c r="Y759" s="215">
        <f>+[3]CHD12!J175</f>
        <v>300000</v>
      </c>
      <c r="Z759" s="179"/>
      <c r="AA759" s="179">
        <f t="shared" si="441"/>
        <v>300000</v>
      </c>
      <c r="AB759" s="179">
        <f t="shared" si="414"/>
        <v>0</v>
      </c>
      <c r="AC759" s="179">
        <f t="shared" si="414"/>
        <v>300000</v>
      </c>
      <c r="AD759" s="179">
        <f t="shared" si="414"/>
        <v>0</v>
      </c>
      <c r="AE759" s="179">
        <f t="shared" si="415"/>
        <v>300000</v>
      </c>
      <c r="AF759" s="179"/>
      <c r="AG759" s="215">
        <f>+[3]CHD12!AX175</f>
        <v>42020.58</v>
      </c>
      <c r="AH759" s="179"/>
      <c r="AI759" s="179">
        <f t="shared" si="442"/>
        <v>42020.58</v>
      </c>
      <c r="AJ759" s="179">
        <f t="shared" si="445"/>
        <v>0</v>
      </c>
      <c r="AK759" s="179">
        <f t="shared" si="445"/>
        <v>257979.41999999998</v>
      </c>
      <c r="AL759" s="179">
        <f t="shared" si="445"/>
        <v>0</v>
      </c>
      <c r="AM759" s="179">
        <f t="shared" si="443"/>
        <v>257979.41999999998</v>
      </c>
      <c r="AN759" s="181" t="str">
        <f t="shared" si="446"/>
        <v xml:space="preserve"> </v>
      </c>
      <c r="AO759" s="181">
        <f t="shared" si="446"/>
        <v>0.14006860000000002</v>
      </c>
      <c r="AP759" s="181" t="str">
        <f t="shared" si="446"/>
        <v xml:space="preserve"> </v>
      </c>
      <c r="AQ759" s="181">
        <f t="shared" si="446"/>
        <v>0.14006860000000002</v>
      </c>
      <c r="AR759" s="179">
        <f t="shared" si="447"/>
        <v>0</v>
      </c>
      <c r="AS759" s="179">
        <f t="shared" si="447"/>
        <v>0</v>
      </c>
      <c r="AT759" s="179">
        <f t="shared" si="447"/>
        <v>0</v>
      </c>
      <c r="AU759" s="138">
        <f t="shared" si="428"/>
        <v>0</v>
      </c>
      <c r="AV759" s="182"/>
    </row>
    <row r="760" spans="1:48" s="183" customFormat="1">
      <c r="A760" s="219"/>
      <c r="B760" s="220"/>
      <c r="C760" s="212" t="s">
        <v>111</v>
      </c>
      <c r="D760" s="179"/>
      <c r="E760" s="179"/>
      <c r="F760" s="179"/>
      <c r="G760" s="179">
        <f t="shared" si="436"/>
        <v>0</v>
      </c>
      <c r="H760" s="179"/>
      <c r="I760" s="179"/>
      <c r="J760" s="179"/>
      <c r="K760" s="179">
        <f t="shared" si="437"/>
        <v>0</v>
      </c>
      <c r="L760" s="179">
        <f t="shared" si="444"/>
        <v>0</v>
      </c>
      <c r="M760" s="179">
        <f t="shared" si="444"/>
        <v>0</v>
      </c>
      <c r="N760" s="179">
        <f t="shared" si="444"/>
        <v>0</v>
      </c>
      <c r="O760" s="179">
        <f t="shared" si="438"/>
        <v>0</v>
      </c>
      <c r="P760" s="179"/>
      <c r="Q760" s="179"/>
      <c r="R760" s="179"/>
      <c r="S760" s="179">
        <f t="shared" si="439"/>
        <v>0</v>
      </c>
      <c r="T760" s="179"/>
      <c r="U760" s="179"/>
      <c r="V760" s="179"/>
      <c r="W760" s="179">
        <f t="shared" si="440"/>
        <v>0</v>
      </c>
      <c r="X760" s="179"/>
      <c r="Y760" s="215">
        <f>+[3]CHD13!J175</f>
        <v>300000</v>
      </c>
      <c r="Z760" s="179"/>
      <c r="AA760" s="179">
        <f t="shared" si="441"/>
        <v>300000</v>
      </c>
      <c r="AB760" s="179">
        <f t="shared" si="414"/>
        <v>0</v>
      </c>
      <c r="AC760" s="179">
        <f t="shared" si="414"/>
        <v>300000</v>
      </c>
      <c r="AD760" s="179">
        <f t="shared" si="414"/>
        <v>0</v>
      </c>
      <c r="AE760" s="179">
        <f t="shared" si="415"/>
        <v>300000</v>
      </c>
      <c r="AF760" s="179"/>
      <c r="AG760" s="215">
        <f>+[3]CHD13!AX175</f>
        <v>0</v>
      </c>
      <c r="AH760" s="179"/>
      <c r="AI760" s="179">
        <f t="shared" si="442"/>
        <v>0</v>
      </c>
      <c r="AJ760" s="179">
        <f t="shared" si="445"/>
        <v>0</v>
      </c>
      <c r="AK760" s="179">
        <f t="shared" si="445"/>
        <v>300000</v>
      </c>
      <c r="AL760" s="179">
        <f t="shared" si="445"/>
        <v>0</v>
      </c>
      <c r="AM760" s="179">
        <f t="shared" si="443"/>
        <v>300000</v>
      </c>
      <c r="AN760" s="181" t="str">
        <f t="shared" si="446"/>
        <v xml:space="preserve"> </v>
      </c>
      <c r="AO760" s="181">
        <f t="shared" si="446"/>
        <v>0</v>
      </c>
      <c r="AP760" s="181" t="str">
        <f t="shared" si="446"/>
        <v xml:space="preserve"> </v>
      </c>
      <c r="AQ760" s="181">
        <f t="shared" si="446"/>
        <v>0</v>
      </c>
      <c r="AR760" s="179">
        <f t="shared" si="447"/>
        <v>0</v>
      </c>
      <c r="AS760" s="179">
        <f t="shared" si="447"/>
        <v>0</v>
      </c>
      <c r="AT760" s="179">
        <f t="shared" si="447"/>
        <v>0</v>
      </c>
      <c r="AU760" s="138">
        <f t="shared" si="428"/>
        <v>0</v>
      </c>
      <c r="AV760" s="182"/>
    </row>
    <row r="761" spans="1:48" s="183" customFormat="1">
      <c r="A761" s="219"/>
      <c r="B761" s="220"/>
      <c r="C761" s="137"/>
      <c r="D761" s="179"/>
      <c r="E761" s="179"/>
      <c r="F761" s="179"/>
      <c r="G761" s="179"/>
      <c r="H761" s="179"/>
      <c r="I761" s="179"/>
      <c r="J761" s="179"/>
      <c r="K761" s="179"/>
      <c r="L761" s="179"/>
      <c r="M761" s="179"/>
      <c r="N761" s="179"/>
      <c r="O761" s="179"/>
      <c r="P761" s="179"/>
      <c r="Q761" s="179"/>
      <c r="R761" s="179"/>
      <c r="S761" s="179"/>
      <c r="T761" s="179"/>
      <c r="U761" s="179"/>
      <c r="V761" s="179"/>
      <c r="W761" s="179"/>
      <c r="X761" s="179"/>
      <c r="Y761" s="179"/>
      <c r="Z761" s="179"/>
      <c r="AA761" s="179"/>
      <c r="AB761" s="179">
        <f t="shared" ref="AB761:AD825" si="448">+P761+X761+T761</f>
        <v>0</v>
      </c>
      <c r="AC761" s="179">
        <f t="shared" si="448"/>
        <v>0</v>
      </c>
      <c r="AD761" s="179">
        <f t="shared" si="448"/>
        <v>0</v>
      </c>
      <c r="AE761" s="179">
        <f t="shared" ref="AE761:AE825" si="449">SUM(AB761:AD761)</f>
        <v>0</v>
      </c>
      <c r="AF761" s="179"/>
      <c r="AG761" s="179"/>
      <c r="AH761" s="179"/>
      <c r="AI761" s="179"/>
      <c r="AJ761" s="179"/>
      <c r="AK761" s="179"/>
      <c r="AL761" s="179"/>
      <c r="AM761" s="179"/>
      <c r="AN761" s="181"/>
      <c r="AO761" s="181"/>
      <c r="AP761" s="181"/>
      <c r="AQ761" s="181"/>
      <c r="AR761" s="179"/>
      <c r="AS761" s="179"/>
      <c r="AT761" s="179"/>
      <c r="AU761" s="138"/>
      <c r="AV761" s="182"/>
    </row>
    <row r="762" spans="1:48" s="183" customFormat="1">
      <c r="A762" s="219"/>
      <c r="B762" s="136"/>
      <c r="C762" s="213" t="s">
        <v>220</v>
      </c>
      <c r="D762" s="179"/>
      <c r="E762" s="179"/>
      <c r="F762" s="179"/>
      <c r="G762" s="179">
        <f t="shared" ref="G762:G782" si="450">SUM(D762:F762)</f>
        <v>0</v>
      </c>
      <c r="H762" s="179"/>
      <c r="I762" s="179"/>
      <c r="J762" s="179"/>
      <c r="K762" s="179">
        <f t="shared" ref="K762:K782" si="451">SUM(H762:J762)</f>
        <v>0</v>
      </c>
      <c r="L762" s="179">
        <f t="shared" ref="L762:N782" si="452">+D762+H762</f>
        <v>0</v>
      </c>
      <c r="M762" s="179">
        <f t="shared" si="452"/>
        <v>0</v>
      </c>
      <c r="N762" s="179">
        <f t="shared" si="452"/>
        <v>0</v>
      </c>
      <c r="O762" s="179">
        <f t="shared" ref="O762:O782" si="453">SUM(L762:N762)</f>
        <v>0</v>
      </c>
      <c r="P762" s="179"/>
      <c r="Q762" s="179"/>
      <c r="R762" s="179"/>
      <c r="S762" s="179">
        <f t="shared" ref="S762:S782" si="454">SUM(P762:R762)</f>
        <v>0</v>
      </c>
      <c r="T762" s="179"/>
      <c r="U762" s="179"/>
      <c r="V762" s="179"/>
      <c r="W762" s="179">
        <f t="shared" ref="W762:W782" si="455">SUM(T762:V762)</f>
        <v>0</v>
      </c>
      <c r="X762" s="179">
        <f>+[3]DJNRMH!J174</f>
        <v>94152.5</v>
      </c>
      <c r="Y762" s="179">
        <f>+[3]DJNRMH!J175</f>
        <v>0</v>
      </c>
      <c r="Z762" s="179"/>
      <c r="AA762" s="179">
        <f t="shared" ref="AA762:AA782" si="456">SUM(X762:Z762)</f>
        <v>94152.5</v>
      </c>
      <c r="AB762" s="179">
        <f t="shared" si="448"/>
        <v>94152.5</v>
      </c>
      <c r="AC762" s="179">
        <f t="shared" si="448"/>
        <v>0</v>
      </c>
      <c r="AD762" s="179">
        <f t="shared" si="448"/>
        <v>0</v>
      </c>
      <c r="AE762" s="179">
        <f t="shared" si="449"/>
        <v>94152.5</v>
      </c>
      <c r="AF762" s="179">
        <f>+[3]DJNRMH!AX174</f>
        <v>61357.45</v>
      </c>
      <c r="AG762" s="179">
        <f>+[3]DJNRMH!AX175</f>
        <v>0</v>
      </c>
      <c r="AH762" s="179">
        <v>0</v>
      </c>
      <c r="AI762" s="179">
        <f t="shared" ref="AI762:AI782" si="457">SUM(AF762:AH762)</f>
        <v>61357.45</v>
      </c>
      <c r="AJ762" s="179">
        <f t="shared" ref="AJ762:AL782" si="458">+AB762-AF762</f>
        <v>32795.050000000003</v>
      </c>
      <c r="AK762" s="179">
        <f t="shared" si="458"/>
        <v>0</v>
      </c>
      <c r="AL762" s="179">
        <f t="shared" si="458"/>
        <v>0</v>
      </c>
      <c r="AM762" s="179">
        <f t="shared" ref="AM762:AM782" si="459">SUM(AJ762:AL762)</f>
        <v>32795.050000000003</v>
      </c>
      <c r="AN762" s="181">
        <f t="shared" ref="AN762:AQ782" si="460">IF(AB762=0," ",AF762/AB762)</f>
        <v>0.65168158041475266</v>
      </c>
      <c r="AO762" s="181" t="str">
        <f t="shared" si="460"/>
        <v xml:space="preserve"> </v>
      </c>
      <c r="AP762" s="181" t="str">
        <f t="shared" si="460"/>
        <v xml:space="preserve"> </v>
      </c>
      <c r="AQ762" s="181">
        <f t="shared" si="460"/>
        <v>0.65168158041475266</v>
      </c>
      <c r="AR762" s="179">
        <f t="shared" ref="AR762:AT782" si="461">+L762-P762-T762</f>
        <v>0</v>
      </c>
      <c r="AS762" s="179">
        <f t="shared" si="461"/>
        <v>0</v>
      </c>
      <c r="AT762" s="179">
        <f t="shared" si="461"/>
        <v>0</v>
      </c>
      <c r="AU762" s="138">
        <f t="shared" ref="AU762:AU782" si="462">SUM(AR762:AT762)</f>
        <v>0</v>
      </c>
      <c r="AV762" s="182"/>
    </row>
    <row r="763" spans="1:48" s="183" customFormat="1" ht="24">
      <c r="A763" s="219"/>
      <c r="B763" s="136"/>
      <c r="C763" s="216" t="s">
        <v>221</v>
      </c>
      <c r="D763" s="179"/>
      <c r="E763" s="179"/>
      <c r="F763" s="179"/>
      <c r="G763" s="179">
        <f t="shared" si="450"/>
        <v>0</v>
      </c>
      <c r="H763" s="179"/>
      <c r="I763" s="179"/>
      <c r="J763" s="179"/>
      <c r="K763" s="179">
        <f t="shared" si="451"/>
        <v>0</v>
      </c>
      <c r="L763" s="179">
        <f t="shared" si="452"/>
        <v>0</v>
      </c>
      <c r="M763" s="179">
        <f t="shared" si="452"/>
        <v>0</v>
      </c>
      <c r="N763" s="179">
        <f t="shared" si="452"/>
        <v>0</v>
      </c>
      <c r="O763" s="179">
        <f t="shared" si="453"/>
        <v>0</v>
      </c>
      <c r="P763" s="179"/>
      <c r="Q763" s="179"/>
      <c r="R763" s="179"/>
      <c r="S763" s="179">
        <f t="shared" si="454"/>
        <v>0</v>
      </c>
      <c r="T763" s="179"/>
      <c r="U763" s="179"/>
      <c r="V763" s="179"/>
      <c r="W763" s="179">
        <f t="shared" si="455"/>
        <v>0</v>
      </c>
      <c r="X763" s="179">
        <f>+[3]LPGH!J174</f>
        <v>188568.75</v>
      </c>
      <c r="Y763" s="179">
        <f>+[3]LPGH!J175</f>
        <v>0</v>
      </c>
      <c r="Z763" s="179"/>
      <c r="AA763" s="179">
        <f t="shared" si="456"/>
        <v>188568.75</v>
      </c>
      <c r="AB763" s="179">
        <f t="shared" si="448"/>
        <v>188568.75</v>
      </c>
      <c r="AC763" s="179">
        <f t="shared" si="448"/>
        <v>0</v>
      </c>
      <c r="AD763" s="179">
        <f t="shared" si="448"/>
        <v>0</v>
      </c>
      <c r="AE763" s="179">
        <f t="shared" si="449"/>
        <v>188568.75</v>
      </c>
      <c r="AF763" s="179">
        <f>+[3]LPGH!AX174</f>
        <v>196069.29</v>
      </c>
      <c r="AG763" s="179">
        <f>+[3]LPGH!AX175</f>
        <v>0</v>
      </c>
      <c r="AH763" s="179">
        <v>0</v>
      </c>
      <c r="AI763" s="179">
        <f t="shared" si="457"/>
        <v>196069.29</v>
      </c>
      <c r="AJ763" s="179">
        <f t="shared" si="458"/>
        <v>-7500.5400000000081</v>
      </c>
      <c r="AK763" s="179">
        <f t="shared" si="458"/>
        <v>0</v>
      </c>
      <c r="AL763" s="179">
        <f t="shared" si="458"/>
        <v>0</v>
      </c>
      <c r="AM763" s="179">
        <f t="shared" si="459"/>
        <v>-7500.5400000000081</v>
      </c>
      <c r="AN763" s="181">
        <f t="shared" si="460"/>
        <v>1.0397761559113057</v>
      </c>
      <c r="AO763" s="181" t="str">
        <f t="shared" si="460"/>
        <v xml:space="preserve"> </v>
      </c>
      <c r="AP763" s="181" t="str">
        <f t="shared" si="460"/>
        <v xml:space="preserve"> </v>
      </c>
      <c r="AQ763" s="181">
        <f t="shared" si="460"/>
        <v>1.0397761559113057</v>
      </c>
      <c r="AR763" s="179">
        <f t="shared" si="461"/>
        <v>0</v>
      </c>
      <c r="AS763" s="179">
        <f t="shared" si="461"/>
        <v>0</v>
      </c>
      <c r="AT763" s="179">
        <f t="shared" si="461"/>
        <v>0</v>
      </c>
      <c r="AU763" s="138">
        <f t="shared" si="462"/>
        <v>0</v>
      </c>
      <c r="AV763" s="182"/>
    </row>
    <row r="764" spans="1:48" s="183" customFormat="1" ht="24">
      <c r="A764" s="219"/>
      <c r="B764" s="136"/>
      <c r="C764" s="216" t="s">
        <v>136</v>
      </c>
      <c r="D764" s="179"/>
      <c r="E764" s="179"/>
      <c r="F764" s="179"/>
      <c r="G764" s="179">
        <f t="shared" si="450"/>
        <v>0</v>
      </c>
      <c r="H764" s="179"/>
      <c r="I764" s="179"/>
      <c r="J764" s="179"/>
      <c r="K764" s="179">
        <f t="shared" si="451"/>
        <v>0</v>
      </c>
      <c r="L764" s="179">
        <f t="shared" si="452"/>
        <v>0</v>
      </c>
      <c r="M764" s="179">
        <f t="shared" si="452"/>
        <v>0</v>
      </c>
      <c r="N764" s="179">
        <f t="shared" si="452"/>
        <v>0</v>
      </c>
      <c r="O764" s="179">
        <f t="shared" si="453"/>
        <v>0</v>
      </c>
      <c r="P764" s="179"/>
      <c r="Q764" s="179"/>
      <c r="R764" s="179"/>
      <c r="S764" s="179">
        <f t="shared" si="454"/>
        <v>0</v>
      </c>
      <c r="T764" s="179"/>
      <c r="U764" s="179"/>
      <c r="V764" s="179"/>
      <c r="W764" s="179">
        <f t="shared" si="455"/>
        <v>0</v>
      </c>
      <c r="X764" s="179">
        <v>0</v>
      </c>
      <c r="Y764" s="179">
        <f>+[3]BGHM!J175</f>
        <v>700000</v>
      </c>
      <c r="Z764" s="179"/>
      <c r="AA764" s="179">
        <f t="shared" si="456"/>
        <v>700000</v>
      </c>
      <c r="AB764" s="179">
        <f t="shared" si="448"/>
        <v>0</v>
      </c>
      <c r="AC764" s="179">
        <f t="shared" si="448"/>
        <v>700000</v>
      </c>
      <c r="AD764" s="179">
        <f t="shared" si="448"/>
        <v>0</v>
      </c>
      <c r="AE764" s="179">
        <f t="shared" si="449"/>
        <v>700000</v>
      </c>
      <c r="AF764" s="179">
        <v>0</v>
      </c>
      <c r="AG764" s="179">
        <f>+[3]BGHM!AX175</f>
        <v>700000</v>
      </c>
      <c r="AH764" s="179">
        <v>0</v>
      </c>
      <c r="AI764" s="179">
        <f t="shared" si="457"/>
        <v>700000</v>
      </c>
      <c r="AJ764" s="179">
        <f t="shared" si="458"/>
        <v>0</v>
      </c>
      <c r="AK764" s="179">
        <f t="shared" si="458"/>
        <v>0</v>
      </c>
      <c r="AL764" s="179">
        <f t="shared" si="458"/>
        <v>0</v>
      </c>
      <c r="AM764" s="179">
        <f t="shared" si="459"/>
        <v>0</v>
      </c>
      <c r="AN764" s="181" t="str">
        <f t="shared" si="460"/>
        <v xml:space="preserve"> </v>
      </c>
      <c r="AO764" s="181">
        <f t="shared" si="460"/>
        <v>1</v>
      </c>
      <c r="AP764" s="181" t="str">
        <f t="shared" si="460"/>
        <v xml:space="preserve"> </v>
      </c>
      <c r="AQ764" s="181">
        <f t="shared" si="460"/>
        <v>1</v>
      </c>
      <c r="AR764" s="179">
        <f t="shared" si="461"/>
        <v>0</v>
      </c>
      <c r="AS764" s="179">
        <f t="shared" si="461"/>
        <v>0</v>
      </c>
      <c r="AT764" s="179">
        <f t="shared" si="461"/>
        <v>0</v>
      </c>
      <c r="AU764" s="138">
        <f t="shared" si="462"/>
        <v>0</v>
      </c>
      <c r="AV764" s="182"/>
    </row>
    <row r="765" spans="1:48" s="183" customFormat="1" ht="24">
      <c r="A765" s="219"/>
      <c r="B765" s="220"/>
      <c r="C765" s="216" t="s">
        <v>113</v>
      </c>
      <c r="D765" s="179"/>
      <c r="E765" s="179"/>
      <c r="F765" s="179"/>
      <c r="G765" s="179">
        <f t="shared" si="450"/>
        <v>0</v>
      </c>
      <c r="H765" s="179"/>
      <c r="I765" s="179"/>
      <c r="J765" s="179"/>
      <c r="K765" s="179">
        <f t="shared" si="451"/>
        <v>0</v>
      </c>
      <c r="L765" s="179">
        <f t="shared" si="452"/>
        <v>0</v>
      </c>
      <c r="M765" s="179">
        <f t="shared" si="452"/>
        <v>0</v>
      </c>
      <c r="N765" s="179">
        <f t="shared" si="452"/>
        <v>0</v>
      </c>
      <c r="O765" s="179">
        <f t="shared" si="453"/>
        <v>0</v>
      </c>
      <c r="P765" s="179"/>
      <c r="Q765" s="179"/>
      <c r="R765" s="179"/>
      <c r="S765" s="179">
        <f t="shared" si="454"/>
        <v>0</v>
      </c>
      <c r="T765" s="179"/>
      <c r="U765" s="179"/>
      <c r="V765" s="179"/>
      <c r="W765" s="179">
        <f t="shared" si="455"/>
        <v>0</v>
      </c>
      <c r="X765" s="179">
        <v>0</v>
      </c>
      <c r="Y765" s="179">
        <f>+[3]ITRMC!J175</f>
        <v>800000</v>
      </c>
      <c r="Z765" s="179"/>
      <c r="AA765" s="179">
        <f t="shared" si="456"/>
        <v>800000</v>
      </c>
      <c r="AB765" s="179">
        <f t="shared" si="448"/>
        <v>0</v>
      </c>
      <c r="AC765" s="179">
        <f t="shared" si="448"/>
        <v>800000</v>
      </c>
      <c r="AD765" s="179">
        <f t="shared" si="448"/>
        <v>0</v>
      </c>
      <c r="AE765" s="179">
        <f t="shared" si="449"/>
        <v>800000</v>
      </c>
      <c r="AF765" s="179">
        <v>0</v>
      </c>
      <c r="AG765" s="179">
        <f>+[3]ITRMC!AX175</f>
        <v>799452</v>
      </c>
      <c r="AH765" s="179">
        <v>0</v>
      </c>
      <c r="AI765" s="179">
        <f t="shared" si="457"/>
        <v>799452</v>
      </c>
      <c r="AJ765" s="179">
        <f t="shared" si="458"/>
        <v>0</v>
      </c>
      <c r="AK765" s="179">
        <f t="shared" si="458"/>
        <v>548</v>
      </c>
      <c r="AL765" s="179">
        <f t="shared" si="458"/>
        <v>0</v>
      </c>
      <c r="AM765" s="179">
        <f t="shared" si="459"/>
        <v>548</v>
      </c>
      <c r="AN765" s="181" t="str">
        <f t="shared" si="460"/>
        <v xml:space="preserve"> </v>
      </c>
      <c r="AO765" s="181">
        <f t="shared" si="460"/>
        <v>0.99931499999999995</v>
      </c>
      <c r="AP765" s="181" t="str">
        <f t="shared" si="460"/>
        <v xml:space="preserve"> </v>
      </c>
      <c r="AQ765" s="181">
        <f t="shared" si="460"/>
        <v>0.99931499999999995</v>
      </c>
      <c r="AR765" s="179">
        <f t="shared" si="461"/>
        <v>0</v>
      </c>
      <c r="AS765" s="179">
        <f t="shared" si="461"/>
        <v>0</v>
      </c>
      <c r="AT765" s="179">
        <f t="shared" si="461"/>
        <v>0</v>
      </c>
      <c r="AU765" s="138">
        <f t="shared" si="462"/>
        <v>0</v>
      </c>
      <c r="AV765" s="182"/>
    </row>
    <row r="766" spans="1:48" s="183" customFormat="1" ht="24">
      <c r="A766" s="219"/>
      <c r="B766" s="220"/>
      <c r="C766" s="216" t="s">
        <v>138</v>
      </c>
      <c r="D766" s="179"/>
      <c r="E766" s="179"/>
      <c r="F766" s="179"/>
      <c r="G766" s="179">
        <f t="shared" si="450"/>
        <v>0</v>
      </c>
      <c r="H766" s="179"/>
      <c r="I766" s="179"/>
      <c r="J766" s="179"/>
      <c r="K766" s="179">
        <f t="shared" si="451"/>
        <v>0</v>
      </c>
      <c r="L766" s="179">
        <f t="shared" si="452"/>
        <v>0</v>
      </c>
      <c r="M766" s="179">
        <f t="shared" si="452"/>
        <v>0</v>
      </c>
      <c r="N766" s="179">
        <f t="shared" si="452"/>
        <v>0</v>
      </c>
      <c r="O766" s="179">
        <f t="shared" si="453"/>
        <v>0</v>
      </c>
      <c r="P766" s="179"/>
      <c r="Q766" s="179"/>
      <c r="R766" s="179"/>
      <c r="S766" s="179">
        <f t="shared" si="454"/>
        <v>0</v>
      </c>
      <c r="T766" s="179"/>
      <c r="U766" s="179"/>
      <c r="V766" s="179"/>
      <c r="W766" s="179">
        <f t="shared" si="455"/>
        <v>0</v>
      </c>
      <c r="X766" s="179">
        <v>0</v>
      </c>
      <c r="Y766" s="179">
        <f>+[3]MMMHMC!J175</f>
        <v>750000</v>
      </c>
      <c r="Z766" s="179"/>
      <c r="AA766" s="179">
        <f t="shared" si="456"/>
        <v>750000</v>
      </c>
      <c r="AB766" s="179">
        <f t="shared" si="448"/>
        <v>0</v>
      </c>
      <c r="AC766" s="179">
        <f t="shared" si="448"/>
        <v>750000</v>
      </c>
      <c r="AD766" s="179">
        <f t="shared" si="448"/>
        <v>0</v>
      </c>
      <c r="AE766" s="179">
        <f t="shared" si="449"/>
        <v>750000</v>
      </c>
      <c r="AF766" s="179">
        <v>0</v>
      </c>
      <c r="AG766" s="179">
        <f>+[3]MMMHMC!AX175</f>
        <v>750000</v>
      </c>
      <c r="AH766" s="179">
        <v>0</v>
      </c>
      <c r="AI766" s="179">
        <f t="shared" si="457"/>
        <v>750000</v>
      </c>
      <c r="AJ766" s="179">
        <f t="shared" si="458"/>
        <v>0</v>
      </c>
      <c r="AK766" s="179">
        <f t="shared" si="458"/>
        <v>0</v>
      </c>
      <c r="AL766" s="179">
        <f t="shared" si="458"/>
        <v>0</v>
      </c>
      <c r="AM766" s="179">
        <f t="shared" si="459"/>
        <v>0</v>
      </c>
      <c r="AN766" s="181" t="str">
        <f t="shared" si="460"/>
        <v xml:space="preserve"> </v>
      </c>
      <c r="AO766" s="181">
        <f t="shared" si="460"/>
        <v>1</v>
      </c>
      <c r="AP766" s="181" t="str">
        <f t="shared" si="460"/>
        <v xml:space="preserve"> </v>
      </c>
      <c r="AQ766" s="181">
        <f t="shared" si="460"/>
        <v>1</v>
      </c>
      <c r="AR766" s="179">
        <f t="shared" si="461"/>
        <v>0</v>
      </c>
      <c r="AS766" s="179">
        <f t="shared" si="461"/>
        <v>0</v>
      </c>
      <c r="AT766" s="179">
        <f t="shared" si="461"/>
        <v>0</v>
      </c>
      <c r="AU766" s="138">
        <f t="shared" si="462"/>
        <v>0</v>
      </c>
      <c r="AV766" s="182"/>
    </row>
    <row r="767" spans="1:48" s="183" customFormat="1">
      <c r="A767" s="219"/>
      <c r="B767" s="220"/>
      <c r="C767" s="212" t="s">
        <v>166</v>
      </c>
      <c r="D767" s="179"/>
      <c r="E767" s="179"/>
      <c r="F767" s="179"/>
      <c r="G767" s="179">
        <f t="shared" si="450"/>
        <v>0</v>
      </c>
      <c r="H767" s="179"/>
      <c r="I767" s="179"/>
      <c r="J767" s="179"/>
      <c r="K767" s="179">
        <f t="shared" si="451"/>
        <v>0</v>
      </c>
      <c r="L767" s="179">
        <f t="shared" si="452"/>
        <v>0</v>
      </c>
      <c r="M767" s="179">
        <f t="shared" si="452"/>
        <v>0</v>
      </c>
      <c r="N767" s="179">
        <f t="shared" si="452"/>
        <v>0</v>
      </c>
      <c r="O767" s="179">
        <f t="shared" si="453"/>
        <v>0</v>
      </c>
      <c r="P767" s="179"/>
      <c r="Q767" s="179"/>
      <c r="R767" s="179"/>
      <c r="S767" s="179">
        <f t="shared" si="454"/>
        <v>0</v>
      </c>
      <c r="T767" s="179"/>
      <c r="U767" s="179"/>
      <c r="V767" s="179"/>
      <c r="W767" s="179">
        <f t="shared" si="455"/>
        <v>0</v>
      </c>
      <c r="X767" s="179">
        <v>0</v>
      </c>
      <c r="Y767" s="179">
        <f>+[3]R1!J175</f>
        <v>1300000</v>
      </c>
      <c r="Z767" s="179"/>
      <c r="AA767" s="179">
        <f t="shared" si="456"/>
        <v>1300000</v>
      </c>
      <c r="AB767" s="179">
        <f t="shared" si="448"/>
        <v>0</v>
      </c>
      <c r="AC767" s="179">
        <f t="shared" si="448"/>
        <v>1300000</v>
      </c>
      <c r="AD767" s="179">
        <f t="shared" si="448"/>
        <v>0</v>
      </c>
      <c r="AE767" s="179">
        <f t="shared" si="449"/>
        <v>1300000</v>
      </c>
      <c r="AF767" s="179">
        <v>0</v>
      </c>
      <c r="AG767" s="179">
        <f>+[3]R1!AX175</f>
        <v>1299980</v>
      </c>
      <c r="AH767" s="179">
        <v>0</v>
      </c>
      <c r="AI767" s="179">
        <f t="shared" si="457"/>
        <v>1299980</v>
      </c>
      <c r="AJ767" s="179">
        <f t="shared" si="458"/>
        <v>0</v>
      </c>
      <c r="AK767" s="179">
        <f t="shared" si="458"/>
        <v>20</v>
      </c>
      <c r="AL767" s="179">
        <f t="shared" si="458"/>
        <v>0</v>
      </c>
      <c r="AM767" s="179">
        <f t="shared" si="459"/>
        <v>20</v>
      </c>
      <c r="AN767" s="181" t="str">
        <f t="shared" si="460"/>
        <v xml:space="preserve"> </v>
      </c>
      <c r="AO767" s="181">
        <f t="shared" si="460"/>
        <v>0.99998461538461536</v>
      </c>
      <c r="AP767" s="181" t="str">
        <f t="shared" si="460"/>
        <v xml:space="preserve"> </v>
      </c>
      <c r="AQ767" s="181">
        <f t="shared" si="460"/>
        <v>0.99998461538461536</v>
      </c>
      <c r="AR767" s="179">
        <f t="shared" si="461"/>
        <v>0</v>
      </c>
      <c r="AS767" s="179">
        <f t="shared" si="461"/>
        <v>0</v>
      </c>
      <c r="AT767" s="179">
        <f t="shared" si="461"/>
        <v>0</v>
      </c>
      <c r="AU767" s="138">
        <f t="shared" si="462"/>
        <v>0</v>
      </c>
      <c r="AV767" s="182"/>
    </row>
    <row r="768" spans="1:48" s="183" customFormat="1">
      <c r="A768" s="219"/>
      <c r="B768" s="220"/>
      <c r="C768" s="212" t="s">
        <v>139</v>
      </c>
      <c r="D768" s="179"/>
      <c r="E768" s="179"/>
      <c r="F768" s="179"/>
      <c r="G768" s="179">
        <f t="shared" si="450"/>
        <v>0</v>
      </c>
      <c r="H768" s="179"/>
      <c r="I768" s="179"/>
      <c r="J768" s="179"/>
      <c r="K768" s="179">
        <f t="shared" si="451"/>
        <v>0</v>
      </c>
      <c r="L768" s="179">
        <f t="shared" si="452"/>
        <v>0</v>
      </c>
      <c r="M768" s="179">
        <f t="shared" si="452"/>
        <v>0</v>
      </c>
      <c r="N768" s="179">
        <f t="shared" si="452"/>
        <v>0</v>
      </c>
      <c r="O768" s="179">
        <f t="shared" si="453"/>
        <v>0</v>
      </c>
      <c r="P768" s="179"/>
      <c r="Q768" s="179"/>
      <c r="R768" s="179"/>
      <c r="S768" s="179">
        <f t="shared" si="454"/>
        <v>0</v>
      </c>
      <c r="T768" s="179"/>
      <c r="U768" s="179"/>
      <c r="V768" s="179"/>
      <c r="W768" s="179">
        <f t="shared" si="455"/>
        <v>0</v>
      </c>
      <c r="X768" s="179">
        <v>0</v>
      </c>
      <c r="Y768" s="179">
        <f>+[3]CVMC!J175</f>
        <v>1000000</v>
      </c>
      <c r="Z768" s="179"/>
      <c r="AA768" s="179">
        <f t="shared" si="456"/>
        <v>1000000</v>
      </c>
      <c r="AB768" s="179">
        <f t="shared" si="448"/>
        <v>0</v>
      </c>
      <c r="AC768" s="179">
        <f t="shared" si="448"/>
        <v>1000000</v>
      </c>
      <c r="AD768" s="179">
        <f t="shared" si="448"/>
        <v>0</v>
      </c>
      <c r="AE768" s="179">
        <f t="shared" si="449"/>
        <v>1000000</v>
      </c>
      <c r="AF768" s="179">
        <v>0</v>
      </c>
      <c r="AG768" s="179">
        <f>+[3]CVMC!AX175</f>
        <v>708569.21</v>
      </c>
      <c r="AH768" s="179">
        <v>0</v>
      </c>
      <c r="AI768" s="179">
        <f t="shared" si="457"/>
        <v>708569.21</v>
      </c>
      <c r="AJ768" s="179">
        <f t="shared" si="458"/>
        <v>0</v>
      </c>
      <c r="AK768" s="179">
        <f t="shared" si="458"/>
        <v>291430.79000000004</v>
      </c>
      <c r="AL768" s="179">
        <f t="shared" si="458"/>
        <v>0</v>
      </c>
      <c r="AM768" s="179">
        <f t="shared" si="459"/>
        <v>291430.79000000004</v>
      </c>
      <c r="AN768" s="181" t="str">
        <f t="shared" si="460"/>
        <v xml:space="preserve"> </v>
      </c>
      <c r="AO768" s="181">
        <f t="shared" si="460"/>
        <v>0.70856920999999995</v>
      </c>
      <c r="AP768" s="181" t="str">
        <f t="shared" si="460"/>
        <v xml:space="preserve"> </v>
      </c>
      <c r="AQ768" s="181">
        <f t="shared" si="460"/>
        <v>0.70856920999999995</v>
      </c>
      <c r="AR768" s="179">
        <f t="shared" si="461"/>
        <v>0</v>
      </c>
      <c r="AS768" s="179">
        <f t="shared" si="461"/>
        <v>0</v>
      </c>
      <c r="AT768" s="179">
        <f t="shared" si="461"/>
        <v>0</v>
      </c>
      <c r="AU768" s="138">
        <f t="shared" si="462"/>
        <v>0</v>
      </c>
      <c r="AV768" s="182"/>
    </row>
    <row r="769" spans="1:48" s="183" customFormat="1">
      <c r="A769" s="219"/>
      <c r="B769" s="220"/>
      <c r="C769" s="212" t="s">
        <v>59</v>
      </c>
      <c r="D769" s="179"/>
      <c r="E769" s="179"/>
      <c r="F769" s="179"/>
      <c r="G769" s="179">
        <f t="shared" si="450"/>
        <v>0</v>
      </c>
      <c r="H769" s="179"/>
      <c r="I769" s="179"/>
      <c r="J769" s="179"/>
      <c r="K769" s="179">
        <f t="shared" si="451"/>
        <v>0</v>
      </c>
      <c r="L769" s="179">
        <f t="shared" si="452"/>
        <v>0</v>
      </c>
      <c r="M769" s="179">
        <f t="shared" si="452"/>
        <v>0</v>
      </c>
      <c r="N769" s="179">
        <f t="shared" si="452"/>
        <v>0</v>
      </c>
      <c r="O769" s="179">
        <f t="shared" si="453"/>
        <v>0</v>
      </c>
      <c r="P769" s="179"/>
      <c r="Q769" s="179"/>
      <c r="R769" s="179"/>
      <c r="S769" s="179">
        <f t="shared" si="454"/>
        <v>0</v>
      </c>
      <c r="T769" s="179"/>
      <c r="U769" s="179"/>
      <c r="V769" s="179"/>
      <c r="W769" s="179">
        <f t="shared" si="455"/>
        <v>0</v>
      </c>
      <c r="X769" s="179">
        <v>0</v>
      </c>
      <c r="Y769" s="215">
        <f>+[3]VGH!J175</f>
        <v>300000</v>
      </c>
      <c r="Z769" s="179"/>
      <c r="AA769" s="179">
        <f t="shared" si="456"/>
        <v>300000</v>
      </c>
      <c r="AB769" s="179">
        <f t="shared" si="448"/>
        <v>0</v>
      </c>
      <c r="AC769" s="179">
        <f t="shared" si="448"/>
        <v>300000</v>
      </c>
      <c r="AD769" s="179">
        <f t="shared" si="448"/>
        <v>0</v>
      </c>
      <c r="AE769" s="179">
        <f t="shared" si="449"/>
        <v>300000</v>
      </c>
      <c r="AF769" s="179">
        <v>0</v>
      </c>
      <c r="AG769" s="215">
        <f>+[3]VGH!AX175</f>
        <v>247894.07</v>
      </c>
      <c r="AH769" s="179">
        <v>0</v>
      </c>
      <c r="AI769" s="179">
        <f t="shared" si="457"/>
        <v>247894.07</v>
      </c>
      <c r="AJ769" s="179">
        <f t="shared" si="458"/>
        <v>0</v>
      </c>
      <c r="AK769" s="179">
        <f t="shared" si="458"/>
        <v>52105.929999999993</v>
      </c>
      <c r="AL769" s="179">
        <f t="shared" si="458"/>
        <v>0</v>
      </c>
      <c r="AM769" s="179">
        <f t="shared" si="459"/>
        <v>52105.929999999993</v>
      </c>
      <c r="AN769" s="181" t="str">
        <f t="shared" si="460"/>
        <v xml:space="preserve"> </v>
      </c>
      <c r="AO769" s="181">
        <f t="shared" si="460"/>
        <v>0.82631356666666667</v>
      </c>
      <c r="AP769" s="181" t="str">
        <f t="shared" si="460"/>
        <v xml:space="preserve"> </v>
      </c>
      <c r="AQ769" s="181">
        <f t="shared" si="460"/>
        <v>0.82631356666666667</v>
      </c>
      <c r="AR769" s="179">
        <f t="shared" si="461"/>
        <v>0</v>
      </c>
      <c r="AS769" s="179">
        <f t="shared" si="461"/>
        <v>0</v>
      </c>
      <c r="AT769" s="179">
        <f t="shared" si="461"/>
        <v>0</v>
      </c>
      <c r="AU769" s="138">
        <f t="shared" si="462"/>
        <v>0</v>
      </c>
      <c r="AV769" s="182"/>
    </row>
    <row r="770" spans="1:48" s="183" customFormat="1" ht="24">
      <c r="A770" s="219"/>
      <c r="B770" s="220"/>
      <c r="C770" s="216" t="s">
        <v>141</v>
      </c>
      <c r="D770" s="179"/>
      <c r="E770" s="179"/>
      <c r="F770" s="179"/>
      <c r="G770" s="179">
        <f t="shared" si="450"/>
        <v>0</v>
      </c>
      <c r="H770" s="179"/>
      <c r="I770" s="179"/>
      <c r="J770" s="179"/>
      <c r="K770" s="179">
        <f t="shared" si="451"/>
        <v>0</v>
      </c>
      <c r="L770" s="179">
        <f t="shared" si="452"/>
        <v>0</v>
      </c>
      <c r="M770" s="179">
        <f t="shared" si="452"/>
        <v>0</v>
      </c>
      <c r="N770" s="179">
        <f t="shared" si="452"/>
        <v>0</v>
      </c>
      <c r="O770" s="179">
        <f t="shared" si="453"/>
        <v>0</v>
      </c>
      <c r="P770" s="179"/>
      <c r="Q770" s="179"/>
      <c r="R770" s="179"/>
      <c r="S770" s="179">
        <f t="shared" si="454"/>
        <v>0</v>
      </c>
      <c r="T770" s="179"/>
      <c r="U770" s="179"/>
      <c r="V770" s="179"/>
      <c r="W770" s="179">
        <f t="shared" si="455"/>
        <v>0</v>
      </c>
      <c r="X770" s="179">
        <v>0</v>
      </c>
      <c r="Y770" s="179">
        <f>+[3]JBLMGH!J175</f>
        <v>800000</v>
      </c>
      <c r="Z770" s="179"/>
      <c r="AA770" s="179">
        <f t="shared" si="456"/>
        <v>800000</v>
      </c>
      <c r="AB770" s="179">
        <f t="shared" si="448"/>
        <v>0</v>
      </c>
      <c r="AC770" s="179">
        <f t="shared" si="448"/>
        <v>800000</v>
      </c>
      <c r="AD770" s="179">
        <f t="shared" si="448"/>
        <v>0</v>
      </c>
      <c r="AE770" s="179">
        <f t="shared" si="449"/>
        <v>800000</v>
      </c>
      <c r="AF770" s="179">
        <v>0</v>
      </c>
      <c r="AG770" s="179">
        <f>+[3]JBLMGH!AX175</f>
        <v>796597.04</v>
      </c>
      <c r="AH770" s="179">
        <v>0</v>
      </c>
      <c r="AI770" s="179">
        <f t="shared" si="457"/>
        <v>796597.04</v>
      </c>
      <c r="AJ770" s="179">
        <f t="shared" si="458"/>
        <v>0</v>
      </c>
      <c r="AK770" s="179">
        <f t="shared" si="458"/>
        <v>3402.9599999999627</v>
      </c>
      <c r="AL770" s="179">
        <f t="shared" si="458"/>
        <v>0</v>
      </c>
      <c r="AM770" s="179">
        <f t="shared" si="459"/>
        <v>3402.9599999999627</v>
      </c>
      <c r="AN770" s="181" t="str">
        <f t="shared" si="460"/>
        <v xml:space="preserve"> </v>
      </c>
      <c r="AO770" s="181">
        <f t="shared" si="460"/>
        <v>0.99574630000000008</v>
      </c>
      <c r="AP770" s="181" t="str">
        <f t="shared" si="460"/>
        <v xml:space="preserve"> </v>
      </c>
      <c r="AQ770" s="181">
        <f t="shared" si="460"/>
        <v>0.99574630000000008</v>
      </c>
      <c r="AR770" s="179">
        <f t="shared" si="461"/>
        <v>0</v>
      </c>
      <c r="AS770" s="179">
        <f t="shared" si="461"/>
        <v>0</v>
      </c>
      <c r="AT770" s="179">
        <f t="shared" si="461"/>
        <v>0</v>
      </c>
      <c r="AU770" s="138">
        <f t="shared" si="462"/>
        <v>0</v>
      </c>
      <c r="AV770" s="182"/>
    </row>
    <row r="771" spans="1:48" s="183" customFormat="1" ht="24">
      <c r="A771" s="219"/>
      <c r="B771" s="220"/>
      <c r="C771" s="216" t="s">
        <v>140</v>
      </c>
      <c r="D771" s="179"/>
      <c r="E771" s="179"/>
      <c r="F771" s="179"/>
      <c r="G771" s="179">
        <f t="shared" si="450"/>
        <v>0</v>
      </c>
      <c r="H771" s="179"/>
      <c r="I771" s="179"/>
      <c r="J771" s="179"/>
      <c r="K771" s="179">
        <f t="shared" si="451"/>
        <v>0</v>
      </c>
      <c r="L771" s="179">
        <f t="shared" si="452"/>
        <v>0</v>
      </c>
      <c r="M771" s="179">
        <f t="shared" si="452"/>
        <v>0</v>
      </c>
      <c r="N771" s="179">
        <f t="shared" si="452"/>
        <v>0</v>
      </c>
      <c r="O771" s="179">
        <f t="shared" si="453"/>
        <v>0</v>
      </c>
      <c r="P771" s="179"/>
      <c r="Q771" s="179"/>
      <c r="R771" s="179"/>
      <c r="S771" s="179">
        <f t="shared" si="454"/>
        <v>0</v>
      </c>
      <c r="T771" s="179"/>
      <c r="U771" s="179"/>
      <c r="V771" s="179"/>
      <c r="W771" s="179">
        <f t="shared" si="455"/>
        <v>0</v>
      </c>
      <c r="X771" s="179">
        <v>0</v>
      </c>
      <c r="Y771" s="179">
        <f>+[3]DPJGMRMC!J175</f>
        <v>800000</v>
      </c>
      <c r="Z771" s="179"/>
      <c r="AA771" s="179">
        <f t="shared" si="456"/>
        <v>800000</v>
      </c>
      <c r="AB771" s="179">
        <f t="shared" si="448"/>
        <v>0</v>
      </c>
      <c r="AC771" s="179">
        <f t="shared" si="448"/>
        <v>800000</v>
      </c>
      <c r="AD771" s="179">
        <f t="shared" si="448"/>
        <v>0</v>
      </c>
      <c r="AE771" s="179">
        <f t="shared" si="449"/>
        <v>800000</v>
      </c>
      <c r="AF771" s="179">
        <v>0</v>
      </c>
      <c r="AG771" s="179">
        <f>+[3]DPJGMRMC!AX175</f>
        <v>800000</v>
      </c>
      <c r="AH771" s="179">
        <v>0</v>
      </c>
      <c r="AI771" s="179">
        <f t="shared" si="457"/>
        <v>800000</v>
      </c>
      <c r="AJ771" s="179">
        <f t="shared" si="458"/>
        <v>0</v>
      </c>
      <c r="AK771" s="179">
        <f t="shared" si="458"/>
        <v>0</v>
      </c>
      <c r="AL771" s="179">
        <f t="shared" si="458"/>
        <v>0</v>
      </c>
      <c r="AM771" s="179">
        <f t="shared" si="459"/>
        <v>0</v>
      </c>
      <c r="AN771" s="181" t="str">
        <f t="shared" si="460"/>
        <v xml:space="preserve"> </v>
      </c>
      <c r="AO771" s="181">
        <f t="shared" si="460"/>
        <v>1</v>
      </c>
      <c r="AP771" s="181" t="str">
        <f t="shared" si="460"/>
        <v xml:space="preserve"> </v>
      </c>
      <c r="AQ771" s="181">
        <f t="shared" si="460"/>
        <v>1</v>
      </c>
      <c r="AR771" s="179">
        <f t="shared" si="461"/>
        <v>0</v>
      </c>
      <c r="AS771" s="179">
        <f t="shared" si="461"/>
        <v>0</v>
      </c>
      <c r="AT771" s="179">
        <f t="shared" si="461"/>
        <v>0</v>
      </c>
      <c r="AU771" s="138">
        <f t="shared" si="462"/>
        <v>0</v>
      </c>
      <c r="AV771" s="182"/>
    </row>
    <row r="772" spans="1:48" s="183" customFormat="1">
      <c r="A772" s="219"/>
      <c r="B772" s="136"/>
      <c r="C772" s="216" t="s">
        <v>115</v>
      </c>
      <c r="D772" s="179"/>
      <c r="E772" s="179"/>
      <c r="F772" s="179"/>
      <c r="G772" s="179">
        <f t="shared" si="450"/>
        <v>0</v>
      </c>
      <c r="H772" s="179"/>
      <c r="I772" s="179"/>
      <c r="J772" s="179"/>
      <c r="K772" s="179">
        <f t="shared" si="451"/>
        <v>0</v>
      </c>
      <c r="L772" s="179">
        <f t="shared" si="452"/>
        <v>0</v>
      </c>
      <c r="M772" s="179">
        <f t="shared" si="452"/>
        <v>0</v>
      </c>
      <c r="N772" s="179">
        <f t="shared" si="452"/>
        <v>0</v>
      </c>
      <c r="O772" s="179">
        <f t="shared" si="453"/>
        <v>0</v>
      </c>
      <c r="P772" s="179"/>
      <c r="Q772" s="179"/>
      <c r="R772" s="179"/>
      <c r="S772" s="179">
        <f t="shared" si="454"/>
        <v>0</v>
      </c>
      <c r="T772" s="179"/>
      <c r="U772" s="179"/>
      <c r="V772" s="179"/>
      <c r="W772" s="179">
        <f t="shared" si="455"/>
        <v>0</v>
      </c>
      <c r="X772" s="179">
        <v>0</v>
      </c>
      <c r="Y772" s="179">
        <f>+[3]BRH!J175</f>
        <v>700000</v>
      </c>
      <c r="Z772" s="179"/>
      <c r="AA772" s="179">
        <f t="shared" si="456"/>
        <v>700000</v>
      </c>
      <c r="AB772" s="179">
        <f t="shared" si="448"/>
        <v>0</v>
      </c>
      <c r="AC772" s="179">
        <f t="shared" si="448"/>
        <v>700000</v>
      </c>
      <c r="AD772" s="179">
        <f t="shared" si="448"/>
        <v>0</v>
      </c>
      <c r="AE772" s="179">
        <f t="shared" si="449"/>
        <v>700000</v>
      </c>
      <c r="AF772" s="179">
        <v>0</v>
      </c>
      <c r="AG772" s="179">
        <f>+[3]BRH!AX175</f>
        <v>379443.56</v>
      </c>
      <c r="AH772" s="179">
        <v>0</v>
      </c>
      <c r="AI772" s="179">
        <f t="shared" si="457"/>
        <v>379443.56</v>
      </c>
      <c r="AJ772" s="179">
        <f t="shared" si="458"/>
        <v>0</v>
      </c>
      <c r="AK772" s="179">
        <f t="shared" si="458"/>
        <v>320556.44</v>
      </c>
      <c r="AL772" s="179">
        <f t="shared" si="458"/>
        <v>0</v>
      </c>
      <c r="AM772" s="179">
        <f t="shared" si="459"/>
        <v>320556.44</v>
      </c>
      <c r="AN772" s="181" t="str">
        <f t="shared" si="460"/>
        <v xml:space="preserve"> </v>
      </c>
      <c r="AO772" s="181">
        <f t="shared" si="460"/>
        <v>0.54206222857142861</v>
      </c>
      <c r="AP772" s="181" t="str">
        <f t="shared" si="460"/>
        <v xml:space="preserve"> </v>
      </c>
      <c r="AQ772" s="181">
        <f t="shared" si="460"/>
        <v>0.54206222857142861</v>
      </c>
      <c r="AR772" s="179">
        <f t="shared" si="461"/>
        <v>0</v>
      </c>
      <c r="AS772" s="179">
        <f t="shared" si="461"/>
        <v>0</v>
      </c>
      <c r="AT772" s="179">
        <f t="shared" si="461"/>
        <v>0</v>
      </c>
      <c r="AU772" s="138">
        <f t="shared" si="462"/>
        <v>0</v>
      </c>
      <c r="AV772" s="182"/>
    </row>
    <row r="773" spans="1:48" s="183" customFormat="1">
      <c r="A773" s="219"/>
      <c r="B773" s="220"/>
      <c r="C773" s="212" t="s">
        <v>116</v>
      </c>
      <c r="D773" s="179"/>
      <c r="E773" s="179"/>
      <c r="F773" s="179"/>
      <c r="G773" s="179">
        <f t="shared" si="450"/>
        <v>0</v>
      </c>
      <c r="H773" s="179"/>
      <c r="I773" s="179"/>
      <c r="J773" s="179"/>
      <c r="K773" s="179">
        <f t="shared" si="451"/>
        <v>0</v>
      </c>
      <c r="L773" s="179">
        <f t="shared" si="452"/>
        <v>0</v>
      </c>
      <c r="M773" s="179">
        <f t="shared" si="452"/>
        <v>0</v>
      </c>
      <c r="N773" s="179">
        <f t="shared" si="452"/>
        <v>0</v>
      </c>
      <c r="O773" s="179">
        <f t="shared" si="453"/>
        <v>0</v>
      </c>
      <c r="P773" s="179"/>
      <c r="Q773" s="179"/>
      <c r="R773" s="179"/>
      <c r="S773" s="179">
        <f t="shared" si="454"/>
        <v>0</v>
      </c>
      <c r="T773" s="179"/>
      <c r="U773" s="179"/>
      <c r="V773" s="179"/>
      <c r="W773" s="179">
        <f t="shared" si="455"/>
        <v>0</v>
      </c>
      <c r="X773" s="179">
        <v>0</v>
      </c>
      <c r="Y773" s="179">
        <f>+[3]BMC!J175</f>
        <v>1000000</v>
      </c>
      <c r="Z773" s="179"/>
      <c r="AA773" s="179">
        <f t="shared" si="456"/>
        <v>1000000</v>
      </c>
      <c r="AB773" s="179">
        <f t="shared" si="448"/>
        <v>0</v>
      </c>
      <c r="AC773" s="179">
        <f t="shared" si="448"/>
        <v>1000000</v>
      </c>
      <c r="AD773" s="179">
        <f t="shared" si="448"/>
        <v>0</v>
      </c>
      <c r="AE773" s="179">
        <f t="shared" si="449"/>
        <v>1000000</v>
      </c>
      <c r="AF773" s="179">
        <v>0</v>
      </c>
      <c r="AG773" s="179">
        <f>+[3]BMC!AX175</f>
        <v>1000000</v>
      </c>
      <c r="AH773" s="179">
        <v>0</v>
      </c>
      <c r="AI773" s="179">
        <f t="shared" si="457"/>
        <v>1000000</v>
      </c>
      <c r="AJ773" s="179">
        <f t="shared" si="458"/>
        <v>0</v>
      </c>
      <c r="AK773" s="179">
        <f t="shared" si="458"/>
        <v>0</v>
      </c>
      <c r="AL773" s="179">
        <f t="shared" si="458"/>
        <v>0</v>
      </c>
      <c r="AM773" s="179">
        <f t="shared" si="459"/>
        <v>0</v>
      </c>
      <c r="AN773" s="181" t="str">
        <f t="shared" si="460"/>
        <v xml:space="preserve"> </v>
      </c>
      <c r="AO773" s="181">
        <f t="shared" si="460"/>
        <v>1</v>
      </c>
      <c r="AP773" s="181" t="str">
        <f t="shared" si="460"/>
        <v xml:space="preserve"> </v>
      </c>
      <c r="AQ773" s="181">
        <f t="shared" si="460"/>
        <v>1</v>
      </c>
      <c r="AR773" s="179">
        <f t="shared" si="461"/>
        <v>0</v>
      </c>
      <c r="AS773" s="179">
        <f t="shared" si="461"/>
        <v>0</v>
      </c>
      <c r="AT773" s="179">
        <f t="shared" si="461"/>
        <v>0</v>
      </c>
      <c r="AU773" s="138">
        <f t="shared" si="462"/>
        <v>0</v>
      </c>
      <c r="AV773" s="182"/>
    </row>
    <row r="774" spans="1:48" s="183" customFormat="1" ht="24">
      <c r="A774" s="219"/>
      <c r="B774" s="220"/>
      <c r="C774" s="216" t="s">
        <v>142</v>
      </c>
      <c r="D774" s="179"/>
      <c r="E774" s="179"/>
      <c r="F774" s="179"/>
      <c r="G774" s="179">
        <f t="shared" si="450"/>
        <v>0</v>
      </c>
      <c r="H774" s="179"/>
      <c r="I774" s="179"/>
      <c r="J774" s="179"/>
      <c r="K774" s="179">
        <f t="shared" si="451"/>
        <v>0</v>
      </c>
      <c r="L774" s="179">
        <f t="shared" si="452"/>
        <v>0</v>
      </c>
      <c r="M774" s="179">
        <f t="shared" si="452"/>
        <v>0</v>
      </c>
      <c r="N774" s="179">
        <f t="shared" si="452"/>
        <v>0</v>
      </c>
      <c r="O774" s="179">
        <f t="shared" si="453"/>
        <v>0</v>
      </c>
      <c r="P774" s="179"/>
      <c r="Q774" s="179"/>
      <c r="R774" s="179"/>
      <c r="S774" s="179">
        <f t="shared" si="454"/>
        <v>0</v>
      </c>
      <c r="T774" s="179"/>
      <c r="U774" s="179"/>
      <c r="V774" s="179"/>
      <c r="W774" s="179">
        <f t="shared" si="455"/>
        <v>0</v>
      </c>
      <c r="X774" s="179">
        <v>0</v>
      </c>
      <c r="Y774" s="179">
        <f>+[3]CLMMRH!J175</f>
        <v>1100000</v>
      </c>
      <c r="Z774" s="179"/>
      <c r="AA774" s="179">
        <f t="shared" si="456"/>
        <v>1100000</v>
      </c>
      <c r="AB774" s="179">
        <f t="shared" si="448"/>
        <v>0</v>
      </c>
      <c r="AC774" s="179">
        <f t="shared" si="448"/>
        <v>1100000</v>
      </c>
      <c r="AD774" s="179">
        <f t="shared" si="448"/>
        <v>0</v>
      </c>
      <c r="AE774" s="179">
        <f t="shared" si="449"/>
        <v>1100000</v>
      </c>
      <c r="AF774" s="179">
        <v>0</v>
      </c>
      <c r="AG774" s="179">
        <f>+[3]CLMMRH!AX175</f>
        <v>1100000</v>
      </c>
      <c r="AH774" s="179">
        <v>0</v>
      </c>
      <c r="AI774" s="179">
        <f t="shared" si="457"/>
        <v>1100000</v>
      </c>
      <c r="AJ774" s="179">
        <f t="shared" si="458"/>
        <v>0</v>
      </c>
      <c r="AK774" s="179">
        <f t="shared" si="458"/>
        <v>0</v>
      </c>
      <c r="AL774" s="179">
        <f t="shared" si="458"/>
        <v>0</v>
      </c>
      <c r="AM774" s="179">
        <f t="shared" si="459"/>
        <v>0</v>
      </c>
      <c r="AN774" s="181" t="str">
        <f t="shared" si="460"/>
        <v xml:space="preserve"> </v>
      </c>
      <c r="AO774" s="181">
        <f t="shared" si="460"/>
        <v>1</v>
      </c>
      <c r="AP774" s="181" t="str">
        <f t="shared" si="460"/>
        <v xml:space="preserve"> </v>
      </c>
      <c r="AQ774" s="181">
        <f t="shared" si="460"/>
        <v>1</v>
      </c>
      <c r="AR774" s="179">
        <f t="shared" si="461"/>
        <v>0</v>
      </c>
      <c r="AS774" s="179">
        <f t="shared" si="461"/>
        <v>0</v>
      </c>
      <c r="AT774" s="179">
        <f t="shared" si="461"/>
        <v>0</v>
      </c>
      <c r="AU774" s="138">
        <f t="shared" si="462"/>
        <v>0</v>
      </c>
      <c r="AV774" s="182"/>
    </row>
    <row r="775" spans="1:48" s="183" customFormat="1" ht="24">
      <c r="A775" s="219"/>
      <c r="B775" s="220"/>
      <c r="C775" s="216" t="s">
        <v>249</v>
      </c>
      <c r="D775" s="179"/>
      <c r="E775" s="179"/>
      <c r="F775" s="179"/>
      <c r="G775" s="179">
        <f t="shared" si="450"/>
        <v>0</v>
      </c>
      <c r="H775" s="179"/>
      <c r="I775" s="179"/>
      <c r="J775" s="179"/>
      <c r="K775" s="179">
        <f t="shared" si="451"/>
        <v>0</v>
      </c>
      <c r="L775" s="179">
        <f t="shared" si="452"/>
        <v>0</v>
      </c>
      <c r="M775" s="179">
        <f t="shared" si="452"/>
        <v>0</v>
      </c>
      <c r="N775" s="179">
        <f t="shared" si="452"/>
        <v>0</v>
      </c>
      <c r="O775" s="179">
        <f t="shared" si="453"/>
        <v>0</v>
      </c>
      <c r="P775" s="179"/>
      <c r="Q775" s="179"/>
      <c r="R775" s="179"/>
      <c r="S775" s="179">
        <f t="shared" si="454"/>
        <v>0</v>
      </c>
      <c r="T775" s="179"/>
      <c r="U775" s="179"/>
      <c r="V775" s="179"/>
      <c r="W775" s="179">
        <f t="shared" si="455"/>
        <v>0</v>
      </c>
      <c r="X775" s="179">
        <v>0</v>
      </c>
      <c r="Y775" s="215">
        <f>+[3]GCGMH!J175</f>
        <v>300000</v>
      </c>
      <c r="Z775" s="179"/>
      <c r="AA775" s="179">
        <f t="shared" si="456"/>
        <v>300000</v>
      </c>
      <c r="AB775" s="179">
        <f t="shared" si="448"/>
        <v>0</v>
      </c>
      <c r="AC775" s="179">
        <f t="shared" si="448"/>
        <v>300000</v>
      </c>
      <c r="AD775" s="179">
        <f t="shared" si="448"/>
        <v>0</v>
      </c>
      <c r="AE775" s="179">
        <f t="shared" si="449"/>
        <v>300000</v>
      </c>
      <c r="AF775" s="179">
        <v>0</v>
      </c>
      <c r="AG775" s="215">
        <f>+[3]GCGMH!AX175</f>
        <v>299999.59999999998</v>
      </c>
      <c r="AH775" s="179">
        <v>0</v>
      </c>
      <c r="AI775" s="179">
        <f t="shared" si="457"/>
        <v>299999.59999999998</v>
      </c>
      <c r="AJ775" s="179">
        <f t="shared" si="458"/>
        <v>0</v>
      </c>
      <c r="AK775" s="179">
        <f t="shared" si="458"/>
        <v>0.40000000002328306</v>
      </c>
      <c r="AL775" s="179">
        <f t="shared" si="458"/>
        <v>0</v>
      </c>
      <c r="AM775" s="179">
        <f t="shared" si="459"/>
        <v>0.40000000002328306</v>
      </c>
      <c r="AN775" s="181" t="str">
        <f t="shared" si="460"/>
        <v xml:space="preserve"> </v>
      </c>
      <c r="AO775" s="181">
        <f t="shared" si="460"/>
        <v>0.99999866666666659</v>
      </c>
      <c r="AP775" s="181" t="str">
        <f t="shared" si="460"/>
        <v xml:space="preserve"> </v>
      </c>
      <c r="AQ775" s="181">
        <f t="shared" si="460"/>
        <v>0.99999866666666659</v>
      </c>
      <c r="AR775" s="179">
        <f t="shared" si="461"/>
        <v>0</v>
      </c>
      <c r="AS775" s="179">
        <f t="shared" si="461"/>
        <v>0</v>
      </c>
      <c r="AT775" s="179">
        <f t="shared" si="461"/>
        <v>0</v>
      </c>
      <c r="AU775" s="138">
        <f t="shared" si="462"/>
        <v>0</v>
      </c>
      <c r="AV775" s="182"/>
    </row>
    <row r="776" spans="1:48" s="183" customFormat="1" ht="24">
      <c r="A776" s="219"/>
      <c r="B776" s="220"/>
      <c r="C776" s="216" t="s">
        <v>153</v>
      </c>
      <c r="D776" s="179"/>
      <c r="E776" s="179"/>
      <c r="F776" s="179"/>
      <c r="G776" s="179">
        <f t="shared" si="450"/>
        <v>0</v>
      </c>
      <c r="H776" s="179"/>
      <c r="I776" s="179"/>
      <c r="J776" s="179"/>
      <c r="K776" s="179">
        <f t="shared" si="451"/>
        <v>0</v>
      </c>
      <c r="L776" s="179">
        <f t="shared" si="452"/>
        <v>0</v>
      </c>
      <c r="M776" s="179">
        <f t="shared" si="452"/>
        <v>0</v>
      </c>
      <c r="N776" s="179">
        <f t="shared" si="452"/>
        <v>0</v>
      </c>
      <c r="O776" s="179">
        <f t="shared" si="453"/>
        <v>0</v>
      </c>
      <c r="P776" s="179"/>
      <c r="Q776" s="179"/>
      <c r="R776" s="179"/>
      <c r="S776" s="179">
        <f t="shared" si="454"/>
        <v>0</v>
      </c>
      <c r="T776" s="179"/>
      <c r="U776" s="179"/>
      <c r="V776" s="179"/>
      <c r="W776" s="179">
        <f t="shared" si="455"/>
        <v>0</v>
      </c>
      <c r="X776" s="179">
        <v>0</v>
      </c>
      <c r="Y776" s="179">
        <f>+[3]VSMMC!J175</f>
        <v>5000000</v>
      </c>
      <c r="Z776" s="179"/>
      <c r="AA776" s="179">
        <f t="shared" si="456"/>
        <v>5000000</v>
      </c>
      <c r="AB776" s="179">
        <f t="shared" si="448"/>
        <v>0</v>
      </c>
      <c r="AC776" s="179">
        <f t="shared" si="448"/>
        <v>5000000</v>
      </c>
      <c r="AD776" s="179">
        <f t="shared" si="448"/>
        <v>0</v>
      </c>
      <c r="AE776" s="179">
        <f t="shared" si="449"/>
        <v>5000000</v>
      </c>
      <c r="AF776" s="179">
        <v>0</v>
      </c>
      <c r="AG776" s="179">
        <f>+[3]VSMMC!AX175</f>
        <v>5000000</v>
      </c>
      <c r="AH776" s="179">
        <v>0</v>
      </c>
      <c r="AI776" s="179">
        <f t="shared" si="457"/>
        <v>5000000</v>
      </c>
      <c r="AJ776" s="179">
        <f t="shared" si="458"/>
        <v>0</v>
      </c>
      <c r="AK776" s="179">
        <f t="shared" si="458"/>
        <v>0</v>
      </c>
      <c r="AL776" s="179">
        <f t="shared" si="458"/>
        <v>0</v>
      </c>
      <c r="AM776" s="179">
        <f t="shared" si="459"/>
        <v>0</v>
      </c>
      <c r="AN776" s="181" t="str">
        <f t="shared" si="460"/>
        <v xml:space="preserve"> </v>
      </c>
      <c r="AO776" s="181">
        <f t="shared" si="460"/>
        <v>1</v>
      </c>
      <c r="AP776" s="181" t="str">
        <f t="shared" si="460"/>
        <v xml:space="preserve"> </v>
      </c>
      <c r="AQ776" s="181">
        <f t="shared" si="460"/>
        <v>1</v>
      </c>
      <c r="AR776" s="179">
        <f t="shared" si="461"/>
        <v>0</v>
      </c>
      <c r="AS776" s="179">
        <f t="shared" si="461"/>
        <v>0</v>
      </c>
      <c r="AT776" s="179">
        <f t="shared" si="461"/>
        <v>0</v>
      </c>
      <c r="AU776" s="138">
        <f t="shared" si="462"/>
        <v>0</v>
      </c>
      <c r="AV776" s="182"/>
    </row>
    <row r="777" spans="1:48" s="183" customFormat="1" ht="24">
      <c r="A777" s="219"/>
      <c r="B777" s="220"/>
      <c r="C777" s="216" t="s">
        <v>61</v>
      </c>
      <c r="D777" s="179"/>
      <c r="E777" s="179"/>
      <c r="F777" s="179"/>
      <c r="G777" s="179">
        <f t="shared" si="450"/>
        <v>0</v>
      </c>
      <c r="H777" s="179"/>
      <c r="I777" s="179"/>
      <c r="J777" s="179"/>
      <c r="K777" s="179">
        <f t="shared" si="451"/>
        <v>0</v>
      </c>
      <c r="L777" s="179">
        <f t="shared" si="452"/>
        <v>0</v>
      </c>
      <c r="M777" s="179">
        <f t="shared" si="452"/>
        <v>0</v>
      </c>
      <c r="N777" s="179">
        <f t="shared" si="452"/>
        <v>0</v>
      </c>
      <c r="O777" s="179">
        <f t="shared" si="453"/>
        <v>0</v>
      </c>
      <c r="P777" s="179"/>
      <c r="Q777" s="179"/>
      <c r="R777" s="179"/>
      <c r="S777" s="179">
        <f t="shared" si="454"/>
        <v>0</v>
      </c>
      <c r="T777" s="179"/>
      <c r="U777" s="179"/>
      <c r="V777" s="179"/>
      <c r="W777" s="179">
        <f t="shared" si="455"/>
        <v>0</v>
      </c>
      <c r="X777" s="179">
        <v>0</v>
      </c>
      <c r="Y777" s="179">
        <f>+[3]EVRMC!J175</f>
        <v>800000</v>
      </c>
      <c r="Z777" s="179"/>
      <c r="AA777" s="179">
        <f t="shared" si="456"/>
        <v>800000</v>
      </c>
      <c r="AB777" s="179">
        <f t="shared" si="448"/>
        <v>0</v>
      </c>
      <c r="AC777" s="179">
        <f t="shared" si="448"/>
        <v>800000</v>
      </c>
      <c r="AD777" s="179">
        <f t="shared" si="448"/>
        <v>0</v>
      </c>
      <c r="AE777" s="179">
        <f t="shared" si="449"/>
        <v>800000</v>
      </c>
      <c r="AF777" s="179">
        <v>0</v>
      </c>
      <c r="AG777" s="179">
        <f>+[3]EVRMC!AX175</f>
        <v>146902.24</v>
      </c>
      <c r="AH777" s="179">
        <v>0</v>
      </c>
      <c r="AI777" s="179">
        <f t="shared" si="457"/>
        <v>146902.24</v>
      </c>
      <c r="AJ777" s="179">
        <f t="shared" si="458"/>
        <v>0</v>
      </c>
      <c r="AK777" s="179">
        <f t="shared" si="458"/>
        <v>653097.76</v>
      </c>
      <c r="AL777" s="179">
        <f t="shared" si="458"/>
        <v>0</v>
      </c>
      <c r="AM777" s="179">
        <f t="shared" si="459"/>
        <v>653097.76</v>
      </c>
      <c r="AN777" s="181" t="str">
        <f t="shared" si="460"/>
        <v xml:space="preserve"> </v>
      </c>
      <c r="AO777" s="181">
        <f t="shared" si="460"/>
        <v>0.18362779999999998</v>
      </c>
      <c r="AP777" s="181" t="str">
        <f t="shared" si="460"/>
        <v xml:space="preserve"> </v>
      </c>
      <c r="AQ777" s="181">
        <f t="shared" si="460"/>
        <v>0.18362779999999998</v>
      </c>
      <c r="AR777" s="179">
        <f t="shared" si="461"/>
        <v>0</v>
      </c>
      <c r="AS777" s="179">
        <f t="shared" si="461"/>
        <v>0</v>
      </c>
      <c r="AT777" s="179">
        <f t="shared" si="461"/>
        <v>0</v>
      </c>
      <c r="AU777" s="138">
        <f t="shared" si="462"/>
        <v>0</v>
      </c>
      <c r="AV777" s="182"/>
    </row>
    <row r="778" spans="1:48" s="183" customFormat="1" ht="24">
      <c r="A778" s="219"/>
      <c r="B778" s="220"/>
      <c r="C778" s="216" t="s">
        <v>144</v>
      </c>
      <c r="D778" s="179"/>
      <c r="E778" s="179"/>
      <c r="F778" s="179"/>
      <c r="G778" s="179">
        <f t="shared" si="450"/>
        <v>0</v>
      </c>
      <c r="H778" s="179"/>
      <c r="I778" s="179"/>
      <c r="J778" s="179"/>
      <c r="K778" s="179">
        <f t="shared" si="451"/>
        <v>0</v>
      </c>
      <c r="L778" s="179">
        <f t="shared" si="452"/>
        <v>0</v>
      </c>
      <c r="M778" s="179">
        <f t="shared" si="452"/>
        <v>0</v>
      </c>
      <c r="N778" s="179">
        <f t="shared" si="452"/>
        <v>0</v>
      </c>
      <c r="O778" s="179">
        <f t="shared" si="453"/>
        <v>0</v>
      </c>
      <c r="P778" s="179"/>
      <c r="Q778" s="179"/>
      <c r="R778" s="179"/>
      <c r="S778" s="179">
        <f t="shared" si="454"/>
        <v>0</v>
      </c>
      <c r="T778" s="179"/>
      <c r="U778" s="179"/>
      <c r="V778" s="179"/>
      <c r="W778" s="179">
        <f t="shared" si="455"/>
        <v>0</v>
      </c>
      <c r="X778" s="179">
        <f>+[3]HILARION!J174</f>
        <v>0</v>
      </c>
      <c r="Y778" s="179">
        <f>+[3]HILARION!J175</f>
        <v>500000</v>
      </c>
      <c r="Z778" s="179"/>
      <c r="AA778" s="179">
        <f t="shared" si="456"/>
        <v>500000</v>
      </c>
      <c r="AB778" s="179">
        <f t="shared" si="448"/>
        <v>0</v>
      </c>
      <c r="AC778" s="179">
        <f t="shared" si="448"/>
        <v>500000</v>
      </c>
      <c r="AD778" s="179">
        <f t="shared" si="448"/>
        <v>0</v>
      </c>
      <c r="AE778" s="179">
        <f t="shared" si="449"/>
        <v>500000</v>
      </c>
      <c r="AF778" s="179">
        <f>+[3]HILARION!AX174</f>
        <v>0</v>
      </c>
      <c r="AG778" s="179">
        <f>+[3]HILARION!AX175</f>
        <v>143705</v>
      </c>
      <c r="AH778" s="179">
        <v>0</v>
      </c>
      <c r="AI778" s="179">
        <f t="shared" si="457"/>
        <v>143705</v>
      </c>
      <c r="AJ778" s="179">
        <f t="shared" si="458"/>
        <v>0</v>
      </c>
      <c r="AK778" s="179">
        <f t="shared" si="458"/>
        <v>356295</v>
      </c>
      <c r="AL778" s="179">
        <f t="shared" si="458"/>
        <v>0</v>
      </c>
      <c r="AM778" s="179">
        <f t="shared" si="459"/>
        <v>356295</v>
      </c>
      <c r="AN778" s="181" t="str">
        <f t="shared" si="460"/>
        <v xml:space="preserve"> </v>
      </c>
      <c r="AO778" s="181">
        <f t="shared" si="460"/>
        <v>0.28741</v>
      </c>
      <c r="AP778" s="181" t="str">
        <f t="shared" si="460"/>
        <v xml:space="preserve"> </v>
      </c>
      <c r="AQ778" s="181">
        <f t="shared" si="460"/>
        <v>0.28741</v>
      </c>
      <c r="AR778" s="179">
        <f t="shared" si="461"/>
        <v>0</v>
      </c>
      <c r="AS778" s="179">
        <f t="shared" si="461"/>
        <v>0</v>
      </c>
      <c r="AT778" s="179">
        <f t="shared" si="461"/>
        <v>0</v>
      </c>
      <c r="AU778" s="138">
        <f t="shared" si="462"/>
        <v>0</v>
      </c>
      <c r="AV778" s="182"/>
    </row>
    <row r="779" spans="1:48" s="183" customFormat="1">
      <c r="A779" s="219"/>
      <c r="B779" s="220"/>
      <c r="C779" s="216" t="s">
        <v>170</v>
      </c>
      <c r="D779" s="179"/>
      <c r="E779" s="179"/>
      <c r="F779" s="179"/>
      <c r="G779" s="179">
        <f t="shared" si="450"/>
        <v>0</v>
      </c>
      <c r="H779" s="179"/>
      <c r="I779" s="179"/>
      <c r="J779" s="179"/>
      <c r="K779" s="179">
        <f t="shared" si="451"/>
        <v>0</v>
      </c>
      <c r="L779" s="179">
        <f t="shared" si="452"/>
        <v>0</v>
      </c>
      <c r="M779" s="179">
        <f t="shared" si="452"/>
        <v>0</v>
      </c>
      <c r="N779" s="179">
        <f t="shared" si="452"/>
        <v>0</v>
      </c>
      <c r="O779" s="179">
        <f t="shared" si="453"/>
        <v>0</v>
      </c>
      <c r="P779" s="179"/>
      <c r="Q779" s="179"/>
      <c r="R779" s="179"/>
      <c r="S779" s="179">
        <f t="shared" si="454"/>
        <v>0</v>
      </c>
      <c r="T779" s="179"/>
      <c r="U779" s="179"/>
      <c r="V779" s="179"/>
      <c r="W779" s="179">
        <f t="shared" si="455"/>
        <v>0</v>
      </c>
      <c r="X779" s="179">
        <v>0</v>
      </c>
      <c r="Y779" s="179">
        <f>+[3]DRH!J175</f>
        <v>800000</v>
      </c>
      <c r="Z779" s="179"/>
      <c r="AA779" s="179">
        <f t="shared" si="456"/>
        <v>800000</v>
      </c>
      <c r="AB779" s="179">
        <f t="shared" si="448"/>
        <v>0</v>
      </c>
      <c r="AC779" s="179">
        <f t="shared" si="448"/>
        <v>800000</v>
      </c>
      <c r="AD779" s="179">
        <f t="shared" si="448"/>
        <v>0</v>
      </c>
      <c r="AE779" s="179">
        <f t="shared" si="449"/>
        <v>800000</v>
      </c>
      <c r="AF779" s="179">
        <f>+[3]DRH!AX174</f>
        <v>0</v>
      </c>
      <c r="AG779" s="179">
        <f>+[3]DRH!AX175</f>
        <v>0</v>
      </c>
      <c r="AH779" s="179">
        <v>0</v>
      </c>
      <c r="AI779" s="179">
        <f t="shared" si="457"/>
        <v>0</v>
      </c>
      <c r="AJ779" s="179">
        <f t="shared" si="458"/>
        <v>0</v>
      </c>
      <c r="AK779" s="179">
        <f t="shared" si="458"/>
        <v>800000</v>
      </c>
      <c r="AL779" s="179">
        <f t="shared" si="458"/>
        <v>0</v>
      </c>
      <c r="AM779" s="179">
        <f t="shared" si="459"/>
        <v>800000</v>
      </c>
      <c r="AN779" s="181" t="str">
        <f t="shared" si="460"/>
        <v xml:space="preserve"> </v>
      </c>
      <c r="AO779" s="181">
        <f t="shared" si="460"/>
        <v>0</v>
      </c>
      <c r="AP779" s="181" t="str">
        <f t="shared" si="460"/>
        <v xml:space="preserve"> </v>
      </c>
      <c r="AQ779" s="181">
        <f t="shared" si="460"/>
        <v>0</v>
      </c>
      <c r="AR779" s="179">
        <f t="shared" si="461"/>
        <v>0</v>
      </c>
      <c r="AS779" s="179">
        <f t="shared" si="461"/>
        <v>0</v>
      </c>
      <c r="AT779" s="179">
        <f t="shared" si="461"/>
        <v>0</v>
      </c>
      <c r="AU779" s="138">
        <f t="shared" si="462"/>
        <v>0</v>
      </c>
      <c r="AV779" s="182"/>
    </row>
    <row r="780" spans="1:48" s="183" customFormat="1">
      <c r="A780" s="219"/>
      <c r="B780" s="220"/>
      <c r="C780" s="216" t="s">
        <v>171</v>
      </c>
      <c r="D780" s="179"/>
      <c r="E780" s="179"/>
      <c r="F780" s="179"/>
      <c r="G780" s="179">
        <f t="shared" si="450"/>
        <v>0</v>
      </c>
      <c r="H780" s="179"/>
      <c r="I780" s="179"/>
      <c r="J780" s="179"/>
      <c r="K780" s="179">
        <f t="shared" si="451"/>
        <v>0</v>
      </c>
      <c r="L780" s="179">
        <f t="shared" si="452"/>
        <v>0</v>
      </c>
      <c r="M780" s="179">
        <f t="shared" si="452"/>
        <v>0</v>
      </c>
      <c r="N780" s="179">
        <f t="shared" si="452"/>
        <v>0</v>
      </c>
      <c r="O780" s="179">
        <f t="shared" si="453"/>
        <v>0</v>
      </c>
      <c r="P780" s="179"/>
      <c r="Q780" s="179"/>
      <c r="R780" s="179"/>
      <c r="S780" s="179">
        <f t="shared" si="454"/>
        <v>0</v>
      </c>
      <c r="T780" s="179"/>
      <c r="U780" s="179"/>
      <c r="V780" s="179"/>
      <c r="W780" s="179">
        <f t="shared" si="455"/>
        <v>0</v>
      </c>
      <c r="X780" s="179">
        <v>0</v>
      </c>
      <c r="Y780" s="179">
        <f>+[3]SPMC!J175</f>
        <v>5000000</v>
      </c>
      <c r="Z780" s="179"/>
      <c r="AA780" s="179">
        <f t="shared" si="456"/>
        <v>5000000</v>
      </c>
      <c r="AB780" s="179">
        <f t="shared" si="448"/>
        <v>0</v>
      </c>
      <c r="AC780" s="179">
        <f t="shared" si="448"/>
        <v>5000000</v>
      </c>
      <c r="AD780" s="179">
        <f t="shared" si="448"/>
        <v>0</v>
      </c>
      <c r="AE780" s="179">
        <f t="shared" si="449"/>
        <v>5000000</v>
      </c>
      <c r="AF780" s="179">
        <f>+[3]SPMC!AX174</f>
        <v>0</v>
      </c>
      <c r="AG780" s="179">
        <f>+[3]SPMC!AX175</f>
        <v>3187168.3</v>
      </c>
      <c r="AH780" s="179">
        <v>0</v>
      </c>
      <c r="AI780" s="179">
        <f t="shared" si="457"/>
        <v>3187168.3</v>
      </c>
      <c r="AJ780" s="179">
        <f t="shared" si="458"/>
        <v>0</v>
      </c>
      <c r="AK780" s="179">
        <f t="shared" si="458"/>
        <v>1812831.7000000002</v>
      </c>
      <c r="AL780" s="179">
        <f t="shared" si="458"/>
        <v>0</v>
      </c>
      <c r="AM780" s="179">
        <f t="shared" si="459"/>
        <v>1812831.7000000002</v>
      </c>
      <c r="AN780" s="181" t="str">
        <f t="shared" si="460"/>
        <v xml:space="preserve"> </v>
      </c>
      <c r="AO780" s="181">
        <f t="shared" si="460"/>
        <v>0.63743366000000001</v>
      </c>
      <c r="AP780" s="181" t="str">
        <f t="shared" si="460"/>
        <v xml:space="preserve"> </v>
      </c>
      <c r="AQ780" s="181">
        <f t="shared" si="460"/>
        <v>0.63743366000000001</v>
      </c>
      <c r="AR780" s="179">
        <f t="shared" si="461"/>
        <v>0</v>
      </c>
      <c r="AS780" s="179">
        <f t="shared" si="461"/>
        <v>0</v>
      </c>
      <c r="AT780" s="179">
        <f t="shared" si="461"/>
        <v>0</v>
      </c>
      <c r="AU780" s="138">
        <f t="shared" si="462"/>
        <v>0</v>
      </c>
      <c r="AV780" s="182"/>
    </row>
    <row r="781" spans="1:48" s="183" customFormat="1">
      <c r="A781" s="219"/>
      <c r="B781" s="220"/>
      <c r="C781" s="216" t="s">
        <v>172</v>
      </c>
      <c r="D781" s="179"/>
      <c r="E781" s="179"/>
      <c r="F781" s="179"/>
      <c r="G781" s="179">
        <f t="shared" si="450"/>
        <v>0</v>
      </c>
      <c r="H781" s="179"/>
      <c r="I781" s="179"/>
      <c r="J781" s="179"/>
      <c r="K781" s="179">
        <f t="shared" si="451"/>
        <v>0</v>
      </c>
      <c r="L781" s="179">
        <f t="shared" si="452"/>
        <v>0</v>
      </c>
      <c r="M781" s="179">
        <f t="shared" si="452"/>
        <v>0</v>
      </c>
      <c r="N781" s="179">
        <f t="shared" si="452"/>
        <v>0</v>
      </c>
      <c r="O781" s="179">
        <f t="shared" si="453"/>
        <v>0</v>
      </c>
      <c r="P781" s="179"/>
      <c r="Q781" s="179"/>
      <c r="R781" s="179"/>
      <c r="S781" s="179">
        <f t="shared" si="454"/>
        <v>0</v>
      </c>
      <c r="T781" s="179"/>
      <c r="U781" s="179"/>
      <c r="V781" s="179"/>
      <c r="W781" s="179">
        <f t="shared" si="455"/>
        <v>0</v>
      </c>
      <c r="X781" s="179">
        <v>0</v>
      </c>
      <c r="Y781" s="179">
        <f>+[3]CRMC!J175</f>
        <v>800000</v>
      </c>
      <c r="Z781" s="179"/>
      <c r="AA781" s="179">
        <f t="shared" si="456"/>
        <v>800000</v>
      </c>
      <c r="AB781" s="179">
        <f t="shared" si="448"/>
        <v>0</v>
      </c>
      <c r="AC781" s="179">
        <f t="shared" si="448"/>
        <v>800000</v>
      </c>
      <c r="AD781" s="179">
        <f t="shared" si="448"/>
        <v>0</v>
      </c>
      <c r="AE781" s="179">
        <f t="shared" si="449"/>
        <v>800000</v>
      </c>
      <c r="AF781" s="179">
        <v>0</v>
      </c>
      <c r="AG781" s="179">
        <f>+[3]CRMC!AX175</f>
        <v>800000</v>
      </c>
      <c r="AH781" s="179">
        <v>0</v>
      </c>
      <c r="AI781" s="179">
        <f t="shared" si="457"/>
        <v>800000</v>
      </c>
      <c r="AJ781" s="179">
        <f t="shared" si="458"/>
        <v>0</v>
      </c>
      <c r="AK781" s="179">
        <f t="shared" si="458"/>
        <v>0</v>
      </c>
      <c r="AL781" s="179">
        <f t="shared" si="458"/>
        <v>0</v>
      </c>
      <c r="AM781" s="179">
        <f t="shared" si="459"/>
        <v>0</v>
      </c>
      <c r="AN781" s="181" t="str">
        <f t="shared" si="460"/>
        <v xml:space="preserve"> </v>
      </c>
      <c r="AO781" s="181">
        <f t="shared" si="460"/>
        <v>1</v>
      </c>
      <c r="AP781" s="181" t="str">
        <f t="shared" si="460"/>
        <v xml:space="preserve"> </v>
      </c>
      <c r="AQ781" s="181">
        <f t="shared" si="460"/>
        <v>1</v>
      </c>
      <c r="AR781" s="179">
        <f t="shared" si="461"/>
        <v>0</v>
      </c>
      <c r="AS781" s="179">
        <f t="shared" si="461"/>
        <v>0</v>
      </c>
      <c r="AT781" s="179">
        <f t="shared" si="461"/>
        <v>0</v>
      </c>
      <c r="AU781" s="138">
        <f t="shared" si="462"/>
        <v>0</v>
      </c>
      <c r="AV781" s="182"/>
    </row>
    <row r="782" spans="1:48" s="183" customFormat="1">
      <c r="A782" s="219"/>
      <c r="B782" s="220"/>
      <c r="C782" s="216" t="s">
        <v>175</v>
      </c>
      <c r="D782" s="179"/>
      <c r="E782" s="179"/>
      <c r="F782" s="179"/>
      <c r="G782" s="179">
        <f t="shared" si="450"/>
        <v>0</v>
      </c>
      <c r="H782" s="179"/>
      <c r="I782" s="179"/>
      <c r="J782" s="179"/>
      <c r="K782" s="179">
        <f t="shared" si="451"/>
        <v>0</v>
      </c>
      <c r="L782" s="179">
        <f t="shared" si="452"/>
        <v>0</v>
      </c>
      <c r="M782" s="179">
        <f t="shared" si="452"/>
        <v>0</v>
      </c>
      <c r="N782" s="179">
        <f t="shared" si="452"/>
        <v>0</v>
      </c>
      <c r="O782" s="179">
        <f t="shared" si="453"/>
        <v>0</v>
      </c>
      <c r="P782" s="179"/>
      <c r="Q782" s="179"/>
      <c r="R782" s="179"/>
      <c r="S782" s="179">
        <f t="shared" si="454"/>
        <v>0</v>
      </c>
      <c r="T782" s="179"/>
      <c r="U782" s="179"/>
      <c r="V782" s="179"/>
      <c r="W782" s="179">
        <f t="shared" si="455"/>
        <v>0</v>
      </c>
      <c r="X782" s="179">
        <v>0</v>
      </c>
      <c r="Y782" s="215">
        <f>+[3]CRH!J175</f>
        <v>300000</v>
      </c>
      <c r="Z782" s="179"/>
      <c r="AA782" s="179">
        <f t="shared" si="456"/>
        <v>300000</v>
      </c>
      <c r="AB782" s="179">
        <f t="shared" si="448"/>
        <v>0</v>
      </c>
      <c r="AC782" s="179">
        <f t="shared" si="448"/>
        <v>300000</v>
      </c>
      <c r="AD782" s="179">
        <f t="shared" si="448"/>
        <v>0</v>
      </c>
      <c r="AE782" s="179">
        <f t="shared" si="449"/>
        <v>300000</v>
      </c>
      <c r="AF782" s="179">
        <v>0</v>
      </c>
      <c r="AG782" s="215">
        <f>+[3]CRH!AX175</f>
        <v>296788.26</v>
      </c>
      <c r="AH782" s="179">
        <v>0</v>
      </c>
      <c r="AI782" s="179">
        <f t="shared" si="457"/>
        <v>296788.26</v>
      </c>
      <c r="AJ782" s="179">
        <f t="shared" si="458"/>
        <v>0</v>
      </c>
      <c r="AK782" s="179">
        <f t="shared" si="458"/>
        <v>3211.7399999999907</v>
      </c>
      <c r="AL782" s="179">
        <f t="shared" si="458"/>
        <v>0</v>
      </c>
      <c r="AM782" s="179">
        <f t="shared" si="459"/>
        <v>3211.7399999999907</v>
      </c>
      <c r="AN782" s="181" t="str">
        <f t="shared" si="460"/>
        <v xml:space="preserve"> </v>
      </c>
      <c r="AO782" s="181">
        <f t="shared" si="460"/>
        <v>0.98929420000000001</v>
      </c>
      <c r="AP782" s="181" t="str">
        <f t="shared" si="460"/>
        <v xml:space="preserve"> </v>
      </c>
      <c r="AQ782" s="181">
        <f t="shared" si="460"/>
        <v>0.98929420000000001</v>
      </c>
      <c r="AR782" s="179">
        <f t="shared" si="461"/>
        <v>0</v>
      </c>
      <c r="AS782" s="179">
        <f t="shared" si="461"/>
        <v>0</v>
      </c>
      <c r="AT782" s="179">
        <f t="shared" si="461"/>
        <v>0</v>
      </c>
      <c r="AU782" s="138">
        <f t="shared" si="462"/>
        <v>0</v>
      </c>
      <c r="AV782" s="182"/>
    </row>
    <row r="783" spans="1:48" s="183" customFormat="1">
      <c r="A783" s="219"/>
      <c r="B783" s="220"/>
      <c r="C783" s="145"/>
      <c r="D783" s="179"/>
      <c r="E783" s="179"/>
      <c r="F783" s="179"/>
      <c r="G783" s="179"/>
      <c r="H783" s="179"/>
      <c r="I783" s="179"/>
      <c r="J783" s="179"/>
      <c r="K783" s="179"/>
      <c r="L783" s="179"/>
      <c r="M783" s="179"/>
      <c r="N783" s="179"/>
      <c r="O783" s="179"/>
      <c r="P783" s="179"/>
      <c r="Q783" s="179"/>
      <c r="R783" s="179"/>
      <c r="S783" s="179"/>
      <c r="T783" s="179"/>
      <c r="U783" s="179"/>
      <c r="V783" s="179"/>
      <c r="W783" s="179"/>
      <c r="X783" s="179"/>
      <c r="Y783" s="179"/>
      <c r="Z783" s="179"/>
      <c r="AA783" s="179"/>
      <c r="AB783" s="179">
        <f t="shared" si="448"/>
        <v>0</v>
      </c>
      <c r="AC783" s="179">
        <f t="shared" si="448"/>
        <v>0</v>
      </c>
      <c r="AD783" s="179">
        <f t="shared" si="448"/>
        <v>0</v>
      </c>
      <c r="AE783" s="179">
        <f t="shared" si="449"/>
        <v>0</v>
      </c>
      <c r="AF783" s="179"/>
      <c r="AG783" s="179"/>
      <c r="AH783" s="179"/>
      <c r="AI783" s="179"/>
      <c r="AJ783" s="179"/>
      <c r="AK783" s="179"/>
      <c r="AL783" s="179"/>
      <c r="AM783" s="179"/>
      <c r="AN783" s="181"/>
      <c r="AO783" s="181"/>
      <c r="AP783" s="181"/>
      <c r="AQ783" s="181"/>
      <c r="AR783" s="179"/>
      <c r="AS783" s="179"/>
      <c r="AT783" s="179"/>
      <c r="AU783" s="138"/>
      <c r="AV783" s="182"/>
    </row>
    <row r="784" spans="1:48" s="183" customFormat="1">
      <c r="A784" s="219"/>
      <c r="B784" s="136"/>
      <c r="C784" s="216" t="s">
        <v>62</v>
      </c>
      <c r="D784" s="179"/>
      <c r="E784" s="179"/>
      <c r="F784" s="179"/>
      <c r="G784" s="179">
        <f>SUM(D784:F784)</f>
        <v>0</v>
      </c>
      <c r="H784" s="179"/>
      <c r="I784" s="179"/>
      <c r="J784" s="179"/>
      <c r="K784" s="179">
        <f>SUM(H784:J784)</f>
        <v>0</v>
      </c>
      <c r="L784" s="179">
        <f t="shared" ref="L784:N786" si="463">+D784+H784</f>
        <v>0</v>
      </c>
      <c r="M784" s="179">
        <f t="shared" si="463"/>
        <v>0</v>
      </c>
      <c r="N784" s="179">
        <f t="shared" si="463"/>
        <v>0</v>
      </c>
      <c r="O784" s="179">
        <f>SUM(L784:N784)</f>
        <v>0</v>
      </c>
      <c r="P784" s="179"/>
      <c r="Q784" s="179"/>
      <c r="R784" s="179"/>
      <c r="S784" s="179">
        <f>SUM(P784:R784)</f>
        <v>0</v>
      </c>
      <c r="T784" s="179"/>
      <c r="U784" s="179"/>
      <c r="V784" s="179"/>
      <c r="W784" s="179">
        <f>SUM(T784:V784)</f>
        <v>0</v>
      </c>
      <c r="X784" s="179">
        <f>+[3]EAMC!J174</f>
        <v>986103</v>
      </c>
      <c r="Y784" s="179">
        <f>+[3]EAMC!J175</f>
        <v>0</v>
      </c>
      <c r="Z784" s="179"/>
      <c r="AA784" s="179">
        <f>SUM(X784:Z784)</f>
        <v>986103</v>
      </c>
      <c r="AB784" s="179">
        <f t="shared" si="448"/>
        <v>986103</v>
      </c>
      <c r="AC784" s="179">
        <f t="shared" si="448"/>
        <v>0</v>
      </c>
      <c r="AD784" s="179">
        <f t="shared" si="448"/>
        <v>0</v>
      </c>
      <c r="AE784" s="179">
        <f t="shared" si="449"/>
        <v>986103</v>
      </c>
      <c r="AF784" s="179">
        <f>+[3]EAMC!AX174</f>
        <v>508552.14</v>
      </c>
      <c r="AG784" s="179">
        <f>+[3]EAMC!AX175</f>
        <v>0</v>
      </c>
      <c r="AH784" s="179">
        <v>0</v>
      </c>
      <c r="AI784" s="179">
        <f>SUM(AF784:AH784)</f>
        <v>508552.14</v>
      </c>
      <c r="AJ784" s="179">
        <f t="shared" ref="AJ784:AL786" si="464">+AB784-AF784</f>
        <v>477550.86</v>
      </c>
      <c r="AK784" s="179">
        <f t="shared" si="464"/>
        <v>0</v>
      </c>
      <c r="AL784" s="179">
        <f t="shared" si="464"/>
        <v>0</v>
      </c>
      <c r="AM784" s="179">
        <f>SUM(AJ784:AL784)</f>
        <v>477550.86</v>
      </c>
      <c r="AN784" s="181">
        <f t="shared" ref="AN784:AQ786" si="465">IF(AB784=0," ",AF784/AB784)</f>
        <v>0.5157190881682745</v>
      </c>
      <c r="AO784" s="181" t="str">
        <f t="shared" si="465"/>
        <v xml:space="preserve"> </v>
      </c>
      <c r="AP784" s="181" t="str">
        <f t="shared" si="465"/>
        <v xml:space="preserve"> </v>
      </c>
      <c r="AQ784" s="181">
        <f t="shared" si="465"/>
        <v>0.5157190881682745</v>
      </c>
      <c r="AR784" s="179">
        <f t="shared" ref="AR784:AT786" si="466">+L784-P784-T784</f>
        <v>0</v>
      </c>
      <c r="AS784" s="179">
        <f t="shared" si="466"/>
        <v>0</v>
      </c>
      <c r="AT784" s="179">
        <f t="shared" si="466"/>
        <v>0</v>
      </c>
      <c r="AU784" s="138">
        <f>SUM(AR784:AT784)</f>
        <v>0</v>
      </c>
      <c r="AV784" s="182"/>
    </row>
    <row r="785" spans="1:49" s="183" customFormat="1">
      <c r="A785" s="219"/>
      <c r="B785" s="136"/>
      <c r="C785" s="216" t="s">
        <v>63</v>
      </c>
      <c r="D785" s="179"/>
      <c r="E785" s="179"/>
      <c r="F785" s="179"/>
      <c r="G785" s="179">
        <f>SUM(D785:F785)</f>
        <v>0</v>
      </c>
      <c r="H785" s="179"/>
      <c r="I785" s="179"/>
      <c r="J785" s="179"/>
      <c r="K785" s="179">
        <f>SUM(H785:J785)</f>
        <v>0</v>
      </c>
      <c r="L785" s="179">
        <f t="shared" si="463"/>
        <v>0</v>
      </c>
      <c r="M785" s="179">
        <f t="shared" si="463"/>
        <v>0</v>
      </c>
      <c r="N785" s="179">
        <f t="shared" si="463"/>
        <v>0</v>
      </c>
      <c r="O785" s="179">
        <f>SUM(L785:N785)</f>
        <v>0</v>
      </c>
      <c r="P785" s="179"/>
      <c r="Q785" s="179"/>
      <c r="R785" s="179"/>
      <c r="S785" s="179">
        <f>SUM(P785:R785)</f>
        <v>0</v>
      </c>
      <c r="T785" s="179"/>
      <c r="U785" s="179"/>
      <c r="V785" s="179"/>
      <c r="W785" s="179">
        <f>SUM(T785:V785)</f>
        <v>0</v>
      </c>
      <c r="X785" s="179">
        <f>+[3]JFMH!J174</f>
        <v>78649.5</v>
      </c>
      <c r="Y785" s="179">
        <f>+[3]JFMH!J175</f>
        <v>0</v>
      </c>
      <c r="Z785" s="179"/>
      <c r="AA785" s="179">
        <f>SUM(X785:Z785)</f>
        <v>78649.5</v>
      </c>
      <c r="AB785" s="179">
        <f t="shared" si="448"/>
        <v>78649.5</v>
      </c>
      <c r="AC785" s="179">
        <f t="shared" si="448"/>
        <v>0</v>
      </c>
      <c r="AD785" s="179">
        <f t="shared" si="448"/>
        <v>0</v>
      </c>
      <c r="AE785" s="179">
        <f t="shared" si="449"/>
        <v>78649.5</v>
      </c>
      <c r="AF785" s="179">
        <f>+[3]JFMH!AX174</f>
        <v>78649.5</v>
      </c>
      <c r="AG785" s="179">
        <f>+[3]JFMH!AX175</f>
        <v>0</v>
      </c>
      <c r="AH785" s="179">
        <v>0</v>
      </c>
      <c r="AI785" s="179">
        <f>SUM(AF785:AH785)</f>
        <v>78649.5</v>
      </c>
      <c r="AJ785" s="179">
        <f t="shared" si="464"/>
        <v>0</v>
      </c>
      <c r="AK785" s="179">
        <f t="shared" si="464"/>
        <v>0</v>
      </c>
      <c r="AL785" s="179">
        <f t="shared" si="464"/>
        <v>0</v>
      </c>
      <c r="AM785" s="179">
        <f>SUM(AJ785:AL785)</f>
        <v>0</v>
      </c>
      <c r="AN785" s="181">
        <f t="shared" si="465"/>
        <v>1</v>
      </c>
      <c r="AO785" s="181" t="str">
        <f t="shared" si="465"/>
        <v xml:space="preserve"> </v>
      </c>
      <c r="AP785" s="181" t="str">
        <f t="shared" si="465"/>
        <v xml:space="preserve"> </v>
      </c>
      <c r="AQ785" s="181">
        <f t="shared" si="465"/>
        <v>1</v>
      </c>
      <c r="AR785" s="179">
        <f t="shared" si="466"/>
        <v>0</v>
      </c>
      <c r="AS785" s="179">
        <f t="shared" si="466"/>
        <v>0</v>
      </c>
      <c r="AT785" s="179">
        <f t="shared" si="466"/>
        <v>0</v>
      </c>
      <c r="AU785" s="138">
        <f>SUM(AR785:AT785)</f>
        <v>0</v>
      </c>
      <c r="AV785" s="182"/>
    </row>
    <row r="786" spans="1:49" s="183" customFormat="1">
      <c r="A786" s="219"/>
      <c r="B786" s="136"/>
      <c r="C786" s="216" t="s">
        <v>68</v>
      </c>
      <c r="D786" s="179"/>
      <c r="E786" s="179"/>
      <c r="F786" s="179"/>
      <c r="G786" s="179">
        <f>SUM(D786:F786)</f>
        <v>0</v>
      </c>
      <c r="H786" s="179"/>
      <c r="I786" s="179"/>
      <c r="J786" s="179"/>
      <c r="K786" s="179">
        <f>SUM(H786:J786)</f>
        <v>0</v>
      </c>
      <c r="L786" s="179">
        <f t="shared" si="463"/>
        <v>0</v>
      </c>
      <c r="M786" s="179">
        <f t="shared" si="463"/>
        <v>0</v>
      </c>
      <c r="N786" s="179">
        <f t="shared" si="463"/>
        <v>0</v>
      </c>
      <c r="O786" s="179">
        <f>SUM(L786:N786)</f>
        <v>0</v>
      </c>
      <c r="P786" s="179"/>
      <c r="Q786" s="179"/>
      <c r="R786" s="179"/>
      <c r="S786" s="179">
        <f>SUM(P786:R786)</f>
        <v>0</v>
      </c>
      <c r="T786" s="179"/>
      <c r="U786" s="179"/>
      <c r="V786" s="179"/>
      <c r="W786" s="179">
        <f>SUM(T786:V786)</f>
        <v>0</v>
      </c>
      <c r="X786" s="179">
        <f>+[3]RITM!J174</f>
        <v>94152.5</v>
      </c>
      <c r="Y786" s="179">
        <f>+[3]RITM!J175</f>
        <v>14600000</v>
      </c>
      <c r="Z786" s="179"/>
      <c r="AA786" s="179">
        <f>SUM(X786:Z786)</f>
        <v>14694152.5</v>
      </c>
      <c r="AB786" s="179">
        <f t="shared" si="448"/>
        <v>94152.5</v>
      </c>
      <c r="AC786" s="179">
        <f t="shared" si="448"/>
        <v>14600000</v>
      </c>
      <c r="AD786" s="179">
        <f t="shared" si="448"/>
        <v>0</v>
      </c>
      <c r="AE786" s="179">
        <f t="shared" si="449"/>
        <v>14694152.5</v>
      </c>
      <c r="AF786" s="179">
        <f>+[3]RITM!AX174</f>
        <v>92912.959999999992</v>
      </c>
      <c r="AG786" s="179">
        <f>+[3]RITM!AX175</f>
        <v>12452910.57</v>
      </c>
      <c r="AH786" s="179">
        <v>0</v>
      </c>
      <c r="AI786" s="179">
        <f>SUM(AF786:AH786)</f>
        <v>12545823.530000001</v>
      </c>
      <c r="AJ786" s="179">
        <f t="shared" si="464"/>
        <v>1239.5400000000081</v>
      </c>
      <c r="AK786" s="179">
        <f t="shared" si="464"/>
        <v>2147089.4299999997</v>
      </c>
      <c r="AL786" s="179">
        <f t="shared" si="464"/>
        <v>0</v>
      </c>
      <c r="AM786" s="179">
        <f>SUM(AJ786:AL786)</f>
        <v>2148328.9699999997</v>
      </c>
      <c r="AN786" s="181">
        <f t="shared" si="465"/>
        <v>0.98683476275191839</v>
      </c>
      <c r="AO786" s="181">
        <f t="shared" si="465"/>
        <v>0.85293908013698627</v>
      </c>
      <c r="AP786" s="181" t="str">
        <f t="shared" si="465"/>
        <v xml:space="preserve"> </v>
      </c>
      <c r="AQ786" s="181">
        <f t="shared" si="465"/>
        <v>0.8537970141523985</v>
      </c>
      <c r="AR786" s="179">
        <f t="shared" si="466"/>
        <v>0</v>
      </c>
      <c r="AS786" s="179">
        <f t="shared" si="466"/>
        <v>0</v>
      </c>
      <c r="AT786" s="179">
        <f t="shared" si="466"/>
        <v>0</v>
      </c>
      <c r="AU786" s="138">
        <f>SUM(AR786:AT786)</f>
        <v>0</v>
      </c>
      <c r="AV786" s="182"/>
    </row>
    <row r="787" spans="1:49" s="183" customFormat="1">
      <c r="A787" s="219"/>
      <c r="B787" s="136"/>
      <c r="C787" s="145"/>
      <c r="D787" s="179"/>
      <c r="E787" s="179"/>
      <c r="F787" s="179"/>
      <c r="G787" s="179"/>
      <c r="H787" s="179"/>
      <c r="I787" s="179"/>
      <c r="J787" s="179"/>
      <c r="K787" s="179"/>
      <c r="L787" s="179"/>
      <c r="M787" s="179"/>
      <c r="N787" s="179"/>
      <c r="O787" s="179"/>
      <c r="P787" s="179"/>
      <c r="Q787" s="179"/>
      <c r="R787" s="179"/>
      <c r="S787" s="179"/>
      <c r="T787" s="179"/>
      <c r="U787" s="179"/>
      <c r="V787" s="179"/>
      <c r="W787" s="179"/>
      <c r="X787" s="179"/>
      <c r="Y787" s="179"/>
      <c r="Z787" s="179"/>
      <c r="AA787" s="179"/>
      <c r="AB787" s="179">
        <f t="shared" si="448"/>
        <v>0</v>
      </c>
      <c r="AC787" s="179">
        <f t="shared" si="448"/>
        <v>0</v>
      </c>
      <c r="AD787" s="179">
        <f t="shared" si="448"/>
        <v>0</v>
      </c>
      <c r="AE787" s="179">
        <f t="shared" si="449"/>
        <v>0</v>
      </c>
      <c r="AF787" s="179"/>
      <c r="AG787" s="179"/>
      <c r="AH787" s="179"/>
      <c r="AI787" s="179"/>
      <c r="AJ787" s="179"/>
      <c r="AK787" s="179"/>
      <c r="AL787" s="179"/>
      <c r="AM787" s="179"/>
      <c r="AN787" s="181"/>
      <c r="AO787" s="181"/>
      <c r="AP787" s="181"/>
      <c r="AQ787" s="181"/>
      <c r="AR787" s="179"/>
      <c r="AS787" s="179"/>
      <c r="AT787" s="179"/>
      <c r="AU787" s="138"/>
      <c r="AV787" s="182"/>
    </row>
    <row r="788" spans="1:49" s="183" customFormat="1">
      <c r="A788" s="219"/>
      <c r="B788" s="136"/>
      <c r="C788" s="213" t="s">
        <v>74</v>
      </c>
      <c r="D788" s="179"/>
      <c r="E788" s="179"/>
      <c r="F788" s="179"/>
      <c r="G788" s="179">
        <f>SUM(D788:F788)</f>
        <v>0</v>
      </c>
      <c r="H788" s="179"/>
      <c r="I788" s="179"/>
      <c r="J788" s="179"/>
      <c r="K788" s="179">
        <f>SUM(H788:J788)</f>
        <v>0</v>
      </c>
      <c r="L788" s="179">
        <f>+D788+H788</f>
        <v>0</v>
      </c>
      <c r="M788" s="179">
        <f>+E788+I788</f>
        <v>0</v>
      </c>
      <c r="N788" s="179">
        <f>+F788+J788</f>
        <v>0</v>
      </c>
      <c r="O788" s="179">
        <f>SUM(L788:N788)</f>
        <v>0</v>
      </c>
      <c r="P788" s="179"/>
      <c r="Q788" s="179"/>
      <c r="R788" s="179"/>
      <c r="S788" s="179">
        <f>SUM(P788:R788)</f>
        <v>0</v>
      </c>
      <c r="T788" s="179"/>
      <c r="U788" s="179"/>
      <c r="V788" s="179"/>
      <c r="W788" s="179">
        <f>SUM(T788:V788)</f>
        <v>0</v>
      </c>
      <c r="X788" s="179">
        <f>+[3]BICUTAN!J174</f>
        <v>94152.5</v>
      </c>
      <c r="Y788" s="179">
        <v>0</v>
      </c>
      <c r="Z788" s="179"/>
      <c r="AA788" s="179">
        <f>SUM(X788:Z788)</f>
        <v>94152.5</v>
      </c>
      <c r="AB788" s="179">
        <f t="shared" si="448"/>
        <v>94152.5</v>
      </c>
      <c r="AC788" s="179">
        <f t="shared" si="448"/>
        <v>0</v>
      </c>
      <c r="AD788" s="179">
        <f t="shared" si="448"/>
        <v>0</v>
      </c>
      <c r="AE788" s="179">
        <f t="shared" si="449"/>
        <v>94152.5</v>
      </c>
      <c r="AF788" s="179">
        <f>+[3]BICUTAN!AX174</f>
        <v>85735</v>
      </c>
      <c r="AG788" s="179">
        <v>0</v>
      </c>
      <c r="AH788" s="179">
        <v>0</v>
      </c>
      <c r="AI788" s="179">
        <f>SUM(AF788:AH788)</f>
        <v>85735</v>
      </c>
      <c r="AJ788" s="179">
        <f>+AB788-AF788</f>
        <v>8417.5</v>
      </c>
      <c r="AK788" s="179">
        <f>+AC788-AG788</f>
        <v>0</v>
      </c>
      <c r="AL788" s="179">
        <f>+AD788-AH788</f>
        <v>0</v>
      </c>
      <c r="AM788" s="179">
        <f>SUM(AJ788:AL788)</f>
        <v>8417.5</v>
      </c>
      <c r="AN788" s="181">
        <f>IF(AB788=0," ",AF788/AB788)</f>
        <v>0.91059716948567482</v>
      </c>
      <c r="AO788" s="181" t="str">
        <f>IF(AC788=0," ",AG788/AC788)</f>
        <v xml:space="preserve"> </v>
      </c>
      <c r="AP788" s="181" t="str">
        <f>IF(AD788=0," ",AH788/AD788)</f>
        <v xml:space="preserve"> </v>
      </c>
      <c r="AQ788" s="181">
        <f>IF(AE788=0," ",AI788/AE788)</f>
        <v>0.91059716948567482</v>
      </c>
      <c r="AR788" s="179">
        <f>+L788-P788-T788</f>
        <v>0</v>
      </c>
      <c r="AS788" s="179">
        <f>+M788-Q788-U788</f>
        <v>0</v>
      </c>
      <c r="AT788" s="179">
        <f>+N788-R788-V788</f>
        <v>0</v>
      </c>
      <c r="AU788" s="138">
        <f>SUM(AR788:AT788)</f>
        <v>0</v>
      </c>
      <c r="AV788" s="182"/>
    </row>
    <row r="789" spans="1:49" s="183" customFormat="1">
      <c r="A789" s="219"/>
      <c r="B789" s="220"/>
      <c r="C789" s="145"/>
      <c r="D789" s="179"/>
      <c r="E789" s="179"/>
      <c r="F789" s="179"/>
      <c r="G789" s="179"/>
      <c r="H789" s="179"/>
      <c r="I789" s="179"/>
      <c r="J789" s="179"/>
      <c r="K789" s="179"/>
      <c r="L789" s="179"/>
      <c r="M789" s="179"/>
      <c r="N789" s="179"/>
      <c r="O789" s="179"/>
      <c r="P789" s="179"/>
      <c r="Q789" s="179"/>
      <c r="R789" s="179"/>
      <c r="S789" s="179"/>
      <c r="T789" s="179"/>
      <c r="U789" s="179"/>
      <c r="V789" s="179"/>
      <c r="W789" s="179"/>
      <c r="X789" s="179"/>
      <c r="Y789" s="179"/>
      <c r="Z789" s="179"/>
      <c r="AA789" s="179"/>
      <c r="AB789" s="179">
        <f t="shared" si="448"/>
        <v>0</v>
      </c>
      <c r="AC789" s="179">
        <f t="shared" si="448"/>
        <v>0</v>
      </c>
      <c r="AD789" s="179">
        <f t="shared" si="448"/>
        <v>0</v>
      </c>
      <c r="AE789" s="179">
        <f t="shared" si="449"/>
        <v>0</v>
      </c>
      <c r="AF789" s="179"/>
      <c r="AG789" s="179"/>
      <c r="AH789" s="179"/>
      <c r="AI789" s="179"/>
      <c r="AJ789" s="179"/>
      <c r="AK789" s="179"/>
      <c r="AL789" s="179"/>
      <c r="AM789" s="179"/>
      <c r="AN789" s="181"/>
      <c r="AO789" s="181"/>
      <c r="AP789" s="181"/>
      <c r="AQ789" s="181"/>
      <c r="AR789" s="179"/>
      <c r="AS789" s="179"/>
      <c r="AT789" s="179"/>
      <c r="AU789" s="138"/>
      <c r="AV789" s="182"/>
    </row>
    <row r="790" spans="1:49">
      <c r="A790" s="169"/>
      <c r="B790" s="170"/>
      <c r="C790" s="171"/>
      <c r="D790" s="172"/>
      <c r="E790" s="172"/>
      <c r="F790" s="172"/>
      <c r="G790" s="138">
        <f t="shared" ref="G790:G804" si="467">SUM(D790:F790)</f>
        <v>0</v>
      </c>
      <c r="H790" s="172"/>
      <c r="I790" s="172"/>
      <c r="J790" s="172"/>
      <c r="K790" s="138">
        <f t="shared" ref="K790:K804" si="468">SUM(H790:J790)</f>
        <v>0</v>
      </c>
      <c r="L790" s="138">
        <f t="shared" ref="L790:N804" si="469">+D790+H790</f>
        <v>0</v>
      </c>
      <c r="M790" s="138">
        <f t="shared" si="469"/>
        <v>0</v>
      </c>
      <c r="N790" s="138">
        <f t="shared" si="469"/>
        <v>0</v>
      </c>
      <c r="O790" s="138">
        <f t="shared" ref="O790:O804" si="470">SUM(L790:N790)</f>
        <v>0</v>
      </c>
      <c r="P790" s="172"/>
      <c r="Q790" s="172"/>
      <c r="R790" s="172"/>
      <c r="S790" s="138">
        <f t="shared" ref="S790:S804" si="471">SUM(P790:R790)</f>
        <v>0</v>
      </c>
      <c r="T790" s="172"/>
      <c r="U790" s="172"/>
      <c r="V790" s="172"/>
      <c r="W790" s="138">
        <f t="shared" ref="W790:W804" si="472">SUM(T790:V790)</f>
        <v>0</v>
      </c>
      <c r="X790" s="138"/>
      <c r="Y790" s="138"/>
      <c r="Z790" s="138"/>
      <c r="AA790" s="138">
        <f t="shared" ref="AA790:AA804" si="473">SUM(X790:Z790)</f>
        <v>0</v>
      </c>
      <c r="AB790" s="138">
        <f t="shared" si="448"/>
        <v>0</v>
      </c>
      <c r="AC790" s="138">
        <f t="shared" si="448"/>
        <v>0</v>
      </c>
      <c r="AD790" s="138">
        <f t="shared" si="448"/>
        <v>0</v>
      </c>
      <c r="AE790" s="138">
        <f t="shared" si="449"/>
        <v>0</v>
      </c>
      <c r="AF790" s="138"/>
      <c r="AG790" s="138"/>
      <c r="AH790" s="138"/>
      <c r="AI790" s="138">
        <f t="shared" ref="AI790:AI804" si="474">SUM(AF790:AH790)</f>
        <v>0</v>
      </c>
      <c r="AJ790" s="138">
        <f t="shared" ref="AJ790:AL804" si="475">+AB790-AF790</f>
        <v>0</v>
      </c>
      <c r="AK790" s="138">
        <f t="shared" si="475"/>
        <v>0</v>
      </c>
      <c r="AL790" s="138">
        <f t="shared" si="475"/>
        <v>0</v>
      </c>
      <c r="AM790" s="138">
        <f t="shared" ref="AM790:AM804" si="476">SUM(AJ790:AL790)</f>
        <v>0</v>
      </c>
      <c r="AN790" s="142" t="str">
        <f t="shared" ref="AN790:AQ804" si="477">IF(AB790=0," ",AF790/AB790)</f>
        <v xml:space="preserve"> </v>
      </c>
      <c r="AO790" s="142" t="str">
        <f t="shared" si="477"/>
        <v xml:space="preserve"> </v>
      </c>
      <c r="AP790" s="142" t="str">
        <f t="shared" si="477"/>
        <v xml:space="preserve"> </v>
      </c>
      <c r="AQ790" s="142" t="str">
        <f t="shared" si="477"/>
        <v xml:space="preserve"> </v>
      </c>
      <c r="AR790" s="138">
        <f t="shared" ref="AR790:AT804" si="478">+L790-P790-T790</f>
        <v>0</v>
      </c>
      <c r="AS790" s="138">
        <f t="shared" si="478"/>
        <v>0</v>
      </c>
      <c r="AT790" s="138">
        <f t="shared" si="478"/>
        <v>0</v>
      </c>
      <c r="AU790" s="138">
        <f t="shared" ref="AU790:AU804" si="479">SUM(AR790:AT790)</f>
        <v>0</v>
      </c>
      <c r="AV790" s="173"/>
    </row>
    <row r="791" spans="1:49" s="192" customFormat="1" ht="36">
      <c r="A791" s="185">
        <v>303030000</v>
      </c>
      <c r="B791" s="186"/>
      <c r="C791" s="270" t="s">
        <v>263</v>
      </c>
      <c r="D791" s="271">
        <f>SUM(D792:D837)</f>
        <v>3543647000</v>
      </c>
      <c r="E791" s="271">
        <f>SUM(E792:E837)</f>
        <v>1938204000</v>
      </c>
      <c r="F791" s="271">
        <f>SUM(F792:F837)</f>
        <v>1241893000</v>
      </c>
      <c r="G791" s="271">
        <f t="shared" si="467"/>
        <v>6723744000</v>
      </c>
      <c r="H791" s="271">
        <f>SUM(H792:H837)</f>
        <v>227956562</v>
      </c>
      <c r="I791" s="271">
        <f>SUM(I792:I837)</f>
        <v>-227956562</v>
      </c>
      <c r="J791" s="271">
        <f>SUM(J792:J837)</f>
        <v>0</v>
      </c>
      <c r="K791" s="271">
        <f t="shared" si="468"/>
        <v>0</v>
      </c>
      <c r="L791" s="271">
        <f t="shared" si="469"/>
        <v>3771603562</v>
      </c>
      <c r="M791" s="271">
        <f t="shared" si="469"/>
        <v>1710247438</v>
      </c>
      <c r="N791" s="271">
        <f t="shared" si="469"/>
        <v>1241893000</v>
      </c>
      <c r="O791" s="271">
        <f t="shared" si="470"/>
        <v>6723744000</v>
      </c>
      <c r="P791" s="271">
        <f>SUM(P792:P837)</f>
        <v>3543647000</v>
      </c>
      <c r="Q791" s="271">
        <f>SUM(Q792:Q837)</f>
        <v>1935904000</v>
      </c>
      <c r="R791" s="271">
        <f>SUM(R792:R837)</f>
        <v>674748000</v>
      </c>
      <c r="S791" s="271">
        <f t="shared" si="471"/>
        <v>6154299000</v>
      </c>
      <c r="T791" s="271">
        <f>SUM(T792:T837)</f>
        <v>227956562</v>
      </c>
      <c r="U791" s="271">
        <f>SUM(U792:U837)</f>
        <v>-227956562</v>
      </c>
      <c r="V791" s="271">
        <f>SUM(V792:V837)</f>
        <v>0</v>
      </c>
      <c r="W791" s="271">
        <f t="shared" si="472"/>
        <v>0</v>
      </c>
      <c r="X791" s="271">
        <f>SUM(X792:X837)</f>
        <v>0</v>
      </c>
      <c r="Y791" s="271">
        <f>SUM(Y792:Y837)</f>
        <v>3.7252902984619141E-9</v>
      </c>
      <c r="Z791" s="271">
        <f>SUM(Z792:Z837)</f>
        <v>0</v>
      </c>
      <c r="AA791" s="271">
        <f t="shared" si="473"/>
        <v>3.7252902984619141E-9</v>
      </c>
      <c r="AB791" s="271">
        <f t="shared" si="448"/>
        <v>3771603562</v>
      </c>
      <c r="AC791" s="271">
        <f t="shared" si="448"/>
        <v>1707947438</v>
      </c>
      <c r="AD791" s="271">
        <f t="shared" si="448"/>
        <v>674748000</v>
      </c>
      <c r="AE791" s="271">
        <f t="shared" si="449"/>
        <v>6154299000</v>
      </c>
      <c r="AF791" s="271">
        <f>SUM(AF792:AF837)</f>
        <v>3836433465.0699997</v>
      </c>
      <c r="AG791" s="271">
        <f>SUM(AG792:AG837)</f>
        <v>1288900895.1500001</v>
      </c>
      <c r="AH791" s="271">
        <f>SUM(AH792:AH837)</f>
        <v>220760821.26999998</v>
      </c>
      <c r="AI791" s="271">
        <f t="shared" si="474"/>
        <v>5346095181.4899998</v>
      </c>
      <c r="AJ791" s="271">
        <f t="shared" si="475"/>
        <v>-64829903.069999695</v>
      </c>
      <c r="AK791" s="271">
        <f t="shared" si="475"/>
        <v>419046542.8499999</v>
      </c>
      <c r="AL791" s="271">
        <f t="shared" si="475"/>
        <v>453987178.73000002</v>
      </c>
      <c r="AM791" s="271">
        <f t="shared" si="476"/>
        <v>808203818.51000023</v>
      </c>
      <c r="AN791" s="189">
        <f t="shared" si="477"/>
        <v>1.0171889494758091</v>
      </c>
      <c r="AO791" s="189">
        <f t="shared" si="477"/>
        <v>0.75464904040565683</v>
      </c>
      <c r="AP791" s="189">
        <f t="shared" si="477"/>
        <v>0.32717521396136034</v>
      </c>
      <c r="AQ791" s="189">
        <f t="shared" si="477"/>
        <v>0.86867654325699806</v>
      </c>
      <c r="AR791" s="271">
        <f t="shared" si="478"/>
        <v>0</v>
      </c>
      <c r="AS791" s="271">
        <f t="shared" si="478"/>
        <v>2300000</v>
      </c>
      <c r="AT791" s="271">
        <f t="shared" si="478"/>
        <v>567145000</v>
      </c>
      <c r="AU791" s="271">
        <f t="shared" si="479"/>
        <v>569445000</v>
      </c>
      <c r="AV791" s="272"/>
      <c r="AW791" s="191">
        <f>+AM791-'[1]Summary by PAP CY2015'!$BE$178</f>
        <v>0</v>
      </c>
    </row>
    <row r="792" spans="1:49">
      <c r="A792" s="219" t="s">
        <v>264</v>
      </c>
      <c r="B792" s="220"/>
      <c r="C792" s="137" t="s">
        <v>51</v>
      </c>
      <c r="D792" s="138">
        <v>0</v>
      </c>
      <c r="E792" s="138">
        <v>321095000</v>
      </c>
      <c r="F792" s="138">
        <v>104145000</v>
      </c>
      <c r="G792" s="138">
        <f t="shared" si="467"/>
        <v>425240000</v>
      </c>
      <c r="H792" s="138"/>
      <c r="I792" s="138"/>
      <c r="J792" s="138"/>
      <c r="K792" s="138">
        <f t="shared" si="468"/>
        <v>0</v>
      </c>
      <c r="L792" s="138">
        <f t="shared" si="469"/>
        <v>0</v>
      </c>
      <c r="M792" s="138">
        <f t="shared" si="469"/>
        <v>321095000</v>
      </c>
      <c r="N792" s="138">
        <f t="shared" si="469"/>
        <v>104145000</v>
      </c>
      <c r="O792" s="138">
        <f t="shared" si="470"/>
        <v>425240000</v>
      </c>
      <c r="P792" s="138"/>
      <c r="Q792" s="138">
        <v>321095000</v>
      </c>
      <c r="R792" s="138"/>
      <c r="S792" s="138">
        <f t="shared" si="471"/>
        <v>321095000</v>
      </c>
      <c r="T792" s="172"/>
      <c r="U792" s="172"/>
      <c r="V792" s="172"/>
      <c r="W792" s="138">
        <f t="shared" si="472"/>
        <v>0</v>
      </c>
      <c r="X792" s="138">
        <f>-'[3]Central CY'!E181</f>
        <v>0</v>
      </c>
      <c r="Y792" s="138">
        <f>-'[3]Central CY'!E182</f>
        <v>-63508466.729999997</v>
      </c>
      <c r="Z792" s="138">
        <f>-'[3]Central CY'!E183</f>
        <v>0</v>
      </c>
      <c r="AA792" s="138">
        <f t="shared" si="473"/>
        <v>-63508466.729999997</v>
      </c>
      <c r="AB792" s="138">
        <f t="shared" si="448"/>
        <v>0</v>
      </c>
      <c r="AC792" s="138">
        <f t="shared" si="448"/>
        <v>257586533.27000001</v>
      </c>
      <c r="AD792" s="138">
        <f t="shared" si="448"/>
        <v>0</v>
      </c>
      <c r="AE792" s="138">
        <f t="shared" si="449"/>
        <v>257586533.27000001</v>
      </c>
      <c r="AF792" s="138">
        <f>'[3]Central CY'!F181</f>
        <v>0</v>
      </c>
      <c r="AG792" s="138">
        <f>'[3]Central CY'!F182</f>
        <v>0</v>
      </c>
      <c r="AH792" s="138">
        <f>'[3]Central CY'!F183</f>
        <v>0</v>
      </c>
      <c r="AI792" s="138">
        <f t="shared" si="474"/>
        <v>0</v>
      </c>
      <c r="AJ792" s="138">
        <f t="shared" si="475"/>
        <v>0</v>
      </c>
      <c r="AK792" s="138">
        <f t="shared" si="475"/>
        <v>257586533.27000001</v>
      </c>
      <c r="AL792" s="138">
        <f t="shared" si="475"/>
        <v>0</v>
      </c>
      <c r="AM792" s="138">
        <f t="shared" si="476"/>
        <v>257586533.27000001</v>
      </c>
      <c r="AN792" s="142" t="str">
        <f t="shared" si="477"/>
        <v xml:space="preserve"> </v>
      </c>
      <c r="AO792" s="142">
        <f t="shared" si="477"/>
        <v>0</v>
      </c>
      <c r="AP792" s="142" t="str">
        <f t="shared" si="477"/>
        <v xml:space="preserve"> </v>
      </c>
      <c r="AQ792" s="142">
        <f t="shared" si="477"/>
        <v>0</v>
      </c>
      <c r="AR792" s="138">
        <f t="shared" si="478"/>
        <v>0</v>
      </c>
      <c r="AS792" s="138">
        <f t="shared" si="478"/>
        <v>0</v>
      </c>
      <c r="AT792" s="138">
        <f t="shared" si="478"/>
        <v>104145000</v>
      </c>
      <c r="AU792" s="138">
        <f t="shared" si="479"/>
        <v>104145000</v>
      </c>
      <c r="AV792" s="173"/>
    </row>
    <row r="793" spans="1:49" s="96" customFormat="1">
      <c r="A793" s="219" t="s">
        <v>265</v>
      </c>
      <c r="B793" s="220"/>
      <c r="C793" s="145" t="s">
        <v>225</v>
      </c>
      <c r="D793" s="138">
        <v>133519000</v>
      </c>
      <c r="E793" s="138">
        <v>60976000</v>
      </c>
      <c r="F793" s="138">
        <v>75000000</v>
      </c>
      <c r="G793" s="138">
        <f t="shared" si="467"/>
        <v>269495000</v>
      </c>
      <c r="H793" s="138">
        <f>[3]AMANG!E179</f>
        <v>10807638</v>
      </c>
      <c r="I793" s="138">
        <f>[3]AMANG!E180</f>
        <v>-10807638</v>
      </c>
      <c r="J793" s="138"/>
      <c r="K793" s="138">
        <f t="shared" si="468"/>
        <v>0</v>
      </c>
      <c r="L793" s="138">
        <f t="shared" si="469"/>
        <v>144326638</v>
      </c>
      <c r="M793" s="138">
        <f t="shared" si="469"/>
        <v>50168362</v>
      </c>
      <c r="N793" s="138">
        <f t="shared" si="469"/>
        <v>75000000</v>
      </c>
      <c r="O793" s="138">
        <f t="shared" si="470"/>
        <v>269495000</v>
      </c>
      <c r="P793" s="138">
        <v>133519000</v>
      </c>
      <c r="Q793" s="138">
        <v>60976000</v>
      </c>
      <c r="R793" s="138">
        <v>75000000</v>
      </c>
      <c r="S793" s="138">
        <f t="shared" si="471"/>
        <v>269495000</v>
      </c>
      <c r="T793" s="138">
        <f>[3]AMANG!H179</f>
        <v>10807638</v>
      </c>
      <c r="U793" s="138">
        <f>[3]AMANG!H180</f>
        <v>-10807638</v>
      </c>
      <c r="V793" s="138"/>
      <c r="W793" s="138">
        <f t="shared" si="472"/>
        <v>0</v>
      </c>
      <c r="X793" s="138"/>
      <c r="Y793" s="138">
        <f>[3]AMANG!J180</f>
        <v>850000</v>
      </c>
      <c r="Z793" s="138"/>
      <c r="AA793" s="138">
        <f t="shared" si="473"/>
        <v>850000</v>
      </c>
      <c r="AB793" s="138">
        <f t="shared" si="448"/>
        <v>144326638</v>
      </c>
      <c r="AC793" s="138">
        <f t="shared" si="448"/>
        <v>51018362</v>
      </c>
      <c r="AD793" s="138">
        <f t="shared" si="448"/>
        <v>75000000</v>
      </c>
      <c r="AE793" s="138">
        <f t="shared" si="449"/>
        <v>270345000</v>
      </c>
      <c r="AF793" s="138">
        <f>[3]AMANG!AX179</f>
        <v>140287158.02000001</v>
      </c>
      <c r="AG793" s="138">
        <f>[3]AMANG!AX180</f>
        <v>48313552.960000001</v>
      </c>
      <c r="AH793" s="138">
        <f>[3]AMANG!AX181</f>
        <v>49829594.170000002</v>
      </c>
      <c r="AI793" s="138">
        <f t="shared" si="474"/>
        <v>238430305.15000004</v>
      </c>
      <c r="AJ793" s="138">
        <f t="shared" si="475"/>
        <v>4039479.9799999893</v>
      </c>
      <c r="AK793" s="138">
        <f t="shared" si="475"/>
        <v>2704809.0399999991</v>
      </c>
      <c r="AL793" s="138">
        <f t="shared" si="475"/>
        <v>25170405.829999998</v>
      </c>
      <c r="AM793" s="138">
        <f t="shared" si="476"/>
        <v>31914694.849999987</v>
      </c>
      <c r="AN793" s="142">
        <f t="shared" si="477"/>
        <v>0.97201154245690957</v>
      </c>
      <c r="AO793" s="142">
        <f t="shared" si="477"/>
        <v>0.94698361660454722</v>
      </c>
      <c r="AP793" s="142">
        <f t="shared" si="477"/>
        <v>0.66439458893333336</v>
      </c>
      <c r="AQ793" s="142">
        <f t="shared" si="477"/>
        <v>0.88194827035824608</v>
      </c>
      <c r="AR793" s="138">
        <f t="shared" si="478"/>
        <v>0</v>
      </c>
      <c r="AS793" s="138">
        <f t="shared" si="478"/>
        <v>0</v>
      </c>
      <c r="AT793" s="138">
        <f t="shared" si="478"/>
        <v>0</v>
      </c>
      <c r="AU793" s="138">
        <f t="shared" si="479"/>
        <v>0</v>
      </c>
      <c r="AV793" s="143"/>
    </row>
    <row r="794" spans="1:49" s="96" customFormat="1">
      <c r="A794" s="219" t="s">
        <v>266</v>
      </c>
      <c r="B794" s="220"/>
      <c r="C794" s="145" t="s">
        <v>62</v>
      </c>
      <c r="D794" s="138">
        <v>439045000</v>
      </c>
      <c r="E794" s="138">
        <v>199281000</v>
      </c>
      <c r="F794" s="138">
        <v>393000000</v>
      </c>
      <c r="G794" s="138">
        <f t="shared" si="467"/>
        <v>1031326000</v>
      </c>
      <c r="H794" s="138">
        <f>[3]EAMC!E179</f>
        <v>35018125</v>
      </c>
      <c r="I794" s="138">
        <f>[3]EAMC!E180</f>
        <v>-35018125</v>
      </c>
      <c r="J794" s="138"/>
      <c r="K794" s="138">
        <f t="shared" si="468"/>
        <v>0</v>
      </c>
      <c r="L794" s="138">
        <f t="shared" si="469"/>
        <v>474063125</v>
      </c>
      <c r="M794" s="138">
        <f t="shared" si="469"/>
        <v>164262875</v>
      </c>
      <c r="N794" s="138">
        <f t="shared" si="469"/>
        <v>393000000</v>
      </c>
      <c r="O794" s="138">
        <f t="shared" si="470"/>
        <v>1031326000</v>
      </c>
      <c r="P794" s="138">
        <v>439045000</v>
      </c>
      <c r="Q794" s="138">
        <v>199281000</v>
      </c>
      <c r="R794" s="138"/>
      <c r="S794" s="138">
        <f t="shared" si="471"/>
        <v>638326000</v>
      </c>
      <c r="T794" s="138">
        <f>[3]EAMC!H179</f>
        <v>35018125</v>
      </c>
      <c r="U794" s="138">
        <f>[3]EAMC!H180</f>
        <v>-35018125</v>
      </c>
      <c r="V794" s="138"/>
      <c r="W794" s="138">
        <f t="shared" si="472"/>
        <v>0</v>
      </c>
      <c r="X794" s="138"/>
      <c r="Y794" s="138">
        <f>[3]EAMC!J180</f>
        <v>1800000</v>
      </c>
      <c r="Z794" s="138"/>
      <c r="AA794" s="138">
        <f t="shared" si="473"/>
        <v>1800000</v>
      </c>
      <c r="AB794" s="138">
        <f t="shared" si="448"/>
        <v>474063125</v>
      </c>
      <c r="AC794" s="138">
        <f t="shared" si="448"/>
        <v>166062875</v>
      </c>
      <c r="AD794" s="138">
        <f t="shared" si="448"/>
        <v>0</v>
      </c>
      <c r="AE794" s="138">
        <f t="shared" si="449"/>
        <v>640126000</v>
      </c>
      <c r="AF794" s="138">
        <f>[3]EAMC!AX179</f>
        <v>474063125</v>
      </c>
      <c r="AG794" s="138">
        <f>[3]EAMC!AX180</f>
        <v>166061308.72999999</v>
      </c>
      <c r="AH794" s="138">
        <f>[3]EAMC!AX181</f>
        <v>0</v>
      </c>
      <c r="AI794" s="138">
        <f t="shared" si="474"/>
        <v>640124433.73000002</v>
      </c>
      <c r="AJ794" s="138">
        <f t="shared" si="475"/>
        <v>0</v>
      </c>
      <c r="AK794" s="138">
        <f t="shared" si="475"/>
        <v>1566.2700000107288</v>
      </c>
      <c r="AL794" s="138">
        <f t="shared" si="475"/>
        <v>0</v>
      </c>
      <c r="AM794" s="138">
        <f t="shared" si="476"/>
        <v>1566.2700000107288</v>
      </c>
      <c r="AN794" s="142">
        <f t="shared" si="477"/>
        <v>1</v>
      </c>
      <c r="AO794" s="142">
        <f t="shared" si="477"/>
        <v>0.99999056821098631</v>
      </c>
      <c r="AP794" s="142" t="str">
        <f t="shared" si="477"/>
        <v xml:space="preserve"> </v>
      </c>
      <c r="AQ794" s="142">
        <f t="shared" si="477"/>
        <v>0.99999755318484174</v>
      </c>
      <c r="AR794" s="138">
        <f t="shared" si="478"/>
        <v>0</v>
      </c>
      <c r="AS794" s="138">
        <f t="shared" si="478"/>
        <v>0</v>
      </c>
      <c r="AT794" s="138">
        <f t="shared" si="478"/>
        <v>393000000</v>
      </c>
      <c r="AU794" s="138">
        <f t="shared" si="479"/>
        <v>393000000</v>
      </c>
      <c r="AV794" s="143"/>
    </row>
    <row r="795" spans="1:49" s="96" customFormat="1">
      <c r="A795" s="219" t="s">
        <v>267</v>
      </c>
      <c r="B795" s="220"/>
      <c r="C795" s="145" t="s">
        <v>63</v>
      </c>
      <c r="D795" s="138">
        <v>389178000</v>
      </c>
      <c r="E795" s="138">
        <v>86436000</v>
      </c>
      <c r="F795" s="138">
        <v>0</v>
      </c>
      <c r="G795" s="138">
        <f t="shared" si="467"/>
        <v>475614000</v>
      </c>
      <c r="H795" s="138">
        <f>[3]JFMH!E179</f>
        <v>29200000</v>
      </c>
      <c r="I795" s="138">
        <f>[3]JFMH!E180</f>
        <v>-29200000</v>
      </c>
      <c r="J795" s="138"/>
      <c r="K795" s="138">
        <f t="shared" si="468"/>
        <v>0</v>
      </c>
      <c r="L795" s="138">
        <f t="shared" si="469"/>
        <v>418378000</v>
      </c>
      <c r="M795" s="138">
        <f t="shared" si="469"/>
        <v>57236000</v>
      </c>
      <c r="N795" s="138">
        <f t="shared" si="469"/>
        <v>0</v>
      </c>
      <c r="O795" s="138">
        <f t="shared" si="470"/>
        <v>475614000</v>
      </c>
      <c r="P795" s="138">
        <v>389178000</v>
      </c>
      <c r="Q795" s="138">
        <v>86436000</v>
      </c>
      <c r="R795" s="138">
        <v>0</v>
      </c>
      <c r="S795" s="138">
        <f t="shared" si="471"/>
        <v>475614000</v>
      </c>
      <c r="T795" s="138">
        <f>[3]JFMH!H179</f>
        <v>29200000</v>
      </c>
      <c r="U795" s="138">
        <f>[3]JFMH!H180</f>
        <v>-29200000</v>
      </c>
      <c r="V795" s="138"/>
      <c r="W795" s="138">
        <f t="shared" si="472"/>
        <v>0</v>
      </c>
      <c r="X795" s="138"/>
      <c r="Y795" s="138">
        <f>[3]JFMH!J180</f>
        <v>450000</v>
      </c>
      <c r="Z795" s="138"/>
      <c r="AA795" s="138">
        <f t="shared" si="473"/>
        <v>450000</v>
      </c>
      <c r="AB795" s="138">
        <f t="shared" si="448"/>
        <v>418378000</v>
      </c>
      <c r="AC795" s="138">
        <f t="shared" si="448"/>
        <v>57686000</v>
      </c>
      <c r="AD795" s="138">
        <f t="shared" si="448"/>
        <v>0</v>
      </c>
      <c r="AE795" s="138">
        <f t="shared" si="449"/>
        <v>476064000</v>
      </c>
      <c r="AF795" s="138">
        <f>[3]JFMH!AX179</f>
        <v>418046362.98000002</v>
      </c>
      <c r="AG795" s="138">
        <f>[3]JFMH!AX180</f>
        <v>50385504.009999998</v>
      </c>
      <c r="AH795" s="138">
        <f>[3]JFMH!AX181</f>
        <v>0</v>
      </c>
      <c r="AI795" s="138">
        <f t="shared" si="474"/>
        <v>468431866.99000001</v>
      </c>
      <c r="AJ795" s="138">
        <f t="shared" si="475"/>
        <v>331637.01999998093</v>
      </c>
      <c r="AK795" s="138">
        <f t="shared" si="475"/>
        <v>7300495.9900000021</v>
      </c>
      <c r="AL795" s="138">
        <f t="shared" si="475"/>
        <v>0</v>
      </c>
      <c r="AM795" s="138">
        <f t="shared" si="476"/>
        <v>7632133.009999983</v>
      </c>
      <c r="AN795" s="142">
        <f t="shared" si="477"/>
        <v>0.99920732681928792</v>
      </c>
      <c r="AO795" s="142">
        <f t="shared" si="477"/>
        <v>0.87344423274277982</v>
      </c>
      <c r="AP795" s="142" t="str">
        <f t="shared" si="477"/>
        <v xml:space="preserve"> </v>
      </c>
      <c r="AQ795" s="142">
        <f t="shared" si="477"/>
        <v>0.98396826264955972</v>
      </c>
      <c r="AR795" s="138">
        <f t="shared" si="478"/>
        <v>0</v>
      </c>
      <c r="AS795" s="138">
        <f t="shared" si="478"/>
        <v>0</v>
      </c>
      <c r="AT795" s="138">
        <f t="shared" si="478"/>
        <v>0</v>
      </c>
      <c r="AU795" s="138">
        <f t="shared" si="479"/>
        <v>0</v>
      </c>
      <c r="AV795" s="143"/>
    </row>
    <row r="796" spans="1:49" s="96" customFormat="1">
      <c r="A796" s="219" t="s">
        <v>268</v>
      </c>
      <c r="B796" s="220"/>
      <c r="C796" s="147" t="s">
        <v>64</v>
      </c>
      <c r="D796" s="138">
        <v>432266000</v>
      </c>
      <c r="E796" s="138">
        <v>137592000</v>
      </c>
      <c r="F796" s="138">
        <v>73000000</v>
      </c>
      <c r="G796" s="138">
        <f t="shared" si="467"/>
        <v>642858000</v>
      </c>
      <c r="H796" s="138">
        <f>[3]JRMMC!E179</f>
        <v>25499528</v>
      </c>
      <c r="I796" s="138">
        <f>[3]JRMMC!E180</f>
        <v>-25499528</v>
      </c>
      <c r="J796" s="138"/>
      <c r="K796" s="138">
        <f t="shared" si="468"/>
        <v>0</v>
      </c>
      <c r="L796" s="138">
        <f t="shared" si="469"/>
        <v>457765528</v>
      </c>
      <c r="M796" s="138">
        <f t="shared" si="469"/>
        <v>112092472</v>
      </c>
      <c r="N796" s="138">
        <f t="shared" si="469"/>
        <v>73000000</v>
      </c>
      <c r="O796" s="138">
        <f t="shared" si="470"/>
        <v>642858000</v>
      </c>
      <c r="P796" s="138">
        <v>432266000</v>
      </c>
      <c r="Q796" s="138">
        <v>137592000</v>
      </c>
      <c r="R796" s="138">
        <v>73000000</v>
      </c>
      <c r="S796" s="138">
        <f t="shared" si="471"/>
        <v>642858000</v>
      </c>
      <c r="T796" s="138">
        <f>[3]JRMMC!H179</f>
        <v>25499528</v>
      </c>
      <c r="U796" s="138">
        <f>[3]JRMMC!H180</f>
        <v>-25499528</v>
      </c>
      <c r="V796" s="138"/>
      <c r="W796" s="138">
        <f t="shared" si="472"/>
        <v>0</v>
      </c>
      <c r="X796" s="138"/>
      <c r="Y796" s="138">
        <f>[3]JRMMC!J180</f>
        <v>1300000</v>
      </c>
      <c r="Z796" s="138"/>
      <c r="AA796" s="138">
        <f t="shared" si="473"/>
        <v>1300000</v>
      </c>
      <c r="AB796" s="138">
        <f t="shared" si="448"/>
        <v>457765528</v>
      </c>
      <c r="AC796" s="138">
        <f t="shared" si="448"/>
        <v>113392472</v>
      </c>
      <c r="AD796" s="138">
        <f t="shared" si="448"/>
        <v>73000000</v>
      </c>
      <c r="AE796" s="138">
        <f t="shared" si="449"/>
        <v>644158000</v>
      </c>
      <c r="AF796" s="138">
        <f>[3]JRMMC!AX179</f>
        <v>517246944.28999996</v>
      </c>
      <c r="AG796" s="138">
        <f>[3]JRMMC!AX180</f>
        <v>109878905.67</v>
      </c>
      <c r="AH796" s="138">
        <f>[3]JRMMC!AX181</f>
        <v>1153430</v>
      </c>
      <c r="AI796" s="138">
        <f t="shared" si="474"/>
        <v>628279279.95999992</v>
      </c>
      <c r="AJ796" s="138">
        <f t="shared" si="475"/>
        <v>-59481416.289999962</v>
      </c>
      <c r="AK796" s="138">
        <f t="shared" si="475"/>
        <v>3513566.3299999982</v>
      </c>
      <c r="AL796" s="138">
        <f t="shared" si="475"/>
        <v>71846570</v>
      </c>
      <c r="AM796" s="138">
        <f t="shared" si="476"/>
        <v>15878720.040000036</v>
      </c>
      <c r="AN796" s="142">
        <f t="shared" si="477"/>
        <v>1.129938609728603</v>
      </c>
      <c r="AO796" s="142">
        <f t="shared" si="477"/>
        <v>0.96901411294746265</v>
      </c>
      <c r="AP796" s="142">
        <f t="shared" si="477"/>
        <v>1.580041095890411E-2</v>
      </c>
      <c r="AQ796" s="142">
        <f t="shared" si="477"/>
        <v>0.97534965017899322</v>
      </c>
      <c r="AR796" s="138">
        <f t="shared" si="478"/>
        <v>0</v>
      </c>
      <c r="AS796" s="138">
        <f t="shared" si="478"/>
        <v>0</v>
      </c>
      <c r="AT796" s="138">
        <f t="shared" si="478"/>
        <v>0</v>
      </c>
      <c r="AU796" s="138">
        <f t="shared" si="479"/>
        <v>0</v>
      </c>
      <c r="AV796" s="143"/>
    </row>
    <row r="797" spans="1:49" s="96" customFormat="1">
      <c r="A797" s="219" t="s">
        <v>269</v>
      </c>
      <c r="B797" s="220"/>
      <c r="C797" s="137" t="s">
        <v>65</v>
      </c>
      <c r="D797" s="138">
        <v>538701000</v>
      </c>
      <c r="E797" s="138">
        <v>228172000</v>
      </c>
      <c r="F797" s="138">
        <v>0</v>
      </c>
      <c r="G797" s="138">
        <f t="shared" si="467"/>
        <v>766873000</v>
      </c>
      <c r="H797" s="138">
        <f>[3]NCMH!E179</f>
        <v>34600000</v>
      </c>
      <c r="I797" s="138">
        <f>[3]NCMH!E180</f>
        <v>-34600000</v>
      </c>
      <c r="J797" s="138"/>
      <c r="K797" s="138">
        <f t="shared" si="468"/>
        <v>0</v>
      </c>
      <c r="L797" s="138">
        <f t="shared" si="469"/>
        <v>573301000</v>
      </c>
      <c r="M797" s="138">
        <f t="shared" si="469"/>
        <v>193572000</v>
      </c>
      <c r="N797" s="138">
        <f t="shared" si="469"/>
        <v>0</v>
      </c>
      <c r="O797" s="138">
        <f t="shared" si="470"/>
        <v>766873000</v>
      </c>
      <c r="P797" s="138">
        <v>538701000</v>
      </c>
      <c r="Q797" s="138">
        <v>228072000</v>
      </c>
      <c r="R797" s="138">
        <v>0</v>
      </c>
      <c r="S797" s="138">
        <f t="shared" si="471"/>
        <v>766773000</v>
      </c>
      <c r="T797" s="138">
        <f>[3]NCMH!H179</f>
        <v>34600000</v>
      </c>
      <c r="U797" s="138">
        <f>[3]NCMH!H180</f>
        <v>-34600000</v>
      </c>
      <c r="V797" s="138"/>
      <c r="W797" s="138">
        <f t="shared" si="472"/>
        <v>0</v>
      </c>
      <c r="X797" s="138"/>
      <c r="Y797" s="138">
        <f>[3]NCMH!J180</f>
        <v>150000</v>
      </c>
      <c r="Z797" s="138"/>
      <c r="AA797" s="138">
        <f t="shared" si="473"/>
        <v>150000</v>
      </c>
      <c r="AB797" s="138">
        <f t="shared" si="448"/>
        <v>573301000</v>
      </c>
      <c r="AC797" s="138">
        <f t="shared" si="448"/>
        <v>193622000</v>
      </c>
      <c r="AD797" s="138">
        <f t="shared" si="448"/>
        <v>0</v>
      </c>
      <c r="AE797" s="138">
        <f t="shared" si="449"/>
        <v>766923000</v>
      </c>
      <c r="AF797" s="138">
        <f>[3]NCMH!AX179</f>
        <v>573257239.30999994</v>
      </c>
      <c r="AG797" s="138">
        <f>[3]NCMH!AX180</f>
        <v>172346947.47</v>
      </c>
      <c r="AH797" s="138">
        <f>[3]NCMH!AX181</f>
        <v>0</v>
      </c>
      <c r="AI797" s="138">
        <f t="shared" si="474"/>
        <v>745604186.77999997</v>
      </c>
      <c r="AJ797" s="138">
        <f t="shared" si="475"/>
        <v>43760.69000005722</v>
      </c>
      <c r="AK797" s="138">
        <f t="shared" si="475"/>
        <v>21275052.530000001</v>
      </c>
      <c r="AL797" s="138">
        <f t="shared" si="475"/>
        <v>0</v>
      </c>
      <c r="AM797" s="138">
        <f t="shared" si="476"/>
        <v>21318813.220000058</v>
      </c>
      <c r="AN797" s="142">
        <f t="shared" si="477"/>
        <v>0.99992366891039774</v>
      </c>
      <c r="AO797" s="142">
        <f t="shared" si="477"/>
        <v>0.89012068602741423</v>
      </c>
      <c r="AP797" s="142" t="str">
        <f t="shared" si="477"/>
        <v xml:space="preserve"> </v>
      </c>
      <c r="AQ797" s="142">
        <f t="shared" si="477"/>
        <v>0.97220214647363556</v>
      </c>
      <c r="AR797" s="138">
        <f t="shared" si="478"/>
        <v>0</v>
      </c>
      <c r="AS797" s="138">
        <f t="shared" si="478"/>
        <v>100000</v>
      </c>
      <c r="AT797" s="138">
        <f t="shared" si="478"/>
        <v>0</v>
      </c>
      <c r="AU797" s="138">
        <f t="shared" si="479"/>
        <v>100000</v>
      </c>
      <c r="AV797" s="143"/>
    </row>
    <row r="798" spans="1:49" s="96" customFormat="1">
      <c r="A798" s="219" t="s">
        <v>270</v>
      </c>
      <c r="B798" s="220"/>
      <c r="C798" s="145" t="s">
        <v>66</v>
      </c>
      <c r="D798" s="138">
        <v>164115000</v>
      </c>
      <c r="E798" s="138">
        <v>66788000</v>
      </c>
      <c r="F798" s="138">
        <v>160000000</v>
      </c>
      <c r="G798" s="138">
        <f t="shared" si="467"/>
        <v>390903000</v>
      </c>
      <c r="H798" s="138">
        <f>[3]NCH!E179</f>
        <v>11636459</v>
      </c>
      <c r="I798" s="138">
        <f>[3]NCH!E180</f>
        <v>-11636459</v>
      </c>
      <c r="J798" s="138"/>
      <c r="K798" s="138">
        <f t="shared" si="468"/>
        <v>0</v>
      </c>
      <c r="L798" s="138">
        <f t="shared" si="469"/>
        <v>175751459</v>
      </c>
      <c r="M798" s="138">
        <f t="shared" si="469"/>
        <v>55151541</v>
      </c>
      <c r="N798" s="138">
        <f t="shared" si="469"/>
        <v>160000000</v>
      </c>
      <c r="O798" s="138">
        <f t="shared" si="470"/>
        <v>390903000</v>
      </c>
      <c r="P798" s="138">
        <v>164115000</v>
      </c>
      <c r="Q798" s="138">
        <v>66188000</v>
      </c>
      <c r="R798" s="138">
        <v>160000000</v>
      </c>
      <c r="S798" s="138">
        <f t="shared" si="471"/>
        <v>390303000</v>
      </c>
      <c r="T798" s="138">
        <f>[3]NCH!H179</f>
        <v>11636459</v>
      </c>
      <c r="U798" s="138">
        <f>[3]NCH!H180</f>
        <v>-11636459</v>
      </c>
      <c r="V798" s="138"/>
      <c r="W798" s="138">
        <f t="shared" si="472"/>
        <v>0</v>
      </c>
      <c r="X798" s="138"/>
      <c r="Y798" s="138">
        <f>[3]NCH!J180</f>
        <v>200000</v>
      </c>
      <c r="Z798" s="138"/>
      <c r="AA798" s="138">
        <f t="shared" si="473"/>
        <v>200000</v>
      </c>
      <c r="AB798" s="138">
        <f t="shared" si="448"/>
        <v>175751459</v>
      </c>
      <c r="AC798" s="138">
        <f t="shared" si="448"/>
        <v>54751541</v>
      </c>
      <c r="AD798" s="138">
        <f t="shared" si="448"/>
        <v>160000000</v>
      </c>
      <c r="AE798" s="138">
        <f t="shared" si="449"/>
        <v>390503000</v>
      </c>
      <c r="AF798" s="138">
        <f>[3]NCH!AX179</f>
        <v>175751458.38</v>
      </c>
      <c r="AG798" s="138">
        <f>[3]NCH!AX180</f>
        <v>50517224.799999997</v>
      </c>
      <c r="AH798" s="138">
        <f>[3]NCH!AX181</f>
        <v>49990188.079999998</v>
      </c>
      <c r="AI798" s="138">
        <f t="shared" si="474"/>
        <v>276258871.25999999</v>
      </c>
      <c r="AJ798" s="138">
        <f t="shared" si="475"/>
        <v>0.62000000476837158</v>
      </c>
      <c r="AK798" s="138">
        <f t="shared" si="475"/>
        <v>4234316.200000003</v>
      </c>
      <c r="AL798" s="138">
        <f t="shared" si="475"/>
        <v>110009811.92</v>
      </c>
      <c r="AM798" s="138">
        <f t="shared" si="476"/>
        <v>114244128.74000001</v>
      </c>
      <c r="AN798" s="142">
        <f t="shared" si="477"/>
        <v>0.99999999647229099</v>
      </c>
      <c r="AO798" s="142">
        <f t="shared" si="477"/>
        <v>0.92266306805866882</v>
      </c>
      <c r="AP798" s="142">
        <f t="shared" si="477"/>
        <v>0.31243867549999998</v>
      </c>
      <c r="AQ798" s="142">
        <f t="shared" si="477"/>
        <v>0.70744365922925045</v>
      </c>
      <c r="AR798" s="138">
        <f t="shared" si="478"/>
        <v>0</v>
      </c>
      <c r="AS798" s="138">
        <f t="shared" si="478"/>
        <v>600000</v>
      </c>
      <c r="AT798" s="138">
        <f t="shared" si="478"/>
        <v>0</v>
      </c>
      <c r="AU798" s="138">
        <f t="shared" si="479"/>
        <v>600000</v>
      </c>
      <c r="AV798" s="143"/>
    </row>
    <row r="799" spans="1:49" s="96" customFormat="1">
      <c r="A799" s="219" t="s">
        <v>271</v>
      </c>
      <c r="B799" s="220"/>
      <c r="C799" s="145" t="s">
        <v>162</v>
      </c>
      <c r="D799" s="138">
        <v>352295000</v>
      </c>
      <c r="E799" s="138">
        <v>137156000</v>
      </c>
      <c r="F799" s="138">
        <v>0</v>
      </c>
      <c r="G799" s="138">
        <f t="shared" si="467"/>
        <v>489451000</v>
      </c>
      <c r="H799" s="138">
        <f>[3]POC!E179</f>
        <v>18339122</v>
      </c>
      <c r="I799" s="138">
        <f>[3]POC!E180</f>
        <v>-18339122</v>
      </c>
      <c r="J799" s="138"/>
      <c r="K799" s="138">
        <f t="shared" si="468"/>
        <v>0</v>
      </c>
      <c r="L799" s="138">
        <f t="shared" si="469"/>
        <v>370634122</v>
      </c>
      <c r="M799" s="138">
        <f t="shared" si="469"/>
        <v>118816878</v>
      </c>
      <c r="N799" s="138">
        <f t="shared" si="469"/>
        <v>0</v>
      </c>
      <c r="O799" s="138">
        <f t="shared" si="470"/>
        <v>489451000</v>
      </c>
      <c r="P799" s="138">
        <v>352295000</v>
      </c>
      <c r="Q799" s="138">
        <v>136456000</v>
      </c>
      <c r="R799" s="138">
        <v>0</v>
      </c>
      <c r="S799" s="138">
        <f t="shared" si="471"/>
        <v>488751000</v>
      </c>
      <c r="T799" s="138">
        <f>[3]POC!H179</f>
        <v>18339122</v>
      </c>
      <c r="U799" s="138">
        <f>[3]POC!H180</f>
        <v>-18339122</v>
      </c>
      <c r="V799" s="138"/>
      <c r="W799" s="138">
        <f t="shared" si="472"/>
        <v>0</v>
      </c>
      <c r="X799" s="138"/>
      <c r="Y799" s="138">
        <f>[3]POC!J180</f>
        <v>950000</v>
      </c>
      <c r="Z799" s="138"/>
      <c r="AA799" s="138">
        <f t="shared" si="473"/>
        <v>950000</v>
      </c>
      <c r="AB799" s="138">
        <f t="shared" si="448"/>
        <v>370634122</v>
      </c>
      <c r="AC799" s="138">
        <f t="shared" si="448"/>
        <v>119066878</v>
      </c>
      <c r="AD799" s="138">
        <f t="shared" si="448"/>
        <v>0</v>
      </c>
      <c r="AE799" s="138">
        <f t="shared" si="449"/>
        <v>489701000</v>
      </c>
      <c r="AF799" s="138">
        <f>[3]POC!AX179</f>
        <v>370634122</v>
      </c>
      <c r="AG799" s="138">
        <f>[3]POC!AX180</f>
        <v>80553008.560000002</v>
      </c>
      <c r="AH799" s="138">
        <f>[3]POC!AX181</f>
        <v>0</v>
      </c>
      <c r="AI799" s="138">
        <f t="shared" si="474"/>
        <v>451187130.56</v>
      </c>
      <c r="AJ799" s="138">
        <f t="shared" si="475"/>
        <v>0</v>
      </c>
      <c r="AK799" s="138">
        <f t="shared" si="475"/>
        <v>38513869.439999998</v>
      </c>
      <c r="AL799" s="138">
        <f t="shared" si="475"/>
        <v>0</v>
      </c>
      <c r="AM799" s="138">
        <f t="shared" si="476"/>
        <v>38513869.439999998</v>
      </c>
      <c r="AN799" s="142">
        <f t="shared" si="477"/>
        <v>1</v>
      </c>
      <c r="AO799" s="142">
        <f t="shared" si="477"/>
        <v>0.67653582518557343</v>
      </c>
      <c r="AP799" s="142" t="str">
        <f t="shared" si="477"/>
        <v xml:space="preserve"> </v>
      </c>
      <c r="AQ799" s="142">
        <f t="shared" si="477"/>
        <v>0.92135227528634822</v>
      </c>
      <c r="AR799" s="138">
        <f t="shared" si="478"/>
        <v>0</v>
      </c>
      <c r="AS799" s="138">
        <f t="shared" si="478"/>
        <v>700000</v>
      </c>
      <c r="AT799" s="138">
        <f t="shared" si="478"/>
        <v>0</v>
      </c>
      <c r="AU799" s="138">
        <f t="shared" si="479"/>
        <v>700000</v>
      </c>
      <c r="AV799" s="143"/>
    </row>
    <row r="800" spans="1:49" s="96" customFormat="1">
      <c r="A800" s="219" t="s">
        <v>272</v>
      </c>
      <c r="B800" s="220"/>
      <c r="C800" s="145" t="s">
        <v>67</v>
      </c>
      <c r="D800" s="138">
        <v>234485000</v>
      </c>
      <c r="E800" s="138">
        <v>94998000</v>
      </c>
      <c r="F800" s="138">
        <v>220000000</v>
      </c>
      <c r="G800" s="138">
        <f t="shared" si="467"/>
        <v>549483000</v>
      </c>
      <c r="H800" s="138">
        <f>[3]QMMC!E179</f>
        <v>19442460</v>
      </c>
      <c r="I800" s="138">
        <f>[3]QMMC!E180</f>
        <v>-19442460</v>
      </c>
      <c r="J800" s="138"/>
      <c r="K800" s="138">
        <f t="shared" si="468"/>
        <v>0</v>
      </c>
      <c r="L800" s="138">
        <f t="shared" si="469"/>
        <v>253927460</v>
      </c>
      <c r="M800" s="138">
        <f t="shared" si="469"/>
        <v>75555540</v>
      </c>
      <c r="N800" s="138">
        <f t="shared" si="469"/>
        <v>220000000</v>
      </c>
      <c r="O800" s="138">
        <f t="shared" si="470"/>
        <v>549483000</v>
      </c>
      <c r="P800" s="138">
        <v>234485000</v>
      </c>
      <c r="Q800" s="138">
        <v>94798000</v>
      </c>
      <c r="R800" s="138">
        <v>150000000</v>
      </c>
      <c r="S800" s="138">
        <f t="shared" si="471"/>
        <v>479283000</v>
      </c>
      <c r="T800" s="138">
        <f>[3]QMMC!H179</f>
        <v>19442460</v>
      </c>
      <c r="U800" s="138">
        <f>[3]QMMC!H180</f>
        <v>-19442460</v>
      </c>
      <c r="V800" s="138"/>
      <c r="W800" s="138">
        <f t="shared" si="472"/>
        <v>0</v>
      </c>
      <c r="X800" s="138"/>
      <c r="Y800" s="138">
        <f>[3]QMMC!J180</f>
        <v>350000</v>
      </c>
      <c r="Z800" s="138"/>
      <c r="AA800" s="138">
        <f t="shared" si="473"/>
        <v>350000</v>
      </c>
      <c r="AB800" s="138">
        <f t="shared" si="448"/>
        <v>253927460</v>
      </c>
      <c r="AC800" s="138">
        <f t="shared" si="448"/>
        <v>75705540</v>
      </c>
      <c r="AD800" s="138">
        <f t="shared" si="448"/>
        <v>150000000</v>
      </c>
      <c r="AE800" s="138">
        <f t="shared" si="449"/>
        <v>479633000</v>
      </c>
      <c r="AF800" s="138">
        <f>[3]QMMC!AX179</f>
        <v>253927459.99999997</v>
      </c>
      <c r="AG800" s="138">
        <f>[3]QMMC!AX180</f>
        <v>74953819.789999992</v>
      </c>
      <c r="AH800" s="138">
        <f>[3]QMMC!AX181</f>
        <v>101053491.02</v>
      </c>
      <c r="AI800" s="138">
        <f t="shared" si="474"/>
        <v>429934770.80999994</v>
      </c>
      <c r="AJ800" s="138">
        <f t="shared" si="475"/>
        <v>0</v>
      </c>
      <c r="AK800" s="138">
        <f t="shared" si="475"/>
        <v>751720.21000000834</v>
      </c>
      <c r="AL800" s="138">
        <f t="shared" si="475"/>
        <v>48946508.980000004</v>
      </c>
      <c r="AM800" s="138">
        <f t="shared" si="476"/>
        <v>49698229.190000013</v>
      </c>
      <c r="AN800" s="142">
        <f t="shared" si="477"/>
        <v>0.99999999999999989</v>
      </c>
      <c r="AO800" s="142">
        <f t="shared" si="477"/>
        <v>0.99007047291387118</v>
      </c>
      <c r="AP800" s="142">
        <f t="shared" si="477"/>
        <v>0.67368994013333328</v>
      </c>
      <c r="AQ800" s="142">
        <f t="shared" si="477"/>
        <v>0.89638279853554681</v>
      </c>
      <c r="AR800" s="138">
        <f t="shared" si="478"/>
        <v>0</v>
      </c>
      <c r="AS800" s="138">
        <f t="shared" si="478"/>
        <v>200000</v>
      </c>
      <c r="AT800" s="138">
        <f t="shared" si="478"/>
        <v>70000000</v>
      </c>
      <c r="AU800" s="138">
        <f t="shared" si="479"/>
        <v>70200000</v>
      </c>
      <c r="AV800" s="143"/>
    </row>
    <row r="801" spans="1:48" s="96" customFormat="1">
      <c r="A801" s="219" t="s">
        <v>273</v>
      </c>
      <c r="B801" s="220"/>
      <c r="C801" s="145" t="s">
        <v>68</v>
      </c>
      <c r="D801" s="138">
        <v>174611000</v>
      </c>
      <c r="E801" s="138">
        <v>243718000</v>
      </c>
      <c r="F801" s="138">
        <v>0</v>
      </c>
      <c r="G801" s="138">
        <f t="shared" si="467"/>
        <v>418329000</v>
      </c>
      <c r="H801" s="138">
        <f>[3]RITM!E179</f>
        <v>11891771</v>
      </c>
      <c r="I801" s="138">
        <f>[3]RITM!E180</f>
        <v>-11891771</v>
      </c>
      <c r="J801" s="138"/>
      <c r="K801" s="138">
        <f t="shared" si="468"/>
        <v>0</v>
      </c>
      <c r="L801" s="138">
        <f t="shared" si="469"/>
        <v>186502771</v>
      </c>
      <c r="M801" s="138">
        <f t="shared" si="469"/>
        <v>231826229</v>
      </c>
      <c r="N801" s="138">
        <f t="shared" si="469"/>
        <v>0</v>
      </c>
      <c r="O801" s="138">
        <f t="shared" si="470"/>
        <v>418329000</v>
      </c>
      <c r="P801" s="138">
        <v>174611000</v>
      </c>
      <c r="Q801" s="138">
        <v>243718000</v>
      </c>
      <c r="R801" s="138">
        <v>0</v>
      </c>
      <c r="S801" s="138">
        <f t="shared" si="471"/>
        <v>418329000</v>
      </c>
      <c r="T801" s="138">
        <f>[3]RITM!H179</f>
        <v>11891771</v>
      </c>
      <c r="U801" s="138">
        <f>[3]RITM!H180</f>
        <v>-11891771</v>
      </c>
      <c r="V801" s="138"/>
      <c r="W801" s="138">
        <f t="shared" si="472"/>
        <v>0</v>
      </c>
      <c r="X801" s="138"/>
      <c r="Y801" s="138">
        <f>[3]RITM!J180</f>
        <v>0</v>
      </c>
      <c r="Z801" s="138"/>
      <c r="AA801" s="138">
        <f t="shared" si="473"/>
        <v>0</v>
      </c>
      <c r="AB801" s="138">
        <f t="shared" si="448"/>
        <v>186502771</v>
      </c>
      <c r="AC801" s="138">
        <f t="shared" si="448"/>
        <v>231826229</v>
      </c>
      <c r="AD801" s="138">
        <f t="shared" si="448"/>
        <v>0</v>
      </c>
      <c r="AE801" s="138">
        <f t="shared" si="449"/>
        <v>418329000</v>
      </c>
      <c r="AF801" s="138">
        <f>[3]RITM!AX179</f>
        <v>186502771</v>
      </c>
      <c r="AG801" s="138">
        <f>[3]RITM!AX180</f>
        <v>207526302.13999999</v>
      </c>
      <c r="AH801" s="138">
        <f>[3]RITM!AX181</f>
        <v>0</v>
      </c>
      <c r="AI801" s="138">
        <f t="shared" si="474"/>
        <v>394029073.13999999</v>
      </c>
      <c r="AJ801" s="138">
        <f t="shared" si="475"/>
        <v>0</v>
      </c>
      <c r="AK801" s="138">
        <f t="shared" si="475"/>
        <v>24299926.860000014</v>
      </c>
      <c r="AL801" s="138">
        <f t="shared" si="475"/>
        <v>0</v>
      </c>
      <c r="AM801" s="138">
        <f t="shared" si="476"/>
        <v>24299926.860000014</v>
      </c>
      <c r="AN801" s="142">
        <f t="shared" si="477"/>
        <v>1</v>
      </c>
      <c r="AO801" s="142">
        <f t="shared" si="477"/>
        <v>0.89518042473097381</v>
      </c>
      <c r="AP801" s="142" t="str">
        <f t="shared" si="477"/>
        <v xml:space="preserve"> </v>
      </c>
      <c r="AQ801" s="142">
        <f t="shared" si="477"/>
        <v>0.94191192372510624</v>
      </c>
      <c r="AR801" s="138">
        <f t="shared" si="478"/>
        <v>0</v>
      </c>
      <c r="AS801" s="138">
        <f t="shared" si="478"/>
        <v>0</v>
      </c>
      <c r="AT801" s="138">
        <f t="shared" si="478"/>
        <v>0</v>
      </c>
      <c r="AU801" s="138">
        <f t="shared" si="479"/>
        <v>0</v>
      </c>
      <c r="AV801" s="143"/>
    </row>
    <row r="802" spans="1:48" s="96" customFormat="1" ht="12.75">
      <c r="A802" s="219" t="s">
        <v>274</v>
      </c>
      <c r="B802" s="220"/>
      <c r="C802" s="145" t="s">
        <v>226</v>
      </c>
      <c r="D802" s="138">
        <v>236454000</v>
      </c>
      <c r="E802" s="138">
        <v>73175000</v>
      </c>
      <c r="F802" s="138">
        <v>107000000</v>
      </c>
      <c r="G802" s="138">
        <f t="shared" si="467"/>
        <v>416629000</v>
      </c>
      <c r="H802" s="138">
        <f>[3]RMC!E179</f>
        <v>19381875</v>
      </c>
      <c r="I802" s="138">
        <f>[3]RMC!E180</f>
        <v>-19381875</v>
      </c>
      <c r="J802" s="138"/>
      <c r="K802" s="138">
        <f t="shared" si="468"/>
        <v>0</v>
      </c>
      <c r="L802" s="138">
        <f t="shared" si="469"/>
        <v>255835875</v>
      </c>
      <c r="M802" s="138">
        <f t="shared" si="469"/>
        <v>53793125</v>
      </c>
      <c r="N802" s="138">
        <f t="shared" si="469"/>
        <v>107000000</v>
      </c>
      <c r="O802" s="138">
        <f t="shared" si="470"/>
        <v>416629000</v>
      </c>
      <c r="P802" s="138">
        <v>236454000</v>
      </c>
      <c r="Q802" s="263">
        <f>71675000+1500000</f>
        <v>73175000</v>
      </c>
      <c r="R802" s="138">
        <v>107000000</v>
      </c>
      <c r="S802" s="138">
        <f t="shared" si="471"/>
        <v>416629000</v>
      </c>
      <c r="T802" s="138">
        <f>[3]RMC!H179</f>
        <v>19381875</v>
      </c>
      <c r="U802" s="138">
        <f>[3]RMC!H180</f>
        <v>-19381875</v>
      </c>
      <c r="V802" s="138"/>
      <c r="W802" s="138">
        <f t="shared" si="472"/>
        <v>0</v>
      </c>
      <c r="X802" s="138"/>
      <c r="Y802" s="138">
        <f>[3]RMC!J180</f>
        <v>100000</v>
      </c>
      <c r="Z802" s="138"/>
      <c r="AA802" s="138">
        <f t="shared" si="473"/>
        <v>100000</v>
      </c>
      <c r="AB802" s="138">
        <f t="shared" si="448"/>
        <v>255835875</v>
      </c>
      <c r="AC802" s="138">
        <f t="shared" si="448"/>
        <v>53893125</v>
      </c>
      <c r="AD802" s="138">
        <f t="shared" si="448"/>
        <v>107000000</v>
      </c>
      <c r="AE802" s="138">
        <f t="shared" si="449"/>
        <v>416729000</v>
      </c>
      <c r="AF802" s="138">
        <f>[3]RMC!AX179</f>
        <v>255813768.38000003</v>
      </c>
      <c r="AG802" s="138">
        <f>[3]RMC!AX180</f>
        <v>51782508.090000004</v>
      </c>
      <c r="AH802" s="138">
        <f>[3]RMC!AX181</f>
        <v>0</v>
      </c>
      <c r="AI802" s="138">
        <f t="shared" si="474"/>
        <v>307596276.47000003</v>
      </c>
      <c r="AJ802" s="138">
        <f t="shared" si="475"/>
        <v>22106.619999974966</v>
      </c>
      <c r="AK802" s="138">
        <f t="shared" si="475"/>
        <v>2110616.9099999964</v>
      </c>
      <c r="AL802" s="138">
        <f t="shared" si="475"/>
        <v>107000000</v>
      </c>
      <c r="AM802" s="138">
        <f t="shared" si="476"/>
        <v>109132723.52999997</v>
      </c>
      <c r="AN802" s="142">
        <f t="shared" si="477"/>
        <v>0.99991359061742235</v>
      </c>
      <c r="AO802" s="142">
        <f t="shared" si="477"/>
        <v>0.96083699154576774</v>
      </c>
      <c r="AP802" s="142">
        <f t="shared" si="477"/>
        <v>0</v>
      </c>
      <c r="AQ802" s="142">
        <f t="shared" si="477"/>
        <v>0.73812064068015437</v>
      </c>
      <c r="AR802" s="138">
        <f t="shared" si="478"/>
        <v>0</v>
      </c>
      <c r="AS802" s="138">
        <f t="shared" si="478"/>
        <v>0</v>
      </c>
      <c r="AT802" s="138">
        <f t="shared" si="478"/>
        <v>0</v>
      </c>
      <c r="AU802" s="138">
        <f t="shared" si="479"/>
        <v>0</v>
      </c>
      <c r="AV802" s="143"/>
    </row>
    <row r="803" spans="1:48" s="96" customFormat="1">
      <c r="A803" s="219" t="s">
        <v>275</v>
      </c>
      <c r="B803" s="220"/>
      <c r="C803" s="145" t="s">
        <v>69</v>
      </c>
      <c r="D803" s="138">
        <v>288625000</v>
      </c>
      <c r="E803" s="138">
        <v>236749000</v>
      </c>
      <c r="F803" s="138">
        <v>59700000</v>
      </c>
      <c r="G803" s="138">
        <f t="shared" si="467"/>
        <v>585074000</v>
      </c>
      <c r="H803" s="138">
        <f>[3]SLH!E179</f>
        <v>0</v>
      </c>
      <c r="I803" s="138">
        <f>[3]SLH!E180</f>
        <v>0</v>
      </c>
      <c r="J803" s="138"/>
      <c r="K803" s="138">
        <f t="shared" si="468"/>
        <v>0</v>
      </c>
      <c r="L803" s="138">
        <f t="shared" si="469"/>
        <v>288625000</v>
      </c>
      <c r="M803" s="138">
        <f t="shared" si="469"/>
        <v>236749000</v>
      </c>
      <c r="N803" s="138">
        <f t="shared" si="469"/>
        <v>59700000</v>
      </c>
      <c r="O803" s="138">
        <f t="shared" si="470"/>
        <v>585074000</v>
      </c>
      <c r="P803" s="138">
        <v>288625000</v>
      </c>
      <c r="Q803" s="138">
        <v>236049000</v>
      </c>
      <c r="R803" s="138">
        <v>59700000</v>
      </c>
      <c r="S803" s="138">
        <f t="shared" si="471"/>
        <v>584374000</v>
      </c>
      <c r="T803" s="138">
        <f>[3]SLH!H179</f>
        <v>0</v>
      </c>
      <c r="U803" s="138">
        <f>[3]SLH!H180</f>
        <v>0</v>
      </c>
      <c r="V803" s="138"/>
      <c r="W803" s="138">
        <f t="shared" si="472"/>
        <v>0</v>
      </c>
      <c r="X803" s="138"/>
      <c r="Y803" s="138">
        <f>[3]SLH!J180</f>
        <v>1400000</v>
      </c>
      <c r="Z803" s="138"/>
      <c r="AA803" s="138">
        <f t="shared" si="473"/>
        <v>1400000</v>
      </c>
      <c r="AB803" s="138">
        <f t="shared" si="448"/>
        <v>288625000</v>
      </c>
      <c r="AC803" s="138">
        <f t="shared" si="448"/>
        <v>237449000</v>
      </c>
      <c r="AD803" s="138">
        <f t="shared" si="448"/>
        <v>59700000</v>
      </c>
      <c r="AE803" s="138">
        <f t="shared" si="449"/>
        <v>585774000</v>
      </c>
      <c r="AF803" s="138">
        <f>[3]SLH!AX179</f>
        <v>298410472.47000003</v>
      </c>
      <c r="AG803" s="138">
        <f>[3]SLH!AX180</f>
        <v>198414496.28999996</v>
      </c>
      <c r="AH803" s="138">
        <f>[3]SLH!AX181</f>
        <v>0</v>
      </c>
      <c r="AI803" s="138">
        <f t="shared" si="474"/>
        <v>496824968.75999999</v>
      </c>
      <c r="AJ803" s="138">
        <f t="shared" si="475"/>
        <v>-9785472.4700000286</v>
      </c>
      <c r="AK803" s="138">
        <f t="shared" si="475"/>
        <v>39034503.710000038</v>
      </c>
      <c r="AL803" s="138">
        <f t="shared" si="475"/>
        <v>59700000</v>
      </c>
      <c r="AM803" s="138">
        <f t="shared" si="476"/>
        <v>88949031.24000001</v>
      </c>
      <c r="AN803" s="142">
        <f t="shared" si="477"/>
        <v>1.0339037590991773</v>
      </c>
      <c r="AO803" s="142">
        <f t="shared" si="477"/>
        <v>0.83560889407830719</v>
      </c>
      <c r="AP803" s="142">
        <f t="shared" si="477"/>
        <v>0</v>
      </c>
      <c r="AQ803" s="142">
        <f t="shared" si="477"/>
        <v>0.84815128148398522</v>
      </c>
      <c r="AR803" s="138">
        <f t="shared" si="478"/>
        <v>0</v>
      </c>
      <c r="AS803" s="138">
        <f t="shared" si="478"/>
        <v>700000</v>
      </c>
      <c r="AT803" s="138">
        <f t="shared" si="478"/>
        <v>0</v>
      </c>
      <c r="AU803" s="138">
        <f t="shared" si="479"/>
        <v>700000</v>
      </c>
      <c r="AV803" s="143"/>
    </row>
    <row r="804" spans="1:48" s="96" customFormat="1">
      <c r="A804" s="219" t="s">
        <v>276</v>
      </c>
      <c r="B804" s="220"/>
      <c r="C804" s="145" t="s">
        <v>70</v>
      </c>
      <c r="D804" s="138">
        <v>160353000</v>
      </c>
      <c r="E804" s="138">
        <v>52068000</v>
      </c>
      <c r="F804" s="138">
        <v>50048000</v>
      </c>
      <c r="G804" s="138">
        <f t="shared" si="467"/>
        <v>262469000</v>
      </c>
      <c r="H804" s="138">
        <f>[3]TMC!E179</f>
        <v>12139584</v>
      </c>
      <c r="I804" s="138">
        <f>[3]TMC!E180</f>
        <v>-12139584</v>
      </c>
      <c r="J804" s="138"/>
      <c r="K804" s="138">
        <f t="shared" si="468"/>
        <v>0</v>
      </c>
      <c r="L804" s="138">
        <f t="shared" si="469"/>
        <v>172492584</v>
      </c>
      <c r="M804" s="138">
        <f t="shared" si="469"/>
        <v>39928416</v>
      </c>
      <c r="N804" s="138">
        <f t="shared" si="469"/>
        <v>50048000</v>
      </c>
      <c r="O804" s="138">
        <f t="shared" si="470"/>
        <v>262469000</v>
      </c>
      <c r="P804" s="138">
        <v>160353000</v>
      </c>
      <c r="Q804" s="138">
        <v>52068000</v>
      </c>
      <c r="R804" s="138">
        <v>50048000</v>
      </c>
      <c r="S804" s="138">
        <f t="shared" si="471"/>
        <v>262469000</v>
      </c>
      <c r="T804" s="138">
        <f>[3]TMC!H179</f>
        <v>12139584</v>
      </c>
      <c r="U804" s="138">
        <f>[3]TMC!H180</f>
        <v>-12139584</v>
      </c>
      <c r="V804" s="138"/>
      <c r="W804" s="138">
        <f t="shared" si="472"/>
        <v>0</v>
      </c>
      <c r="X804" s="138"/>
      <c r="Y804" s="138">
        <f>[3]TMC!J180</f>
        <v>1385594.25</v>
      </c>
      <c r="Z804" s="138"/>
      <c r="AA804" s="138">
        <f t="shared" si="473"/>
        <v>1385594.25</v>
      </c>
      <c r="AB804" s="138">
        <f t="shared" si="448"/>
        <v>172492584</v>
      </c>
      <c r="AC804" s="138">
        <f t="shared" si="448"/>
        <v>41314010.25</v>
      </c>
      <c r="AD804" s="138">
        <f t="shared" si="448"/>
        <v>50048000</v>
      </c>
      <c r="AE804" s="138">
        <f t="shared" si="449"/>
        <v>263854594.25</v>
      </c>
      <c r="AF804" s="138">
        <f>[3]TMC!AX179</f>
        <v>172492583.24000001</v>
      </c>
      <c r="AG804" s="138">
        <f>[3]TMC!AX180</f>
        <v>34534116.489999995</v>
      </c>
      <c r="AH804" s="138">
        <f>[3]TMC!AX181</f>
        <v>18734118</v>
      </c>
      <c r="AI804" s="138">
        <f t="shared" si="474"/>
        <v>225760817.73000002</v>
      </c>
      <c r="AJ804" s="138">
        <f t="shared" si="475"/>
        <v>0.75999999046325684</v>
      </c>
      <c r="AK804" s="138">
        <f t="shared" si="475"/>
        <v>6779893.7600000054</v>
      </c>
      <c r="AL804" s="138">
        <f t="shared" si="475"/>
        <v>31313882</v>
      </c>
      <c r="AM804" s="138">
        <f t="shared" si="476"/>
        <v>38093776.519999996</v>
      </c>
      <c r="AN804" s="142">
        <f t="shared" si="477"/>
        <v>0.99999999559401354</v>
      </c>
      <c r="AO804" s="142">
        <f t="shared" si="477"/>
        <v>0.83589359350560732</v>
      </c>
      <c r="AP804" s="142">
        <f t="shared" si="477"/>
        <v>0.37432300991048595</v>
      </c>
      <c r="AQ804" s="142">
        <f t="shared" si="477"/>
        <v>0.85562587368137144</v>
      </c>
      <c r="AR804" s="138">
        <f t="shared" si="478"/>
        <v>0</v>
      </c>
      <c r="AS804" s="138">
        <f t="shared" si="478"/>
        <v>0</v>
      </c>
      <c r="AT804" s="138">
        <f t="shared" si="478"/>
        <v>0</v>
      </c>
      <c r="AU804" s="138">
        <f t="shared" si="479"/>
        <v>0</v>
      </c>
      <c r="AV804" s="143"/>
    </row>
    <row r="805" spans="1:48" s="96" customFormat="1">
      <c r="A805" s="219"/>
      <c r="B805" s="220"/>
      <c r="C805" s="145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>
        <f t="shared" si="448"/>
        <v>0</v>
      </c>
      <c r="AC805" s="138">
        <f t="shared" si="448"/>
        <v>0</v>
      </c>
      <c r="AD805" s="138">
        <f t="shared" si="448"/>
        <v>0</v>
      </c>
      <c r="AE805" s="138">
        <f t="shared" si="449"/>
        <v>0</v>
      </c>
      <c r="AF805" s="138"/>
      <c r="AG805" s="138"/>
      <c r="AH805" s="138"/>
      <c r="AI805" s="138"/>
      <c r="AJ805" s="138"/>
      <c r="AK805" s="138"/>
      <c r="AL805" s="138"/>
      <c r="AM805" s="138"/>
      <c r="AN805" s="142"/>
      <c r="AO805" s="142"/>
      <c r="AP805" s="142"/>
      <c r="AQ805" s="142"/>
      <c r="AR805" s="138"/>
      <c r="AS805" s="138"/>
      <c r="AT805" s="138"/>
      <c r="AU805" s="138"/>
      <c r="AV805" s="143"/>
    </row>
    <row r="806" spans="1:48" s="96" customFormat="1">
      <c r="A806" s="219"/>
      <c r="B806" s="136"/>
      <c r="C806" s="145" t="s">
        <v>223</v>
      </c>
      <c r="D806" s="138"/>
      <c r="E806" s="138"/>
      <c r="F806" s="138"/>
      <c r="G806" s="138">
        <f t="shared" ref="G806:G837" si="480">SUM(D806:F806)</f>
        <v>0</v>
      </c>
      <c r="H806" s="138">
        <f>[3]VMC!E179</f>
        <v>0</v>
      </c>
      <c r="I806" s="138">
        <f>[3]VMC!E180</f>
        <v>0</v>
      </c>
      <c r="J806" s="138"/>
      <c r="K806" s="138">
        <f t="shared" ref="K806:K869" si="481">SUM(H806:J806)</f>
        <v>0</v>
      </c>
      <c r="L806" s="138">
        <f t="shared" ref="L806:N837" si="482">+D806+H806</f>
        <v>0</v>
      </c>
      <c r="M806" s="138">
        <f t="shared" si="482"/>
        <v>0</v>
      </c>
      <c r="N806" s="138">
        <f t="shared" si="482"/>
        <v>0</v>
      </c>
      <c r="O806" s="138">
        <f t="shared" ref="O806:O869" si="483">SUM(L806:N806)</f>
        <v>0</v>
      </c>
      <c r="P806" s="138"/>
      <c r="Q806" s="138"/>
      <c r="R806" s="138"/>
      <c r="S806" s="138">
        <f t="shared" ref="S806:S869" si="484">SUM(P806:R806)</f>
        <v>0</v>
      </c>
      <c r="T806" s="138">
        <f>[3]VMC!H179</f>
        <v>0</v>
      </c>
      <c r="U806" s="138">
        <f>[3]VMC!H180</f>
        <v>0</v>
      </c>
      <c r="V806" s="138"/>
      <c r="W806" s="138">
        <f t="shared" ref="W806:W869" si="485">SUM(T806:V806)</f>
        <v>0</v>
      </c>
      <c r="X806" s="138"/>
      <c r="Y806" s="138">
        <f>[3]VMC!J180</f>
        <v>100000</v>
      </c>
      <c r="Z806" s="138"/>
      <c r="AA806" s="138">
        <f t="shared" ref="AA806:AA869" si="486">SUM(X806:Z806)</f>
        <v>100000</v>
      </c>
      <c r="AB806" s="138">
        <f t="shared" si="448"/>
        <v>0</v>
      </c>
      <c r="AC806" s="138">
        <f t="shared" si="448"/>
        <v>100000</v>
      </c>
      <c r="AD806" s="138">
        <f t="shared" si="448"/>
        <v>0</v>
      </c>
      <c r="AE806" s="138">
        <f t="shared" si="449"/>
        <v>100000</v>
      </c>
      <c r="AF806" s="138">
        <f>[3]VMC!AX179</f>
        <v>0</v>
      </c>
      <c r="AG806" s="138">
        <f>[3]VMC!AX180</f>
        <v>100000</v>
      </c>
      <c r="AH806" s="138">
        <f>[3]VMC!AX181</f>
        <v>0</v>
      </c>
      <c r="AI806" s="138">
        <f t="shared" ref="AI806:AI869" si="487">SUM(AF806:AH806)</f>
        <v>100000</v>
      </c>
      <c r="AJ806" s="138">
        <f t="shared" ref="AJ806:AL837" si="488">+AB806-AF806</f>
        <v>0</v>
      </c>
      <c r="AK806" s="138">
        <f t="shared" si="488"/>
        <v>0</v>
      </c>
      <c r="AL806" s="138">
        <f t="shared" si="488"/>
        <v>0</v>
      </c>
      <c r="AM806" s="138">
        <f t="shared" ref="AM806:AM869" si="489">SUM(AJ806:AL806)</f>
        <v>0</v>
      </c>
      <c r="AN806" s="142" t="str">
        <f t="shared" ref="AN806:AQ837" si="490">IF(AB806=0," ",AF806/AB806)</f>
        <v xml:space="preserve"> </v>
      </c>
      <c r="AO806" s="142">
        <f t="shared" si="490"/>
        <v>1</v>
      </c>
      <c r="AP806" s="142" t="str">
        <f t="shared" si="490"/>
        <v xml:space="preserve"> </v>
      </c>
      <c r="AQ806" s="142">
        <f t="shared" si="490"/>
        <v>1</v>
      </c>
      <c r="AR806" s="138">
        <f t="shared" ref="AR806:AT837" si="491">+L806-P806-T806</f>
        <v>0</v>
      </c>
      <c r="AS806" s="138">
        <f t="shared" si="491"/>
        <v>0</v>
      </c>
      <c r="AT806" s="138">
        <f t="shared" si="491"/>
        <v>0</v>
      </c>
      <c r="AU806" s="138">
        <f t="shared" ref="AU806:AU869" si="492">SUM(AR806:AT806)</f>
        <v>0</v>
      </c>
      <c r="AV806" s="143"/>
    </row>
    <row r="807" spans="1:48" s="96" customFormat="1" ht="24">
      <c r="A807" s="219"/>
      <c r="B807" s="136"/>
      <c r="C807" s="145" t="s">
        <v>136</v>
      </c>
      <c r="D807" s="138"/>
      <c r="E807" s="138"/>
      <c r="F807" s="138"/>
      <c r="G807" s="138">
        <f t="shared" si="480"/>
        <v>0</v>
      </c>
      <c r="H807" s="138">
        <f>[3]BGHM!E179</f>
        <v>0</v>
      </c>
      <c r="I807" s="138">
        <f>[3]BGHM!E180</f>
        <v>0</v>
      </c>
      <c r="J807" s="138"/>
      <c r="K807" s="138">
        <f t="shared" si="481"/>
        <v>0</v>
      </c>
      <c r="L807" s="138">
        <f t="shared" si="482"/>
        <v>0</v>
      </c>
      <c r="M807" s="138">
        <f t="shared" si="482"/>
        <v>0</v>
      </c>
      <c r="N807" s="138">
        <f t="shared" si="482"/>
        <v>0</v>
      </c>
      <c r="O807" s="138">
        <f t="shared" si="483"/>
        <v>0</v>
      </c>
      <c r="P807" s="138"/>
      <c r="Q807" s="138"/>
      <c r="R807" s="138"/>
      <c r="S807" s="138">
        <f t="shared" si="484"/>
        <v>0</v>
      </c>
      <c r="T807" s="138">
        <f>[3]BGHM!H179</f>
        <v>0</v>
      </c>
      <c r="U807" s="138">
        <f>[3]BGHM!H180</f>
        <v>0</v>
      </c>
      <c r="V807" s="138"/>
      <c r="W807" s="138">
        <f t="shared" si="485"/>
        <v>0</v>
      </c>
      <c r="X807" s="138"/>
      <c r="Y807" s="138">
        <f>[3]BGHM!J180</f>
        <v>500000</v>
      </c>
      <c r="Z807" s="138"/>
      <c r="AA807" s="138">
        <f t="shared" si="486"/>
        <v>500000</v>
      </c>
      <c r="AB807" s="138">
        <f t="shared" si="448"/>
        <v>0</v>
      </c>
      <c r="AC807" s="138">
        <f t="shared" si="448"/>
        <v>500000</v>
      </c>
      <c r="AD807" s="138">
        <f t="shared" si="448"/>
        <v>0</v>
      </c>
      <c r="AE807" s="138">
        <f t="shared" si="449"/>
        <v>500000</v>
      </c>
      <c r="AF807" s="138">
        <f>[3]BGHM!AX179</f>
        <v>0</v>
      </c>
      <c r="AG807" s="138">
        <f>[3]BGHM!AX180</f>
        <v>500000</v>
      </c>
      <c r="AH807" s="138">
        <f>[3]BGHM!AX181</f>
        <v>0</v>
      </c>
      <c r="AI807" s="138">
        <f t="shared" si="487"/>
        <v>500000</v>
      </c>
      <c r="AJ807" s="138">
        <f t="shared" si="488"/>
        <v>0</v>
      </c>
      <c r="AK807" s="138">
        <f t="shared" si="488"/>
        <v>0</v>
      </c>
      <c r="AL807" s="138">
        <f t="shared" si="488"/>
        <v>0</v>
      </c>
      <c r="AM807" s="138">
        <f t="shared" si="489"/>
        <v>0</v>
      </c>
      <c r="AN807" s="142" t="str">
        <f t="shared" si="490"/>
        <v xml:space="preserve"> </v>
      </c>
      <c r="AO807" s="142">
        <f t="shared" si="490"/>
        <v>1</v>
      </c>
      <c r="AP807" s="142" t="str">
        <f t="shared" si="490"/>
        <v xml:space="preserve"> </v>
      </c>
      <c r="AQ807" s="142">
        <f t="shared" si="490"/>
        <v>1</v>
      </c>
      <c r="AR807" s="138">
        <f t="shared" si="491"/>
        <v>0</v>
      </c>
      <c r="AS807" s="138">
        <f t="shared" si="491"/>
        <v>0</v>
      </c>
      <c r="AT807" s="138">
        <f t="shared" si="491"/>
        <v>0</v>
      </c>
      <c r="AU807" s="138">
        <f t="shared" si="492"/>
        <v>0</v>
      </c>
      <c r="AV807" s="143"/>
    </row>
    <row r="808" spans="1:48" s="96" customFormat="1">
      <c r="A808" s="219"/>
      <c r="B808" s="136"/>
      <c r="C808" s="145" t="s">
        <v>277</v>
      </c>
      <c r="D808" s="138"/>
      <c r="E808" s="138"/>
      <c r="F808" s="138"/>
      <c r="G808" s="138">
        <f t="shared" si="480"/>
        <v>0</v>
      </c>
      <c r="H808" s="138">
        <f>[3]CDH!E179</f>
        <v>0</v>
      </c>
      <c r="I808" s="138">
        <f>[3]CDH!E180</f>
        <v>0</v>
      </c>
      <c r="J808" s="138"/>
      <c r="K808" s="138">
        <f t="shared" si="481"/>
        <v>0</v>
      </c>
      <c r="L808" s="138">
        <f t="shared" si="482"/>
        <v>0</v>
      </c>
      <c r="M808" s="138">
        <f t="shared" si="482"/>
        <v>0</v>
      </c>
      <c r="N808" s="138">
        <f t="shared" si="482"/>
        <v>0</v>
      </c>
      <c r="O808" s="138">
        <f t="shared" si="483"/>
        <v>0</v>
      </c>
      <c r="P808" s="138"/>
      <c r="Q808" s="138"/>
      <c r="R808" s="138"/>
      <c r="S808" s="138">
        <f t="shared" si="484"/>
        <v>0</v>
      </c>
      <c r="T808" s="138">
        <f>[3]CDH!H179</f>
        <v>0</v>
      </c>
      <c r="U808" s="138">
        <f>[3]CDH!H180</f>
        <v>0</v>
      </c>
      <c r="V808" s="138"/>
      <c r="W808" s="138">
        <f t="shared" si="485"/>
        <v>0</v>
      </c>
      <c r="X808" s="138"/>
      <c r="Y808" s="138">
        <f>[3]CDH!J180</f>
        <v>250000</v>
      </c>
      <c r="Z808" s="138"/>
      <c r="AA808" s="138">
        <f t="shared" si="486"/>
        <v>250000</v>
      </c>
      <c r="AB808" s="138">
        <f t="shared" si="448"/>
        <v>0</v>
      </c>
      <c r="AC808" s="138">
        <f t="shared" si="448"/>
        <v>250000</v>
      </c>
      <c r="AD808" s="138">
        <f t="shared" si="448"/>
        <v>0</v>
      </c>
      <c r="AE808" s="138">
        <f t="shared" si="449"/>
        <v>250000</v>
      </c>
      <c r="AF808" s="138">
        <f>[3]CDH!AX179</f>
        <v>0</v>
      </c>
      <c r="AG808" s="138">
        <f>[3]CDH!AX180</f>
        <v>212500</v>
      </c>
      <c r="AH808" s="138">
        <f>[3]CDH!AX181</f>
        <v>0</v>
      </c>
      <c r="AI808" s="138">
        <f t="shared" si="487"/>
        <v>212500</v>
      </c>
      <c r="AJ808" s="138">
        <f t="shared" si="488"/>
        <v>0</v>
      </c>
      <c r="AK808" s="138">
        <f t="shared" si="488"/>
        <v>37500</v>
      </c>
      <c r="AL808" s="138">
        <f t="shared" si="488"/>
        <v>0</v>
      </c>
      <c r="AM808" s="138">
        <f t="shared" si="489"/>
        <v>37500</v>
      </c>
      <c r="AN808" s="142" t="str">
        <f t="shared" si="490"/>
        <v xml:space="preserve"> </v>
      </c>
      <c r="AO808" s="142">
        <f t="shared" si="490"/>
        <v>0.85</v>
      </c>
      <c r="AP808" s="142" t="str">
        <f t="shared" si="490"/>
        <v xml:space="preserve"> </v>
      </c>
      <c r="AQ808" s="142">
        <f t="shared" si="490"/>
        <v>0.85</v>
      </c>
      <c r="AR808" s="138">
        <f t="shared" si="491"/>
        <v>0</v>
      </c>
      <c r="AS808" s="138">
        <f t="shared" si="491"/>
        <v>0</v>
      </c>
      <c r="AT808" s="138">
        <f t="shared" si="491"/>
        <v>0</v>
      </c>
      <c r="AU808" s="138">
        <f t="shared" si="492"/>
        <v>0</v>
      </c>
      <c r="AV808" s="143"/>
    </row>
    <row r="809" spans="1:48" s="96" customFormat="1" ht="24">
      <c r="A809" s="219"/>
      <c r="B809" s="220"/>
      <c r="C809" s="145" t="s">
        <v>113</v>
      </c>
      <c r="D809" s="138"/>
      <c r="E809" s="138"/>
      <c r="F809" s="138"/>
      <c r="G809" s="138">
        <f t="shared" si="480"/>
        <v>0</v>
      </c>
      <c r="H809" s="138">
        <f>[3]ITRMC!E179</f>
        <v>0</v>
      </c>
      <c r="I809" s="138">
        <f>[3]ITRMC!E180</f>
        <v>0</v>
      </c>
      <c r="J809" s="138"/>
      <c r="K809" s="138">
        <f t="shared" si="481"/>
        <v>0</v>
      </c>
      <c r="L809" s="138">
        <f t="shared" si="482"/>
        <v>0</v>
      </c>
      <c r="M809" s="138">
        <f t="shared" si="482"/>
        <v>0</v>
      </c>
      <c r="N809" s="138">
        <f t="shared" si="482"/>
        <v>0</v>
      </c>
      <c r="O809" s="138">
        <f t="shared" si="483"/>
        <v>0</v>
      </c>
      <c r="P809" s="138"/>
      <c r="Q809" s="138"/>
      <c r="R809" s="138"/>
      <c r="S809" s="138">
        <f t="shared" si="484"/>
        <v>0</v>
      </c>
      <c r="T809" s="138">
        <f>[3]ITRMC!H179</f>
        <v>0</v>
      </c>
      <c r="U809" s="138">
        <f>[3]ITRMC!H180</f>
        <v>0</v>
      </c>
      <c r="V809" s="138"/>
      <c r="W809" s="138">
        <f t="shared" si="485"/>
        <v>0</v>
      </c>
      <c r="X809" s="138"/>
      <c r="Y809" s="138">
        <f>[3]ITRMC!J180</f>
        <v>1050000</v>
      </c>
      <c r="Z809" s="138"/>
      <c r="AA809" s="138">
        <f t="shared" si="486"/>
        <v>1050000</v>
      </c>
      <c r="AB809" s="138">
        <f t="shared" si="448"/>
        <v>0</v>
      </c>
      <c r="AC809" s="138">
        <f t="shared" si="448"/>
        <v>1050000</v>
      </c>
      <c r="AD809" s="138">
        <f t="shared" si="448"/>
        <v>0</v>
      </c>
      <c r="AE809" s="138">
        <f t="shared" si="449"/>
        <v>1050000</v>
      </c>
      <c r="AF809" s="138">
        <f>[3]ITRMC!AX179</f>
        <v>0</v>
      </c>
      <c r="AG809" s="138">
        <f>[3]ITRMC!AX180</f>
        <v>1048754.42</v>
      </c>
      <c r="AH809" s="138">
        <f>[3]ITRMC!AX181</f>
        <v>0</v>
      </c>
      <c r="AI809" s="138">
        <f t="shared" si="487"/>
        <v>1048754.42</v>
      </c>
      <c r="AJ809" s="138">
        <f t="shared" si="488"/>
        <v>0</v>
      </c>
      <c r="AK809" s="138">
        <f t="shared" si="488"/>
        <v>1245.5800000000745</v>
      </c>
      <c r="AL809" s="138">
        <f t="shared" si="488"/>
        <v>0</v>
      </c>
      <c r="AM809" s="138">
        <f t="shared" si="489"/>
        <v>1245.5800000000745</v>
      </c>
      <c r="AN809" s="142" t="str">
        <f t="shared" si="490"/>
        <v xml:space="preserve"> </v>
      </c>
      <c r="AO809" s="142">
        <f t="shared" si="490"/>
        <v>0.99881373333333323</v>
      </c>
      <c r="AP809" s="142" t="str">
        <f t="shared" si="490"/>
        <v xml:space="preserve"> </v>
      </c>
      <c r="AQ809" s="142">
        <f t="shared" si="490"/>
        <v>0.99881373333333323</v>
      </c>
      <c r="AR809" s="138">
        <f t="shared" si="491"/>
        <v>0</v>
      </c>
      <c r="AS809" s="138">
        <f t="shared" si="491"/>
        <v>0</v>
      </c>
      <c r="AT809" s="138">
        <f t="shared" si="491"/>
        <v>0</v>
      </c>
      <c r="AU809" s="138">
        <f t="shared" si="492"/>
        <v>0</v>
      </c>
      <c r="AV809" s="143"/>
    </row>
    <row r="810" spans="1:48" s="96" customFormat="1" ht="24">
      <c r="A810" s="219"/>
      <c r="B810" s="220"/>
      <c r="C810" s="145" t="s">
        <v>138</v>
      </c>
      <c r="D810" s="138"/>
      <c r="E810" s="138"/>
      <c r="F810" s="138"/>
      <c r="G810" s="138">
        <f t="shared" si="480"/>
        <v>0</v>
      </c>
      <c r="H810" s="138">
        <f>[3]MMMHMC!E179</f>
        <v>0</v>
      </c>
      <c r="I810" s="138">
        <f>[3]MMMHMC!E180</f>
        <v>0</v>
      </c>
      <c r="J810" s="138"/>
      <c r="K810" s="138">
        <f t="shared" si="481"/>
        <v>0</v>
      </c>
      <c r="L810" s="138">
        <f t="shared" si="482"/>
        <v>0</v>
      </c>
      <c r="M810" s="138">
        <f t="shared" si="482"/>
        <v>0</v>
      </c>
      <c r="N810" s="138">
        <f t="shared" si="482"/>
        <v>0</v>
      </c>
      <c r="O810" s="138">
        <f t="shared" si="483"/>
        <v>0</v>
      </c>
      <c r="P810" s="138"/>
      <c r="Q810" s="138"/>
      <c r="R810" s="138"/>
      <c r="S810" s="138">
        <f t="shared" si="484"/>
        <v>0</v>
      </c>
      <c r="T810" s="138">
        <f>[3]MMMHMC!H179</f>
        <v>0</v>
      </c>
      <c r="U810" s="138">
        <f>[3]MMMHMC!H180</f>
        <v>0</v>
      </c>
      <c r="V810" s="138"/>
      <c r="W810" s="138">
        <f t="shared" si="485"/>
        <v>0</v>
      </c>
      <c r="X810" s="138"/>
      <c r="Y810" s="138">
        <f>[3]MMMHMC!J180</f>
        <v>1481446.03</v>
      </c>
      <c r="Z810" s="138"/>
      <c r="AA810" s="138">
        <f t="shared" si="486"/>
        <v>1481446.03</v>
      </c>
      <c r="AB810" s="138">
        <f t="shared" si="448"/>
        <v>0</v>
      </c>
      <c r="AC810" s="138">
        <f t="shared" si="448"/>
        <v>1481446.03</v>
      </c>
      <c r="AD810" s="138">
        <f t="shared" si="448"/>
        <v>0</v>
      </c>
      <c r="AE810" s="138">
        <f t="shared" si="449"/>
        <v>1481446.03</v>
      </c>
      <c r="AF810" s="138">
        <f>[3]MMMHMC!AX179</f>
        <v>0</v>
      </c>
      <c r="AG810" s="138">
        <f>[3]MMMHMC!AX180</f>
        <v>1481446.0299999998</v>
      </c>
      <c r="AH810" s="138">
        <f>[3]MMMHMC!AX181</f>
        <v>0</v>
      </c>
      <c r="AI810" s="138">
        <f t="shared" si="487"/>
        <v>1481446.0299999998</v>
      </c>
      <c r="AJ810" s="138">
        <f t="shared" si="488"/>
        <v>0</v>
      </c>
      <c r="AK810" s="138">
        <f t="shared" si="488"/>
        <v>0</v>
      </c>
      <c r="AL810" s="138">
        <f t="shared" si="488"/>
        <v>0</v>
      </c>
      <c r="AM810" s="138">
        <f t="shared" si="489"/>
        <v>0</v>
      </c>
      <c r="AN810" s="142" t="str">
        <f t="shared" si="490"/>
        <v xml:space="preserve"> </v>
      </c>
      <c r="AO810" s="142">
        <f t="shared" si="490"/>
        <v>0.99999999999999989</v>
      </c>
      <c r="AP810" s="142" t="str">
        <f t="shared" si="490"/>
        <v xml:space="preserve"> </v>
      </c>
      <c r="AQ810" s="142">
        <f t="shared" si="490"/>
        <v>0.99999999999999989</v>
      </c>
      <c r="AR810" s="138">
        <f t="shared" si="491"/>
        <v>0</v>
      </c>
      <c r="AS810" s="138">
        <f t="shared" si="491"/>
        <v>0</v>
      </c>
      <c r="AT810" s="138">
        <f t="shared" si="491"/>
        <v>0</v>
      </c>
      <c r="AU810" s="138">
        <f t="shared" si="492"/>
        <v>0</v>
      </c>
      <c r="AV810" s="143"/>
    </row>
    <row r="811" spans="1:48" s="96" customFormat="1">
      <c r="A811" s="219"/>
      <c r="B811" s="220"/>
      <c r="C811" s="273" t="s">
        <v>166</v>
      </c>
      <c r="D811" s="138"/>
      <c r="E811" s="138"/>
      <c r="F811" s="138"/>
      <c r="G811" s="138">
        <f t="shared" si="480"/>
        <v>0</v>
      </c>
      <c r="H811" s="138">
        <f>[3]R1!E179</f>
        <v>0</v>
      </c>
      <c r="I811" s="138">
        <f>[3]R1!E180</f>
        <v>0</v>
      </c>
      <c r="J811" s="138"/>
      <c r="K811" s="138">
        <f t="shared" si="481"/>
        <v>0</v>
      </c>
      <c r="L811" s="138">
        <f t="shared" si="482"/>
        <v>0</v>
      </c>
      <c r="M811" s="138">
        <f t="shared" si="482"/>
        <v>0</v>
      </c>
      <c r="N811" s="138">
        <f t="shared" si="482"/>
        <v>0</v>
      </c>
      <c r="O811" s="138">
        <f t="shared" si="483"/>
        <v>0</v>
      </c>
      <c r="P811" s="138"/>
      <c r="Q811" s="138"/>
      <c r="R811" s="138"/>
      <c r="S811" s="138">
        <f t="shared" si="484"/>
        <v>0</v>
      </c>
      <c r="T811" s="138">
        <f>[3]R1!H179</f>
        <v>0</v>
      </c>
      <c r="U811" s="138">
        <f>[3]R1!H180</f>
        <v>0</v>
      </c>
      <c r="V811" s="138"/>
      <c r="W811" s="138">
        <f t="shared" si="485"/>
        <v>0</v>
      </c>
      <c r="X811" s="138"/>
      <c r="Y811" s="138">
        <f>[3]R1!J180</f>
        <v>500000</v>
      </c>
      <c r="Z811" s="138"/>
      <c r="AA811" s="138">
        <f t="shared" si="486"/>
        <v>500000</v>
      </c>
      <c r="AB811" s="138">
        <f t="shared" si="448"/>
        <v>0</v>
      </c>
      <c r="AC811" s="138">
        <f t="shared" si="448"/>
        <v>500000</v>
      </c>
      <c r="AD811" s="138">
        <f t="shared" si="448"/>
        <v>0</v>
      </c>
      <c r="AE811" s="138">
        <f t="shared" si="449"/>
        <v>500000</v>
      </c>
      <c r="AF811" s="138">
        <f>[3]R1!AX179</f>
        <v>0</v>
      </c>
      <c r="AG811" s="138">
        <f>[3]R1!AX180</f>
        <v>500000</v>
      </c>
      <c r="AH811" s="138">
        <f>[3]R1!AX181</f>
        <v>0</v>
      </c>
      <c r="AI811" s="138">
        <f t="shared" si="487"/>
        <v>500000</v>
      </c>
      <c r="AJ811" s="138">
        <f t="shared" si="488"/>
        <v>0</v>
      </c>
      <c r="AK811" s="138">
        <f t="shared" si="488"/>
        <v>0</v>
      </c>
      <c r="AL811" s="138">
        <f t="shared" si="488"/>
        <v>0</v>
      </c>
      <c r="AM811" s="138">
        <f t="shared" si="489"/>
        <v>0</v>
      </c>
      <c r="AN811" s="142" t="str">
        <f t="shared" si="490"/>
        <v xml:space="preserve"> </v>
      </c>
      <c r="AO811" s="142">
        <f t="shared" si="490"/>
        <v>1</v>
      </c>
      <c r="AP811" s="142" t="str">
        <f t="shared" si="490"/>
        <v xml:space="preserve"> </v>
      </c>
      <c r="AQ811" s="142">
        <f t="shared" si="490"/>
        <v>1</v>
      </c>
      <c r="AR811" s="138">
        <f t="shared" si="491"/>
        <v>0</v>
      </c>
      <c r="AS811" s="138">
        <f t="shared" si="491"/>
        <v>0</v>
      </c>
      <c r="AT811" s="138">
        <f t="shared" si="491"/>
        <v>0</v>
      </c>
      <c r="AU811" s="138">
        <f t="shared" si="492"/>
        <v>0</v>
      </c>
      <c r="AV811" s="143"/>
    </row>
    <row r="812" spans="1:48" s="96" customFormat="1">
      <c r="A812" s="219"/>
      <c r="B812" s="220"/>
      <c r="C812" s="261" t="s">
        <v>278</v>
      </c>
      <c r="D812" s="138"/>
      <c r="E812" s="138"/>
      <c r="F812" s="138"/>
      <c r="G812" s="138">
        <f>SUM(D812:F812)</f>
        <v>0</v>
      </c>
      <c r="H812" s="138">
        <f>[3]LHMRH!E179</f>
        <v>0</v>
      </c>
      <c r="I812" s="138">
        <f>[3]LHMRH!E180</f>
        <v>0</v>
      </c>
      <c r="J812" s="138"/>
      <c r="K812" s="138">
        <f t="shared" si="481"/>
        <v>0</v>
      </c>
      <c r="L812" s="138">
        <f t="shared" si="482"/>
        <v>0</v>
      </c>
      <c r="M812" s="138">
        <f t="shared" si="482"/>
        <v>0</v>
      </c>
      <c r="N812" s="138">
        <f t="shared" si="482"/>
        <v>0</v>
      </c>
      <c r="O812" s="138">
        <f t="shared" si="483"/>
        <v>0</v>
      </c>
      <c r="P812" s="138"/>
      <c r="Q812" s="138"/>
      <c r="R812" s="138"/>
      <c r="S812" s="138">
        <f t="shared" si="484"/>
        <v>0</v>
      </c>
      <c r="T812" s="138">
        <f>[3]LHMRH!H179</f>
        <v>0</v>
      </c>
      <c r="U812" s="138">
        <f>[3]LHMRH!H180</f>
        <v>0</v>
      </c>
      <c r="V812" s="138"/>
      <c r="W812" s="138">
        <f t="shared" si="485"/>
        <v>0</v>
      </c>
      <c r="X812" s="138"/>
      <c r="Y812" s="138">
        <f>[3]LHMRH!J180</f>
        <v>600000</v>
      </c>
      <c r="Z812" s="138"/>
      <c r="AA812" s="138">
        <f t="shared" si="486"/>
        <v>600000</v>
      </c>
      <c r="AB812" s="138">
        <f t="shared" si="448"/>
        <v>0</v>
      </c>
      <c r="AC812" s="138">
        <f t="shared" si="448"/>
        <v>600000</v>
      </c>
      <c r="AD812" s="138">
        <f t="shared" si="448"/>
        <v>0</v>
      </c>
      <c r="AE812" s="138">
        <f t="shared" si="449"/>
        <v>600000</v>
      </c>
      <c r="AF812" s="138">
        <f>[3]LHMRH!AX179</f>
        <v>0</v>
      </c>
      <c r="AG812" s="138">
        <f>[3]LHMRH!AX180</f>
        <v>0</v>
      </c>
      <c r="AH812" s="138">
        <f>[3]LHMRH!AX181</f>
        <v>0</v>
      </c>
      <c r="AI812" s="138">
        <f t="shared" si="487"/>
        <v>0</v>
      </c>
      <c r="AJ812" s="138">
        <f t="shared" si="488"/>
        <v>0</v>
      </c>
      <c r="AK812" s="138">
        <f t="shared" si="488"/>
        <v>600000</v>
      </c>
      <c r="AL812" s="138">
        <f t="shared" si="488"/>
        <v>0</v>
      </c>
      <c r="AM812" s="138">
        <f t="shared" si="489"/>
        <v>600000</v>
      </c>
      <c r="AN812" s="142" t="str">
        <f t="shared" si="490"/>
        <v xml:space="preserve"> </v>
      </c>
      <c r="AO812" s="142">
        <f t="shared" si="490"/>
        <v>0</v>
      </c>
      <c r="AP812" s="142" t="str">
        <f t="shared" si="490"/>
        <v xml:space="preserve"> </v>
      </c>
      <c r="AQ812" s="142">
        <f t="shared" si="490"/>
        <v>0</v>
      </c>
      <c r="AR812" s="138">
        <f t="shared" si="491"/>
        <v>0</v>
      </c>
      <c r="AS812" s="138">
        <f t="shared" si="491"/>
        <v>0</v>
      </c>
      <c r="AT812" s="138">
        <f t="shared" si="491"/>
        <v>0</v>
      </c>
      <c r="AU812" s="138">
        <f t="shared" si="492"/>
        <v>0</v>
      </c>
      <c r="AV812" s="143"/>
    </row>
    <row r="813" spans="1:48" s="96" customFormat="1">
      <c r="A813" s="219"/>
      <c r="B813" s="220"/>
      <c r="C813" s="145" t="s">
        <v>114</v>
      </c>
      <c r="D813" s="138"/>
      <c r="E813" s="138"/>
      <c r="F813" s="138"/>
      <c r="G813" s="138">
        <f t="shared" si="480"/>
        <v>0</v>
      </c>
      <c r="H813" s="138">
        <f>[3]SIGH!E179</f>
        <v>0</v>
      </c>
      <c r="I813" s="138">
        <f>[3]SIGH!E180</f>
        <v>0</v>
      </c>
      <c r="J813" s="138"/>
      <c r="K813" s="138">
        <f t="shared" si="481"/>
        <v>0</v>
      </c>
      <c r="L813" s="138">
        <f t="shared" si="482"/>
        <v>0</v>
      </c>
      <c r="M813" s="138">
        <f t="shared" si="482"/>
        <v>0</v>
      </c>
      <c r="N813" s="138">
        <f t="shared" si="482"/>
        <v>0</v>
      </c>
      <c r="O813" s="138">
        <f t="shared" si="483"/>
        <v>0</v>
      </c>
      <c r="P813" s="138"/>
      <c r="Q813" s="138"/>
      <c r="R813" s="138"/>
      <c r="S813" s="138">
        <f t="shared" si="484"/>
        <v>0</v>
      </c>
      <c r="T813" s="138">
        <f>[3]SIGH!H179</f>
        <v>0</v>
      </c>
      <c r="U813" s="138">
        <f>[3]SIGH!H180</f>
        <v>0</v>
      </c>
      <c r="V813" s="138"/>
      <c r="W813" s="138">
        <f t="shared" si="485"/>
        <v>0</v>
      </c>
      <c r="X813" s="138"/>
      <c r="Y813" s="138">
        <f>[3]SIGH!J180</f>
        <v>300000</v>
      </c>
      <c r="Z813" s="138"/>
      <c r="AA813" s="138">
        <f t="shared" si="486"/>
        <v>300000</v>
      </c>
      <c r="AB813" s="138">
        <f t="shared" si="448"/>
        <v>0</v>
      </c>
      <c r="AC813" s="138">
        <f t="shared" si="448"/>
        <v>300000</v>
      </c>
      <c r="AD813" s="138">
        <f t="shared" si="448"/>
        <v>0</v>
      </c>
      <c r="AE813" s="138">
        <f t="shared" si="449"/>
        <v>300000</v>
      </c>
      <c r="AF813" s="138">
        <f>[3]SIGH!AX179</f>
        <v>0</v>
      </c>
      <c r="AG813" s="138">
        <f>[3]SIGH!AX180</f>
        <v>300000</v>
      </c>
      <c r="AH813" s="138">
        <f>[3]SIGH!AX181</f>
        <v>0</v>
      </c>
      <c r="AI813" s="138">
        <f t="shared" si="487"/>
        <v>300000</v>
      </c>
      <c r="AJ813" s="138">
        <f t="shared" si="488"/>
        <v>0</v>
      </c>
      <c r="AK813" s="138">
        <f t="shared" si="488"/>
        <v>0</v>
      </c>
      <c r="AL813" s="138">
        <f t="shared" si="488"/>
        <v>0</v>
      </c>
      <c r="AM813" s="138">
        <f t="shared" si="489"/>
        <v>0</v>
      </c>
      <c r="AN813" s="142" t="str">
        <f t="shared" si="490"/>
        <v xml:space="preserve"> </v>
      </c>
      <c r="AO813" s="142">
        <f t="shared" si="490"/>
        <v>1</v>
      </c>
      <c r="AP813" s="142" t="str">
        <f t="shared" si="490"/>
        <v xml:space="preserve"> </v>
      </c>
      <c r="AQ813" s="142">
        <f t="shared" si="490"/>
        <v>1</v>
      </c>
      <c r="AR813" s="138">
        <f t="shared" si="491"/>
        <v>0</v>
      </c>
      <c r="AS813" s="138">
        <f t="shared" si="491"/>
        <v>0</v>
      </c>
      <c r="AT813" s="138">
        <f t="shared" si="491"/>
        <v>0</v>
      </c>
      <c r="AU813" s="138">
        <f t="shared" si="492"/>
        <v>0</v>
      </c>
      <c r="AV813" s="143"/>
    </row>
    <row r="814" spans="1:48" s="96" customFormat="1">
      <c r="A814" s="219"/>
      <c r="B814" s="220"/>
      <c r="C814" s="274" t="s">
        <v>59</v>
      </c>
      <c r="D814" s="138"/>
      <c r="E814" s="138"/>
      <c r="F814" s="138"/>
      <c r="G814" s="138">
        <f t="shared" si="480"/>
        <v>0</v>
      </c>
      <c r="H814" s="138">
        <f>[3]VGH!E179</f>
        <v>0</v>
      </c>
      <c r="I814" s="138">
        <f>[3]VGH!E180</f>
        <v>0</v>
      </c>
      <c r="J814" s="138"/>
      <c r="K814" s="138">
        <f t="shared" si="481"/>
        <v>0</v>
      </c>
      <c r="L814" s="138">
        <f t="shared" si="482"/>
        <v>0</v>
      </c>
      <c r="M814" s="138">
        <f t="shared" si="482"/>
        <v>0</v>
      </c>
      <c r="N814" s="138">
        <f t="shared" si="482"/>
        <v>0</v>
      </c>
      <c r="O814" s="138">
        <f t="shared" si="483"/>
        <v>0</v>
      </c>
      <c r="P814" s="138"/>
      <c r="Q814" s="138"/>
      <c r="R814" s="138"/>
      <c r="S814" s="138">
        <f t="shared" si="484"/>
        <v>0</v>
      </c>
      <c r="T814" s="138">
        <f>[3]VGH!H179</f>
        <v>0</v>
      </c>
      <c r="U814" s="138">
        <f>[3]VGH!H180</f>
        <v>0</v>
      </c>
      <c r="V814" s="138"/>
      <c r="W814" s="138">
        <f t="shared" si="485"/>
        <v>0</v>
      </c>
      <c r="X814" s="138"/>
      <c r="Y814" s="138">
        <f>[3]VGH!J180</f>
        <v>300000</v>
      </c>
      <c r="Z814" s="138"/>
      <c r="AA814" s="138">
        <f t="shared" si="486"/>
        <v>300000</v>
      </c>
      <c r="AB814" s="138">
        <f t="shared" si="448"/>
        <v>0</v>
      </c>
      <c r="AC814" s="138">
        <f t="shared" si="448"/>
        <v>300000</v>
      </c>
      <c r="AD814" s="138">
        <f t="shared" si="448"/>
        <v>0</v>
      </c>
      <c r="AE814" s="138">
        <f t="shared" si="449"/>
        <v>300000</v>
      </c>
      <c r="AF814" s="138">
        <f>[3]VGH!AX179</f>
        <v>0</v>
      </c>
      <c r="AG814" s="138">
        <f>[3]VGH!AX180</f>
        <v>295548.14</v>
      </c>
      <c r="AH814" s="138">
        <f>[3]VGH!AX181</f>
        <v>0</v>
      </c>
      <c r="AI814" s="138">
        <f t="shared" si="487"/>
        <v>295548.14</v>
      </c>
      <c r="AJ814" s="138">
        <f t="shared" si="488"/>
        <v>0</v>
      </c>
      <c r="AK814" s="138">
        <f t="shared" si="488"/>
        <v>4451.859999999986</v>
      </c>
      <c r="AL814" s="138">
        <f t="shared" si="488"/>
        <v>0</v>
      </c>
      <c r="AM814" s="138">
        <f t="shared" si="489"/>
        <v>4451.859999999986</v>
      </c>
      <c r="AN814" s="142" t="str">
        <f t="shared" si="490"/>
        <v xml:space="preserve"> </v>
      </c>
      <c r="AO814" s="142">
        <f t="shared" si="490"/>
        <v>0.98516046666666668</v>
      </c>
      <c r="AP814" s="142" t="str">
        <f t="shared" si="490"/>
        <v xml:space="preserve"> </v>
      </c>
      <c r="AQ814" s="142">
        <f t="shared" si="490"/>
        <v>0.98516046666666668</v>
      </c>
      <c r="AR814" s="138">
        <f t="shared" si="491"/>
        <v>0</v>
      </c>
      <c r="AS814" s="138">
        <f t="shared" si="491"/>
        <v>0</v>
      </c>
      <c r="AT814" s="138">
        <f t="shared" si="491"/>
        <v>0</v>
      </c>
      <c r="AU814" s="138">
        <f t="shared" si="492"/>
        <v>0</v>
      </c>
      <c r="AV814" s="143"/>
    </row>
    <row r="815" spans="1:48" s="96" customFormat="1">
      <c r="A815" s="219"/>
      <c r="B815" s="220"/>
      <c r="C815" s="145" t="s">
        <v>141</v>
      </c>
      <c r="D815" s="138"/>
      <c r="E815" s="138"/>
      <c r="F815" s="138"/>
      <c r="G815" s="138">
        <f t="shared" si="480"/>
        <v>0</v>
      </c>
      <c r="H815" s="138">
        <f>[3]JBLMGH!E179</f>
        <v>0</v>
      </c>
      <c r="I815" s="138">
        <f>[3]JBLMGH!E180</f>
        <v>0</v>
      </c>
      <c r="J815" s="138"/>
      <c r="K815" s="138">
        <f t="shared" si="481"/>
        <v>0</v>
      </c>
      <c r="L815" s="138">
        <f t="shared" si="482"/>
        <v>0</v>
      </c>
      <c r="M815" s="138">
        <f t="shared" si="482"/>
        <v>0</v>
      </c>
      <c r="N815" s="138">
        <f t="shared" si="482"/>
        <v>0</v>
      </c>
      <c r="O815" s="138">
        <f t="shared" si="483"/>
        <v>0</v>
      </c>
      <c r="P815" s="138"/>
      <c r="Q815" s="138"/>
      <c r="R815" s="138"/>
      <c r="S815" s="138">
        <f t="shared" si="484"/>
        <v>0</v>
      </c>
      <c r="T815" s="138">
        <f>[3]JBLMGH!H179</f>
        <v>0</v>
      </c>
      <c r="U815" s="138">
        <f>[3]JBLMGH!H180</f>
        <v>0</v>
      </c>
      <c r="V815" s="138"/>
      <c r="W815" s="138">
        <f t="shared" si="485"/>
        <v>0</v>
      </c>
      <c r="X815" s="138"/>
      <c r="Y815" s="138">
        <f>[3]JBLMGH!J180</f>
        <v>1321108</v>
      </c>
      <c r="Z815" s="138"/>
      <c r="AA815" s="138">
        <f t="shared" si="486"/>
        <v>1321108</v>
      </c>
      <c r="AB815" s="138">
        <f t="shared" si="448"/>
        <v>0</v>
      </c>
      <c r="AC815" s="138">
        <f t="shared" si="448"/>
        <v>1321108</v>
      </c>
      <c r="AD815" s="138">
        <f t="shared" si="448"/>
        <v>0</v>
      </c>
      <c r="AE815" s="138">
        <f t="shared" si="449"/>
        <v>1321108</v>
      </c>
      <c r="AF815" s="138">
        <f>[3]JBLMGH!AX179</f>
        <v>0</v>
      </c>
      <c r="AG815" s="138">
        <f>[3]JBLMGH!AX180</f>
        <v>1321108</v>
      </c>
      <c r="AH815" s="138">
        <f>[3]JBLMGH!AX181</f>
        <v>0</v>
      </c>
      <c r="AI815" s="138">
        <f t="shared" si="487"/>
        <v>1321108</v>
      </c>
      <c r="AJ815" s="138">
        <f t="shared" si="488"/>
        <v>0</v>
      </c>
      <c r="AK815" s="138">
        <f t="shared" si="488"/>
        <v>0</v>
      </c>
      <c r="AL815" s="138">
        <f t="shared" si="488"/>
        <v>0</v>
      </c>
      <c r="AM815" s="138">
        <f t="shared" si="489"/>
        <v>0</v>
      </c>
      <c r="AN815" s="142" t="str">
        <f t="shared" si="490"/>
        <v xml:space="preserve"> </v>
      </c>
      <c r="AO815" s="142">
        <f t="shared" si="490"/>
        <v>1</v>
      </c>
      <c r="AP815" s="142" t="str">
        <f t="shared" si="490"/>
        <v xml:space="preserve"> </v>
      </c>
      <c r="AQ815" s="142">
        <f t="shared" si="490"/>
        <v>1</v>
      </c>
      <c r="AR815" s="138">
        <f t="shared" si="491"/>
        <v>0</v>
      </c>
      <c r="AS815" s="138">
        <f t="shared" si="491"/>
        <v>0</v>
      </c>
      <c r="AT815" s="138">
        <f t="shared" si="491"/>
        <v>0</v>
      </c>
      <c r="AU815" s="138">
        <f t="shared" si="492"/>
        <v>0</v>
      </c>
      <c r="AV815" s="143"/>
    </row>
    <row r="816" spans="1:48" s="96" customFormat="1">
      <c r="A816" s="219"/>
      <c r="B816" s="220"/>
      <c r="C816" s="145" t="s">
        <v>232</v>
      </c>
      <c r="D816" s="138"/>
      <c r="E816" s="138"/>
      <c r="F816" s="138"/>
      <c r="G816" s="138">
        <f t="shared" si="480"/>
        <v>0</v>
      </c>
      <c r="H816" s="138">
        <f>[3]MMH!E179</f>
        <v>0</v>
      </c>
      <c r="I816" s="138">
        <f>[3]MMH!E180</f>
        <v>0</v>
      </c>
      <c r="J816" s="138"/>
      <c r="K816" s="138">
        <f t="shared" si="481"/>
        <v>0</v>
      </c>
      <c r="L816" s="138">
        <f t="shared" si="482"/>
        <v>0</v>
      </c>
      <c r="M816" s="138">
        <f t="shared" si="482"/>
        <v>0</v>
      </c>
      <c r="N816" s="138">
        <f t="shared" si="482"/>
        <v>0</v>
      </c>
      <c r="O816" s="138">
        <f t="shared" si="483"/>
        <v>0</v>
      </c>
      <c r="P816" s="138"/>
      <c r="Q816" s="138"/>
      <c r="R816" s="138"/>
      <c r="S816" s="138">
        <f t="shared" si="484"/>
        <v>0</v>
      </c>
      <c r="T816" s="138">
        <f>[3]MMH!H179</f>
        <v>0</v>
      </c>
      <c r="U816" s="138">
        <f>[3]MMH!H180</f>
        <v>0</v>
      </c>
      <c r="V816" s="138"/>
      <c r="W816" s="138">
        <f t="shared" si="485"/>
        <v>0</v>
      </c>
      <c r="X816" s="138"/>
      <c r="Y816" s="138">
        <f>[3]MMH!J180</f>
        <v>300000</v>
      </c>
      <c r="Z816" s="138"/>
      <c r="AA816" s="138">
        <f t="shared" si="486"/>
        <v>300000</v>
      </c>
      <c r="AB816" s="138">
        <f t="shared" si="448"/>
        <v>0</v>
      </c>
      <c r="AC816" s="138">
        <f t="shared" si="448"/>
        <v>300000</v>
      </c>
      <c r="AD816" s="138">
        <f t="shared" si="448"/>
        <v>0</v>
      </c>
      <c r="AE816" s="138">
        <f t="shared" si="449"/>
        <v>300000</v>
      </c>
      <c r="AF816" s="138">
        <f>[3]MMH!AX179</f>
        <v>0</v>
      </c>
      <c r="AG816" s="138">
        <f>[3]MMH!AX180</f>
        <v>289955</v>
      </c>
      <c r="AH816" s="138">
        <f>[3]MMH!AX181</f>
        <v>0</v>
      </c>
      <c r="AI816" s="138">
        <f t="shared" si="487"/>
        <v>289955</v>
      </c>
      <c r="AJ816" s="138">
        <f t="shared" si="488"/>
        <v>0</v>
      </c>
      <c r="AK816" s="138">
        <f t="shared" si="488"/>
        <v>10045</v>
      </c>
      <c r="AL816" s="138">
        <f t="shared" si="488"/>
        <v>0</v>
      </c>
      <c r="AM816" s="138">
        <f t="shared" si="489"/>
        <v>10045</v>
      </c>
      <c r="AN816" s="142" t="str">
        <f t="shared" si="490"/>
        <v xml:space="preserve"> </v>
      </c>
      <c r="AO816" s="142">
        <f t="shared" si="490"/>
        <v>0.96651666666666669</v>
      </c>
      <c r="AP816" s="142" t="str">
        <f t="shared" si="490"/>
        <v xml:space="preserve"> </v>
      </c>
      <c r="AQ816" s="142">
        <f t="shared" si="490"/>
        <v>0.96651666666666669</v>
      </c>
      <c r="AR816" s="138">
        <f t="shared" si="491"/>
        <v>0</v>
      </c>
      <c r="AS816" s="138">
        <f t="shared" si="491"/>
        <v>0</v>
      </c>
      <c r="AT816" s="138">
        <f t="shared" si="491"/>
        <v>0</v>
      </c>
      <c r="AU816" s="138">
        <f t="shared" si="492"/>
        <v>0</v>
      </c>
      <c r="AV816" s="143"/>
    </row>
    <row r="817" spans="1:48" s="96" customFormat="1" ht="24">
      <c r="A817" s="219"/>
      <c r="B817" s="220"/>
      <c r="C817" s="145" t="s">
        <v>140</v>
      </c>
      <c r="D817" s="138"/>
      <c r="E817" s="138"/>
      <c r="F817" s="138"/>
      <c r="G817" s="138">
        <f t="shared" si="480"/>
        <v>0</v>
      </c>
      <c r="H817" s="138">
        <f>[3]DPJGMRMC!E179</f>
        <v>0</v>
      </c>
      <c r="I817" s="138">
        <f>[3]DPJGMRMC!E180</f>
        <v>0</v>
      </c>
      <c r="J817" s="138"/>
      <c r="K817" s="138">
        <f t="shared" si="481"/>
        <v>0</v>
      </c>
      <c r="L817" s="138">
        <f t="shared" si="482"/>
        <v>0</v>
      </c>
      <c r="M817" s="138">
        <f t="shared" si="482"/>
        <v>0</v>
      </c>
      <c r="N817" s="138">
        <f t="shared" si="482"/>
        <v>0</v>
      </c>
      <c r="O817" s="138">
        <f t="shared" si="483"/>
        <v>0</v>
      </c>
      <c r="P817" s="138"/>
      <c r="Q817" s="138"/>
      <c r="R817" s="138"/>
      <c r="S817" s="138">
        <f t="shared" si="484"/>
        <v>0</v>
      </c>
      <c r="T817" s="138">
        <f>[3]DPJGMRMC!H179</f>
        <v>0</v>
      </c>
      <c r="U817" s="138">
        <f>[3]DPJGMRMC!H180</f>
        <v>0</v>
      </c>
      <c r="V817" s="138"/>
      <c r="W817" s="138">
        <f t="shared" si="485"/>
        <v>0</v>
      </c>
      <c r="X817" s="138"/>
      <c r="Y817" s="138">
        <f>[3]DPJGMRMC!J180</f>
        <v>100000</v>
      </c>
      <c r="Z817" s="138"/>
      <c r="AA817" s="138">
        <f t="shared" si="486"/>
        <v>100000</v>
      </c>
      <c r="AB817" s="138">
        <f t="shared" si="448"/>
        <v>0</v>
      </c>
      <c r="AC817" s="138">
        <f t="shared" si="448"/>
        <v>100000</v>
      </c>
      <c r="AD817" s="138">
        <f t="shared" si="448"/>
        <v>0</v>
      </c>
      <c r="AE817" s="138">
        <f t="shared" si="449"/>
        <v>100000</v>
      </c>
      <c r="AF817" s="138">
        <f>[3]DPJGMRMC!AX179</f>
        <v>0</v>
      </c>
      <c r="AG817" s="138">
        <f>[3]DPJGMRMC!AX180</f>
        <v>10504.34</v>
      </c>
      <c r="AH817" s="138">
        <f>[3]DPJGMRMC!AX181</f>
        <v>0</v>
      </c>
      <c r="AI817" s="138">
        <f t="shared" si="487"/>
        <v>10504.34</v>
      </c>
      <c r="AJ817" s="138">
        <f t="shared" si="488"/>
        <v>0</v>
      </c>
      <c r="AK817" s="138">
        <f t="shared" si="488"/>
        <v>89495.66</v>
      </c>
      <c r="AL817" s="138">
        <f t="shared" si="488"/>
        <v>0</v>
      </c>
      <c r="AM817" s="138">
        <f t="shared" si="489"/>
        <v>89495.66</v>
      </c>
      <c r="AN817" s="142" t="str">
        <f t="shared" si="490"/>
        <v xml:space="preserve"> </v>
      </c>
      <c r="AO817" s="142">
        <f t="shared" si="490"/>
        <v>0.1050434</v>
      </c>
      <c r="AP817" s="142" t="str">
        <f t="shared" si="490"/>
        <v xml:space="preserve"> </v>
      </c>
      <c r="AQ817" s="142">
        <f t="shared" si="490"/>
        <v>0.1050434</v>
      </c>
      <c r="AR817" s="138">
        <f t="shared" si="491"/>
        <v>0</v>
      </c>
      <c r="AS817" s="138">
        <f t="shared" si="491"/>
        <v>0</v>
      </c>
      <c r="AT817" s="138">
        <f t="shared" si="491"/>
        <v>0</v>
      </c>
      <c r="AU817" s="138">
        <f t="shared" si="492"/>
        <v>0</v>
      </c>
      <c r="AV817" s="143"/>
    </row>
    <row r="818" spans="1:48" s="96" customFormat="1">
      <c r="A818" s="219"/>
      <c r="B818" s="136"/>
      <c r="C818" s="145" t="s">
        <v>178</v>
      </c>
      <c r="D818" s="138"/>
      <c r="E818" s="138"/>
      <c r="F818" s="138"/>
      <c r="G818" s="138">
        <f t="shared" si="480"/>
        <v>0</v>
      </c>
      <c r="H818" s="138">
        <f>[3]CULION!E179</f>
        <v>0</v>
      </c>
      <c r="I818" s="138">
        <f>[3]CULION!E180</f>
        <v>0</v>
      </c>
      <c r="J818" s="138"/>
      <c r="K818" s="138">
        <f t="shared" si="481"/>
        <v>0</v>
      </c>
      <c r="L818" s="138">
        <f t="shared" si="482"/>
        <v>0</v>
      </c>
      <c r="M818" s="138">
        <f t="shared" si="482"/>
        <v>0</v>
      </c>
      <c r="N818" s="138">
        <f t="shared" si="482"/>
        <v>0</v>
      </c>
      <c r="O818" s="138">
        <f t="shared" si="483"/>
        <v>0</v>
      </c>
      <c r="P818" s="138"/>
      <c r="Q818" s="138"/>
      <c r="R818" s="138"/>
      <c r="S818" s="138">
        <f t="shared" si="484"/>
        <v>0</v>
      </c>
      <c r="T818" s="138">
        <f>[3]CULION!H179</f>
        <v>0</v>
      </c>
      <c r="U818" s="138">
        <f>[3]CULION!H180</f>
        <v>0</v>
      </c>
      <c r="V818" s="138"/>
      <c r="W818" s="138">
        <f t="shared" si="485"/>
        <v>0</v>
      </c>
      <c r="X818" s="138"/>
      <c r="Y818" s="138">
        <f>[3]CULION!J180</f>
        <v>4000000</v>
      </c>
      <c r="Z818" s="138"/>
      <c r="AA818" s="138">
        <f t="shared" si="486"/>
        <v>4000000</v>
      </c>
      <c r="AB818" s="138">
        <f t="shared" si="448"/>
        <v>0</v>
      </c>
      <c r="AC818" s="138">
        <f t="shared" si="448"/>
        <v>4000000</v>
      </c>
      <c r="AD818" s="138">
        <f t="shared" si="448"/>
        <v>0</v>
      </c>
      <c r="AE818" s="138">
        <f t="shared" si="449"/>
        <v>4000000</v>
      </c>
      <c r="AF818" s="138">
        <f>[3]CULION!AX179</f>
        <v>0</v>
      </c>
      <c r="AG818" s="138">
        <f>[3]CULION!AX180</f>
        <v>4000000</v>
      </c>
      <c r="AH818" s="138">
        <f>[3]CULION!AX181</f>
        <v>0</v>
      </c>
      <c r="AI818" s="138">
        <f t="shared" si="487"/>
        <v>4000000</v>
      </c>
      <c r="AJ818" s="138">
        <f t="shared" si="488"/>
        <v>0</v>
      </c>
      <c r="AK818" s="138">
        <f t="shared" si="488"/>
        <v>0</v>
      </c>
      <c r="AL818" s="138">
        <f t="shared" si="488"/>
        <v>0</v>
      </c>
      <c r="AM818" s="138">
        <f t="shared" si="489"/>
        <v>0</v>
      </c>
      <c r="AN818" s="142" t="str">
        <f t="shared" si="490"/>
        <v xml:space="preserve"> </v>
      </c>
      <c r="AO818" s="142">
        <f t="shared" si="490"/>
        <v>1</v>
      </c>
      <c r="AP818" s="142" t="str">
        <f t="shared" si="490"/>
        <v xml:space="preserve"> </v>
      </c>
      <c r="AQ818" s="142">
        <f t="shared" si="490"/>
        <v>1</v>
      </c>
      <c r="AR818" s="138">
        <f t="shared" si="491"/>
        <v>0</v>
      </c>
      <c r="AS818" s="138">
        <f t="shared" si="491"/>
        <v>0</v>
      </c>
      <c r="AT818" s="138">
        <f t="shared" si="491"/>
        <v>0</v>
      </c>
      <c r="AU818" s="138">
        <f t="shared" si="492"/>
        <v>0</v>
      </c>
      <c r="AV818" s="143"/>
    </row>
    <row r="819" spans="1:48" s="96" customFormat="1">
      <c r="A819" s="219"/>
      <c r="B819" s="136"/>
      <c r="C819" s="145" t="s">
        <v>224</v>
      </c>
      <c r="D819" s="138"/>
      <c r="E819" s="138"/>
      <c r="F819" s="138"/>
      <c r="G819" s="138">
        <f t="shared" si="480"/>
        <v>0</v>
      </c>
      <c r="H819" s="138">
        <f>[3]ONP!E179</f>
        <v>0</v>
      </c>
      <c r="I819" s="138">
        <f>[3]ONP!E180</f>
        <v>0</v>
      </c>
      <c r="J819" s="138"/>
      <c r="K819" s="138">
        <f t="shared" si="481"/>
        <v>0</v>
      </c>
      <c r="L819" s="138">
        <f t="shared" si="482"/>
        <v>0</v>
      </c>
      <c r="M819" s="138">
        <f t="shared" si="482"/>
        <v>0</v>
      </c>
      <c r="N819" s="138">
        <f t="shared" si="482"/>
        <v>0</v>
      </c>
      <c r="O819" s="138">
        <f t="shared" si="483"/>
        <v>0</v>
      </c>
      <c r="P819" s="138"/>
      <c r="Q819" s="138"/>
      <c r="R819" s="138"/>
      <c r="S819" s="138">
        <f t="shared" si="484"/>
        <v>0</v>
      </c>
      <c r="T819" s="138">
        <f>[3]ONP!H179</f>
        <v>0</v>
      </c>
      <c r="U819" s="138">
        <f>[3]ONP!H180</f>
        <v>0</v>
      </c>
      <c r="V819" s="138"/>
      <c r="W819" s="138">
        <f t="shared" si="485"/>
        <v>0</v>
      </c>
      <c r="X819" s="138"/>
      <c r="Y819" s="138">
        <f>[3]ONP!J180</f>
        <v>700000</v>
      </c>
      <c r="Z819" s="138"/>
      <c r="AA819" s="138">
        <f t="shared" si="486"/>
        <v>700000</v>
      </c>
      <c r="AB819" s="138">
        <f t="shared" si="448"/>
        <v>0</v>
      </c>
      <c r="AC819" s="138">
        <f t="shared" si="448"/>
        <v>700000</v>
      </c>
      <c r="AD819" s="138">
        <f t="shared" si="448"/>
        <v>0</v>
      </c>
      <c r="AE819" s="138">
        <f t="shared" si="449"/>
        <v>700000</v>
      </c>
      <c r="AF819" s="138">
        <f>[3]ONP!AX179</f>
        <v>0</v>
      </c>
      <c r="AG819" s="138">
        <f>[3]ONP!AX180</f>
        <v>451920.01</v>
      </c>
      <c r="AH819" s="138">
        <f>[3]ONP!AX181</f>
        <v>0</v>
      </c>
      <c r="AI819" s="138">
        <f t="shared" si="487"/>
        <v>451920.01</v>
      </c>
      <c r="AJ819" s="138">
        <f t="shared" si="488"/>
        <v>0</v>
      </c>
      <c r="AK819" s="138">
        <f t="shared" si="488"/>
        <v>248079.99</v>
      </c>
      <c r="AL819" s="138">
        <f t="shared" si="488"/>
        <v>0</v>
      </c>
      <c r="AM819" s="138">
        <f t="shared" si="489"/>
        <v>248079.99</v>
      </c>
      <c r="AN819" s="142" t="str">
        <f t="shared" si="490"/>
        <v xml:space="preserve"> </v>
      </c>
      <c r="AO819" s="142">
        <f t="shared" si="490"/>
        <v>0.64560001428571434</v>
      </c>
      <c r="AP819" s="142" t="str">
        <f t="shared" si="490"/>
        <v xml:space="preserve"> </v>
      </c>
      <c r="AQ819" s="142">
        <f t="shared" si="490"/>
        <v>0.64560001428571434</v>
      </c>
      <c r="AR819" s="138">
        <f t="shared" si="491"/>
        <v>0</v>
      </c>
      <c r="AS819" s="138">
        <f t="shared" si="491"/>
        <v>0</v>
      </c>
      <c r="AT819" s="138">
        <f t="shared" si="491"/>
        <v>0</v>
      </c>
      <c r="AU819" s="138">
        <f t="shared" si="492"/>
        <v>0</v>
      </c>
      <c r="AV819" s="143"/>
    </row>
    <row r="820" spans="1:48" s="96" customFormat="1">
      <c r="A820" s="219"/>
      <c r="B820" s="220"/>
      <c r="C820" s="137" t="s">
        <v>116</v>
      </c>
      <c r="D820" s="138"/>
      <c r="E820" s="138"/>
      <c r="F820" s="138"/>
      <c r="G820" s="138">
        <f t="shared" si="480"/>
        <v>0</v>
      </c>
      <c r="H820" s="138">
        <f>[3]BMC!E179</f>
        <v>0</v>
      </c>
      <c r="I820" s="138">
        <f>[3]BMC!E180</f>
        <v>0</v>
      </c>
      <c r="J820" s="138"/>
      <c r="K820" s="138">
        <f t="shared" si="481"/>
        <v>0</v>
      </c>
      <c r="L820" s="138">
        <f t="shared" si="482"/>
        <v>0</v>
      </c>
      <c r="M820" s="138">
        <f t="shared" si="482"/>
        <v>0</v>
      </c>
      <c r="N820" s="138">
        <f t="shared" si="482"/>
        <v>0</v>
      </c>
      <c r="O820" s="138">
        <f t="shared" si="483"/>
        <v>0</v>
      </c>
      <c r="P820" s="138"/>
      <c r="Q820" s="138"/>
      <c r="R820" s="138"/>
      <c r="S820" s="138">
        <f t="shared" si="484"/>
        <v>0</v>
      </c>
      <c r="T820" s="138">
        <f>[3]BMC!H179</f>
        <v>0</v>
      </c>
      <c r="U820" s="138">
        <f>[3]BMC!H180</f>
        <v>0</v>
      </c>
      <c r="V820" s="138"/>
      <c r="W820" s="138">
        <f t="shared" si="485"/>
        <v>0</v>
      </c>
      <c r="X820" s="138"/>
      <c r="Y820" s="138">
        <f>[3]BMC!J180</f>
        <v>500000</v>
      </c>
      <c r="Z820" s="138"/>
      <c r="AA820" s="138">
        <f t="shared" si="486"/>
        <v>500000</v>
      </c>
      <c r="AB820" s="138">
        <f t="shared" si="448"/>
        <v>0</v>
      </c>
      <c r="AC820" s="138">
        <f t="shared" si="448"/>
        <v>500000</v>
      </c>
      <c r="AD820" s="138">
        <f t="shared" si="448"/>
        <v>0</v>
      </c>
      <c r="AE820" s="138">
        <f t="shared" si="449"/>
        <v>500000</v>
      </c>
      <c r="AF820" s="138">
        <f>[3]BMC!AX179</f>
        <v>0</v>
      </c>
      <c r="AG820" s="138">
        <f>[3]BMC!AX180</f>
        <v>84909.260000000009</v>
      </c>
      <c r="AH820" s="138">
        <f>[3]BMC!AX181</f>
        <v>0</v>
      </c>
      <c r="AI820" s="138">
        <f t="shared" si="487"/>
        <v>84909.260000000009</v>
      </c>
      <c r="AJ820" s="138">
        <f t="shared" si="488"/>
        <v>0</v>
      </c>
      <c r="AK820" s="138">
        <f t="shared" si="488"/>
        <v>415090.74</v>
      </c>
      <c r="AL820" s="138">
        <f t="shared" si="488"/>
        <v>0</v>
      </c>
      <c r="AM820" s="138">
        <f t="shared" si="489"/>
        <v>415090.74</v>
      </c>
      <c r="AN820" s="142" t="str">
        <f t="shared" si="490"/>
        <v xml:space="preserve"> </v>
      </c>
      <c r="AO820" s="142">
        <f t="shared" si="490"/>
        <v>0.16981852000000003</v>
      </c>
      <c r="AP820" s="142" t="str">
        <f t="shared" si="490"/>
        <v xml:space="preserve"> </v>
      </c>
      <c r="AQ820" s="142">
        <f t="shared" si="490"/>
        <v>0.16981852000000003</v>
      </c>
      <c r="AR820" s="138">
        <f t="shared" si="491"/>
        <v>0</v>
      </c>
      <c r="AS820" s="138">
        <f t="shared" si="491"/>
        <v>0</v>
      </c>
      <c r="AT820" s="138">
        <f t="shared" si="491"/>
        <v>0</v>
      </c>
      <c r="AU820" s="138">
        <f t="shared" si="492"/>
        <v>0</v>
      </c>
      <c r="AV820" s="143"/>
    </row>
    <row r="821" spans="1:48" s="96" customFormat="1" ht="24">
      <c r="A821" s="219"/>
      <c r="B821" s="220"/>
      <c r="C821" s="145" t="s">
        <v>142</v>
      </c>
      <c r="D821" s="138"/>
      <c r="E821" s="138"/>
      <c r="F821" s="138"/>
      <c r="G821" s="138">
        <f t="shared" si="480"/>
        <v>0</v>
      </c>
      <c r="H821" s="138">
        <f>[3]CLMMRH!E179</f>
        <v>0</v>
      </c>
      <c r="I821" s="138">
        <f>[3]CLMMRH!E180</f>
        <v>0</v>
      </c>
      <c r="J821" s="138"/>
      <c r="K821" s="138">
        <f t="shared" si="481"/>
        <v>0</v>
      </c>
      <c r="L821" s="138">
        <f t="shared" si="482"/>
        <v>0</v>
      </c>
      <c r="M821" s="138">
        <f t="shared" si="482"/>
        <v>0</v>
      </c>
      <c r="N821" s="138">
        <f t="shared" si="482"/>
        <v>0</v>
      </c>
      <c r="O821" s="138">
        <f t="shared" si="483"/>
        <v>0</v>
      </c>
      <c r="P821" s="138"/>
      <c r="Q821" s="138"/>
      <c r="R821" s="138"/>
      <c r="S821" s="138">
        <f t="shared" si="484"/>
        <v>0</v>
      </c>
      <c r="T821" s="138">
        <f>[3]CLMMRH!H179</f>
        <v>0</v>
      </c>
      <c r="U821" s="138">
        <f>[3]CLMMRH!H180</f>
        <v>0</v>
      </c>
      <c r="V821" s="138"/>
      <c r="W821" s="138">
        <f t="shared" si="485"/>
        <v>0</v>
      </c>
      <c r="X821" s="138"/>
      <c r="Y821" s="138">
        <f>[3]CLMMRH!J180</f>
        <v>200000</v>
      </c>
      <c r="Z821" s="138"/>
      <c r="AA821" s="138">
        <f t="shared" si="486"/>
        <v>200000</v>
      </c>
      <c r="AB821" s="138">
        <f t="shared" si="448"/>
        <v>0</v>
      </c>
      <c r="AC821" s="138">
        <f t="shared" si="448"/>
        <v>200000</v>
      </c>
      <c r="AD821" s="138">
        <f t="shared" si="448"/>
        <v>0</v>
      </c>
      <c r="AE821" s="138">
        <f t="shared" si="449"/>
        <v>200000</v>
      </c>
      <c r="AF821" s="138">
        <f>[3]CLMMRH!AX179</f>
        <v>0</v>
      </c>
      <c r="AG821" s="138">
        <f>[3]CLMMRH!AX180</f>
        <v>200000</v>
      </c>
      <c r="AH821" s="138">
        <f>[3]CLMMRH!AX181</f>
        <v>0</v>
      </c>
      <c r="AI821" s="138">
        <f t="shared" si="487"/>
        <v>200000</v>
      </c>
      <c r="AJ821" s="138">
        <f t="shared" si="488"/>
        <v>0</v>
      </c>
      <c r="AK821" s="138">
        <f t="shared" si="488"/>
        <v>0</v>
      </c>
      <c r="AL821" s="138">
        <f t="shared" si="488"/>
        <v>0</v>
      </c>
      <c r="AM821" s="138">
        <f t="shared" si="489"/>
        <v>0</v>
      </c>
      <c r="AN821" s="142" t="str">
        <f t="shared" si="490"/>
        <v xml:space="preserve"> </v>
      </c>
      <c r="AO821" s="142">
        <f t="shared" si="490"/>
        <v>1</v>
      </c>
      <c r="AP821" s="142" t="str">
        <f t="shared" si="490"/>
        <v xml:space="preserve"> </v>
      </c>
      <c r="AQ821" s="142">
        <f t="shared" si="490"/>
        <v>1</v>
      </c>
      <c r="AR821" s="138">
        <f t="shared" si="491"/>
        <v>0</v>
      </c>
      <c r="AS821" s="138">
        <f t="shared" si="491"/>
        <v>0</v>
      </c>
      <c r="AT821" s="138">
        <f t="shared" si="491"/>
        <v>0</v>
      </c>
      <c r="AU821" s="138">
        <f t="shared" si="492"/>
        <v>0</v>
      </c>
      <c r="AV821" s="143"/>
    </row>
    <row r="822" spans="1:48" s="96" customFormat="1">
      <c r="A822" s="219"/>
      <c r="B822" s="220"/>
      <c r="C822" s="145" t="s">
        <v>60</v>
      </c>
      <c r="D822" s="138"/>
      <c r="E822" s="138"/>
      <c r="F822" s="138"/>
      <c r="G822" s="138">
        <f t="shared" si="480"/>
        <v>0</v>
      </c>
      <c r="H822" s="138">
        <f>[3]WVMC!E179</f>
        <v>0</v>
      </c>
      <c r="I822" s="138">
        <f>[3]WVMC!E180</f>
        <v>0</v>
      </c>
      <c r="J822" s="138"/>
      <c r="K822" s="138">
        <f t="shared" si="481"/>
        <v>0</v>
      </c>
      <c r="L822" s="138">
        <f t="shared" si="482"/>
        <v>0</v>
      </c>
      <c r="M822" s="138">
        <f t="shared" si="482"/>
        <v>0</v>
      </c>
      <c r="N822" s="138">
        <f t="shared" si="482"/>
        <v>0</v>
      </c>
      <c r="O822" s="138">
        <f t="shared" si="483"/>
        <v>0</v>
      </c>
      <c r="P822" s="138"/>
      <c r="Q822" s="138"/>
      <c r="R822" s="138"/>
      <c r="S822" s="138">
        <f t="shared" si="484"/>
        <v>0</v>
      </c>
      <c r="T822" s="138">
        <f>[3]WVMC!H179</f>
        <v>0</v>
      </c>
      <c r="U822" s="138">
        <f>[3]WVMC!H180</f>
        <v>0</v>
      </c>
      <c r="V822" s="138"/>
      <c r="W822" s="138">
        <f t="shared" si="485"/>
        <v>0</v>
      </c>
      <c r="X822" s="138"/>
      <c r="Y822" s="138">
        <f>[3]WVMC!J180</f>
        <v>300000</v>
      </c>
      <c r="Z822" s="138"/>
      <c r="AA822" s="138">
        <f t="shared" si="486"/>
        <v>300000</v>
      </c>
      <c r="AB822" s="138">
        <f t="shared" si="448"/>
        <v>0</v>
      </c>
      <c r="AC822" s="138">
        <f t="shared" si="448"/>
        <v>300000</v>
      </c>
      <c r="AD822" s="138">
        <f t="shared" si="448"/>
        <v>0</v>
      </c>
      <c r="AE822" s="138">
        <f t="shared" si="449"/>
        <v>300000</v>
      </c>
      <c r="AF822" s="138">
        <f>[3]WVMC!AX179</f>
        <v>0</v>
      </c>
      <c r="AG822" s="138">
        <f>[3]WVMC!AX180</f>
        <v>300000</v>
      </c>
      <c r="AH822" s="138">
        <f>[3]WVMC!AX181</f>
        <v>0</v>
      </c>
      <c r="AI822" s="138">
        <f t="shared" si="487"/>
        <v>300000</v>
      </c>
      <c r="AJ822" s="138">
        <f t="shared" si="488"/>
        <v>0</v>
      </c>
      <c r="AK822" s="138">
        <f t="shared" si="488"/>
        <v>0</v>
      </c>
      <c r="AL822" s="138">
        <f t="shared" si="488"/>
        <v>0</v>
      </c>
      <c r="AM822" s="138">
        <f t="shared" si="489"/>
        <v>0</v>
      </c>
      <c r="AN822" s="142" t="str">
        <f t="shared" si="490"/>
        <v xml:space="preserve"> </v>
      </c>
      <c r="AO822" s="142">
        <f t="shared" si="490"/>
        <v>1</v>
      </c>
      <c r="AP822" s="142" t="str">
        <f t="shared" si="490"/>
        <v xml:space="preserve"> </v>
      </c>
      <c r="AQ822" s="142">
        <f t="shared" si="490"/>
        <v>1</v>
      </c>
      <c r="AR822" s="138">
        <f t="shared" si="491"/>
        <v>0</v>
      </c>
      <c r="AS822" s="138">
        <f t="shared" si="491"/>
        <v>0</v>
      </c>
      <c r="AT822" s="138">
        <f t="shared" si="491"/>
        <v>0</v>
      </c>
      <c r="AU822" s="138">
        <f t="shared" si="492"/>
        <v>0</v>
      </c>
      <c r="AV822" s="143"/>
    </row>
    <row r="823" spans="1:48" s="96" customFormat="1" ht="24">
      <c r="A823" s="219"/>
      <c r="B823" s="220"/>
      <c r="C823" s="145" t="s">
        <v>249</v>
      </c>
      <c r="D823" s="138"/>
      <c r="E823" s="138"/>
      <c r="F823" s="138"/>
      <c r="G823" s="138">
        <f t="shared" si="480"/>
        <v>0</v>
      </c>
      <c r="H823" s="138">
        <f>[3]GCGMH!E179</f>
        <v>0</v>
      </c>
      <c r="I823" s="138">
        <f>[3]GCGMH!E180</f>
        <v>0</v>
      </c>
      <c r="J823" s="138"/>
      <c r="K823" s="138">
        <f t="shared" si="481"/>
        <v>0</v>
      </c>
      <c r="L823" s="138">
        <f t="shared" si="482"/>
        <v>0</v>
      </c>
      <c r="M823" s="138">
        <f t="shared" si="482"/>
        <v>0</v>
      </c>
      <c r="N823" s="138">
        <f t="shared" si="482"/>
        <v>0</v>
      </c>
      <c r="O823" s="138">
        <f t="shared" si="483"/>
        <v>0</v>
      </c>
      <c r="P823" s="138"/>
      <c r="Q823" s="138"/>
      <c r="R823" s="138"/>
      <c r="S823" s="138">
        <f t="shared" si="484"/>
        <v>0</v>
      </c>
      <c r="T823" s="138">
        <f>[3]GCGMH!H179</f>
        <v>0</v>
      </c>
      <c r="U823" s="138">
        <f>[3]GCGMH!H180</f>
        <v>0</v>
      </c>
      <c r="V823" s="138"/>
      <c r="W823" s="138">
        <f t="shared" si="485"/>
        <v>0</v>
      </c>
      <c r="X823" s="138"/>
      <c r="Y823" s="138">
        <f>[3]GCGMH!J180</f>
        <v>200000</v>
      </c>
      <c r="Z823" s="138"/>
      <c r="AA823" s="138">
        <f t="shared" si="486"/>
        <v>200000</v>
      </c>
      <c r="AB823" s="138">
        <f t="shared" si="448"/>
        <v>0</v>
      </c>
      <c r="AC823" s="138">
        <f t="shared" si="448"/>
        <v>200000</v>
      </c>
      <c r="AD823" s="138">
        <f t="shared" si="448"/>
        <v>0</v>
      </c>
      <c r="AE823" s="138">
        <f t="shared" si="449"/>
        <v>200000</v>
      </c>
      <c r="AF823" s="138">
        <f>[3]GCGMH!AX179</f>
        <v>0</v>
      </c>
      <c r="AG823" s="138">
        <f>[3]GCGMH!AX180</f>
        <v>200000</v>
      </c>
      <c r="AH823" s="138">
        <f>[3]GCGMH!AX181</f>
        <v>0</v>
      </c>
      <c r="AI823" s="138">
        <f t="shared" si="487"/>
        <v>200000</v>
      </c>
      <c r="AJ823" s="138">
        <f t="shared" si="488"/>
        <v>0</v>
      </c>
      <c r="AK823" s="138">
        <f t="shared" si="488"/>
        <v>0</v>
      </c>
      <c r="AL823" s="138">
        <f t="shared" si="488"/>
        <v>0</v>
      </c>
      <c r="AM823" s="138">
        <f t="shared" si="489"/>
        <v>0</v>
      </c>
      <c r="AN823" s="142" t="str">
        <f t="shared" si="490"/>
        <v xml:space="preserve"> </v>
      </c>
      <c r="AO823" s="142">
        <f t="shared" si="490"/>
        <v>1</v>
      </c>
      <c r="AP823" s="142" t="str">
        <f t="shared" si="490"/>
        <v xml:space="preserve"> </v>
      </c>
      <c r="AQ823" s="142">
        <f t="shared" si="490"/>
        <v>1</v>
      </c>
      <c r="AR823" s="138">
        <f t="shared" si="491"/>
        <v>0</v>
      </c>
      <c r="AS823" s="138">
        <f t="shared" si="491"/>
        <v>0</v>
      </c>
      <c r="AT823" s="138">
        <f t="shared" si="491"/>
        <v>0</v>
      </c>
      <c r="AU823" s="138">
        <f t="shared" si="492"/>
        <v>0</v>
      </c>
      <c r="AV823" s="143"/>
    </row>
    <row r="824" spans="1:48" s="96" customFormat="1">
      <c r="A824" s="219"/>
      <c r="B824" s="220"/>
      <c r="C824" s="145" t="s">
        <v>153</v>
      </c>
      <c r="D824" s="138"/>
      <c r="E824" s="138"/>
      <c r="F824" s="138"/>
      <c r="G824" s="138">
        <f t="shared" si="480"/>
        <v>0</v>
      </c>
      <c r="H824" s="138">
        <f>[3]VSMMC!E179</f>
        <v>0</v>
      </c>
      <c r="I824" s="138">
        <f>[3]VSMMC!E180</f>
        <v>0</v>
      </c>
      <c r="J824" s="138"/>
      <c r="K824" s="138">
        <f t="shared" si="481"/>
        <v>0</v>
      </c>
      <c r="L824" s="138">
        <f t="shared" si="482"/>
        <v>0</v>
      </c>
      <c r="M824" s="138">
        <f t="shared" si="482"/>
        <v>0</v>
      </c>
      <c r="N824" s="138">
        <f t="shared" si="482"/>
        <v>0</v>
      </c>
      <c r="O824" s="138">
        <f t="shared" si="483"/>
        <v>0</v>
      </c>
      <c r="P824" s="138"/>
      <c r="Q824" s="138"/>
      <c r="R824" s="138"/>
      <c r="S824" s="138">
        <f t="shared" si="484"/>
        <v>0</v>
      </c>
      <c r="T824" s="138">
        <f>[3]VSMMC!H179</f>
        <v>0</v>
      </c>
      <c r="U824" s="138">
        <f>[3]VSMMC!H180</f>
        <v>0</v>
      </c>
      <c r="V824" s="138"/>
      <c r="W824" s="138">
        <f t="shared" si="485"/>
        <v>0</v>
      </c>
      <c r="X824" s="138"/>
      <c r="Y824" s="138">
        <f>[3]VSMMC!J180</f>
        <v>3450000</v>
      </c>
      <c r="Z824" s="138"/>
      <c r="AA824" s="138">
        <f t="shared" si="486"/>
        <v>3450000</v>
      </c>
      <c r="AB824" s="138">
        <f t="shared" si="448"/>
        <v>0</v>
      </c>
      <c r="AC824" s="138">
        <f t="shared" si="448"/>
        <v>3450000</v>
      </c>
      <c r="AD824" s="138">
        <f t="shared" si="448"/>
        <v>0</v>
      </c>
      <c r="AE824" s="138">
        <f t="shared" si="449"/>
        <v>3450000</v>
      </c>
      <c r="AF824" s="138">
        <f>[3]VSMMC!AX179</f>
        <v>0</v>
      </c>
      <c r="AG824" s="138">
        <f>[3]VSMMC!AX180</f>
        <v>3447581.2</v>
      </c>
      <c r="AH824" s="138">
        <f>[3]VSMMC!AX181</f>
        <v>0</v>
      </c>
      <c r="AI824" s="138">
        <f t="shared" si="487"/>
        <v>3447581.2</v>
      </c>
      <c r="AJ824" s="138">
        <f t="shared" si="488"/>
        <v>0</v>
      </c>
      <c r="AK824" s="138">
        <f t="shared" si="488"/>
        <v>2418.7999999998137</v>
      </c>
      <c r="AL824" s="138">
        <f t="shared" si="488"/>
        <v>0</v>
      </c>
      <c r="AM824" s="138">
        <f t="shared" si="489"/>
        <v>2418.7999999998137</v>
      </c>
      <c r="AN824" s="142" t="str">
        <f t="shared" si="490"/>
        <v xml:space="preserve"> </v>
      </c>
      <c r="AO824" s="142">
        <f t="shared" si="490"/>
        <v>0.99929889855072473</v>
      </c>
      <c r="AP824" s="142" t="str">
        <f t="shared" si="490"/>
        <v xml:space="preserve"> </v>
      </c>
      <c r="AQ824" s="142">
        <f t="shared" si="490"/>
        <v>0.99929889855072473</v>
      </c>
      <c r="AR824" s="138">
        <f t="shared" si="491"/>
        <v>0</v>
      </c>
      <c r="AS824" s="138">
        <f t="shared" si="491"/>
        <v>0</v>
      </c>
      <c r="AT824" s="138">
        <f t="shared" si="491"/>
        <v>0</v>
      </c>
      <c r="AU824" s="138">
        <f t="shared" si="492"/>
        <v>0</v>
      </c>
      <c r="AV824" s="143"/>
    </row>
    <row r="825" spans="1:48" s="96" customFormat="1">
      <c r="A825" s="219"/>
      <c r="B825" s="220"/>
      <c r="C825" s="145" t="s">
        <v>61</v>
      </c>
      <c r="D825" s="138"/>
      <c r="E825" s="138"/>
      <c r="F825" s="138"/>
      <c r="G825" s="138">
        <f t="shared" si="480"/>
        <v>0</v>
      </c>
      <c r="H825" s="138">
        <f>[3]EVRMC!E179</f>
        <v>0</v>
      </c>
      <c r="I825" s="138">
        <f>[3]EVRMC!E180</f>
        <v>0</v>
      </c>
      <c r="J825" s="138"/>
      <c r="K825" s="138">
        <f t="shared" si="481"/>
        <v>0</v>
      </c>
      <c r="L825" s="138">
        <f t="shared" si="482"/>
        <v>0</v>
      </c>
      <c r="M825" s="138">
        <f t="shared" si="482"/>
        <v>0</v>
      </c>
      <c r="N825" s="138">
        <f t="shared" si="482"/>
        <v>0</v>
      </c>
      <c r="O825" s="138">
        <f t="shared" si="483"/>
        <v>0</v>
      </c>
      <c r="P825" s="138"/>
      <c r="Q825" s="138"/>
      <c r="R825" s="138"/>
      <c r="S825" s="138">
        <f t="shared" si="484"/>
        <v>0</v>
      </c>
      <c r="T825" s="138">
        <f>[3]EVRMC!H179</f>
        <v>0</v>
      </c>
      <c r="U825" s="138">
        <f>[3]EVRMC!H180</f>
        <v>0</v>
      </c>
      <c r="V825" s="138"/>
      <c r="W825" s="138">
        <f t="shared" si="485"/>
        <v>0</v>
      </c>
      <c r="X825" s="138"/>
      <c r="Y825" s="138">
        <f>[3]EVRMC!J180</f>
        <v>200000</v>
      </c>
      <c r="Z825" s="138"/>
      <c r="AA825" s="138">
        <f t="shared" si="486"/>
        <v>200000</v>
      </c>
      <c r="AB825" s="138">
        <f t="shared" si="448"/>
        <v>0</v>
      </c>
      <c r="AC825" s="138">
        <f t="shared" si="448"/>
        <v>200000</v>
      </c>
      <c r="AD825" s="138">
        <f t="shared" si="448"/>
        <v>0</v>
      </c>
      <c r="AE825" s="138">
        <f t="shared" si="449"/>
        <v>200000</v>
      </c>
      <c r="AF825" s="138">
        <f>[3]EVRMC!AX179</f>
        <v>0</v>
      </c>
      <c r="AG825" s="138">
        <f>[3]EVRMC!AX180</f>
        <v>199999</v>
      </c>
      <c r="AH825" s="138">
        <f>[3]EVRMC!AX181</f>
        <v>0</v>
      </c>
      <c r="AI825" s="138">
        <f t="shared" si="487"/>
        <v>199999</v>
      </c>
      <c r="AJ825" s="138">
        <f t="shared" si="488"/>
        <v>0</v>
      </c>
      <c r="AK825" s="138">
        <f t="shared" si="488"/>
        <v>1</v>
      </c>
      <c r="AL825" s="138">
        <f t="shared" si="488"/>
        <v>0</v>
      </c>
      <c r="AM825" s="138">
        <f t="shared" si="489"/>
        <v>1</v>
      </c>
      <c r="AN825" s="142" t="str">
        <f t="shared" si="490"/>
        <v xml:space="preserve"> </v>
      </c>
      <c r="AO825" s="142">
        <f t="shared" si="490"/>
        <v>0.99999499999999997</v>
      </c>
      <c r="AP825" s="142" t="str">
        <f t="shared" si="490"/>
        <v xml:space="preserve"> </v>
      </c>
      <c r="AQ825" s="142">
        <f t="shared" si="490"/>
        <v>0.99999499999999997</v>
      </c>
      <c r="AR825" s="138">
        <f t="shared" si="491"/>
        <v>0</v>
      </c>
      <c r="AS825" s="138">
        <f t="shared" si="491"/>
        <v>0</v>
      </c>
      <c r="AT825" s="138">
        <f t="shared" si="491"/>
        <v>0</v>
      </c>
      <c r="AU825" s="138">
        <f t="shared" si="492"/>
        <v>0</v>
      </c>
      <c r="AV825" s="143"/>
    </row>
    <row r="826" spans="1:48" s="96" customFormat="1">
      <c r="A826" s="219"/>
      <c r="B826" s="220"/>
      <c r="C826" s="137" t="s">
        <v>123</v>
      </c>
      <c r="D826" s="138"/>
      <c r="E826" s="138"/>
      <c r="F826" s="138"/>
      <c r="G826" s="138">
        <f t="shared" si="480"/>
        <v>0</v>
      </c>
      <c r="H826" s="138">
        <f>[3]BASILAN!E179</f>
        <v>0</v>
      </c>
      <c r="I826" s="138">
        <f>[3]BASILAN!E180</f>
        <v>0</v>
      </c>
      <c r="J826" s="138"/>
      <c r="K826" s="138">
        <f t="shared" si="481"/>
        <v>0</v>
      </c>
      <c r="L826" s="138">
        <f t="shared" si="482"/>
        <v>0</v>
      </c>
      <c r="M826" s="138">
        <f t="shared" si="482"/>
        <v>0</v>
      </c>
      <c r="N826" s="138">
        <f t="shared" si="482"/>
        <v>0</v>
      </c>
      <c r="O826" s="138">
        <f t="shared" si="483"/>
        <v>0</v>
      </c>
      <c r="P826" s="138"/>
      <c r="Q826" s="138"/>
      <c r="R826" s="138"/>
      <c r="S826" s="138">
        <f t="shared" si="484"/>
        <v>0</v>
      </c>
      <c r="T826" s="138">
        <f>[3]BASILAN!H179</f>
        <v>0</v>
      </c>
      <c r="U826" s="138">
        <f>[3]BASILAN!H180</f>
        <v>0</v>
      </c>
      <c r="V826" s="138"/>
      <c r="W826" s="138">
        <f t="shared" si="485"/>
        <v>0</v>
      </c>
      <c r="X826" s="138"/>
      <c r="Y826" s="138">
        <f>[3]BASILAN!J180</f>
        <v>1000000</v>
      </c>
      <c r="Z826" s="138"/>
      <c r="AA826" s="138">
        <f t="shared" si="486"/>
        <v>1000000</v>
      </c>
      <c r="AB826" s="138">
        <f t="shared" ref="AB826:AD841" si="493">+P826+X826+T826</f>
        <v>0</v>
      </c>
      <c r="AC826" s="138">
        <f t="shared" si="493"/>
        <v>1000000</v>
      </c>
      <c r="AD826" s="138">
        <f t="shared" si="493"/>
        <v>0</v>
      </c>
      <c r="AE826" s="138">
        <f t="shared" ref="AE826:AE889" si="494">SUM(AB826:AD826)</f>
        <v>1000000</v>
      </c>
      <c r="AF826" s="138">
        <f>[3]BASILAN!AX179</f>
        <v>0</v>
      </c>
      <c r="AG826" s="138">
        <f>[3]BASILAN!AX180</f>
        <v>1000000</v>
      </c>
      <c r="AH826" s="138">
        <f>[3]BASILAN!AX181</f>
        <v>0</v>
      </c>
      <c r="AI826" s="138">
        <f t="shared" si="487"/>
        <v>1000000</v>
      </c>
      <c r="AJ826" s="138">
        <f t="shared" si="488"/>
        <v>0</v>
      </c>
      <c r="AK826" s="138">
        <f t="shared" si="488"/>
        <v>0</v>
      </c>
      <c r="AL826" s="138">
        <f t="shared" si="488"/>
        <v>0</v>
      </c>
      <c r="AM826" s="138">
        <f t="shared" si="489"/>
        <v>0</v>
      </c>
      <c r="AN826" s="142" t="str">
        <f t="shared" si="490"/>
        <v xml:space="preserve"> </v>
      </c>
      <c r="AO826" s="142">
        <f t="shared" si="490"/>
        <v>1</v>
      </c>
      <c r="AP826" s="142" t="str">
        <f t="shared" si="490"/>
        <v xml:space="preserve"> </v>
      </c>
      <c r="AQ826" s="142">
        <f t="shared" si="490"/>
        <v>1</v>
      </c>
      <c r="AR826" s="138">
        <f t="shared" si="491"/>
        <v>0</v>
      </c>
      <c r="AS826" s="138">
        <f t="shared" si="491"/>
        <v>0</v>
      </c>
      <c r="AT826" s="138">
        <f t="shared" si="491"/>
        <v>0</v>
      </c>
      <c r="AU826" s="138">
        <f t="shared" si="492"/>
        <v>0</v>
      </c>
      <c r="AV826" s="143"/>
    </row>
    <row r="827" spans="1:48" s="96" customFormat="1">
      <c r="A827" s="219"/>
      <c r="B827" s="220"/>
      <c r="C827" s="137" t="s">
        <v>168</v>
      </c>
      <c r="D827" s="138"/>
      <c r="E827" s="138"/>
      <c r="F827" s="138"/>
      <c r="G827" s="138">
        <f t="shared" si="480"/>
        <v>0</v>
      </c>
      <c r="H827" s="138">
        <f>[3]DJRMH!E179</f>
        <v>0</v>
      </c>
      <c r="I827" s="138">
        <f>[3]DJRMH!E180</f>
        <v>0</v>
      </c>
      <c r="J827" s="138"/>
      <c r="K827" s="138">
        <f t="shared" si="481"/>
        <v>0</v>
      </c>
      <c r="L827" s="138">
        <f t="shared" si="482"/>
        <v>0</v>
      </c>
      <c r="M827" s="138">
        <f t="shared" si="482"/>
        <v>0</v>
      </c>
      <c r="N827" s="138">
        <f t="shared" si="482"/>
        <v>0</v>
      </c>
      <c r="O827" s="138">
        <f t="shared" si="483"/>
        <v>0</v>
      </c>
      <c r="P827" s="138"/>
      <c r="Q827" s="138"/>
      <c r="R827" s="138"/>
      <c r="S827" s="138">
        <f t="shared" si="484"/>
        <v>0</v>
      </c>
      <c r="T827" s="138">
        <f>[3]DJRMH!H179</f>
        <v>0</v>
      </c>
      <c r="U827" s="138">
        <f>[3]DJRMH!H180</f>
        <v>0</v>
      </c>
      <c r="V827" s="138"/>
      <c r="W827" s="138">
        <f t="shared" si="485"/>
        <v>0</v>
      </c>
      <c r="X827" s="138"/>
      <c r="Y827" s="138">
        <f>[3]DJRMH!J180</f>
        <v>7000000</v>
      </c>
      <c r="Z827" s="138"/>
      <c r="AA827" s="138">
        <f t="shared" si="486"/>
        <v>7000000</v>
      </c>
      <c r="AB827" s="138">
        <f t="shared" si="493"/>
        <v>0</v>
      </c>
      <c r="AC827" s="138">
        <f t="shared" si="493"/>
        <v>7000000</v>
      </c>
      <c r="AD827" s="138">
        <f t="shared" si="493"/>
        <v>0</v>
      </c>
      <c r="AE827" s="138">
        <f t="shared" si="494"/>
        <v>7000000</v>
      </c>
      <c r="AF827" s="138">
        <f>[3]DJRMH!AX179</f>
        <v>0</v>
      </c>
      <c r="AG827" s="138">
        <f>[3]DJRMH!AX180</f>
        <v>4621774.59</v>
      </c>
      <c r="AH827" s="138">
        <f>[3]DJRMH!AX181</f>
        <v>0</v>
      </c>
      <c r="AI827" s="138">
        <f t="shared" si="487"/>
        <v>4621774.59</v>
      </c>
      <c r="AJ827" s="138">
        <f t="shared" si="488"/>
        <v>0</v>
      </c>
      <c r="AK827" s="138">
        <f t="shared" si="488"/>
        <v>2378225.41</v>
      </c>
      <c r="AL827" s="138">
        <f t="shared" si="488"/>
        <v>0</v>
      </c>
      <c r="AM827" s="138">
        <f t="shared" si="489"/>
        <v>2378225.41</v>
      </c>
      <c r="AN827" s="142" t="str">
        <f t="shared" si="490"/>
        <v xml:space="preserve"> </v>
      </c>
      <c r="AO827" s="142">
        <f t="shared" si="490"/>
        <v>0.66025351285714284</v>
      </c>
      <c r="AP827" s="142" t="str">
        <f t="shared" si="490"/>
        <v xml:space="preserve"> </v>
      </c>
      <c r="AQ827" s="142">
        <f t="shared" si="490"/>
        <v>0.66025351285714284</v>
      </c>
      <c r="AR827" s="138">
        <f t="shared" si="491"/>
        <v>0</v>
      </c>
      <c r="AS827" s="138">
        <f t="shared" si="491"/>
        <v>0</v>
      </c>
      <c r="AT827" s="138">
        <f t="shared" si="491"/>
        <v>0</v>
      </c>
      <c r="AU827" s="138">
        <f t="shared" si="492"/>
        <v>0</v>
      </c>
      <c r="AV827" s="143"/>
    </row>
    <row r="828" spans="1:48" s="96" customFormat="1">
      <c r="A828" s="219"/>
      <c r="B828" s="220"/>
      <c r="C828" s="145" t="s">
        <v>121</v>
      </c>
      <c r="D828" s="138"/>
      <c r="E828" s="138"/>
      <c r="F828" s="138"/>
      <c r="G828" s="138">
        <f t="shared" si="480"/>
        <v>0</v>
      </c>
      <c r="H828" s="138">
        <f>[3]MRH!E179</f>
        <v>0</v>
      </c>
      <c r="I828" s="138">
        <f>[3]MRH!E180</f>
        <v>0</v>
      </c>
      <c r="J828" s="138"/>
      <c r="K828" s="138">
        <f t="shared" si="481"/>
        <v>0</v>
      </c>
      <c r="L828" s="138">
        <f t="shared" si="482"/>
        <v>0</v>
      </c>
      <c r="M828" s="138">
        <f t="shared" si="482"/>
        <v>0</v>
      </c>
      <c r="N828" s="138">
        <f t="shared" si="482"/>
        <v>0</v>
      </c>
      <c r="O828" s="138">
        <f t="shared" si="483"/>
        <v>0</v>
      </c>
      <c r="P828" s="138"/>
      <c r="Q828" s="138"/>
      <c r="R828" s="138"/>
      <c r="S828" s="138">
        <f t="shared" si="484"/>
        <v>0</v>
      </c>
      <c r="T828" s="138">
        <f>[3]MRH!H179</f>
        <v>0</v>
      </c>
      <c r="U828" s="138">
        <f>[3]MRH!H180</f>
        <v>0</v>
      </c>
      <c r="V828" s="138"/>
      <c r="W828" s="138">
        <f t="shared" si="485"/>
        <v>0</v>
      </c>
      <c r="X828" s="138"/>
      <c r="Y828" s="138">
        <f>[3]MRH!J180</f>
        <v>200000</v>
      </c>
      <c r="Z828" s="138"/>
      <c r="AA828" s="138">
        <f t="shared" si="486"/>
        <v>200000</v>
      </c>
      <c r="AB828" s="138">
        <f t="shared" si="493"/>
        <v>0</v>
      </c>
      <c r="AC828" s="138">
        <f t="shared" si="493"/>
        <v>200000</v>
      </c>
      <c r="AD828" s="138">
        <f t="shared" si="493"/>
        <v>0</v>
      </c>
      <c r="AE828" s="138">
        <f t="shared" si="494"/>
        <v>200000</v>
      </c>
      <c r="AF828" s="138">
        <f>[3]MRH!AX179</f>
        <v>0</v>
      </c>
      <c r="AG828" s="138">
        <f>[3]MRH!AX180</f>
        <v>75000</v>
      </c>
      <c r="AH828" s="138">
        <f>[3]MRH!AX181</f>
        <v>0</v>
      </c>
      <c r="AI828" s="138">
        <f t="shared" si="487"/>
        <v>75000</v>
      </c>
      <c r="AJ828" s="138">
        <f t="shared" si="488"/>
        <v>0</v>
      </c>
      <c r="AK828" s="138">
        <f t="shared" si="488"/>
        <v>125000</v>
      </c>
      <c r="AL828" s="138">
        <f t="shared" si="488"/>
        <v>0</v>
      </c>
      <c r="AM828" s="138">
        <f t="shared" si="489"/>
        <v>125000</v>
      </c>
      <c r="AN828" s="142" t="str">
        <f t="shared" si="490"/>
        <v xml:space="preserve"> </v>
      </c>
      <c r="AO828" s="142">
        <f t="shared" si="490"/>
        <v>0.375</v>
      </c>
      <c r="AP828" s="142" t="str">
        <f t="shared" si="490"/>
        <v xml:space="preserve"> </v>
      </c>
      <c r="AQ828" s="142">
        <f t="shared" si="490"/>
        <v>0.375</v>
      </c>
      <c r="AR828" s="138">
        <f t="shared" si="491"/>
        <v>0</v>
      </c>
      <c r="AS828" s="138">
        <f t="shared" si="491"/>
        <v>0</v>
      </c>
      <c r="AT828" s="138">
        <f t="shared" si="491"/>
        <v>0</v>
      </c>
      <c r="AU828" s="138">
        <f t="shared" si="492"/>
        <v>0</v>
      </c>
      <c r="AV828" s="143"/>
    </row>
    <row r="829" spans="1:48" s="96" customFormat="1">
      <c r="A829" s="219"/>
      <c r="B829" s="220"/>
      <c r="C829" s="145" t="s">
        <v>169</v>
      </c>
      <c r="D829" s="138"/>
      <c r="E829" s="138"/>
      <c r="F829" s="138"/>
      <c r="G829" s="138">
        <f t="shared" si="480"/>
        <v>0</v>
      </c>
      <c r="H829" s="138">
        <f>[3]SULU!E179</f>
        <v>0</v>
      </c>
      <c r="I829" s="138">
        <f>[3]SULU!E180</f>
        <v>0</v>
      </c>
      <c r="J829" s="138"/>
      <c r="K829" s="138">
        <f t="shared" si="481"/>
        <v>0</v>
      </c>
      <c r="L829" s="138">
        <f t="shared" si="482"/>
        <v>0</v>
      </c>
      <c r="M829" s="138">
        <f t="shared" si="482"/>
        <v>0</v>
      </c>
      <c r="N829" s="138">
        <f t="shared" si="482"/>
        <v>0</v>
      </c>
      <c r="O829" s="138">
        <f t="shared" si="483"/>
        <v>0</v>
      </c>
      <c r="P829" s="138"/>
      <c r="Q829" s="138"/>
      <c r="R829" s="138"/>
      <c r="S829" s="138">
        <f t="shared" si="484"/>
        <v>0</v>
      </c>
      <c r="T829" s="138">
        <f>[3]SULU!H179</f>
        <v>0</v>
      </c>
      <c r="U829" s="138">
        <f>[3]SULU!H180</f>
        <v>0</v>
      </c>
      <c r="V829" s="138"/>
      <c r="W829" s="138">
        <f t="shared" si="485"/>
        <v>0</v>
      </c>
      <c r="X829" s="138"/>
      <c r="Y829" s="138">
        <f>[3]SULU!J180</f>
        <v>500000</v>
      </c>
      <c r="Z829" s="138"/>
      <c r="AA829" s="138">
        <f t="shared" si="486"/>
        <v>500000</v>
      </c>
      <c r="AB829" s="138">
        <f t="shared" si="493"/>
        <v>0</v>
      </c>
      <c r="AC829" s="138">
        <f t="shared" si="493"/>
        <v>500000</v>
      </c>
      <c r="AD829" s="138">
        <f t="shared" si="493"/>
        <v>0</v>
      </c>
      <c r="AE829" s="138">
        <f t="shared" si="494"/>
        <v>500000</v>
      </c>
      <c r="AF829" s="138">
        <f>[3]SULU!AX179</f>
        <v>0</v>
      </c>
      <c r="AG829" s="138">
        <f>[3]SULU!AX180</f>
        <v>500000.37</v>
      </c>
      <c r="AH829" s="138">
        <f>[3]SULU!AX181</f>
        <v>0</v>
      </c>
      <c r="AI829" s="138">
        <f t="shared" si="487"/>
        <v>500000.37</v>
      </c>
      <c r="AJ829" s="138">
        <f t="shared" si="488"/>
        <v>0</v>
      </c>
      <c r="AK829" s="138">
        <f t="shared" si="488"/>
        <v>-0.36999999999534339</v>
      </c>
      <c r="AL829" s="138">
        <f t="shared" si="488"/>
        <v>0</v>
      </c>
      <c r="AM829" s="138">
        <f t="shared" si="489"/>
        <v>-0.36999999999534339</v>
      </c>
      <c r="AN829" s="142" t="str">
        <f t="shared" si="490"/>
        <v xml:space="preserve"> </v>
      </c>
      <c r="AO829" s="142">
        <f t="shared" si="490"/>
        <v>1.0000007399999999</v>
      </c>
      <c r="AP829" s="142" t="str">
        <f t="shared" si="490"/>
        <v xml:space="preserve"> </v>
      </c>
      <c r="AQ829" s="142">
        <f t="shared" si="490"/>
        <v>1.0000007399999999</v>
      </c>
      <c r="AR829" s="138">
        <f t="shared" si="491"/>
        <v>0</v>
      </c>
      <c r="AS829" s="138">
        <f t="shared" si="491"/>
        <v>0</v>
      </c>
      <c r="AT829" s="138">
        <f t="shared" si="491"/>
        <v>0</v>
      </c>
      <c r="AU829" s="138">
        <f t="shared" si="492"/>
        <v>0</v>
      </c>
      <c r="AV829" s="143"/>
    </row>
    <row r="830" spans="1:48" s="96" customFormat="1">
      <c r="A830" s="219"/>
      <c r="B830" s="220"/>
      <c r="C830" s="145" t="s">
        <v>120</v>
      </c>
      <c r="D830" s="138"/>
      <c r="E830" s="138"/>
      <c r="F830" s="138"/>
      <c r="G830" s="138">
        <f t="shared" si="480"/>
        <v>0</v>
      </c>
      <c r="H830" s="138">
        <f>[3]ZCMC!E179</f>
        <v>0</v>
      </c>
      <c r="I830" s="138">
        <f>[3]ZCMC!E180</f>
        <v>0</v>
      </c>
      <c r="J830" s="138"/>
      <c r="K830" s="138">
        <f t="shared" si="481"/>
        <v>0</v>
      </c>
      <c r="L830" s="138">
        <f t="shared" si="482"/>
        <v>0</v>
      </c>
      <c r="M830" s="138">
        <f t="shared" si="482"/>
        <v>0</v>
      </c>
      <c r="N830" s="138">
        <f t="shared" si="482"/>
        <v>0</v>
      </c>
      <c r="O830" s="138">
        <f t="shared" si="483"/>
        <v>0</v>
      </c>
      <c r="P830" s="138"/>
      <c r="Q830" s="138"/>
      <c r="R830" s="138"/>
      <c r="S830" s="138">
        <f t="shared" si="484"/>
        <v>0</v>
      </c>
      <c r="T830" s="138">
        <f>[3]ZCMC!H179</f>
        <v>0</v>
      </c>
      <c r="U830" s="138">
        <f>[3]ZCMC!H180</f>
        <v>0</v>
      </c>
      <c r="V830" s="138"/>
      <c r="W830" s="138">
        <f t="shared" si="485"/>
        <v>0</v>
      </c>
      <c r="X830" s="138"/>
      <c r="Y830" s="138">
        <f>[3]ZCMC!J180</f>
        <v>1200000</v>
      </c>
      <c r="Z830" s="138"/>
      <c r="AA830" s="138">
        <f t="shared" si="486"/>
        <v>1200000</v>
      </c>
      <c r="AB830" s="138">
        <f t="shared" si="493"/>
        <v>0</v>
      </c>
      <c r="AC830" s="138">
        <f t="shared" si="493"/>
        <v>1200000</v>
      </c>
      <c r="AD830" s="138">
        <f t="shared" si="493"/>
        <v>0</v>
      </c>
      <c r="AE830" s="138">
        <f t="shared" si="494"/>
        <v>1200000</v>
      </c>
      <c r="AF830" s="138">
        <f>[3]ZCMC!AX179</f>
        <v>0</v>
      </c>
      <c r="AG830" s="138">
        <f>[3]ZCMC!AX180</f>
        <v>1200000</v>
      </c>
      <c r="AH830" s="138">
        <f>[3]ZCMC!AX181</f>
        <v>0</v>
      </c>
      <c r="AI830" s="138">
        <f t="shared" si="487"/>
        <v>1200000</v>
      </c>
      <c r="AJ830" s="138">
        <f t="shared" si="488"/>
        <v>0</v>
      </c>
      <c r="AK830" s="138">
        <f t="shared" si="488"/>
        <v>0</v>
      </c>
      <c r="AL830" s="138">
        <f t="shared" si="488"/>
        <v>0</v>
      </c>
      <c r="AM830" s="138">
        <f t="shared" si="489"/>
        <v>0</v>
      </c>
      <c r="AN830" s="142" t="str">
        <f t="shared" si="490"/>
        <v xml:space="preserve"> </v>
      </c>
      <c r="AO830" s="142">
        <f t="shared" si="490"/>
        <v>1</v>
      </c>
      <c r="AP830" s="142" t="str">
        <f t="shared" si="490"/>
        <v xml:space="preserve"> </v>
      </c>
      <c r="AQ830" s="142">
        <f t="shared" si="490"/>
        <v>1</v>
      </c>
      <c r="AR830" s="138">
        <f t="shared" si="491"/>
        <v>0</v>
      </c>
      <c r="AS830" s="138">
        <f t="shared" si="491"/>
        <v>0</v>
      </c>
      <c r="AT830" s="138">
        <f t="shared" si="491"/>
        <v>0</v>
      </c>
      <c r="AU830" s="138">
        <f t="shared" si="492"/>
        <v>0</v>
      </c>
      <c r="AV830" s="143"/>
    </row>
    <row r="831" spans="1:48" s="96" customFormat="1">
      <c r="A831" s="219"/>
      <c r="B831" s="220"/>
      <c r="C831" s="145" t="s">
        <v>253</v>
      </c>
      <c r="D831" s="138"/>
      <c r="E831" s="138"/>
      <c r="F831" s="138"/>
      <c r="G831" s="138">
        <f t="shared" si="480"/>
        <v>0</v>
      </c>
      <c r="H831" s="138">
        <f>[3]APMC!E179</f>
        <v>0</v>
      </c>
      <c r="I831" s="138">
        <f>[3]APMC!E180</f>
        <v>0</v>
      </c>
      <c r="J831" s="138"/>
      <c r="K831" s="138">
        <f t="shared" si="481"/>
        <v>0</v>
      </c>
      <c r="L831" s="138">
        <f t="shared" si="482"/>
        <v>0</v>
      </c>
      <c r="M831" s="138">
        <f t="shared" si="482"/>
        <v>0</v>
      </c>
      <c r="N831" s="138">
        <f t="shared" si="482"/>
        <v>0</v>
      </c>
      <c r="O831" s="138">
        <f t="shared" si="483"/>
        <v>0</v>
      </c>
      <c r="P831" s="138"/>
      <c r="Q831" s="138"/>
      <c r="R831" s="138"/>
      <c r="S831" s="138">
        <f t="shared" si="484"/>
        <v>0</v>
      </c>
      <c r="T831" s="138">
        <f>[3]APMC!H179</f>
        <v>0</v>
      </c>
      <c r="U831" s="138">
        <f>[3]APMC!H180</f>
        <v>0</v>
      </c>
      <c r="V831" s="138"/>
      <c r="W831" s="138">
        <f t="shared" si="485"/>
        <v>0</v>
      </c>
      <c r="X831" s="138"/>
      <c r="Y831" s="138">
        <f>[3]APMC!J180</f>
        <v>5134139</v>
      </c>
      <c r="Z831" s="138"/>
      <c r="AA831" s="138">
        <f t="shared" si="486"/>
        <v>5134139</v>
      </c>
      <c r="AB831" s="138">
        <f t="shared" si="493"/>
        <v>0</v>
      </c>
      <c r="AC831" s="138">
        <f t="shared" si="493"/>
        <v>5134139</v>
      </c>
      <c r="AD831" s="138">
        <f t="shared" si="493"/>
        <v>0</v>
      </c>
      <c r="AE831" s="138">
        <f t="shared" si="494"/>
        <v>5134139</v>
      </c>
      <c r="AF831" s="138">
        <f>[3]APMC!AX179</f>
        <v>0</v>
      </c>
      <c r="AG831" s="138">
        <f>[3]APMC!AX180</f>
        <v>499714</v>
      </c>
      <c r="AH831" s="138">
        <f>[3]APMC!AX181</f>
        <v>0</v>
      </c>
      <c r="AI831" s="138">
        <f t="shared" si="487"/>
        <v>499714</v>
      </c>
      <c r="AJ831" s="138">
        <f t="shared" si="488"/>
        <v>0</v>
      </c>
      <c r="AK831" s="138">
        <f t="shared" si="488"/>
        <v>4634425</v>
      </c>
      <c r="AL831" s="138">
        <f t="shared" si="488"/>
        <v>0</v>
      </c>
      <c r="AM831" s="138">
        <f t="shared" si="489"/>
        <v>4634425</v>
      </c>
      <c r="AN831" s="142" t="str">
        <f t="shared" si="490"/>
        <v xml:space="preserve"> </v>
      </c>
      <c r="AO831" s="142">
        <f t="shared" si="490"/>
        <v>9.7331607110754115E-2</v>
      </c>
      <c r="AP831" s="142" t="str">
        <f t="shared" si="490"/>
        <v xml:space="preserve"> </v>
      </c>
      <c r="AQ831" s="142">
        <f t="shared" si="490"/>
        <v>9.7331607110754115E-2</v>
      </c>
      <c r="AR831" s="138">
        <f t="shared" si="491"/>
        <v>0</v>
      </c>
      <c r="AS831" s="138">
        <f t="shared" si="491"/>
        <v>0</v>
      </c>
      <c r="AT831" s="138">
        <f t="shared" si="491"/>
        <v>0</v>
      </c>
      <c r="AU831" s="138">
        <f t="shared" si="492"/>
        <v>0</v>
      </c>
      <c r="AV831" s="143"/>
    </row>
    <row r="832" spans="1:48" s="96" customFormat="1" ht="24">
      <c r="A832" s="219"/>
      <c r="B832" s="220"/>
      <c r="C832" s="145" t="s">
        <v>144</v>
      </c>
      <c r="D832" s="138"/>
      <c r="E832" s="138"/>
      <c r="F832" s="138"/>
      <c r="G832" s="138">
        <f t="shared" si="480"/>
        <v>0</v>
      </c>
      <c r="H832" s="138">
        <f>[3]HILARION!E179</f>
        <v>0</v>
      </c>
      <c r="I832" s="138">
        <f>[3]HILARION!E180</f>
        <v>0</v>
      </c>
      <c r="J832" s="138"/>
      <c r="K832" s="138">
        <f t="shared" si="481"/>
        <v>0</v>
      </c>
      <c r="L832" s="138">
        <f t="shared" si="482"/>
        <v>0</v>
      </c>
      <c r="M832" s="138">
        <f t="shared" si="482"/>
        <v>0</v>
      </c>
      <c r="N832" s="138">
        <f t="shared" si="482"/>
        <v>0</v>
      </c>
      <c r="O832" s="138">
        <f t="shared" si="483"/>
        <v>0</v>
      </c>
      <c r="P832" s="138"/>
      <c r="Q832" s="138"/>
      <c r="R832" s="138"/>
      <c r="S832" s="138">
        <f t="shared" si="484"/>
        <v>0</v>
      </c>
      <c r="T832" s="138">
        <f>[3]HILARION!H179</f>
        <v>0</v>
      </c>
      <c r="U832" s="138">
        <f>[3]HILARION!H180</f>
        <v>0</v>
      </c>
      <c r="V832" s="138"/>
      <c r="W832" s="138">
        <f t="shared" si="485"/>
        <v>0</v>
      </c>
      <c r="X832" s="138"/>
      <c r="Y832" s="138">
        <f>[3]HILARION!J180</f>
        <v>1500000</v>
      </c>
      <c r="Z832" s="138"/>
      <c r="AA832" s="138">
        <f t="shared" si="486"/>
        <v>1500000</v>
      </c>
      <c r="AB832" s="138">
        <f t="shared" si="493"/>
        <v>0</v>
      </c>
      <c r="AC832" s="138">
        <f t="shared" si="493"/>
        <v>1500000</v>
      </c>
      <c r="AD832" s="138">
        <f t="shared" si="493"/>
        <v>0</v>
      </c>
      <c r="AE832" s="138">
        <f t="shared" si="494"/>
        <v>1500000</v>
      </c>
      <c r="AF832" s="138">
        <f>[3]HILARION!AX179</f>
        <v>0</v>
      </c>
      <c r="AG832" s="138">
        <f>[3]HILARION!AX180</f>
        <v>123125</v>
      </c>
      <c r="AH832" s="138">
        <f>[3]HILARION!AX181</f>
        <v>0</v>
      </c>
      <c r="AI832" s="138">
        <f t="shared" si="487"/>
        <v>123125</v>
      </c>
      <c r="AJ832" s="138">
        <f t="shared" si="488"/>
        <v>0</v>
      </c>
      <c r="AK832" s="138">
        <f t="shared" si="488"/>
        <v>1376875</v>
      </c>
      <c r="AL832" s="138">
        <f t="shared" si="488"/>
        <v>0</v>
      </c>
      <c r="AM832" s="138">
        <f t="shared" si="489"/>
        <v>1376875</v>
      </c>
      <c r="AN832" s="142" t="str">
        <f t="shared" si="490"/>
        <v xml:space="preserve"> </v>
      </c>
      <c r="AO832" s="142">
        <f t="shared" si="490"/>
        <v>8.2083333333333328E-2</v>
      </c>
      <c r="AP832" s="142" t="str">
        <f t="shared" si="490"/>
        <v xml:space="preserve"> </v>
      </c>
      <c r="AQ832" s="142">
        <f t="shared" si="490"/>
        <v>8.2083333333333328E-2</v>
      </c>
      <c r="AR832" s="138">
        <f t="shared" si="491"/>
        <v>0</v>
      </c>
      <c r="AS832" s="138">
        <f t="shared" si="491"/>
        <v>0</v>
      </c>
      <c r="AT832" s="138">
        <f t="shared" si="491"/>
        <v>0</v>
      </c>
      <c r="AU832" s="138">
        <f t="shared" si="492"/>
        <v>0</v>
      </c>
      <c r="AV832" s="143"/>
    </row>
    <row r="833" spans="1:49" s="96" customFormat="1">
      <c r="A833" s="219"/>
      <c r="B833" s="220"/>
      <c r="C833" s="145" t="s">
        <v>145</v>
      </c>
      <c r="D833" s="138"/>
      <c r="E833" s="138"/>
      <c r="F833" s="138"/>
      <c r="G833" s="138">
        <f t="shared" si="480"/>
        <v>0</v>
      </c>
      <c r="H833" s="138">
        <f>[3]NMMC!E179</f>
        <v>0</v>
      </c>
      <c r="I833" s="138">
        <f>[3]NMMC!E180</f>
        <v>0</v>
      </c>
      <c r="J833" s="138"/>
      <c r="K833" s="138">
        <f t="shared" si="481"/>
        <v>0</v>
      </c>
      <c r="L833" s="138">
        <f t="shared" si="482"/>
        <v>0</v>
      </c>
      <c r="M833" s="138">
        <f t="shared" si="482"/>
        <v>0</v>
      </c>
      <c r="N833" s="138">
        <f t="shared" si="482"/>
        <v>0</v>
      </c>
      <c r="O833" s="138">
        <f t="shared" si="483"/>
        <v>0</v>
      </c>
      <c r="P833" s="138"/>
      <c r="Q833" s="138"/>
      <c r="R833" s="138"/>
      <c r="S833" s="138">
        <f t="shared" si="484"/>
        <v>0</v>
      </c>
      <c r="T833" s="138">
        <f>[3]NMMC!H179</f>
        <v>0</v>
      </c>
      <c r="U833" s="138">
        <f>[3]NMMC!H180</f>
        <v>0</v>
      </c>
      <c r="V833" s="138"/>
      <c r="W833" s="138">
        <f t="shared" si="485"/>
        <v>0</v>
      </c>
      <c r="X833" s="138"/>
      <c r="Y833" s="138">
        <f>[3]NMMC!J180</f>
        <v>3900000</v>
      </c>
      <c r="Z833" s="138"/>
      <c r="AA833" s="138">
        <f t="shared" si="486"/>
        <v>3900000</v>
      </c>
      <c r="AB833" s="138">
        <f t="shared" si="493"/>
        <v>0</v>
      </c>
      <c r="AC833" s="138">
        <f t="shared" si="493"/>
        <v>3900000</v>
      </c>
      <c r="AD833" s="138">
        <f t="shared" si="493"/>
        <v>0</v>
      </c>
      <c r="AE833" s="138">
        <f t="shared" si="494"/>
        <v>3900000</v>
      </c>
      <c r="AF833" s="138">
        <f>[3]NMMC!AX179</f>
        <v>0</v>
      </c>
      <c r="AG833" s="138">
        <f>[3]NMMC!AX180</f>
        <v>3899549.2000000007</v>
      </c>
      <c r="AH833" s="138">
        <f>[3]NMMC!AX181</f>
        <v>0</v>
      </c>
      <c r="AI833" s="138">
        <f t="shared" si="487"/>
        <v>3899549.2000000007</v>
      </c>
      <c r="AJ833" s="138">
        <f t="shared" si="488"/>
        <v>0</v>
      </c>
      <c r="AK833" s="138">
        <f t="shared" si="488"/>
        <v>450.79999999934807</v>
      </c>
      <c r="AL833" s="138">
        <f t="shared" si="488"/>
        <v>0</v>
      </c>
      <c r="AM833" s="138">
        <f t="shared" si="489"/>
        <v>450.79999999934807</v>
      </c>
      <c r="AN833" s="142" t="str">
        <f t="shared" si="490"/>
        <v xml:space="preserve"> </v>
      </c>
      <c r="AO833" s="142">
        <f t="shared" si="490"/>
        <v>0.99988441025641039</v>
      </c>
      <c r="AP833" s="142" t="str">
        <f t="shared" si="490"/>
        <v xml:space="preserve"> </v>
      </c>
      <c r="AQ833" s="142">
        <f t="shared" si="490"/>
        <v>0.99988441025641039</v>
      </c>
      <c r="AR833" s="138">
        <f t="shared" si="491"/>
        <v>0</v>
      </c>
      <c r="AS833" s="138">
        <f t="shared" si="491"/>
        <v>0</v>
      </c>
      <c r="AT833" s="138">
        <f t="shared" si="491"/>
        <v>0</v>
      </c>
      <c r="AU833" s="138">
        <f t="shared" si="492"/>
        <v>0</v>
      </c>
      <c r="AV833" s="143"/>
    </row>
    <row r="834" spans="1:49" s="96" customFormat="1">
      <c r="A834" s="219"/>
      <c r="B834" s="220"/>
      <c r="C834" s="145" t="s">
        <v>170</v>
      </c>
      <c r="D834" s="138"/>
      <c r="E834" s="138"/>
      <c r="F834" s="138"/>
      <c r="G834" s="138">
        <f t="shared" si="480"/>
        <v>0</v>
      </c>
      <c r="H834" s="138">
        <f>[3]DRH!E179</f>
        <v>0</v>
      </c>
      <c r="I834" s="138">
        <f>[3]DRH!E180</f>
        <v>0</v>
      </c>
      <c r="J834" s="138"/>
      <c r="K834" s="138">
        <f t="shared" si="481"/>
        <v>0</v>
      </c>
      <c r="L834" s="138">
        <f t="shared" si="482"/>
        <v>0</v>
      </c>
      <c r="M834" s="138">
        <f t="shared" si="482"/>
        <v>0</v>
      </c>
      <c r="N834" s="138">
        <f t="shared" si="482"/>
        <v>0</v>
      </c>
      <c r="O834" s="138">
        <f t="shared" si="483"/>
        <v>0</v>
      </c>
      <c r="P834" s="138"/>
      <c r="Q834" s="138"/>
      <c r="R834" s="138"/>
      <c r="S834" s="138">
        <f t="shared" si="484"/>
        <v>0</v>
      </c>
      <c r="T834" s="138">
        <f>[3]DRH!H179</f>
        <v>0</v>
      </c>
      <c r="U834" s="138">
        <f>[3]DRH!H180</f>
        <v>0</v>
      </c>
      <c r="V834" s="138"/>
      <c r="W834" s="138">
        <f t="shared" si="485"/>
        <v>0</v>
      </c>
      <c r="X834" s="138"/>
      <c r="Y834" s="138">
        <f>[3]DRH!J180</f>
        <v>550000</v>
      </c>
      <c r="Z834" s="138"/>
      <c r="AA834" s="138">
        <f t="shared" si="486"/>
        <v>550000</v>
      </c>
      <c r="AB834" s="138">
        <f t="shared" si="493"/>
        <v>0</v>
      </c>
      <c r="AC834" s="138">
        <f t="shared" si="493"/>
        <v>550000</v>
      </c>
      <c r="AD834" s="138">
        <f t="shared" si="493"/>
        <v>0</v>
      </c>
      <c r="AE834" s="138">
        <f t="shared" si="494"/>
        <v>550000</v>
      </c>
      <c r="AF834" s="138">
        <f>[3]DRH!AX179</f>
        <v>0</v>
      </c>
      <c r="AG834" s="138">
        <f>[3]DRH!AX180</f>
        <v>0</v>
      </c>
      <c r="AH834" s="138">
        <f>[3]DRH!AX181</f>
        <v>0</v>
      </c>
      <c r="AI834" s="138">
        <f t="shared" si="487"/>
        <v>0</v>
      </c>
      <c r="AJ834" s="138">
        <f t="shared" si="488"/>
        <v>0</v>
      </c>
      <c r="AK834" s="138">
        <f t="shared" si="488"/>
        <v>550000</v>
      </c>
      <c r="AL834" s="138">
        <f t="shared" si="488"/>
        <v>0</v>
      </c>
      <c r="AM834" s="138">
        <f t="shared" si="489"/>
        <v>550000</v>
      </c>
      <c r="AN834" s="142" t="str">
        <f t="shared" si="490"/>
        <v xml:space="preserve"> </v>
      </c>
      <c r="AO834" s="142">
        <f t="shared" si="490"/>
        <v>0</v>
      </c>
      <c r="AP834" s="142" t="str">
        <f t="shared" si="490"/>
        <v xml:space="preserve"> </v>
      </c>
      <c r="AQ834" s="142">
        <f t="shared" si="490"/>
        <v>0</v>
      </c>
      <c r="AR834" s="138">
        <f t="shared" si="491"/>
        <v>0</v>
      </c>
      <c r="AS834" s="138">
        <f t="shared" si="491"/>
        <v>0</v>
      </c>
      <c r="AT834" s="138">
        <f t="shared" si="491"/>
        <v>0</v>
      </c>
      <c r="AU834" s="138">
        <f t="shared" si="492"/>
        <v>0</v>
      </c>
      <c r="AV834" s="143"/>
    </row>
    <row r="835" spans="1:49" s="96" customFormat="1">
      <c r="A835" s="219"/>
      <c r="B835" s="220"/>
      <c r="C835" s="145" t="s">
        <v>171</v>
      </c>
      <c r="D835" s="138"/>
      <c r="E835" s="138"/>
      <c r="F835" s="138"/>
      <c r="G835" s="138">
        <f t="shared" si="480"/>
        <v>0</v>
      </c>
      <c r="H835" s="138">
        <f>[3]SPMC!E179</f>
        <v>0</v>
      </c>
      <c r="I835" s="138">
        <f>[3]SPMC!E180</f>
        <v>0</v>
      </c>
      <c r="J835" s="138"/>
      <c r="K835" s="138">
        <f t="shared" si="481"/>
        <v>0</v>
      </c>
      <c r="L835" s="138">
        <f t="shared" si="482"/>
        <v>0</v>
      </c>
      <c r="M835" s="138">
        <f t="shared" si="482"/>
        <v>0</v>
      </c>
      <c r="N835" s="138">
        <f t="shared" si="482"/>
        <v>0</v>
      </c>
      <c r="O835" s="138">
        <f t="shared" si="483"/>
        <v>0</v>
      </c>
      <c r="P835" s="138"/>
      <c r="Q835" s="138"/>
      <c r="R835" s="138"/>
      <c r="S835" s="138">
        <f t="shared" si="484"/>
        <v>0</v>
      </c>
      <c r="T835" s="138">
        <f>[3]SPMC!H179</f>
        <v>0</v>
      </c>
      <c r="U835" s="138">
        <f>[3]SPMC!H180</f>
        <v>0</v>
      </c>
      <c r="V835" s="138"/>
      <c r="W835" s="138">
        <f t="shared" si="485"/>
        <v>0</v>
      </c>
      <c r="X835" s="138"/>
      <c r="Y835" s="138">
        <f>[3]SPMC!J180</f>
        <v>2300000</v>
      </c>
      <c r="Z835" s="138"/>
      <c r="AA835" s="138">
        <f t="shared" si="486"/>
        <v>2300000</v>
      </c>
      <c r="AB835" s="138">
        <f t="shared" si="493"/>
        <v>0</v>
      </c>
      <c r="AC835" s="138">
        <f t="shared" si="493"/>
        <v>2300000</v>
      </c>
      <c r="AD835" s="138">
        <f t="shared" si="493"/>
        <v>0</v>
      </c>
      <c r="AE835" s="138">
        <f t="shared" si="494"/>
        <v>2300000</v>
      </c>
      <c r="AF835" s="138">
        <f>[3]SPMC!AX179</f>
        <v>0</v>
      </c>
      <c r="AG835" s="138">
        <f>[3]SPMC!AX180</f>
        <v>1926165.1400000001</v>
      </c>
      <c r="AH835" s="138">
        <f>[3]SPMC!AX181</f>
        <v>0</v>
      </c>
      <c r="AI835" s="138">
        <f t="shared" si="487"/>
        <v>1926165.1400000001</v>
      </c>
      <c r="AJ835" s="138">
        <f t="shared" si="488"/>
        <v>0</v>
      </c>
      <c r="AK835" s="138">
        <f t="shared" si="488"/>
        <v>373834.85999999987</v>
      </c>
      <c r="AL835" s="138">
        <f t="shared" si="488"/>
        <v>0</v>
      </c>
      <c r="AM835" s="138">
        <f t="shared" si="489"/>
        <v>373834.85999999987</v>
      </c>
      <c r="AN835" s="142" t="str">
        <f t="shared" si="490"/>
        <v xml:space="preserve"> </v>
      </c>
      <c r="AO835" s="142">
        <f t="shared" si="490"/>
        <v>0.83746310434782611</v>
      </c>
      <c r="AP835" s="142" t="str">
        <f t="shared" si="490"/>
        <v xml:space="preserve"> </v>
      </c>
      <c r="AQ835" s="142">
        <f t="shared" si="490"/>
        <v>0.83746310434782611</v>
      </c>
      <c r="AR835" s="138">
        <f t="shared" si="491"/>
        <v>0</v>
      </c>
      <c r="AS835" s="138">
        <f t="shared" si="491"/>
        <v>0</v>
      </c>
      <c r="AT835" s="138">
        <f t="shared" si="491"/>
        <v>0</v>
      </c>
      <c r="AU835" s="138">
        <f t="shared" si="492"/>
        <v>0</v>
      </c>
      <c r="AV835" s="143"/>
    </row>
    <row r="836" spans="1:49" s="96" customFormat="1">
      <c r="A836" s="219"/>
      <c r="B836" s="220"/>
      <c r="C836" s="145" t="s">
        <v>172</v>
      </c>
      <c r="D836" s="138"/>
      <c r="E836" s="138"/>
      <c r="F836" s="138"/>
      <c r="G836" s="138">
        <f t="shared" si="480"/>
        <v>0</v>
      </c>
      <c r="H836" s="138">
        <f>[3]CRMC!E179</f>
        <v>0</v>
      </c>
      <c r="I836" s="138">
        <f>[3]CRMC!E180</f>
        <v>0</v>
      </c>
      <c r="J836" s="138"/>
      <c r="K836" s="138">
        <f t="shared" si="481"/>
        <v>0</v>
      </c>
      <c r="L836" s="138">
        <f t="shared" si="482"/>
        <v>0</v>
      </c>
      <c r="M836" s="138">
        <f t="shared" si="482"/>
        <v>0</v>
      </c>
      <c r="N836" s="138">
        <f t="shared" si="482"/>
        <v>0</v>
      </c>
      <c r="O836" s="138">
        <f t="shared" si="483"/>
        <v>0</v>
      </c>
      <c r="P836" s="138"/>
      <c r="Q836" s="138"/>
      <c r="R836" s="138"/>
      <c r="S836" s="138">
        <f t="shared" si="484"/>
        <v>0</v>
      </c>
      <c r="T836" s="138">
        <f>[3]CRMC!H179</f>
        <v>0</v>
      </c>
      <c r="U836" s="138">
        <f>[3]CRMC!H180</f>
        <v>0</v>
      </c>
      <c r="V836" s="138"/>
      <c r="W836" s="138">
        <f t="shared" si="485"/>
        <v>0</v>
      </c>
      <c r="X836" s="138"/>
      <c r="Y836" s="138">
        <f>[3]CRMC!J180</f>
        <v>14836179.449999999</v>
      </c>
      <c r="Z836" s="138"/>
      <c r="AA836" s="138">
        <f t="shared" si="486"/>
        <v>14836179.449999999</v>
      </c>
      <c r="AB836" s="138">
        <f t="shared" si="493"/>
        <v>0</v>
      </c>
      <c r="AC836" s="138">
        <f t="shared" si="493"/>
        <v>14836179.449999999</v>
      </c>
      <c r="AD836" s="138">
        <f t="shared" si="493"/>
        <v>0</v>
      </c>
      <c r="AE836" s="138">
        <f t="shared" si="494"/>
        <v>14836179.449999999</v>
      </c>
      <c r="AF836" s="138">
        <f>[3]CRMC!AX179</f>
        <v>0</v>
      </c>
      <c r="AG836" s="138">
        <f>[3]CRMC!AX180</f>
        <v>14836179.449999999</v>
      </c>
      <c r="AH836" s="138">
        <f>[3]CRMC!AX181</f>
        <v>0</v>
      </c>
      <c r="AI836" s="138">
        <f t="shared" si="487"/>
        <v>14836179.449999999</v>
      </c>
      <c r="AJ836" s="138">
        <f t="shared" si="488"/>
        <v>0</v>
      </c>
      <c r="AK836" s="138">
        <f t="shared" si="488"/>
        <v>0</v>
      </c>
      <c r="AL836" s="138">
        <f t="shared" si="488"/>
        <v>0</v>
      </c>
      <c r="AM836" s="138">
        <f t="shared" si="489"/>
        <v>0</v>
      </c>
      <c r="AN836" s="142" t="str">
        <f t="shared" si="490"/>
        <v xml:space="preserve"> </v>
      </c>
      <c r="AO836" s="142">
        <f t="shared" si="490"/>
        <v>1</v>
      </c>
      <c r="AP836" s="142" t="str">
        <f t="shared" si="490"/>
        <v xml:space="preserve"> </v>
      </c>
      <c r="AQ836" s="142">
        <f t="shared" si="490"/>
        <v>1</v>
      </c>
      <c r="AR836" s="138">
        <f t="shared" si="491"/>
        <v>0</v>
      </c>
      <c r="AS836" s="138">
        <f t="shared" si="491"/>
        <v>0</v>
      </c>
      <c r="AT836" s="138">
        <f t="shared" si="491"/>
        <v>0</v>
      </c>
      <c r="AU836" s="138">
        <f t="shared" si="492"/>
        <v>0</v>
      </c>
      <c r="AV836" s="143"/>
    </row>
    <row r="837" spans="1:49" s="96" customFormat="1">
      <c r="A837" s="219"/>
      <c r="B837" s="220"/>
      <c r="C837" s="145" t="s">
        <v>175</v>
      </c>
      <c r="D837" s="138"/>
      <c r="E837" s="138"/>
      <c r="F837" s="138"/>
      <c r="G837" s="138">
        <f t="shared" si="480"/>
        <v>0</v>
      </c>
      <c r="H837" s="138">
        <f>[3]CRH!E179</f>
        <v>0</v>
      </c>
      <c r="I837" s="138">
        <f>[3]CRH!E180</f>
        <v>0</v>
      </c>
      <c r="J837" s="138"/>
      <c r="K837" s="138">
        <f t="shared" si="481"/>
        <v>0</v>
      </c>
      <c r="L837" s="138">
        <f t="shared" si="482"/>
        <v>0</v>
      </c>
      <c r="M837" s="138">
        <f t="shared" si="482"/>
        <v>0</v>
      </c>
      <c r="N837" s="138">
        <f t="shared" si="482"/>
        <v>0</v>
      </c>
      <c r="O837" s="138">
        <f t="shared" si="483"/>
        <v>0</v>
      </c>
      <c r="P837" s="138"/>
      <c r="Q837" s="138"/>
      <c r="R837" s="138"/>
      <c r="S837" s="138">
        <f t="shared" si="484"/>
        <v>0</v>
      </c>
      <c r="T837" s="138">
        <f>[3]CRH!H179</f>
        <v>0</v>
      </c>
      <c r="U837" s="138">
        <f>[3]CRH!H180</f>
        <v>0</v>
      </c>
      <c r="V837" s="138"/>
      <c r="W837" s="138">
        <f t="shared" si="485"/>
        <v>0</v>
      </c>
      <c r="X837" s="138"/>
      <c r="Y837" s="138">
        <f>[3]CRH!J180</f>
        <v>100000</v>
      </c>
      <c r="Z837" s="138"/>
      <c r="AA837" s="138">
        <f t="shared" si="486"/>
        <v>100000</v>
      </c>
      <c r="AB837" s="138">
        <f t="shared" si="493"/>
        <v>0</v>
      </c>
      <c r="AC837" s="138">
        <f t="shared" si="493"/>
        <v>100000</v>
      </c>
      <c r="AD837" s="138">
        <f t="shared" si="493"/>
        <v>0</v>
      </c>
      <c r="AE837" s="138">
        <f t="shared" si="494"/>
        <v>100000</v>
      </c>
      <c r="AF837" s="138">
        <f>[3]CRH!AX179</f>
        <v>0</v>
      </c>
      <c r="AG837" s="138">
        <f>[3]CRH!AX180</f>
        <v>7467</v>
      </c>
      <c r="AH837" s="138">
        <f>[3]CRH!AX181</f>
        <v>0</v>
      </c>
      <c r="AI837" s="138">
        <f t="shared" si="487"/>
        <v>7467</v>
      </c>
      <c r="AJ837" s="138">
        <f t="shared" si="488"/>
        <v>0</v>
      </c>
      <c r="AK837" s="138">
        <f t="shared" si="488"/>
        <v>92533</v>
      </c>
      <c r="AL837" s="138">
        <f t="shared" si="488"/>
        <v>0</v>
      </c>
      <c r="AM837" s="138">
        <f t="shared" si="489"/>
        <v>92533</v>
      </c>
      <c r="AN837" s="142" t="str">
        <f t="shared" si="490"/>
        <v xml:space="preserve"> </v>
      </c>
      <c r="AO837" s="142">
        <f t="shared" si="490"/>
        <v>7.467E-2</v>
      </c>
      <c r="AP837" s="142" t="str">
        <f t="shared" si="490"/>
        <v xml:space="preserve"> </v>
      </c>
      <c r="AQ837" s="142">
        <f t="shared" si="490"/>
        <v>7.467E-2</v>
      </c>
      <c r="AR837" s="138">
        <f t="shared" si="491"/>
        <v>0</v>
      </c>
      <c r="AS837" s="138">
        <f t="shared" si="491"/>
        <v>0</v>
      </c>
      <c r="AT837" s="138">
        <f t="shared" si="491"/>
        <v>0</v>
      </c>
      <c r="AU837" s="138">
        <f t="shared" si="492"/>
        <v>0</v>
      </c>
      <c r="AV837" s="143"/>
    </row>
    <row r="838" spans="1:49">
      <c r="A838" s="169"/>
      <c r="B838" s="170"/>
      <c r="C838" s="171"/>
      <c r="D838" s="172"/>
      <c r="E838" s="172"/>
      <c r="F838" s="172"/>
      <c r="G838" s="138">
        <f>SUM(D838:F838)</f>
        <v>0</v>
      </c>
      <c r="H838" s="172"/>
      <c r="I838" s="172"/>
      <c r="J838" s="172"/>
      <c r="K838" s="138">
        <f t="shared" si="481"/>
        <v>0</v>
      </c>
      <c r="L838" s="138">
        <f t="shared" ref="L838:N901" si="495">+D838+H838</f>
        <v>0</v>
      </c>
      <c r="M838" s="138">
        <f t="shared" si="495"/>
        <v>0</v>
      </c>
      <c r="N838" s="138">
        <f t="shared" si="495"/>
        <v>0</v>
      </c>
      <c r="O838" s="138">
        <f t="shared" si="483"/>
        <v>0</v>
      </c>
      <c r="P838" s="172"/>
      <c r="Q838" s="172"/>
      <c r="R838" s="172"/>
      <c r="S838" s="138">
        <f t="shared" si="484"/>
        <v>0</v>
      </c>
      <c r="T838" s="172"/>
      <c r="U838" s="172"/>
      <c r="V838" s="172"/>
      <c r="W838" s="138">
        <f t="shared" si="485"/>
        <v>0</v>
      </c>
      <c r="X838" s="138"/>
      <c r="Y838" s="138"/>
      <c r="Z838" s="138"/>
      <c r="AA838" s="138">
        <f t="shared" si="486"/>
        <v>0</v>
      </c>
      <c r="AB838" s="138">
        <f t="shared" si="493"/>
        <v>0</v>
      </c>
      <c r="AC838" s="138">
        <f t="shared" si="493"/>
        <v>0</v>
      </c>
      <c r="AD838" s="138">
        <f t="shared" si="493"/>
        <v>0</v>
      </c>
      <c r="AE838" s="138">
        <f t="shared" si="494"/>
        <v>0</v>
      </c>
      <c r="AF838" s="138"/>
      <c r="AG838" s="138"/>
      <c r="AH838" s="138"/>
      <c r="AI838" s="138">
        <f t="shared" si="487"/>
        <v>0</v>
      </c>
      <c r="AJ838" s="138">
        <f t="shared" ref="AJ838:AL890" si="496">+AB838-AF838</f>
        <v>0</v>
      </c>
      <c r="AK838" s="138">
        <f t="shared" si="496"/>
        <v>0</v>
      </c>
      <c r="AL838" s="138">
        <f t="shared" si="496"/>
        <v>0</v>
      </c>
      <c r="AM838" s="138">
        <f t="shared" si="489"/>
        <v>0</v>
      </c>
      <c r="AN838" s="142" t="str">
        <f t="shared" ref="AN838:AQ901" si="497">IF(AB838=0," ",AF838/AB838)</f>
        <v xml:space="preserve"> </v>
      </c>
      <c r="AO838" s="142" t="str">
        <f t="shared" si="497"/>
        <v xml:space="preserve"> </v>
      </c>
      <c r="AP838" s="142" t="str">
        <f t="shared" si="497"/>
        <v xml:space="preserve"> </v>
      </c>
      <c r="AQ838" s="142" t="str">
        <f t="shared" si="497"/>
        <v xml:space="preserve"> </v>
      </c>
      <c r="AR838" s="138">
        <f t="shared" ref="AR838:AT901" si="498">+L838-P838-T838</f>
        <v>0</v>
      </c>
      <c r="AS838" s="138">
        <f t="shared" si="498"/>
        <v>0</v>
      </c>
      <c r="AT838" s="138">
        <f t="shared" si="498"/>
        <v>0</v>
      </c>
      <c r="AU838" s="138">
        <f t="shared" si="492"/>
        <v>0</v>
      </c>
      <c r="AV838" s="173"/>
    </row>
    <row r="839" spans="1:49" s="192" customFormat="1" ht="24">
      <c r="A839" s="185">
        <v>303040000</v>
      </c>
      <c r="B839" s="186"/>
      <c r="C839" s="275" t="s">
        <v>279</v>
      </c>
      <c r="D839" s="188">
        <f>+D840+D846+D851+D857+D863+D870+D873+D877+D882+D888+D896+D900+D909+D914+D918+D922</f>
        <v>4993682000</v>
      </c>
      <c r="E839" s="188">
        <f t="shared" ref="E839:AH839" si="499">+E840+E846+E851+E857+E863+E870+E873+E877+E882+E888+E896+E900+E909+E914+E918+E922</f>
        <v>2540250000</v>
      </c>
      <c r="F839" s="188">
        <f t="shared" si="499"/>
        <v>6129229000</v>
      </c>
      <c r="G839" s="188">
        <f t="shared" si="499"/>
        <v>13663161000</v>
      </c>
      <c r="H839" s="188">
        <f t="shared" si="499"/>
        <v>184027362.75999999</v>
      </c>
      <c r="I839" s="188">
        <f t="shared" si="499"/>
        <v>-184027362.75999999</v>
      </c>
      <c r="J839" s="188">
        <f t="shared" si="499"/>
        <v>0</v>
      </c>
      <c r="K839" s="188">
        <f t="shared" si="481"/>
        <v>0</v>
      </c>
      <c r="L839" s="188">
        <f t="shared" si="495"/>
        <v>5177709362.7600002</v>
      </c>
      <c r="M839" s="188">
        <f t="shared" si="495"/>
        <v>2356222637.2399998</v>
      </c>
      <c r="N839" s="188">
        <f t="shared" si="495"/>
        <v>6129229000</v>
      </c>
      <c r="O839" s="188">
        <f t="shared" si="483"/>
        <v>13663161000</v>
      </c>
      <c r="P839" s="188">
        <f t="shared" si="499"/>
        <v>4993682000</v>
      </c>
      <c r="Q839" s="188">
        <f t="shared" si="499"/>
        <v>2527850000</v>
      </c>
      <c r="R839" s="188">
        <f t="shared" si="499"/>
        <v>3655438979</v>
      </c>
      <c r="S839" s="188">
        <f t="shared" si="484"/>
        <v>11176970979</v>
      </c>
      <c r="T839" s="188">
        <f t="shared" si="499"/>
        <v>184027362.75999999</v>
      </c>
      <c r="U839" s="188">
        <f t="shared" si="499"/>
        <v>-184027362.75999999</v>
      </c>
      <c r="V839" s="188">
        <f t="shared" si="499"/>
        <v>0</v>
      </c>
      <c r="W839" s="188">
        <f t="shared" si="485"/>
        <v>0</v>
      </c>
      <c r="X839" s="188">
        <f t="shared" si="499"/>
        <v>0</v>
      </c>
      <c r="Y839" s="188">
        <f t="shared" si="499"/>
        <v>0</v>
      </c>
      <c r="Z839" s="188">
        <f t="shared" si="499"/>
        <v>0</v>
      </c>
      <c r="AA839" s="188">
        <f t="shared" si="486"/>
        <v>0</v>
      </c>
      <c r="AB839" s="188">
        <f t="shared" si="493"/>
        <v>5177709362.7600002</v>
      </c>
      <c r="AC839" s="188">
        <f t="shared" si="493"/>
        <v>2343822637.2399998</v>
      </c>
      <c r="AD839" s="188">
        <f t="shared" si="493"/>
        <v>3655438979</v>
      </c>
      <c r="AE839" s="188">
        <f t="shared" si="494"/>
        <v>11176970979</v>
      </c>
      <c r="AF839" s="188">
        <f t="shared" si="499"/>
        <v>5130537240.5699997</v>
      </c>
      <c r="AG839" s="188">
        <f t="shared" si="499"/>
        <v>2236169932.8499999</v>
      </c>
      <c r="AH839" s="188">
        <f t="shared" si="499"/>
        <v>1884844774.9000003</v>
      </c>
      <c r="AI839" s="188">
        <f t="shared" si="487"/>
        <v>9251551948.3199997</v>
      </c>
      <c r="AJ839" s="188">
        <f t="shared" si="496"/>
        <v>47172122.190000534</v>
      </c>
      <c r="AK839" s="188">
        <f t="shared" si="496"/>
        <v>107652704.38999987</v>
      </c>
      <c r="AL839" s="188">
        <f t="shared" si="496"/>
        <v>1770594204.0999997</v>
      </c>
      <c r="AM839" s="188">
        <f t="shared" si="489"/>
        <v>1925419030.6800001</v>
      </c>
      <c r="AN839" s="189">
        <f t="shared" si="497"/>
        <v>0.99088938391766834</v>
      </c>
      <c r="AO839" s="189">
        <f t="shared" si="497"/>
        <v>0.95406960293003751</v>
      </c>
      <c r="AP839" s="189">
        <f t="shared" si="497"/>
        <v>0.51562747613301096</v>
      </c>
      <c r="AQ839" s="189">
        <f t="shared" si="497"/>
        <v>0.82773337836363725</v>
      </c>
      <c r="AR839" s="188">
        <f t="shared" si="498"/>
        <v>2.384185791015625E-7</v>
      </c>
      <c r="AS839" s="188">
        <f t="shared" si="498"/>
        <v>12399999.999999762</v>
      </c>
      <c r="AT839" s="188">
        <f t="shared" si="498"/>
        <v>2473790021</v>
      </c>
      <c r="AU839" s="188">
        <f t="shared" si="492"/>
        <v>2486190021</v>
      </c>
      <c r="AV839" s="276"/>
      <c r="AW839" s="277">
        <f>+AM839-'[1]Summary by PAP CY2015'!$BE$183</f>
        <v>0</v>
      </c>
    </row>
    <row r="840" spans="1:49" s="199" customFormat="1">
      <c r="A840" s="176"/>
      <c r="B840" s="177"/>
      <c r="C840" s="235" t="s">
        <v>280</v>
      </c>
      <c r="D840" s="278">
        <f>SUM(D841:D844)</f>
        <v>291406000</v>
      </c>
      <c r="E840" s="278">
        <f>SUM(E841:E844)</f>
        <v>164356000</v>
      </c>
      <c r="F840" s="278">
        <f>SUM(F841:F844)</f>
        <v>319500000</v>
      </c>
      <c r="G840" s="131">
        <f t="shared" ref="G840:G902" si="500">SUM(D840:F840)</f>
        <v>775262000</v>
      </c>
      <c r="H840" s="278">
        <f>SUM(H841:H844)</f>
        <v>20155967</v>
      </c>
      <c r="I840" s="278">
        <f>SUM(I841:I844)</f>
        <v>-20155967</v>
      </c>
      <c r="J840" s="278">
        <f>SUM(J841:J844)</f>
        <v>0</v>
      </c>
      <c r="K840" s="131">
        <f t="shared" si="481"/>
        <v>0</v>
      </c>
      <c r="L840" s="131">
        <f t="shared" si="495"/>
        <v>311561967</v>
      </c>
      <c r="M840" s="131">
        <f t="shared" si="495"/>
        <v>144200033</v>
      </c>
      <c r="N840" s="131">
        <f t="shared" si="495"/>
        <v>319500000</v>
      </c>
      <c r="O840" s="131">
        <f t="shared" si="483"/>
        <v>775262000</v>
      </c>
      <c r="P840" s="278">
        <f>SUM(P841:P844)</f>
        <v>291406000</v>
      </c>
      <c r="Q840" s="278">
        <f>SUM(Q841:Q844)</f>
        <v>155756000</v>
      </c>
      <c r="R840" s="278">
        <f>SUM(R841:R844)</f>
        <v>215000000</v>
      </c>
      <c r="S840" s="131">
        <f t="shared" si="484"/>
        <v>662162000</v>
      </c>
      <c r="T840" s="278">
        <f>SUM(T841:T844)</f>
        <v>20155967</v>
      </c>
      <c r="U840" s="278">
        <f>SUM(U841:U844)</f>
        <v>-20155967</v>
      </c>
      <c r="V840" s="278">
        <f>SUM(V841:V844)</f>
        <v>0</v>
      </c>
      <c r="W840" s="131">
        <f t="shared" si="485"/>
        <v>0</v>
      </c>
      <c r="X840" s="131">
        <f>SUM(X841:X844)</f>
        <v>0</v>
      </c>
      <c r="Y840" s="131">
        <f>SUM(Y841:Y844)</f>
        <v>0</v>
      </c>
      <c r="Z840" s="131">
        <f>SUM(Z841:Z844)</f>
        <v>0</v>
      </c>
      <c r="AA840" s="131">
        <f t="shared" si="486"/>
        <v>0</v>
      </c>
      <c r="AB840" s="131">
        <f t="shared" si="493"/>
        <v>311561967</v>
      </c>
      <c r="AC840" s="131">
        <f t="shared" si="493"/>
        <v>135600033</v>
      </c>
      <c r="AD840" s="131">
        <f t="shared" si="493"/>
        <v>215000000</v>
      </c>
      <c r="AE840" s="131">
        <f t="shared" si="494"/>
        <v>662162000</v>
      </c>
      <c r="AF840" s="131">
        <f>SUM(AF841:AF844)</f>
        <v>299713104.07000005</v>
      </c>
      <c r="AG840" s="131">
        <f>SUM(AG841:AG844)</f>
        <v>119099446.81000002</v>
      </c>
      <c r="AH840" s="131">
        <f>SUM(AH841:AH844)</f>
        <v>141182279.56</v>
      </c>
      <c r="AI840" s="131">
        <f t="shared" si="487"/>
        <v>559994830.44000006</v>
      </c>
      <c r="AJ840" s="131">
        <f t="shared" si="496"/>
        <v>11848862.929999948</v>
      </c>
      <c r="AK840" s="131">
        <f t="shared" si="496"/>
        <v>16500586.189999983</v>
      </c>
      <c r="AL840" s="131">
        <f t="shared" si="496"/>
        <v>73817720.439999998</v>
      </c>
      <c r="AM840" s="131">
        <f t="shared" si="489"/>
        <v>102167169.55999993</v>
      </c>
      <c r="AN840" s="133">
        <f t="shared" si="497"/>
        <v>0.96196948220576628</v>
      </c>
      <c r="AO840" s="133">
        <f t="shared" si="497"/>
        <v>0.87831429074947209</v>
      </c>
      <c r="AP840" s="133">
        <f t="shared" si="497"/>
        <v>0.65666176539534882</v>
      </c>
      <c r="AQ840" s="133">
        <f t="shared" si="497"/>
        <v>0.845706685735515</v>
      </c>
      <c r="AR840" s="131">
        <f t="shared" si="498"/>
        <v>0</v>
      </c>
      <c r="AS840" s="131">
        <f t="shared" si="498"/>
        <v>8600000</v>
      </c>
      <c r="AT840" s="131">
        <f t="shared" si="498"/>
        <v>104500000</v>
      </c>
      <c r="AU840" s="131">
        <f t="shared" si="492"/>
        <v>113100000</v>
      </c>
      <c r="AV840" s="279"/>
      <c r="AW840" s="210"/>
    </row>
    <row r="841" spans="1:49" s="96" customFormat="1">
      <c r="A841" s="219" t="s">
        <v>281</v>
      </c>
      <c r="B841" s="220"/>
      <c r="C841" s="144" t="s">
        <v>220</v>
      </c>
      <c r="D841" s="138">
        <v>123056000</v>
      </c>
      <c r="E841" s="138">
        <v>58022000</v>
      </c>
      <c r="F841" s="138">
        <v>125000000</v>
      </c>
      <c r="G841" s="138">
        <f t="shared" si="500"/>
        <v>306078000</v>
      </c>
      <c r="H841" s="138">
        <f>+[3]DJNRMH!E184</f>
        <v>5410931</v>
      </c>
      <c r="I841" s="138">
        <f>+[3]DJNRMH!E185</f>
        <v>-5410931</v>
      </c>
      <c r="J841" s="138"/>
      <c r="K841" s="138">
        <f t="shared" si="481"/>
        <v>0</v>
      </c>
      <c r="L841" s="138">
        <f t="shared" si="495"/>
        <v>128466931</v>
      </c>
      <c r="M841" s="138">
        <f t="shared" si="495"/>
        <v>52611069</v>
      </c>
      <c r="N841" s="138">
        <f t="shared" si="495"/>
        <v>125000000</v>
      </c>
      <c r="O841" s="138">
        <f t="shared" si="483"/>
        <v>306078000</v>
      </c>
      <c r="P841" s="138">
        <v>123056000</v>
      </c>
      <c r="Q841" s="138">
        <v>57722000</v>
      </c>
      <c r="R841" s="138">
        <v>125000000</v>
      </c>
      <c r="S841" s="138">
        <f t="shared" si="484"/>
        <v>305778000</v>
      </c>
      <c r="T841" s="138">
        <f>+[3]DJNRMH!H184</f>
        <v>5410931</v>
      </c>
      <c r="U841" s="138">
        <f>+[3]DJNRMH!H185</f>
        <v>-5410931</v>
      </c>
      <c r="V841" s="138"/>
      <c r="W841" s="138">
        <f t="shared" si="485"/>
        <v>0</v>
      </c>
      <c r="X841" s="138"/>
      <c r="Y841" s="138"/>
      <c r="Z841" s="138"/>
      <c r="AA841" s="138">
        <f t="shared" si="486"/>
        <v>0</v>
      </c>
      <c r="AB841" s="138">
        <f t="shared" si="493"/>
        <v>128466931</v>
      </c>
      <c r="AC841" s="138">
        <f t="shared" si="493"/>
        <v>52311069</v>
      </c>
      <c r="AD841" s="138">
        <f t="shared" si="493"/>
        <v>125000000</v>
      </c>
      <c r="AE841" s="138">
        <f t="shared" si="494"/>
        <v>305778000</v>
      </c>
      <c r="AF841" s="138">
        <f>+[3]DJNRMH!AX184</f>
        <v>125234865.04000001</v>
      </c>
      <c r="AG841" s="138">
        <f>+[3]DJNRMH!AX185</f>
        <v>48103824.810000002</v>
      </c>
      <c r="AH841" s="138">
        <f>+[3]DJNRMH!AB186</f>
        <v>124997864.56</v>
      </c>
      <c r="AI841" s="138">
        <f t="shared" si="487"/>
        <v>298336554.41000003</v>
      </c>
      <c r="AJ841" s="138">
        <f t="shared" si="496"/>
        <v>3232065.9599999934</v>
      </c>
      <c r="AK841" s="138">
        <f t="shared" si="496"/>
        <v>4207244.1899999976</v>
      </c>
      <c r="AL841" s="138">
        <f t="shared" si="496"/>
        <v>2135.4399999976158</v>
      </c>
      <c r="AM841" s="138">
        <f t="shared" si="489"/>
        <v>7441445.5899999887</v>
      </c>
      <c r="AN841" s="142">
        <f t="shared" si="497"/>
        <v>0.97484126121141634</v>
      </c>
      <c r="AO841" s="142">
        <f t="shared" si="497"/>
        <v>0.91957258242992512</v>
      </c>
      <c r="AP841" s="142">
        <f t="shared" si="497"/>
        <v>0.99998291648000004</v>
      </c>
      <c r="AQ841" s="142">
        <f t="shared" si="497"/>
        <v>0.97566389475371029</v>
      </c>
      <c r="AR841" s="138">
        <f t="shared" si="498"/>
        <v>0</v>
      </c>
      <c r="AS841" s="138">
        <f t="shared" si="498"/>
        <v>300000</v>
      </c>
      <c r="AT841" s="138">
        <f t="shared" si="498"/>
        <v>0</v>
      </c>
      <c r="AU841" s="138">
        <f t="shared" si="492"/>
        <v>300000</v>
      </c>
      <c r="AV841" s="143"/>
    </row>
    <row r="842" spans="1:49" s="96" customFormat="1" ht="24">
      <c r="A842" s="219" t="s">
        <v>282</v>
      </c>
      <c r="B842" s="220"/>
      <c r="C842" s="145" t="s">
        <v>221</v>
      </c>
      <c r="D842" s="138">
        <v>60202000</v>
      </c>
      <c r="E842" s="179">
        <v>60054000</v>
      </c>
      <c r="F842" s="179">
        <v>104500000</v>
      </c>
      <c r="G842" s="138">
        <f t="shared" si="500"/>
        <v>224756000</v>
      </c>
      <c r="H842" s="138">
        <f>+[3]LPGH!E184</f>
        <v>6470000</v>
      </c>
      <c r="I842" s="138">
        <f>+[3]LPGH!E185</f>
        <v>-6470000</v>
      </c>
      <c r="J842" s="179"/>
      <c r="K842" s="138">
        <f t="shared" si="481"/>
        <v>0</v>
      </c>
      <c r="L842" s="138">
        <f t="shared" si="495"/>
        <v>66672000</v>
      </c>
      <c r="M842" s="138">
        <f t="shared" si="495"/>
        <v>53584000</v>
      </c>
      <c r="N842" s="138">
        <f t="shared" si="495"/>
        <v>104500000</v>
      </c>
      <c r="O842" s="138">
        <f t="shared" si="483"/>
        <v>224756000</v>
      </c>
      <c r="P842" s="138">
        <v>60202000</v>
      </c>
      <c r="Q842" s="179">
        <v>52054000</v>
      </c>
      <c r="R842" s="179">
        <v>0</v>
      </c>
      <c r="S842" s="138">
        <f t="shared" si="484"/>
        <v>112256000</v>
      </c>
      <c r="T842" s="138">
        <f>+[3]LPGH!H184</f>
        <v>6470000</v>
      </c>
      <c r="U842" s="138">
        <f>+[3]LPGH!H185</f>
        <v>-6470000</v>
      </c>
      <c r="V842" s="138"/>
      <c r="W842" s="138">
        <f t="shared" si="485"/>
        <v>0</v>
      </c>
      <c r="X842" s="138"/>
      <c r="Y842" s="138"/>
      <c r="Z842" s="138"/>
      <c r="AA842" s="138">
        <f t="shared" si="486"/>
        <v>0</v>
      </c>
      <c r="AB842" s="138">
        <f t="shared" ref="AB842:AD905" si="501">+P842+X842+T842</f>
        <v>66672000</v>
      </c>
      <c r="AC842" s="138">
        <f t="shared" si="501"/>
        <v>45584000</v>
      </c>
      <c r="AD842" s="138">
        <f t="shared" si="501"/>
        <v>0</v>
      </c>
      <c r="AE842" s="138">
        <f t="shared" si="494"/>
        <v>112256000</v>
      </c>
      <c r="AF842" s="138">
        <f>+[3]LPGH!AX184</f>
        <v>66672000</v>
      </c>
      <c r="AG842" s="138">
        <f>+[3]LPGH!AX185</f>
        <v>35415148.399999999</v>
      </c>
      <c r="AH842" s="138">
        <f>+[3]LPGH!AB186</f>
        <v>0</v>
      </c>
      <c r="AI842" s="138">
        <f t="shared" si="487"/>
        <v>102087148.40000001</v>
      </c>
      <c r="AJ842" s="138">
        <f t="shared" si="496"/>
        <v>0</v>
      </c>
      <c r="AK842" s="138">
        <f t="shared" si="496"/>
        <v>10168851.600000001</v>
      </c>
      <c r="AL842" s="138">
        <f t="shared" si="496"/>
        <v>0</v>
      </c>
      <c r="AM842" s="138">
        <f t="shared" si="489"/>
        <v>10168851.600000001</v>
      </c>
      <c r="AN842" s="142">
        <f t="shared" si="497"/>
        <v>1</v>
      </c>
      <c r="AO842" s="142">
        <f t="shared" si="497"/>
        <v>0.77692059494559496</v>
      </c>
      <c r="AP842" s="142" t="str">
        <f t="shared" si="497"/>
        <v xml:space="preserve"> </v>
      </c>
      <c r="AQ842" s="142">
        <f t="shared" si="497"/>
        <v>0.90941373645952117</v>
      </c>
      <c r="AR842" s="138">
        <f t="shared" si="498"/>
        <v>0</v>
      </c>
      <c r="AS842" s="138">
        <f t="shared" si="498"/>
        <v>8000000</v>
      </c>
      <c r="AT842" s="138">
        <f t="shared" si="498"/>
        <v>104500000</v>
      </c>
      <c r="AU842" s="138">
        <f t="shared" si="492"/>
        <v>112500000</v>
      </c>
      <c r="AV842" s="143"/>
    </row>
    <row r="843" spans="1:49" s="96" customFormat="1" ht="24">
      <c r="A843" s="219" t="s">
        <v>283</v>
      </c>
      <c r="B843" s="220"/>
      <c r="C843" s="145" t="s">
        <v>222</v>
      </c>
      <c r="D843" s="138">
        <v>35883000</v>
      </c>
      <c r="E843" s="138">
        <v>10390000</v>
      </c>
      <c r="F843" s="138">
        <v>40000000</v>
      </c>
      <c r="G843" s="138">
        <f t="shared" si="500"/>
        <v>86273000</v>
      </c>
      <c r="H843" s="138">
        <f>+[3]SLRSH!E184</f>
        <v>1745000</v>
      </c>
      <c r="I843" s="138">
        <f>+[3]SLRSH!E185</f>
        <v>-1745000</v>
      </c>
      <c r="J843" s="138"/>
      <c r="K843" s="138">
        <f t="shared" si="481"/>
        <v>0</v>
      </c>
      <c r="L843" s="138">
        <f t="shared" si="495"/>
        <v>37628000</v>
      </c>
      <c r="M843" s="138">
        <f t="shared" si="495"/>
        <v>8645000</v>
      </c>
      <c r="N843" s="138">
        <f t="shared" si="495"/>
        <v>40000000</v>
      </c>
      <c r="O843" s="138">
        <f t="shared" si="483"/>
        <v>86273000</v>
      </c>
      <c r="P843" s="138">
        <v>35883000</v>
      </c>
      <c r="Q843" s="138">
        <v>10390000</v>
      </c>
      <c r="R843" s="138">
        <v>40000000</v>
      </c>
      <c r="S843" s="138">
        <f t="shared" si="484"/>
        <v>86273000</v>
      </c>
      <c r="T843" s="138">
        <f>+[3]SLRSH!H184</f>
        <v>1745000</v>
      </c>
      <c r="U843" s="138">
        <f>+[3]SLRSH!H185</f>
        <v>-1745000</v>
      </c>
      <c r="V843" s="138"/>
      <c r="W843" s="138">
        <f t="shared" si="485"/>
        <v>0</v>
      </c>
      <c r="X843" s="138"/>
      <c r="Y843" s="138"/>
      <c r="Z843" s="138"/>
      <c r="AA843" s="138">
        <f t="shared" si="486"/>
        <v>0</v>
      </c>
      <c r="AB843" s="138">
        <f t="shared" si="501"/>
        <v>37628000</v>
      </c>
      <c r="AC843" s="138">
        <f t="shared" si="501"/>
        <v>8645000</v>
      </c>
      <c r="AD843" s="138">
        <f t="shared" si="501"/>
        <v>40000000</v>
      </c>
      <c r="AE843" s="138">
        <f t="shared" si="494"/>
        <v>86273000</v>
      </c>
      <c r="AF843" s="138">
        <f>+[3]SLRSH!AX184</f>
        <v>30317210.030000001</v>
      </c>
      <c r="AG843" s="138">
        <f>+[3]SLRSH!AX185</f>
        <v>8641409.9000000004</v>
      </c>
      <c r="AH843" s="138">
        <f>+[3]SLRSH!AB186</f>
        <v>0</v>
      </c>
      <c r="AI843" s="138">
        <f t="shared" si="487"/>
        <v>38958619.93</v>
      </c>
      <c r="AJ843" s="138">
        <f t="shared" si="496"/>
        <v>7310789.9699999988</v>
      </c>
      <c r="AK843" s="138">
        <f t="shared" si="496"/>
        <v>3590.0999999996275</v>
      </c>
      <c r="AL843" s="138">
        <f t="shared" si="496"/>
        <v>40000000</v>
      </c>
      <c r="AM843" s="138">
        <f t="shared" si="489"/>
        <v>47314380.07</v>
      </c>
      <c r="AN843" s="142">
        <f t="shared" si="497"/>
        <v>0.80570878149250558</v>
      </c>
      <c r="AO843" s="142">
        <f t="shared" si="497"/>
        <v>0.99958471949103533</v>
      </c>
      <c r="AP843" s="142">
        <f t="shared" si="497"/>
        <v>0</v>
      </c>
      <c r="AQ843" s="142">
        <f t="shared" si="497"/>
        <v>0.45157372445608707</v>
      </c>
      <c r="AR843" s="138">
        <f t="shared" si="498"/>
        <v>0</v>
      </c>
      <c r="AS843" s="138">
        <f t="shared" si="498"/>
        <v>0</v>
      </c>
      <c r="AT843" s="138">
        <f t="shared" si="498"/>
        <v>0</v>
      </c>
      <c r="AU843" s="138">
        <f t="shared" si="492"/>
        <v>0</v>
      </c>
      <c r="AV843" s="143"/>
    </row>
    <row r="844" spans="1:49" s="96" customFormat="1">
      <c r="A844" s="219" t="s">
        <v>284</v>
      </c>
      <c r="B844" s="220"/>
      <c r="C844" s="145" t="s">
        <v>223</v>
      </c>
      <c r="D844" s="138">
        <v>72265000</v>
      </c>
      <c r="E844" s="138">
        <v>35890000</v>
      </c>
      <c r="F844" s="138">
        <v>50000000</v>
      </c>
      <c r="G844" s="138">
        <f t="shared" si="500"/>
        <v>158155000</v>
      </c>
      <c r="H844" s="138">
        <f>+[3]VMC!E184</f>
        <v>6530036</v>
      </c>
      <c r="I844" s="138">
        <f>+[3]VMC!E185</f>
        <v>-6530036</v>
      </c>
      <c r="J844" s="138"/>
      <c r="K844" s="138">
        <f t="shared" si="481"/>
        <v>0</v>
      </c>
      <c r="L844" s="138">
        <f t="shared" si="495"/>
        <v>78795036</v>
      </c>
      <c r="M844" s="138">
        <f t="shared" si="495"/>
        <v>29359964</v>
      </c>
      <c r="N844" s="138">
        <f t="shared" si="495"/>
        <v>50000000</v>
      </c>
      <c r="O844" s="138">
        <f t="shared" si="483"/>
        <v>158155000</v>
      </c>
      <c r="P844" s="138">
        <v>72265000</v>
      </c>
      <c r="Q844" s="138">
        <v>35590000</v>
      </c>
      <c r="R844" s="138">
        <v>50000000</v>
      </c>
      <c r="S844" s="138">
        <f t="shared" si="484"/>
        <v>157855000</v>
      </c>
      <c r="T844" s="138">
        <f>+[3]VMC!H184</f>
        <v>6530036</v>
      </c>
      <c r="U844" s="138">
        <f>+[3]VMC!H185</f>
        <v>-6530036</v>
      </c>
      <c r="V844" s="138"/>
      <c r="W844" s="138">
        <f t="shared" si="485"/>
        <v>0</v>
      </c>
      <c r="X844" s="138"/>
      <c r="Y844" s="138"/>
      <c r="Z844" s="138"/>
      <c r="AA844" s="138">
        <f t="shared" si="486"/>
        <v>0</v>
      </c>
      <c r="AB844" s="138">
        <f t="shared" si="501"/>
        <v>78795036</v>
      </c>
      <c r="AC844" s="138">
        <f t="shared" si="501"/>
        <v>29059964</v>
      </c>
      <c r="AD844" s="138">
        <f t="shared" si="501"/>
        <v>50000000</v>
      </c>
      <c r="AE844" s="138">
        <f t="shared" si="494"/>
        <v>157855000</v>
      </c>
      <c r="AF844" s="138">
        <f>+[3]VMC!AX184</f>
        <v>77489029</v>
      </c>
      <c r="AG844" s="138">
        <f>+[3]VMC!AX185</f>
        <v>26939063.699999999</v>
      </c>
      <c r="AH844" s="138">
        <f>+[3]VMC!AB186</f>
        <v>16184415</v>
      </c>
      <c r="AI844" s="138">
        <f t="shared" si="487"/>
        <v>120612507.7</v>
      </c>
      <c r="AJ844" s="138">
        <f t="shared" si="496"/>
        <v>1306007</v>
      </c>
      <c r="AK844" s="138">
        <f t="shared" si="496"/>
        <v>2120900.3000000007</v>
      </c>
      <c r="AL844" s="138">
        <f t="shared" si="496"/>
        <v>33815585</v>
      </c>
      <c r="AM844" s="138">
        <f t="shared" si="489"/>
        <v>37242492.299999997</v>
      </c>
      <c r="AN844" s="142">
        <f t="shared" si="497"/>
        <v>0.98342526298230259</v>
      </c>
      <c r="AO844" s="142">
        <f t="shared" si="497"/>
        <v>0.92701641681317981</v>
      </c>
      <c r="AP844" s="142">
        <f t="shared" si="497"/>
        <v>0.32368829999999998</v>
      </c>
      <c r="AQ844" s="142">
        <f t="shared" si="497"/>
        <v>0.76407150676253521</v>
      </c>
      <c r="AR844" s="138">
        <f t="shared" si="498"/>
        <v>0</v>
      </c>
      <c r="AS844" s="138">
        <f t="shared" si="498"/>
        <v>300000</v>
      </c>
      <c r="AT844" s="138">
        <f t="shared" si="498"/>
        <v>0</v>
      </c>
      <c r="AU844" s="138">
        <f t="shared" si="492"/>
        <v>300000</v>
      </c>
      <c r="AV844" s="143"/>
    </row>
    <row r="845" spans="1:49">
      <c r="A845" s="135"/>
      <c r="B845" s="136"/>
      <c r="C845" s="280"/>
      <c r="D845" s="172"/>
      <c r="E845" s="172"/>
      <c r="F845" s="172"/>
      <c r="G845" s="138">
        <f t="shared" si="500"/>
        <v>0</v>
      </c>
      <c r="H845" s="138"/>
      <c r="I845" s="138"/>
      <c r="J845" s="172"/>
      <c r="K845" s="138">
        <f t="shared" si="481"/>
        <v>0</v>
      </c>
      <c r="L845" s="138">
        <f t="shared" si="495"/>
        <v>0</v>
      </c>
      <c r="M845" s="138">
        <f t="shared" si="495"/>
        <v>0</v>
      </c>
      <c r="N845" s="138">
        <f t="shared" si="495"/>
        <v>0</v>
      </c>
      <c r="O845" s="138">
        <f t="shared" si="483"/>
        <v>0</v>
      </c>
      <c r="P845" s="172"/>
      <c r="Q845" s="172"/>
      <c r="R845" s="172"/>
      <c r="S845" s="138">
        <f t="shared" si="484"/>
        <v>0</v>
      </c>
      <c r="T845" s="138"/>
      <c r="U845" s="138"/>
      <c r="V845" s="172"/>
      <c r="W845" s="138">
        <f t="shared" si="485"/>
        <v>0</v>
      </c>
      <c r="X845" s="138"/>
      <c r="Y845" s="138"/>
      <c r="Z845" s="138"/>
      <c r="AA845" s="138">
        <f t="shared" si="486"/>
        <v>0</v>
      </c>
      <c r="AB845" s="138">
        <f t="shared" si="501"/>
        <v>0</v>
      </c>
      <c r="AC845" s="138">
        <f t="shared" si="501"/>
        <v>0</v>
      </c>
      <c r="AD845" s="138">
        <f t="shared" si="501"/>
        <v>0</v>
      </c>
      <c r="AE845" s="138">
        <f t="shared" si="494"/>
        <v>0</v>
      </c>
      <c r="AF845" s="138"/>
      <c r="AG845" s="138"/>
      <c r="AH845" s="138"/>
      <c r="AI845" s="138">
        <f t="shared" si="487"/>
        <v>0</v>
      </c>
      <c r="AJ845" s="138">
        <f t="shared" si="496"/>
        <v>0</v>
      </c>
      <c r="AK845" s="138">
        <f t="shared" si="496"/>
        <v>0</v>
      </c>
      <c r="AL845" s="138">
        <f t="shared" si="496"/>
        <v>0</v>
      </c>
      <c r="AM845" s="138">
        <f t="shared" si="489"/>
        <v>0</v>
      </c>
      <c r="AN845" s="142" t="str">
        <f t="shared" si="497"/>
        <v xml:space="preserve"> </v>
      </c>
      <c r="AO845" s="142" t="str">
        <f t="shared" si="497"/>
        <v xml:space="preserve"> </v>
      </c>
      <c r="AP845" s="142" t="str">
        <f t="shared" si="497"/>
        <v xml:space="preserve"> </v>
      </c>
      <c r="AQ845" s="142" t="str">
        <f t="shared" si="497"/>
        <v xml:space="preserve"> </v>
      </c>
      <c r="AR845" s="138">
        <f t="shared" si="498"/>
        <v>0</v>
      </c>
      <c r="AS845" s="138">
        <f t="shared" si="498"/>
        <v>0</v>
      </c>
      <c r="AT845" s="138">
        <f t="shared" si="498"/>
        <v>0</v>
      </c>
      <c r="AU845" s="138">
        <f t="shared" si="492"/>
        <v>0</v>
      </c>
      <c r="AV845" s="173"/>
    </row>
    <row r="846" spans="1:49">
      <c r="A846" s="176"/>
      <c r="B846" s="177"/>
      <c r="C846" s="208" t="s">
        <v>285</v>
      </c>
      <c r="D846" s="278">
        <f>SUM(D847:D849)</f>
        <v>380465000</v>
      </c>
      <c r="E846" s="278">
        <f>SUM(E847:E849)</f>
        <v>143975000</v>
      </c>
      <c r="F846" s="278">
        <f>SUM(F847:F849)</f>
        <v>441715000</v>
      </c>
      <c r="G846" s="131">
        <f t="shared" si="500"/>
        <v>966155000</v>
      </c>
      <c r="H846" s="131">
        <f>SUM(H847:H849)</f>
        <v>0</v>
      </c>
      <c r="I846" s="131">
        <f>SUM(I847:I849)</f>
        <v>0</v>
      </c>
      <c r="J846" s="278">
        <f>SUM(J847:J849)</f>
        <v>0</v>
      </c>
      <c r="K846" s="131">
        <f t="shared" si="481"/>
        <v>0</v>
      </c>
      <c r="L846" s="131">
        <f t="shared" si="495"/>
        <v>380465000</v>
      </c>
      <c r="M846" s="131">
        <f t="shared" si="495"/>
        <v>143975000</v>
      </c>
      <c r="N846" s="131">
        <f t="shared" si="495"/>
        <v>441715000</v>
      </c>
      <c r="O846" s="131">
        <f t="shared" si="483"/>
        <v>966155000</v>
      </c>
      <c r="P846" s="278">
        <f>SUM(P847:P849)</f>
        <v>380465000</v>
      </c>
      <c r="Q846" s="278">
        <f>SUM(Q847:Q849)</f>
        <v>142825000</v>
      </c>
      <c r="R846" s="278">
        <f>SUM(R847:R849)</f>
        <v>441715000</v>
      </c>
      <c r="S846" s="131">
        <f t="shared" si="484"/>
        <v>965005000</v>
      </c>
      <c r="T846" s="131">
        <f>SUM(T847:T849)</f>
        <v>0</v>
      </c>
      <c r="U846" s="131">
        <f>SUM(U847:U849)</f>
        <v>0</v>
      </c>
      <c r="V846" s="278">
        <f>SUM(V847:V849)</f>
        <v>0</v>
      </c>
      <c r="W846" s="131">
        <f t="shared" si="485"/>
        <v>0</v>
      </c>
      <c r="X846" s="131">
        <f>SUM(X847:X849)</f>
        <v>0</v>
      </c>
      <c r="Y846" s="131">
        <f>SUM(Y847:Y849)</f>
        <v>0</v>
      </c>
      <c r="Z846" s="131">
        <f>SUM(Z847:Z849)</f>
        <v>0</v>
      </c>
      <c r="AA846" s="131">
        <f t="shared" si="486"/>
        <v>0</v>
      </c>
      <c r="AB846" s="131">
        <f t="shared" si="501"/>
        <v>380465000</v>
      </c>
      <c r="AC846" s="131">
        <f t="shared" si="501"/>
        <v>142825000</v>
      </c>
      <c r="AD846" s="131">
        <f t="shared" si="501"/>
        <v>441715000</v>
      </c>
      <c r="AE846" s="131">
        <f t="shared" si="494"/>
        <v>965005000</v>
      </c>
      <c r="AF846" s="131">
        <f>SUM(AF847:AF849)</f>
        <v>379294940.02999997</v>
      </c>
      <c r="AG846" s="131">
        <f>SUM(AG847:AG849)</f>
        <v>140856141.65000001</v>
      </c>
      <c r="AH846" s="131">
        <f>SUM(AH847:AH849)</f>
        <v>233179701.31999999</v>
      </c>
      <c r="AI846" s="131">
        <f t="shared" si="487"/>
        <v>753330783</v>
      </c>
      <c r="AJ846" s="131">
        <f t="shared" si="496"/>
        <v>1170059.9700000286</v>
      </c>
      <c r="AK846" s="131">
        <f t="shared" si="496"/>
        <v>1968858.349999994</v>
      </c>
      <c r="AL846" s="131">
        <f t="shared" si="496"/>
        <v>208535298.68000001</v>
      </c>
      <c r="AM846" s="131">
        <f t="shared" si="489"/>
        <v>211674217.00000003</v>
      </c>
      <c r="AN846" s="133">
        <f t="shared" si="497"/>
        <v>0.99692465806315944</v>
      </c>
      <c r="AO846" s="133">
        <f t="shared" si="497"/>
        <v>0.98621488990022754</v>
      </c>
      <c r="AP846" s="133">
        <f t="shared" si="497"/>
        <v>0.52789627094393443</v>
      </c>
      <c r="AQ846" s="133">
        <f t="shared" si="497"/>
        <v>0.78064961632323149</v>
      </c>
      <c r="AR846" s="131">
        <f t="shared" si="498"/>
        <v>0</v>
      </c>
      <c r="AS846" s="131">
        <f t="shared" si="498"/>
        <v>1150000</v>
      </c>
      <c r="AT846" s="131">
        <f t="shared" si="498"/>
        <v>0</v>
      </c>
      <c r="AU846" s="131">
        <f t="shared" si="492"/>
        <v>1150000</v>
      </c>
      <c r="AV846" s="279"/>
    </row>
    <row r="847" spans="1:49" s="96" customFormat="1" ht="24">
      <c r="A847" s="219" t="s">
        <v>286</v>
      </c>
      <c r="B847" s="220"/>
      <c r="C847" s="145" t="s">
        <v>113</v>
      </c>
      <c r="D847" s="138">
        <v>136499000</v>
      </c>
      <c r="E847" s="138">
        <v>40710000</v>
      </c>
      <c r="F847" s="138">
        <v>110715000</v>
      </c>
      <c r="G847" s="138">
        <f t="shared" si="500"/>
        <v>287924000</v>
      </c>
      <c r="H847" s="138">
        <f>[3]ITRMC!E184</f>
        <v>0</v>
      </c>
      <c r="I847" s="138">
        <f>[3]ITRMC!E185</f>
        <v>0</v>
      </c>
      <c r="J847" s="281">
        <f>-110715000+110715000</f>
        <v>0</v>
      </c>
      <c r="K847" s="138">
        <f t="shared" si="481"/>
        <v>0</v>
      </c>
      <c r="L847" s="138">
        <f t="shared" si="495"/>
        <v>136499000</v>
      </c>
      <c r="M847" s="138">
        <f t="shared" si="495"/>
        <v>40710000</v>
      </c>
      <c r="N847" s="138">
        <f t="shared" si="495"/>
        <v>110715000</v>
      </c>
      <c r="O847" s="138">
        <f t="shared" si="483"/>
        <v>287924000</v>
      </c>
      <c r="P847" s="138">
        <v>136499000</v>
      </c>
      <c r="Q847" s="138">
        <v>40710000</v>
      </c>
      <c r="R847" s="138">
        <v>110715000</v>
      </c>
      <c r="S847" s="138">
        <f t="shared" si="484"/>
        <v>287924000</v>
      </c>
      <c r="T847" s="138">
        <f>[3]ITRMC!H184</f>
        <v>0</v>
      </c>
      <c r="U847" s="138">
        <f>[3]ITRMC!H185</f>
        <v>0</v>
      </c>
      <c r="V847" s="281">
        <f>-110715000+110715000</f>
        <v>0</v>
      </c>
      <c r="W847" s="138">
        <f t="shared" si="485"/>
        <v>0</v>
      </c>
      <c r="X847" s="138"/>
      <c r="Y847" s="138"/>
      <c r="Z847" s="138"/>
      <c r="AA847" s="138">
        <f t="shared" si="486"/>
        <v>0</v>
      </c>
      <c r="AB847" s="138">
        <f t="shared" si="501"/>
        <v>136499000</v>
      </c>
      <c r="AC847" s="138">
        <f t="shared" si="501"/>
        <v>40710000</v>
      </c>
      <c r="AD847" s="138">
        <f t="shared" si="501"/>
        <v>110715000</v>
      </c>
      <c r="AE847" s="138">
        <f t="shared" si="494"/>
        <v>287924000</v>
      </c>
      <c r="AF847" s="138">
        <f>[3]ITRMC!AX184</f>
        <v>135328967.06999999</v>
      </c>
      <c r="AG847" s="138">
        <f>[3]ITRMC!AX185</f>
        <v>39006738.380000003</v>
      </c>
      <c r="AH847" s="138">
        <f>[3]ITRMC!AX186</f>
        <v>36876013.07</v>
      </c>
      <c r="AI847" s="138">
        <f t="shared" si="487"/>
        <v>211211718.51999998</v>
      </c>
      <c r="AJ847" s="138">
        <f t="shared" si="496"/>
        <v>1170032.9300000072</v>
      </c>
      <c r="AK847" s="138">
        <f t="shared" si="496"/>
        <v>1703261.6199999973</v>
      </c>
      <c r="AL847" s="138">
        <f t="shared" si="496"/>
        <v>73838986.930000007</v>
      </c>
      <c r="AM847" s="138">
        <f t="shared" si="489"/>
        <v>76712281.480000019</v>
      </c>
      <c r="AN847" s="142">
        <f t="shared" si="497"/>
        <v>0.99142826738657419</v>
      </c>
      <c r="AO847" s="142">
        <f t="shared" si="497"/>
        <v>0.95816109997543608</v>
      </c>
      <c r="AP847" s="142">
        <f t="shared" si="497"/>
        <v>0.33307151759020909</v>
      </c>
      <c r="AQ847" s="142">
        <f t="shared" si="497"/>
        <v>0.73356760297856372</v>
      </c>
      <c r="AR847" s="138">
        <f t="shared" si="498"/>
        <v>0</v>
      </c>
      <c r="AS847" s="138">
        <f t="shared" si="498"/>
        <v>0</v>
      </c>
      <c r="AT847" s="138">
        <f t="shared" si="498"/>
        <v>0</v>
      </c>
      <c r="AU847" s="138">
        <f t="shared" si="492"/>
        <v>0</v>
      </c>
      <c r="AV847" s="143"/>
    </row>
    <row r="848" spans="1:49" s="96" customFormat="1" ht="24">
      <c r="A848" s="219" t="s">
        <v>287</v>
      </c>
      <c r="B848" s="220"/>
      <c r="C848" s="145" t="s">
        <v>138</v>
      </c>
      <c r="D848" s="138">
        <v>94059000</v>
      </c>
      <c r="E848" s="179">
        <v>36108000</v>
      </c>
      <c r="F848" s="179">
        <v>171000000</v>
      </c>
      <c r="G848" s="138">
        <f t="shared" si="500"/>
        <v>301167000</v>
      </c>
      <c r="H848" s="138">
        <f>[3]MMMHMC!E184</f>
        <v>0</v>
      </c>
      <c r="I848" s="138">
        <f>[3]MMMHMC!E185</f>
        <v>0</v>
      </c>
      <c r="J848" s="263">
        <f>-171000000+171000000</f>
        <v>0</v>
      </c>
      <c r="K848" s="138">
        <f t="shared" si="481"/>
        <v>0</v>
      </c>
      <c r="L848" s="138">
        <f t="shared" si="495"/>
        <v>94059000</v>
      </c>
      <c r="M848" s="138">
        <f t="shared" si="495"/>
        <v>36108000</v>
      </c>
      <c r="N848" s="138">
        <f t="shared" si="495"/>
        <v>171000000</v>
      </c>
      <c r="O848" s="138">
        <f t="shared" si="483"/>
        <v>301167000</v>
      </c>
      <c r="P848" s="138">
        <v>94059000</v>
      </c>
      <c r="Q848" s="179">
        <v>36108000</v>
      </c>
      <c r="R848" s="179">
        <v>171000000</v>
      </c>
      <c r="S848" s="138">
        <f t="shared" si="484"/>
        <v>301167000</v>
      </c>
      <c r="T848" s="138">
        <f>[3]MMMHMC!H184</f>
        <v>0</v>
      </c>
      <c r="U848" s="138">
        <f>[3]MMMHMC!H185</f>
        <v>0</v>
      </c>
      <c r="V848" s="263">
        <f>-171000000+171000000</f>
        <v>0</v>
      </c>
      <c r="W848" s="138">
        <f t="shared" si="485"/>
        <v>0</v>
      </c>
      <c r="X848" s="138"/>
      <c r="Y848" s="138"/>
      <c r="Z848" s="138"/>
      <c r="AA848" s="138">
        <f t="shared" si="486"/>
        <v>0</v>
      </c>
      <c r="AB848" s="138">
        <f t="shared" si="501"/>
        <v>94059000</v>
      </c>
      <c r="AC848" s="138">
        <f t="shared" si="501"/>
        <v>36108000</v>
      </c>
      <c r="AD848" s="138">
        <f t="shared" si="501"/>
        <v>171000000</v>
      </c>
      <c r="AE848" s="138">
        <f t="shared" si="494"/>
        <v>301167000</v>
      </c>
      <c r="AF848" s="138">
        <f>[3]MMMHMC!AX184</f>
        <v>94059000</v>
      </c>
      <c r="AG848" s="138">
        <f>[3]MMMHMC!AX185</f>
        <v>36108000</v>
      </c>
      <c r="AH848" s="138">
        <f>[3]MMMHMC!AX186</f>
        <v>36305848.25</v>
      </c>
      <c r="AI848" s="138">
        <f t="shared" si="487"/>
        <v>166472848.25</v>
      </c>
      <c r="AJ848" s="138">
        <f t="shared" si="496"/>
        <v>0</v>
      </c>
      <c r="AK848" s="138">
        <f t="shared" si="496"/>
        <v>0</v>
      </c>
      <c r="AL848" s="138">
        <f t="shared" si="496"/>
        <v>134694151.75</v>
      </c>
      <c r="AM848" s="138">
        <f t="shared" si="489"/>
        <v>134694151.75</v>
      </c>
      <c r="AN848" s="142">
        <f t="shared" si="497"/>
        <v>1</v>
      </c>
      <c r="AO848" s="142">
        <f t="shared" si="497"/>
        <v>1</v>
      </c>
      <c r="AP848" s="142">
        <f t="shared" si="497"/>
        <v>0.21231490204678363</v>
      </c>
      <c r="AQ848" s="142">
        <f t="shared" si="497"/>
        <v>0.55275926064276626</v>
      </c>
      <c r="AR848" s="138">
        <f t="shared" si="498"/>
        <v>0</v>
      </c>
      <c r="AS848" s="138">
        <f t="shared" si="498"/>
        <v>0</v>
      </c>
      <c r="AT848" s="138">
        <f t="shared" si="498"/>
        <v>0</v>
      </c>
      <c r="AU848" s="138">
        <f t="shared" si="492"/>
        <v>0</v>
      </c>
      <c r="AV848" s="143"/>
    </row>
    <row r="849" spans="1:49" s="96" customFormat="1">
      <c r="A849" s="219" t="s">
        <v>288</v>
      </c>
      <c r="B849" s="220"/>
      <c r="C849" s="137" t="s">
        <v>166</v>
      </c>
      <c r="D849" s="138">
        <v>149907000</v>
      </c>
      <c r="E849" s="138">
        <v>67157000</v>
      </c>
      <c r="F849" s="138">
        <v>160000000</v>
      </c>
      <c r="G849" s="138">
        <f t="shared" si="500"/>
        <v>377064000</v>
      </c>
      <c r="H849" s="138">
        <f>[3]R1!E184</f>
        <v>0</v>
      </c>
      <c r="I849" s="138">
        <f>[3]R1!E185</f>
        <v>0</v>
      </c>
      <c r="J849" s="138"/>
      <c r="K849" s="138">
        <f t="shared" si="481"/>
        <v>0</v>
      </c>
      <c r="L849" s="138">
        <f t="shared" si="495"/>
        <v>149907000</v>
      </c>
      <c r="M849" s="138">
        <f t="shared" si="495"/>
        <v>67157000</v>
      </c>
      <c r="N849" s="138">
        <f t="shared" si="495"/>
        <v>160000000</v>
      </c>
      <c r="O849" s="138">
        <f t="shared" si="483"/>
        <v>377064000</v>
      </c>
      <c r="P849" s="138">
        <v>149907000</v>
      </c>
      <c r="Q849" s="138">
        <v>66007000</v>
      </c>
      <c r="R849" s="138">
        <v>160000000</v>
      </c>
      <c r="S849" s="138">
        <f t="shared" si="484"/>
        <v>375914000</v>
      </c>
      <c r="T849" s="138">
        <f>[3]R1!H184</f>
        <v>0</v>
      </c>
      <c r="U849" s="138">
        <f>[3]R1!H185</f>
        <v>0</v>
      </c>
      <c r="V849" s="138"/>
      <c r="W849" s="138">
        <f t="shared" si="485"/>
        <v>0</v>
      </c>
      <c r="X849" s="138"/>
      <c r="Y849" s="138"/>
      <c r="Z849" s="138"/>
      <c r="AA849" s="138">
        <f t="shared" si="486"/>
        <v>0</v>
      </c>
      <c r="AB849" s="138">
        <f t="shared" si="501"/>
        <v>149907000</v>
      </c>
      <c r="AC849" s="138">
        <f t="shared" si="501"/>
        <v>66007000</v>
      </c>
      <c r="AD849" s="138">
        <f t="shared" si="501"/>
        <v>160000000</v>
      </c>
      <c r="AE849" s="138">
        <f t="shared" si="494"/>
        <v>375914000</v>
      </c>
      <c r="AF849" s="138">
        <f>[3]R1!AX184</f>
        <v>149906972.96000001</v>
      </c>
      <c r="AG849" s="138">
        <f>[3]R1!AX185</f>
        <v>65741403.270000011</v>
      </c>
      <c r="AH849" s="138">
        <f>[3]R1!AX186</f>
        <v>159997840</v>
      </c>
      <c r="AI849" s="138">
        <f t="shared" si="487"/>
        <v>375646216.23000002</v>
      </c>
      <c r="AJ849" s="138">
        <f t="shared" si="496"/>
        <v>27.03999999165535</v>
      </c>
      <c r="AK849" s="138">
        <f t="shared" si="496"/>
        <v>265596.72999998927</v>
      </c>
      <c r="AL849" s="138">
        <f t="shared" si="496"/>
        <v>2160</v>
      </c>
      <c r="AM849" s="138">
        <f t="shared" si="489"/>
        <v>267783.76999998093</v>
      </c>
      <c r="AN849" s="142">
        <f t="shared" si="497"/>
        <v>0.99999981962149875</v>
      </c>
      <c r="AO849" s="142">
        <f t="shared" si="497"/>
        <v>0.99597623388428513</v>
      </c>
      <c r="AP849" s="142">
        <f t="shared" si="497"/>
        <v>0.9999865</v>
      </c>
      <c r="AQ849" s="142">
        <f t="shared" si="497"/>
        <v>0.99928764619035215</v>
      </c>
      <c r="AR849" s="138">
        <f t="shared" si="498"/>
        <v>0</v>
      </c>
      <c r="AS849" s="138">
        <f t="shared" si="498"/>
        <v>1150000</v>
      </c>
      <c r="AT849" s="138">
        <f t="shared" si="498"/>
        <v>0</v>
      </c>
      <c r="AU849" s="138">
        <f t="shared" si="492"/>
        <v>1150000</v>
      </c>
      <c r="AV849" s="143"/>
    </row>
    <row r="850" spans="1:49">
      <c r="A850" s="135"/>
      <c r="B850" s="136"/>
      <c r="C850" s="280"/>
      <c r="D850" s="138"/>
      <c r="E850" s="138"/>
      <c r="F850" s="138"/>
      <c r="G850" s="138">
        <f t="shared" si="500"/>
        <v>0</v>
      </c>
      <c r="H850" s="138"/>
      <c r="I850" s="138"/>
      <c r="J850" s="138"/>
      <c r="K850" s="138">
        <f t="shared" si="481"/>
        <v>0</v>
      </c>
      <c r="L850" s="138">
        <f t="shared" si="495"/>
        <v>0</v>
      </c>
      <c r="M850" s="138">
        <f t="shared" si="495"/>
        <v>0</v>
      </c>
      <c r="N850" s="138">
        <f t="shared" si="495"/>
        <v>0</v>
      </c>
      <c r="O850" s="138">
        <f t="shared" si="483"/>
        <v>0</v>
      </c>
      <c r="P850" s="138"/>
      <c r="Q850" s="138"/>
      <c r="R850" s="138"/>
      <c r="S850" s="138">
        <f t="shared" si="484"/>
        <v>0</v>
      </c>
      <c r="T850" s="138"/>
      <c r="U850" s="138"/>
      <c r="V850" s="172"/>
      <c r="W850" s="138">
        <f t="shared" si="485"/>
        <v>0</v>
      </c>
      <c r="X850" s="138"/>
      <c r="Y850" s="138"/>
      <c r="Z850" s="138"/>
      <c r="AA850" s="138">
        <f t="shared" si="486"/>
        <v>0</v>
      </c>
      <c r="AB850" s="138">
        <f t="shared" si="501"/>
        <v>0</v>
      </c>
      <c r="AC850" s="138">
        <f t="shared" si="501"/>
        <v>0</v>
      </c>
      <c r="AD850" s="138">
        <f t="shared" si="501"/>
        <v>0</v>
      </c>
      <c r="AE850" s="138">
        <f t="shared" si="494"/>
        <v>0</v>
      </c>
      <c r="AF850" s="138"/>
      <c r="AG850" s="138"/>
      <c r="AH850" s="138"/>
      <c r="AI850" s="138">
        <f t="shared" si="487"/>
        <v>0</v>
      </c>
      <c r="AJ850" s="138">
        <f t="shared" si="496"/>
        <v>0</v>
      </c>
      <c r="AK850" s="138">
        <f t="shared" si="496"/>
        <v>0</v>
      </c>
      <c r="AL850" s="138">
        <f t="shared" si="496"/>
        <v>0</v>
      </c>
      <c r="AM850" s="138">
        <f t="shared" si="489"/>
        <v>0</v>
      </c>
      <c r="AN850" s="142" t="str">
        <f t="shared" si="497"/>
        <v xml:space="preserve"> </v>
      </c>
      <c r="AO850" s="142" t="str">
        <f t="shared" si="497"/>
        <v xml:space="preserve"> </v>
      </c>
      <c r="AP850" s="142" t="str">
        <f t="shared" si="497"/>
        <v xml:space="preserve"> </v>
      </c>
      <c r="AQ850" s="142" t="str">
        <f t="shared" si="497"/>
        <v xml:space="preserve"> </v>
      </c>
      <c r="AR850" s="138">
        <f t="shared" si="498"/>
        <v>0</v>
      </c>
      <c r="AS850" s="138">
        <f t="shared" si="498"/>
        <v>0</v>
      </c>
      <c r="AT850" s="138">
        <f t="shared" si="498"/>
        <v>0</v>
      </c>
      <c r="AU850" s="138">
        <f t="shared" si="492"/>
        <v>0</v>
      </c>
      <c r="AV850" s="173"/>
    </row>
    <row r="851" spans="1:49">
      <c r="A851" s="176"/>
      <c r="B851" s="177"/>
      <c r="C851" s="208" t="s">
        <v>289</v>
      </c>
      <c r="D851" s="278">
        <f>SUM(D852:D855)</f>
        <v>316363000</v>
      </c>
      <c r="E851" s="278">
        <f>SUM(E852:E855)</f>
        <v>143452000</v>
      </c>
      <c r="F851" s="278">
        <f>SUM(F852:F855)</f>
        <v>271000000</v>
      </c>
      <c r="G851" s="131">
        <f t="shared" si="500"/>
        <v>730815000</v>
      </c>
      <c r="H851" s="131">
        <f>SUM(H852:H855)</f>
        <v>6861927</v>
      </c>
      <c r="I851" s="131">
        <f>SUM(I852:I855)</f>
        <v>-6861927</v>
      </c>
      <c r="J851" s="278">
        <f>SUM(J852:J855)</f>
        <v>0</v>
      </c>
      <c r="K851" s="131">
        <f t="shared" si="481"/>
        <v>0</v>
      </c>
      <c r="L851" s="131">
        <f t="shared" si="495"/>
        <v>323224927</v>
      </c>
      <c r="M851" s="131">
        <f t="shared" si="495"/>
        <v>136590073</v>
      </c>
      <c r="N851" s="131">
        <f t="shared" si="495"/>
        <v>271000000</v>
      </c>
      <c r="O851" s="131">
        <f t="shared" si="483"/>
        <v>730815000</v>
      </c>
      <c r="P851" s="278">
        <f>SUM(P852:P855)</f>
        <v>316363000</v>
      </c>
      <c r="Q851" s="278">
        <f>SUM(Q852:Q855)</f>
        <v>143452000</v>
      </c>
      <c r="R851" s="278">
        <f>SUM(R852:R855)</f>
        <v>271000000</v>
      </c>
      <c r="S851" s="131">
        <f t="shared" si="484"/>
        <v>730815000</v>
      </c>
      <c r="T851" s="131">
        <f>SUM(T852:T855)</f>
        <v>6861927</v>
      </c>
      <c r="U851" s="131">
        <f>SUM(U852:U855)</f>
        <v>-6861927</v>
      </c>
      <c r="V851" s="278">
        <f>SUM(V852:V855)</f>
        <v>0</v>
      </c>
      <c r="W851" s="131">
        <f t="shared" si="485"/>
        <v>0</v>
      </c>
      <c r="X851" s="131">
        <f>SUM(X852:X855)</f>
        <v>0</v>
      </c>
      <c r="Y851" s="131">
        <f>SUM(Y852:Y855)</f>
        <v>0</v>
      </c>
      <c r="Z851" s="131">
        <f>SUM(Z852:Z855)</f>
        <v>0</v>
      </c>
      <c r="AA851" s="131">
        <f t="shared" si="486"/>
        <v>0</v>
      </c>
      <c r="AB851" s="131">
        <f t="shared" si="501"/>
        <v>323224927</v>
      </c>
      <c r="AC851" s="131">
        <f t="shared" si="501"/>
        <v>136590073</v>
      </c>
      <c r="AD851" s="131">
        <f t="shared" si="501"/>
        <v>271000000</v>
      </c>
      <c r="AE851" s="131">
        <f t="shared" si="494"/>
        <v>730815000</v>
      </c>
      <c r="AF851" s="131">
        <f>SUM(AF852:AF855)</f>
        <v>318976790.55000001</v>
      </c>
      <c r="AG851" s="131">
        <f>SUM(AG852:AG855)</f>
        <v>127536964.19</v>
      </c>
      <c r="AH851" s="131">
        <f>SUM(AH852:AH855)</f>
        <v>184465609.21000001</v>
      </c>
      <c r="AI851" s="131">
        <f t="shared" si="487"/>
        <v>630979363.95000005</v>
      </c>
      <c r="AJ851" s="131">
        <f t="shared" si="496"/>
        <v>4248136.4499999881</v>
      </c>
      <c r="AK851" s="131">
        <f t="shared" si="496"/>
        <v>9053108.8100000024</v>
      </c>
      <c r="AL851" s="131">
        <f t="shared" si="496"/>
        <v>86534390.789999992</v>
      </c>
      <c r="AM851" s="131">
        <f t="shared" si="489"/>
        <v>99835636.049999982</v>
      </c>
      <c r="AN851" s="133">
        <f t="shared" si="497"/>
        <v>0.98685702711907497</v>
      </c>
      <c r="AO851" s="133">
        <f t="shared" si="497"/>
        <v>0.93372059468772661</v>
      </c>
      <c r="AP851" s="133">
        <f t="shared" si="497"/>
        <v>0.68068490483394839</v>
      </c>
      <c r="AQ851" s="133">
        <f t="shared" si="497"/>
        <v>0.86339136984052056</v>
      </c>
      <c r="AR851" s="131">
        <f t="shared" si="498"/>
        <v>0</v>
      </c>
      <c r="AS851" s="131">
        <f t="shared" si="498"/>
        <v>0</v>
      </c>
      <c r="AT851" s="131">
        <f t="shared" si="498"/>
        <v>0</v>
      </c>
      <c r="AU851" s="131">
        <f t="shared" si="492"/>
        <v>0</v>
      </c>
      <c r="AV851" s="173"/>
    </row>
    <row r="852" spans="1:49" s="96" customFormat="1">
      <c r="A852" s="219" t="s">
        <v>290</v>
      </c>
      <c r="B852" s="220"/>
      <c r="C852" s="145" t="s">
        <v>246</v>
      </c>
      <c r="D852" s="138">
        <v>40105000</v>
      </c>
      <c r="E852" s="138">
        <v>9776000</v>
      </c>
      <c r="F852" s="138">
        <v>5000000</v>
      </c>
      <c r="G852" s="138">
        <f t="shared" si="500"/>
        <v>54881000</v>
      </c>
      <c r="H852" s="138">
        <f>[3]BATANES!E184</f>
        <v>0</v>
      </c>
      <c r="I852" s="138">
        <f>[3]BATANES!E185</f>
        <v>0</v>
      </c>
      <c r="J852" s="138"/>
      <c r="K852" s="138">
        <f t="shared" si="481"/>
        <v>0</v>
      </c>
      <c r="L852" s="138">
        <f t="shared" si="495"/>
        <v>40105000</v>
      </c>
      <c r="M852" s="138">
        <f t="shared" si="495"/>
        <v>9776000</v>
      </c>
      <c r="N852" s="138">
        <f t="shared" si="495"/>
        <v>5000000</v>
      </c>
      <c r="O852" s="138">
        <f t="shared" si="483"/>
        <v>54881000</v>
      </c>
      <c r="P852" s="138">
        <v>40105000</v>
      </c>
      <c r="Q852" s="138">
        <v>9776000</v>
      </c>
      <c r="R852" s="138">
        <v>5000000</v>
      </c>
      <c r="S852" s="138">
        <f t="shared" si="484"/>
        <v>54881000</v>
      </c>
      <c r="T852" s="138">
        <f>[3]BATANES!H184</f>
        <v>0</v>
      </c>
      <c r="U852" s="138">
        <f>[3]BATANES!H185</f>
        <v>0</v>
      </c>
      <c r="V852" s="138"/>
      <c r="W852" s="138">
        <f t="shared" si="485"/>
        <v>0</v>
      </c>
      <c r="X852" s="138"/>
      <c r="Y852" s="138"/>
      <c r="Z852" s="138"/>
      <c r="AA852" s="138">
        <f t="shared" si="486"/>
        <v>0</v>
      </c>
      <c r="AB852" s="138">
        <f t="shared" si="501"/>
        <v>40105000</v>
      </c>
      <c r="AC852" s="138">
        <f t="shared" si="501"/>
        <v>9776000</v>
      </c>
      <c r="AD852" s="138">
        <f t="shared" si="501"/>
        <v>5000000</v>
      </c>
      <c r="AE852" s="138">
        <f t="shared" si="494"/>
        <v>54881000</v>
      </c>
      <c r="AF852" s="138">
        <f>[3]BATANES!AX184</f>
        <v>36829927.400000006</v>
      </c>
      <c r="AG852" s="138">
        <f>[3]BATANES!AX185</f>
        <v>9776000</v>
      </c>
      <c r="AH852" s="138">
        <f>[3]BATANES!AX186</f>
        <v>5000000</v>
      </c>
      <c r="AI852" s="138">
        <f t="shared" si="487"/>
        <v>51605927.400000006</v>
      </c>
      <c r="AJ852" s="138">
        <f t="shared" si="496"/>
        <v>3275072.599999994</v>
      </c>
      <c r="AK852" s="138">
        <f t="shared" si="496"/>
        <v>0</v>
      </c>
      <c r="AL852" s="138">
        <f t="shared" si="496"/>
        <v>0</v>
      </c>
      <c r="AM852" s="138">
        <f t="shared" si="489"/>
        <v>3275072.599999994</v>
      </c>
      <c r="AN852" s="142">
        <f t="shared" si="497"/>
        <v>0.91833754893404829</v>
      </c>
      <c r="AO852" s="142">
        <f t="shared" si="497"/>
        <v>1</v>
      </c>
      <c r="AP852" s="142">
        <f t="shared" si="497"/>
        <v>1</v>
      </c>
      <c r="AQ852" s="142">
        <f t="shared" si="497"/>
        <v>0.94032410852571935</v>
      </c>
      <c r="AR852" s="138">
        <f t="shared" si="498"/>
        <v>0</v>
      </c>
      <c r="AS852" s="138">
        <f t="shared" si="498"/>
        <v>0</v>
      </c>
      <c r="AT852" s="138">
        <f t="shared" si="498"/>
        <v>0</v>
      </c>
      <c r="AU852" s="138">
        <f t="shared" si="492"/>
        <v>0</v>
      </c>
      <c r="AV852" s="143"/>
    </row>
    <row r="853" spans="1:49" s="96" customFormat="1">
      <c r="A853" s="219" t="s">
        <v>291</v>
      </c>
      <c r="B853" s="220"/>
      <c r="C853" s="212" t="s">
        <v>139</v>
      </c>
      <c r="D853" s="138">
        <v>149077000</v>
      </c>
      <c r="E853" s="179">
        <v>76531000</v>
      </c>
      <c r="F853" s="179">
        <v>0</v>
      </c>
      <c r="G853" s="138">
        <f t="shared" si="500"/>
        <v>225608000</v>
      </c>
      <c r="H853" s="138">
        <f>[3]CVMC!E184</f>
        <v>1261927</v>
      </c>
      <c r="I853" s="138">
        <f>[3]CVMC!E185</f>
        <v>-1261927</v>
      </c>
      <c r="J853" s="179"/>
      <c r="K853" s="138">
        <f t="shared" si="481"/>
        <v>0</v>
      </c>
      <c r="L853" s="138">
        <f t="shared" si="495"/>
        <v>150338927</v>
      </c>
      <c r="M853" s="138">
        <f t="shared" si="495"/>
        <v>75269073</v>
      </c>
      <c r="N853" s="138">
        <f t="shared" si="495"/>
        <v>0</v>
      </c>
      <c r="O853" s="138">
        <f t="shared" si="483"/>
        <v>225608000</v>
      </c>
      <c r="P853" s="138">
        <v>149077000</v>
      </c>
      <c r="Q853" s="179">
        <v>76531000</v>
      </c>
      <c r="R853" s="179">
        <v>0</v>
      </c>
      <c r="S853" s="138">
        <f t="shared" si="484"/>
        <v>225608000</v>
      </c>
      <c r="T853" s="138">
        <f>[3]CVMC!H184</f>
        <v>1261927</v>
      </c>
      <c r="U853" s="138">
        <f>[3]CVMC!H185</f>
        <v>-1261927</v>
      </c>
      <c r="V853" s="138"/>
      <c r="W853" s="138">
        <f t="shared" si="485"/>
        <v>0</v>
      </c>
      <c r="X853" s="138"/>
      <c r="Y853" s="138"/>
      <c r="Z853" s="138"/>
      <c r="AA853" s="138">
        <f t="shared" si="486"/>
        <v>0</v>
      </c>
      <c r="AB853" s="138">
        <f t="shared" si="501"/>
        <v>150338927</v>
      </c>
      <c r="AC853" s="138">
        <f t="shared" si="501"/>
        <v>75269073</v>
      </c>
      <c r="AD853" s="138">
        <f t="shared" si="501"/>
        <v>0</v>
      </c>
      <c r="AE853" s="138">
        <f t="shared" si="494"/>
        <v>225608000</v>
      </c>
      <c r="AF853" s="138">
        <f>[3]CVMC!AX184</f>
        <v>149654507.94</v>
      </c>
      <c r="AG853" s="138">
        <f>[3]CVMC!AX185</f>
        <v>69536997.799999997</v>
      </c>
      <c r="AH853" s="138">
        <f>[3]CVMC!AX186</f>
        <v>0</v>
      </c>
      <c r="AI853" s="138">
        <f t="shared" si="487"/>
        <v>219191505.74000001</v>
      </c>
      <c r="AJ853" s="138">
        <f t="shared" si="496"/>
        <v>684419.06000000238</v>
      </c>
      <c r="AK853" s="138">
        <f t="shared" si="496"/>
        <v>5732075.200000003</v>
      </c>
      <c r="AL853" s="138">
        <f t="shared" si="496"/>
        <v>0</v>
      </c>
      <c r="AM853" s="138">
        <f t="shared" si="489"/>
        <v>6416494.2600000054</v>
      </c>
      <c r="AN853" s="142">
        <f t="shared" si="497"/>
        <v>0.99544749271757138</v>
      </c>
      <c r="AO853" s="142">
        <f t="shared" si="497"/>
        <v>0.92384554543404562</v>
      </c>
      <c r="AP853" s="142" t="str">
        <f t="shared" si="497"/>
        <v xml:space="preserve"> </v>
      </c>
      <c r="AQ853" s="142">
        <f t="shared" si="497"/>
        <v>0.97155910136165391</v>
      </c>
      <c r="AR853" s="138">
        <f t="shared" si="498"/>
        <v>0</v>
      </c>
      <c r="AS853" s="138">
        <f t="shared" si="498"/>
        <v>0</v>
      </c>
      <c r="AT853" s="138">
        <f t="shared" si="498"/>
        <v>0</v>
      </c>
      <c r="AU853" s="138">
        <f t="shared" si="492"/>
        <v>0</v>
      </c>
      <c r="AV853" s="143"/>
    </row>
    <row r="854" spans="1:49" s="96" customFormat="1">
      <c r="A854" s="219" t="s">
        <v>292</v>
      </c>
      <c r="B854" s="220"/>
      <c r="C854" s="145" t="s">
        <v>114</v>
      </c>
      <c r="D854" s="138">
        <v>21948000</v>
      </c>
      <c r="E854" s="138">
        <v>19353000</v>
      </c>
      <c r="F854" s="138">
        <v>150000000</v>
      </c>
      <c r="G854" s="138">
        <f t="shared" si="500"/>
        <v>191301000</v>
      </c>
      <c r="H854" s="138">
        <f>[3]SIGH!E184</f>
        <v>0</v>
      </c>
      <c r="I854" s="138">
        <f>[3]SIGH!E185</f>
        <v>0</v>
      </c>
      <c r="J854" s="138"/>
      <c r="K854" s="138">
        <f t="shared" si="481"/>
        <v>0</v>
      </c>
      <c r="L854" s="138">
        <f t="shared" si="495"/>
        <v>21948000</v>
      </c>
      <c r="M854" s="138">
        <f t="shared" si="495"/>
        <v>19353000</v>
      </c>
      <c r="N854" s="138">
        <f t="shared" si="495"/>
        <v>150000000</v>
      </c>
      <c r="O854" s="138">
        <f t="shared" si="483"/>
        <v>191301000</v>
      </c>
      <c r="P854" s="138">
        <v>21948000</v>
      </c>
      <c r="Q854" s="138">
        <v>19353000</v>
      </c>
      <c r="R854" s="138">
        <v>150000000</v>
      </c>
      <c r="S854" s="138">
        <f t="shared" si="484"/>
        <v>191301000</v>
      </c>
      <c r="T854" s="138">
        <f>[3]SIGH!H184</f>
        <v>0</v>
      </c>
      <c r="U854" s="138">
        <f>[3]SIGH!H185</f>
        <v>0</v>
      </c>
      <c r="V854" s="138"/>
      <c r="W854" s="138">
        <f t="shared" si="485"/>
        <v>0</v>
      </c>
      <c r="X854" s="138"/>
      <c r="Y854" s="138"/>
      <c r="Z854" s="138"/>
      <c r="AA854" s="138">
        <f t="shared" si="486"/>
        <v>0</v>
      </c>
      <c r="AB854" s="138">
        <f t="shared" si="501"/>
        <v>21948000</v>
      </c>
      <c r="AC854" s="138">
        <f t="shared" si="501"/>
        <v>19353000</v>
      </c>
      <c r="AD854" s="138">
        <f t="shared" si="501"/>
        <v>150000000</v>
      </c>
      <c r="AE854" s="138">
        <f t="shared" si="494"/>
        <v>191301000</v>
      </c>
      <c r="AF854" s="138">
        <f>[3]SIGH!AX184</f>
        <v>21764959.050000001</v>
      </c>
      <c r="AG854" s="138">
        <f>[3]SIGH!AX185</f>
        <v>18894144.57</v>
      </c>
      <c r="AH854" s="138">
        <f>[3]SIGH!AX186</f>
        <v>149500000</v>
      </c>
      <c r="AI854" s="138">
        <f t="shared" si="487"/>
        <v>190159103.62</v>
      </c>
      <c r="AJ854" s="138">
        <f t="shared" si="496"/>
        <v>183040.94999999925</v>
      </c>
      <c r="AK854" s="138">
        <f t="shared" si="496"/>
        <v>458855.4299999997</v>
      </c>
      <c r="AL854" s="138">
        <f t="shared" si="496"/>
        <v>500000</v>
      </c>
      <c r="AM854" s="138">
        <f t="shared" si="489"/>
        <v>1141896.379999999</v>
      </c>
      <c r="AN854" s="142">
        <f t="shared" si="497"/>
        <v>0.9916602446692182</v>
      </c>
      <c r="AO854" s="142">
        <f t="shared" si="497"/>
        <v>0.97629021702061702</v>
      </c>
      <c r="AP854" s="142">
        <f t="shared" si="497"/>
        <v>0.9966666666666667</v>
      </c>
      <c r="AQ854" s="142">
        <f t="shared" si="497"/>
        <v>0.99403089173605996</v>
      </c>
      <c r="AR854" s="138">
        <f t="shared" si="498"/>
        <v>0</v>
      </c>
      <c r="AS854" s="138">
        <f t="shared" si="498"/>
        <v>0</v>
      </c>
      <c r="AT854" s="138">
        <f t="shared" si="498"/>
        <v>0</v>
      </c>
      <c r="AU854" s="138">
        <f t="shared" si="492"/>
        <v>0</v>
      </c>
      <c r="AV854" s="143"/>
    </row>
    <row r="855" spans="1:49" s="96" customFormat="1">
      <c r="A855" s="219" t="s">
        <v>293</v>
      </c>
      <c r="B855" s="220"/>
      <c r="C855" s="212" t="s">
        <v>59</v>
      </c>
      <c r="D855" s="138">
        <v>105233000</v>
      </c>
      <c r="E855" s="138">
        <v>37792000</v>
      </c>
      <c r="F855" s="138">
        <v>116000000</v>
      </c>
      <c r="G855" s="138">
        <f t="shared" si="500"/>
        <v>259025000</v>
      </c>
      <c r="H855" s="138">
        <f>[3]VGH!E184</f>
        <v>5600000</v>
      </c>
      <c r="I855" s="138">
        <f>[3]VGH!E185</f>
        <v>-5600000</v>
      </c>
      <c r="J855" s="138"/>
      <c r="K855" s="138">
        <f t="shared" si="481"/>
        <v>0</v>
      </c>
      <c r="L855" s="138">
        <f t="shared" si="495"/>
        <v>110833000</v>
      </c>
      <c r="M855" s="138">
        <f t="shared" si="495"/>
        <v>32192000</v>
      </c>
      <c r="N855" s="138">
        <f t="shared" si="495"/>
        <v>116000000</v>
      </c>
      <c r="O855" s="138">
        <f t="shared" si="483"/>
        <v>259025000</v>
      </c>
      <c r="P855" s="138">
        <v>105233000</v>
      </c>
      <c r="Q855" s="138">
        <v>37792000</v>
      </c>
      <c r="R855" s="138">
        <f>+J855+N855</f>
        <v>116000000</v>
      </c>
      <c r="S855" s="138">
        <f t="shared" si="484"/>
        <v>259025000</v>
      </c>
      <c r="T855" s="138">
        <f>[3]VGH!H184</f>
        <v>5600000</v>
      </c>
      <c r="U855" s="138">
        <f>[3]VGH!H185</f>
        <v>-5600000</v>
      </c>
      <c r="V855" s="138"/>
      <c r="W855" s="138">
        <f t="shared" si="485"/>
        <v>0</v>
      </c>
      <c r="X855" s="138"/>
      <c r="Y855" s="138"/>
      <c r="Z855" s="138"/>
      <c r="AA855" s="138">
        <f t="shared" si="486"/>
        <v>0</v>
      </c>
      <c r="AB855" s="138">
        <f t="shared" si="501"/>
        <v>110833000</v>
      </c>
      <c r="AC855" s="138">
        <f t="shared" si="501"/>
        <v>32192000</v>
      </c>
      <c r="AD855" s="138">
        <f t="shared" si="501"/>
        <v>116000000</v>
      </c>
      <c r="AE855" s="138">
        <f t="shared" si="494"/>
        <v>259025000</v>
      </c>
      <c r="AF855" s="138">
        <f>[3]VGH!AX184</f>
        <v>110727396.15999998</v>
      </c>
      <c r="AG855" s="138">
        <f>[3]VGH!AX185</f>
        <v>29329821.82</v>
      </c>
      <c r="AH855" s="138">
        <f>[3]VGH!AX186</f>
        <v>29965609.210000001</v>
      </c>
      <c r="AI855" s="138">
        <f t="shared" si="487"/>
        <v>170022827.19</v>
      </c>
      <c r="AJ855" s="138">
        <f t="shared" si="496"/>
        <v>105603.84000001848</v>
      </c>
      <c r="AK855" s="138">
        <f t="shared" si="496"/>
        <v>2862178.1799999997</v>
      </c>
      <c r="AL855" s="138">
        <f t="shared" si="496"/>
        <v>86034390.789999992</v>
      </c>
      <c r="AM855" s="138">
        <f t="shared" si="489"/>
        <v>89002172.810000002</v>
      </c>
      <c r="AN855" s="142">
        <f t="shared" si="497"/>
        <v>0.99904718053287367</v>
      </c>
      <c r="AO855" s="142">
        <f t="shared" si="497"/>
        <v>0.91109038953777333</v>
      </c>
      <c r="AP855" s="142">
        <f t="shared" si="497"/>
        <v>0.2583242173275862</v>
      </c>
      <c r="AQ855" s="142">
        <f t="shared" si="497"/>
        <v>0.65639543360679475</v>
      </c>
      <c r="AR855" s="138">
        <f t="shared" si="498"/>
        <v>0</v>
      </c>
      <c r="AS855" s="138">
        <f t="shared" si="498"/>
        <v>0</v>
      </c>
      <c r="AT855" s="138">
        <f t="shared" si="498"/>
        <v>0</v>
      </c>
      <c r="AU855" s="138">
        <f t="shared" si="492"/>
        <v>0</v>
      </c>
      <c r="AV855" s="143"/>
    </row>
    <row r="856" spans="1:49">
      <c r="A856" s="135" t="s">
        <v>227</v>
      </c>
      <c r="B856" s="136"/>
      <c r="C856" s="280"/>
      <c r="D856" s="172"/>
      <c r="E856" s="172"/>
      <c r="F856" s="172"/>
      <c r="G856" s="138">
        <f t="shared" si="500"/>
        <v>0</v>
      </c>
      <c r="H856" s="138"/>
      <c r="I856" s="138"/>
      <c r="J856" s="172"/>
      <c r="K856" s="138">
        <f t="shared" si="481"/>
        <v>0</v>
      </c>
      <c r="L856" s="138">
        <f t="shared" si="495"/>
        <v>0</v>
      </c>
      <c r="M856" s="138">
        <f t="shared" si="495"/>
        <v>0</v>
      </c>
      <c r="N856" s="138">
        <f t="shared" si="495"/>
        <v>0</v>
      </c>
      <c r="O856" s="138">
        <f t="shared" si="483"/>
        <v>0</v>
      </c>
      <c r="P856" s="172"/>
      <c r="Q856" s="172"/>
      <c r="R856" s="172"/>
      <c r="S856" s="138">
        <f t="shared" si="484"/>
        <v>0</v>
      </c>
      <c r="T856" s="138"/>
      <c r="U856" s="138"/>
      <c r="V856" s="172"/>
      <c r="W856" s="138">
        <f t="shared" si="485"/>
        <v>0</v>
      </c>
      <c r="X856" s="138"/>
      <c r="Y856" s="138"/>
      <c r="Z856" s="138"/>
      <c r="AA856" s="138">
        <f t="shared" si="486"/>
        <v>0</v>
      </c>
      <c r="AB856" s="138">
        <f t="shared" si="501"/>
        <v>0</v>
      </c>
      <c r="AC856" s="138">
        <f t="shared" si="501"/>
        <v>0</v>
      </c>
      <c r="AD856" s="138">
        <f t="shared" si="501"/>
        <v>0</v>
      </c>
      <c r="AE856" s="138">
        <f t="shared" si="494"/>
        <v>0</v>
      </c>
      <c r="AF856" s="138"/>
      <c r="AG856" s="138"/>
      <c r="AH856" s="138"/>
      <c r="AI856" s="138">
        <f t="shared" si="487"/>
        <v>0</v>
      </c>
      <c r="AJ856" s="138">
        <f t="shared" si="496"/>
        <v>0</v>
      </c>
      <c r="AK856" s="138">
        <f t="shared" si="496"/>
        <v>0</v>
      </c>
      <c r="AL856" s="138">
        <f t="shared" si="496"/>
        <v>0</v>
      </c>
      <c r="AM856" s="138">
        <f t="shared" si="489"/>
        <v>0</v>
      </c>
      <c r="AN856" s="142" t="str">
        <f t="shared" si="497"/>
        <v xml:space="preserve"> </v>
      </c>
      <c r="AO856" s="142" t="str">
        <f t="shared" si="497"/>
        <v xml:space="preserve"> </v>
      </c>
      <c r="AP856" s="142" t="str">
        <f t="shared" si="497"/>
        <v xml:space="preserve"> </v>
      </c>
      <c r="AQ856" s="142" t="str">
        <f t="shared" si="497"/>
        <v xml:space="preserve"> </v>
      </c>
      <c r="AR856" s="138">
        <f t="shared" si="498"/>
        <v>0</v>
      </c>
      <c r="AS856" s="138">
        <f t="shared" si="498"/>
        <v>0</v>
      </c>
      <c r="AT856" s="138">
        <f t="shared" si="498"/>
        <v>0</v>
      </c>
      <c r="AU856" s="138">
        <f t="shared" si="492"/>
        <v>0</v>
      </c>
      <c r="AV856" s="173"/>
    </row>
    <row r="857" spans="1:49" s="199" customFormat="1">
      <c r="A857" s="176" t="s">
        <v>227</v>
      </c>
      <c r="B857" s="177"/>
      <c r="C857" s="208" t="s">
        <v>294</v>
      </c>
      <c r="D857" s="278">
        <f>SUM(D858:D861)</f>
        <v>353654000</v>
      </c>
      <c r="E857" s="278">
        <f>SUM(E858:E861)</f>
        <v>152824000</v>
      </c>
      <c r="F857" s="278">
        <f>SUM(F858:F861)</f>
        <v>174500000</v>
      </c>
      <c r="G857" s="131">
        <f t="shared" si="500"/>
        <v>680978000</v>
      </c>
      <c r="H857" s="131">
        <f>SUM(H858:H861)</f>
        <v>0</v>
      </c>
      <c r="I857" s="131">
        <f>SUM(I858:I861)</f>
        <v>0</v>
      </c>
      <c r="J857" s="278">
        <f>SUM(J858:J861)</f>
        <v>0</v>
      </c>
      <c r="K857" s="131">
        <f t="shared" si="481"/>
        <v>0</v>
      </c>
      <c r="L857" s="131">
        <f t="shared" si="495"/>
        <v>353654000</v>
      </c>
      <c r="M857" s="131">
        <f t="shared" si="495"/>
        <v>152824000</v>
      </c>
      <c r="N857" s="131">
        <f t="shared" si="495"/>
        <v>174500000</v>
      </c>
      <c r="O857" s="131">
        <f t="shared" si="483"/>
        <v>680978000</v>
      </c>
      <c r="P857" s="278">
        <f>SUM(P858:P861)</f>
        <v>353654000</v>
      </c>
      <c r="Q857" s="278">
        <f>SUM(Q858:Q861)</f>
        <v>152574000</v>
      </c>
      <c r="R857" s="278">
        <f>SUM(R858:R861)</f>
        <v>174500000</v>
      </c>
      <c r="S857" s="131">
        <f t="shared" si="484"/>
        <v>680728000</v>
      </c>
      <c r="T857" s="131">
        <f>SUM(T858:T861)</f>
        <v>0</v>
      </c>
      <c r="U857" s="131">
        <f>SUM(U858:U861)</f>
        <v>0</v>
      </c>
      <c r="V857" s="278">
        <f>SUM(V858:V861)</f>
        <v>0</v>
      </c>
      <c r="W857" s="131">
        <f t="shared" si="485"/>
        <v>0</v>
      </c>
      <c r="X857" s="131">
        <f>SUM(X858:X861)</f>
        <v>0</v>
      </c>
      <c r="Y857" s="131">
        <f>SUM(Y858:Y861)</f>
        <v>0</v>
      </c>
      <c r="Z857" s="131">
        <f>SUM(Z858:Z861)</f>
        <v>0</v>
      </c>
      <c r="AA857" s="131">
        <f t="shared" si="486"/>
        <v>0</v>
      </c>
      <c r="AB857" s="131">
        <f t="shared" si="501"/>
        <v>353654000</v>
      </c>
      <c r="AC857" s="131">
        <f t="shared" si="501"/>
        <v>152574000</v>
      </c>
      <c r="AD857" s="131">
        <f t="shared" si="501"/>
        <v>174500000</v>
      </c>
      <c r="AE857" s="131">
        <f t="shared" si="494"/>
        <v>680728000</v>
      </c>
      <c r="AF857" s="131">
        <f>SUM(AF858:AF861)</f>
        <v>353569469.75999999</v>
      </c>
      <c r="AG857" s="131">
        <f>SUM(AG858:AG861)</f>
        <v>151279005.75999999</v>
      </c>
      <c r="AH857" s="131">
        <f>SUM(AH858:AH861)</f>
        <v>80046519.310000002</v>
      </c>
      <c r="AI857" s="131">
        <f t="shared" si="487"/>
        <v>584894994.82999992</v>
      </c>
      <c r="AJ857" s="131">
        <f t="shared" si="496"/>
        <v>84530.240000009537</v>
      </c>
      <c r="AK857" s="131">
        <f t="shared" si="496"/>
        <v>1294994.2400000095</v>
      </c>
      <c r="AL857" s="131">
        <f t="shared" si="496"/>
        <v>94453480.689999998</v>
      </c>
      <c r="AM857" s="131">
        <f t="shared" si="489"/>
        <v>95833005.170000017</v>
      </c>
      <c r="AN857" s="133">
        <f t="shared" si="497"/>
        <v>0.99976098039326566</v>
      </c>
      <c r="AO857" s="133">
        <f t="shared" si="497"/>
        <v>0.99151235308768193</v>
      </c>
      <c r="AP857" s="133">
        <f t="shared" si="497"/>
        <v>0.45871930836676217</v>
      </c>
      <c r="AQ857" s="133">
        <f t="shared" si="497"/>
        <v>0.85921982764040838</v>
      </c>
      <c r="AR857" s="131">
        <f t="shared" si="498"/>
        <v>0</v>
      </c>
      <c r="AS857" s="131">
        <f t="shared" si="498"/>
        <v>250000</v>
      </c>
      <c r="AT857" s="131">
        <f t="shared" si="498"/>
        <v>0</v>
      </c>
      <c r="AU857" s="131">
        <f t="shared" si="492"/>
        <v>250000</v>
      </c>
      <c r="AV857" s="197"/>
      <c r="AW857" s="210"/>
    </row>
    <row r="858" spans="1:49" s="96" customFormat="1" ht="24">
      <c r="A858" s="219" t="s">
        <v>295</v>
      </c>
      <c r="B858" s="220"/>
      <c r="C858" s="145" t="s">
        <v>136</v>
      </c>
      <c r="D858" s="138">
        <v>284717000</v>
      </c>
      <c r="E858" s="138">
        <v>117060000</v>
      </c>
      <c r="F858" s="138">
        <v>79000000</v>
      </c>
      <c r="G858" s="138">
        <f t="shared" si="500"/>
        <v>480777000</v>
      </c>
      <c r="H858" s="138">
        <f>[3]BGHM!E184</f>
        <v>0</v>
      </c>
      <c r="I858" s="138">
        <f>[3]BGHM!E185</f>
        <v>0</v>
      </c>
      <c r="J858" s="138"/>
      <c r="K858" s="138">
        <f t="shared" si="481"/>
        <v>0</v>
      </c>
      <c r="L858" s="138">
        <f t="shared" si="495"/>
        <v>284717000</v>
      </c>
      <c r="M858" s="138">
        <f t="shared" si="495"/>
        <v>117060000</v>
      </c>
      <c r="N858" s="138">
        <f t="shared" si="495"/>
        <v>79000000</v>
      </c>
      <c r="O858" s="138">
        <f t="shared" si="483"/>
        <v>480777000</v>
      </c>
      <c r="P858" s="138">
        <v>284717000</v>
      </c>
      <c r="Q858" s="138">
        <v>117060000</v>
      </c>
      <c r="R858" s="138">
        <f>+J858+N858</f>
        <v>79000000</v>
      </c>
      <c r="S858" s="138">
        <f t="shared" si="484"/>
        <v>480777000</v>
      </c>
      <c r="T858" s="138">
        <f>[3]BGHM!H184</f>
        <v>0</v>
      </c>
      <c r="U858" s="138">
        <f>[3]BGHM!H185</f>
        <v>0</v>
      </c>
      <c r="V858" s="138"/>
      <c r="W858" s="138">
        <f t="shared" si="485"/>
        <v>0</v>
      </c>
      <c r="X858" s="138"/>
      <c r="Y858" s="138"/>
      <c r="Z858" s="138"/>
      <c r="AA858" s="138">
        <f t="shared" si="486"/>
        <v>0</v>
      </c>
      <c r="AB858" s="138">
        <f t="shared" si="501"/>
        <v>284717000</v>
      </c>
      <c r="AC858" s="138">
        <f t="shared" si="501"/>
        <v>117060000</v>
      </c>
      <c r="AD858" s="138">
        <f t="shared" si="501"/>
        <v>79000000</v>
      </c>
      <c r="AE858" s="138">
        <f t="shared" si="494"/>
        <v>480777000</v>
      </c>
      <c r="AF858" s="138">
        <f>[3]BGHM!AX184</f>
        <v>284632469.86000001</v>
      </c>
      <c r="AG858" s="138">
        <f>[3]BGHM!AX185</f>
        <v>117060000</v>
      </c>
      <c r="AH858" s="138">
        <f>[3]BGHM!AX186</f>
        <v>57286962.07</v>
      </c>
      <c r="AI858" s="138">
        <f t="shared" si="487"/>
        <v>458979431.93000001</v>
      </c>
      <c r="AJ858" s="138">
        <f t="shared" si="496"/>
        <v>84530.139999985695</v>
      </c>
      <c r="AK858" s="138">
        <f t="shared" si="496"/>
        <v>0</v>
      </c>
      <c r="AL858" s="138">
        <f t="shared" si="496"/>
        <v>21713037.93</v>
      </c>
      <c r="AM858" s="138">
        <f t="shared" si="489"/>
        <v>21797568.069999985</v>
      </c>
      <c r="AN858" s="142">
        <f t="shared" si="497"/>
        <v>0.99970310820920427</v>
      </c>
      <c r="AO858" s="142">
        <f t="shared" si="497"/>
        <v>1</v>
      </c>
      <c r="AP858" s="142">
        <f t="shared" si="497"/>
        <v>0.72515141860759491</v>
      </c>
      <c r="AQ858" s="142">
        <f t="shared" si="497"/>
        <v>0.95466179107985616</v>
      </c>
      <c r="AR858" s="138">
        <f t="shared" si="498"/>
        <v>0</v>
      </c>
      <c r="AS858" s="138">
        <f t="shared" si="498"/>
        <v>0</v>
      </c>
      <c r="AT858" s="138">
        <f t="shared" si="498"/>
        <v>0</v>
      </c>
      <c r="AU858" s="138">
        <f t="shared" si="492"/>
        <v>0</v>
      </c>
      <c r="AV858" s="143"/>
    </row>
    <row r="859" spans="1:49" s="96" customFormat="1">
      <c r="A859" s="219" t="s">
        <v>296</v>
      </c>
      <c r="B859" s="220"/>
      <c r="C859" s="145" t="s">
        <v>277</v>
      </c>
      <c r="D859" s="138">
        <v>14118000</v>
      </c>
      <c r="E859" s="179">
        <v>5329000</v>
      </c>
      <c r="F859" s="179">
        <v>29500000</v>
      </c>
      <c r="G859" s="138">
        <f t="shared" si="500"/>
        <v>48947000</v>
      </c>
      <c r="H859" s="138">
        <f>[3]CDH!E184</f>
        <v>0</v>
      </c>
      <c r="I859" s="138">
        <f>[3]CDH!E185</f>
        <v>0</v>
      </c>
      <c r="J859" s="179"/>
      <c r="K859" s="138">
        <f t="shared" si="481"/>
        <v>0</v>
      </c>
      <c r="L859" s="138">
        <f t="shared" si="495"/>
        <v>14118000</v>
      </c>
      <c r="M859" s="138">
        <f t="shared" si="495"/>
        <v>5329000</v>
      </c>
      <c r="N859" s="138">
        <f t="shared" si="495"/>
        <v>29500000</v>
      </c>
      <c r="O859" s="138">
        <f t="shared" si="483"/>
        <v>48947000</v>
      </c>
      <c r="P859" s="138">
        <v>14118000</v>
      </c>
      <c r="Q859" s="179">
        <v>5079000</v>
      </c>
      <c r="R859" s="179">
        <v>29500000</v>
      </c>
      <c r="S859" s="138">
        <f t="shared" si="484"/>
        <v>48697000</v>
      </c>
      <c r="T859" s="138">
        <f>[3]CDH!H184</f>
        <v>0</v>
      </c>
      <c r="U859" s="138">
        <f>[3]CDH!H185</f>
        <v>0</v>
      </c>
      <c r="V859" s="138"/>
      <c r="W859" s="138">
        <f t="shared" si="485"/>
        <v>0</v>
      </c>
      <c r="X859" s="138"/>
      <c r="Y859" s="138"/>
      <c r="Z859" s="138"/>
      <c r="AA859" s="138">
        <f t="shared" si="486"/>
        <v>0</v>
      </c>
      <c r="AB859" s="138">
        <f t="shared" si="501"/>
        <v>14118000</v>
      </c>
      <c r="AC859" s="138">
        <f t="shared" si="501"/>
        <v>5079000</v>
      </c>
      <c r="AD859" s="138">
        <f t="shared" si="501"/>
        <v>29500000</v>
      </c>
      <c r="AE859" s="138">
        <f t="shared" si="494"/>
        <v>48697000</v>
      </c>
      <c r="AF859" s="138">
        <f>[3]CDH!AX184</f>
        <v>14118000</v>
      </c>
      <c r="AG859" s="138">
        <f>[3]CDH!AX185</f>
        <v>5076090.5299999993</v>
      </c>
      <c r="AH859" s="138">
        <f>[3]CDH!AX186</f>
        <v>17459807.239999998</v>
      </c>
      <c r="AI859" s="138">
        <f t="shared" si="487"/>
        <v>36653897.769999996</v>
      </c>
      <c r="AJ859" s="138">
        <f t="shared" si="496"/>
        <v>0</v>
      </c>
      <c r="AK859" s="138">
        <f t="shared" si="496"/>
        <v>2909.4700000006706</v>
      </c>
      <c r="AL859" s="138">
        <f t="shared" si="496"/>
        <v>12040192.760000002</v>
      </c>
      <c r="AM859" s="138">
        <f t="shared" si="489"/>
        <v>12043102.230000002</v>
      </c>
      <c r="AN859" s="142">
        <f t="shared" si="497"/>
        <v>1</v>
      </c>
      <c r="AO859" s="142">
        <f t="shared" si="497"/>
        <v>0.99942715692065354</v>
      </c>
      <c r="AP859" s="142">
        <f t="shared" si="497"/>
        <v>0.59185787254237288</v>
      </c>
      <c r="AQ859" s="142">
        <f t="shared" si="497"/>
        <v>0.75269313859169962</v>
      </c>
      <c r="AR859" s="138">
        <f t="shared" si="498"/>
        <v>0</v>
      </c>
      <c r="AS859" s="138">
        <f t="shared" si="498"/>
        <v>250000</v>
      </c>
      <c r="AT859" s="138">
        <f t="shared" si="498"/>
        <v>0</v>
      </c>
      <c r="AU859" s="138">
        <f t="shared" si="492"/>
        <v>250000</v>
      </c>
      <c r="AV859" s="143"/>
    </row>
    <row r="860" spans="1:49" s="96" customFormat="1" ht="24">
      <c r="A860" s="219" t="s">
        <v>297</v>
      </c>
      <c r="B860" s="220"/>
      <c r="C860" s="145" t="s">
        <v>245</v>
      </c>
      <c r="D860" s="138">
        <v>19765000</v>
      </c>
      <c r="E860" s="138">
        <v>11962000</v>
      </c>
      <c r="F860" s="138">
        <v>25000000</v>
      </c>
      <c r="G860" s="138">
        <f t="shared" si="500"/>
        <v>56727000</v>
      </c>
      <c r="H860" s="138">
        <f>[3]FNLG!E184</f>
        <v>0</v>
      </c>
      <c r="I860" s="138">
        <f>[3]FNLG!E185</f>
        <v>0</v>
      </c>
      <c r="J860" s="138"/>
      <c r="K860" s="138">
        <f t="shared" si="481"/>
        <v>0</v>
      </c>
      <c r="L860" s="138">
        <f t="shared" si="495"/>
        <v>19765000</v>
      </c>
      <c r="M860" s="138">
        <f t="shared" si="495"/>
        <v>11962000</v>
      </c>
      <c r="N860" s="138">
        <f t="shared" si="495"/>
        <v>25000000</v>
      </c>
      <c r="O860" s="138">
        <f t="shared" si="483"/>
        <v>56727000</v>
      </c>
      <c r="P860" s="138">
        <v>19765000</v>
      </c>
      <c r="Q860" s="138">
        <v>11962000</v>
      </c>
      <c r="R860" s="138">
        <v>25000000</v>
      </c>
      <c r="S860" s="138">
        <f t="shared" si="484"/>
        <v>56727000</v>
      </c>
      <c r="T860" s="138">
        <f>[3]FNLG!H184</f>
        <v>0</v>
      </c>
      <c r="U860" s="138">
        <f>[3]FNLG!H185</f>
        <v>0</v>
      </c>
      <c r="V860" s="138"/>
      <c r="W860" s="138">
        <f t="shared" si="485"/>
        <v>0</v>
      </c>
      <c r="X860" s="138"/>
      <c r="Y860" s="138"/>
      <c r="Z860" s="138"/>
      <c r="AA860" s="138">
        <f t="shared" si="486"/>
        <v>0</v>
      </c>
      <c r="AB860" s="138">
        <f t="shared" si="501"/>
        <v>19765000</v>
      </c>
      <c r="AC860" s="138">
        <f t="shared" si="501"/>
        <v>11962000</v>
      </c>
      <c r="AD860" s="138">
        <f t="shared" si="501"/>
        <v>25000000</v>
      </c>
      <c r="AE860" s="138">
        <f t="shared" si="494"/>
        <v>56727000</v>
      </c>
      <c r="AF860" s="138">
        <f>[3]FNLG!AX184</f>
        <v>19765000</v>
      </c>
      <c r="AG860" s="138">
        <f>[3]FNLG!AX185</f>
        <v>10669919.23</v>
      </c>
      <c r="AH860" s="138">
        <f>[3]FNLG!AX186</f>
        <v>0</v>
      </c>
      <c r="AI860" s="138">
        <f t="shared" si="487"/>
        <v>30434919.23</v>
      </c>
      <c r="AJ860" s="138">
        <f t="shared" si="496"/>
        <v>0</v>
      </c>
      <c r="AK860" s="138">
        <f t="shared" si="496"/>
        <v>1292080.7699999996</v>
      </c>
      <c r="AL860" s="138">
        <f t="shared" si="496"/>
        <v>25000000</v>
      </c>
      <c r="AM860" s="138">
        <f t="shared" si="489"/>
        <v>26292080.77</v>
      </c>
      <c r="AN860" s="142">
        <f t="shared" si="497"/>
        <v>1</v>
      </c>
      <c r="AO860" s="142">
        <f t="shared" si="497"/>
        <v>0.89198455358635687</v>
      </c>
      <c r="AP860" s="142">
        <f t="shared" si="497"/>
        <v>0</v>
      </c>
      <c r="AQ860" s="142">
        <f t="shared" si="497"/>
        <v>0.53651557864861532</v>
      </c>
      <c r="AR860" s="138">
        <f t="shared" si="498"/>
        <v>0</v>
      </c>
      <c r="AS860" s="138">
        <f t="shared" si="498"/>
        <v>0</v>
      </c>
      <c r="AT860" s="138">
        <f t="shared" si="498"/>
        <v>0</v>
      </c>
      <c r="AU860" s="138">
        <f t="shared" si="492"/>
        <v>0</v>
      </c>
      <c r="AV860" s="143"/>
    </row>
    <row r="861" spans="1:49" s="96" customFormat="1" ht="24">
      <c r="A861" s="219" t="s">
        <v>298</v>
      </c>
      <c r="B861" s="220"/>
      <c r="C861" s="145" t="s">
        <v>165</v>
      </c>
      <c r="D861" s="138">
        <v>35054000</v>
      </c>
      <c r="E861" s="138">
        <v>18473000</v>
      </c>
      <c r="F861" s="138">
        <v>41000000</v>
      </c>
      <c r="G861" s="138">
        <f t="shared" si="500"/>
        <v>94527000</v>
      </c>
      <c r="H861" s="138">
        <f>[3]LHMRH!E184</f>
        <v>0</v>
      </c>
      <c r="I861" s="138">
        <f>[3]LHMRH!E185</f>
        <v>0</v>
      </c>
      <c r="J861" s="138"/>
      <c r="K861" s="138">
        <f t="shared" si="481"/>
        <v>0</v>
      </c>
      <c r="L861" s="138">
        <f t="shared" si="495"/>
        <v>35054000</v>
      </c>
      <c r="M861" s="138">
        <f t="shared" si="495"/>
        <v>18473000</v>
      </c>
      <c r="N861" s="138">
        <f t="shared" si="495"/>
        <v>41000000</v>
      </c>
      <c r="O861" s="138">
        <f t="shared" si="483"/>
        <v>94527000</v>
      </c>
      <c r="P861" s="138">
        <v>35054000</v>
      </c>
      <c r="Q861" s="138">
        <v>18473000</v>
      </c>
      <c r="R861" s="138">
        <v>41000000</v>
      </c>
      <c r="S861" s="138">
        <f t="shared" si="484"/>
        <v>94527000</v>
      </c>
      <c r="T861" s="138">
        <f>[3]LHMRH!H184</f>
        <v>0</v>
      </c>
      <c r="U861" s="138">
        <f>[3]LHMRH!H185</f>
        <v>0</v>
      </c>
      <c r="V861" s="138"/>
      <c r="W861" s="138">
        <f t="shared" si="485"/>
        <v>0</v>
      </c>
      <c r="X861" s="138"/>
      <c r="Y861" s="138"/>
      <c r="Z861" s="138"/>
      <c r="AA861" s="138">
        <f t="shared" si="486"/>
        <v>0</v>
      </c>
      <c r="AB861" s="138">
        <f t="shared" si="501"/>
        <v>35054000</v>
      </c>
      <c r="AC861" s="138">
        <f t="shared" si="501"/>
        <v>18473000</v>
      </c>
      <c r="AD861" s="138">
        <f t="shared" si="501"/>
        <v>41000000</v>
      </c>
      <c r="AE861" s="138">
        <f t="shared" si="494"/>
        <v>94527000</v>
      </c>
      <c r="AF861" s="138">
        <f>[3]LHMRH!AX184</f>
        <v>35053999.899999999</v>
      </c>
      <c r="AG861" s="138">
        <f>[3]LHMRH!AX185</f>
        <v>18472996</v>
      </c>
      <c r="AH861" s="138">
        <f>[3]LHMRH!AX186</f>
        <v>5299750</v>
      </c>
      <c r="AI861" s="138">
        <f t="shared" si="487"/>
        <v>58826745.899999999</v>
      </c>
      <c r="AJ861" s="138">
        <f t="shared" si="496"/>
        <v>0.10000000149011612</v>
      </c>
      <c r="AK861" s="138">
        <f t="shared" si="496"/>
        <v>4</v>
      </c>
      <c r="AL861" s="138">
        <f t="shared" si="496"/>
        <v>35700250</v>
      </c>
      <c r="AM861" s="138">
        <f t="shared" si="489"/>
        <v>35700254.100000001</v>
      </c>
      <c r="AN861" s="142">
        <f t="shared" si="497"/>
        <v>0.99999999714725851</v>
      </c>
      <c r="AO861" s="142">
        <f t="shared" si="497"/>
        <v>0.99999978346776375</v>
      </c>
      <c r="AP861" s="142">
        <f t="shared" si="497"/>
        <v>0.12926219512195122</v>
      </c>
      <c r="AQ861" s="142">
        <f t="shared" si="497"/>
        <v>0.62232743977911076</v>
      </c>
      <c r="AR861" s="138">
        <f t="shared" si="498"/>
        <v>0</v>
      </c>
      <c r="AS861" s="138">
        <f t="shared" si="498"/>
        <v>0</v>
      </c>
      <c r="AT861" s="138">
        <f t="shared" si="498"/>
        <v>0</v>
      </c>
      <c r="AU861" s="138">
        <f t="shared" si="492"/>
        <v>0</v>
      </c>
      <c r="AV861" s="143"/>
    </row>
    <row r="862" spans="1:49">
      <c r="A862" s="135" t="s">
        <v>227</v>
      </c>
      <c r="B862" s="136"/>
      <c r="C862" s="280"/>
      <c r="D862" s="172"/>
      <c r="E862" s="172"/>
      <c r="F862" s="172"/>
      <c r="G862" s="138">
        <f t="shared" si="500"/>
        <v>0</v>
      </c>
      <c r="H862" s="138"/>
      <c r="I862" s="138"/>
      <c r="J862" s="172"/>
      <c r="K862" s="138">
        <f t="shared" si="481"/>
        <v>0</v>
      </c>
      <c r="L862" s="138">
        <f t="shared" si="495"/>
        <v>0</v>
      </c>
      <c r="M862" s="138">
        <f t="shared" si="495"/>
        <v>0</v>
      </c>
      <c r="N862" s="138">
        <f t="shared" si="495"/>
        <v>0</v>
      </c>
      <c r="O862" s="138">
        <f t="shared" si="483"/>
        <v>0</v>
      </c>
      <c r="P862" s="172"/>
      <c r="Q862" s="172"/>
      <c r="R862" s="172"/>
      <c r="S862" s="138">
        <f t="shared" si="484"/>
        <v>0</v>
      </c>
      <c r="T862" s="138"/>
      <c r="U862" s="138"/>
      <c r="V862" s="172"/>
      <c r="W862" s="138">
        <f t="shared" si="485"/>
        <v>0</v>
      </c>
      <c r="X862" s="138"/>
      <c r="Y862" s="138"/>
      <c r="Z862" s="138"/>
      <c r="AA862" s="138">
        <f t="shared" si="486"/>
        <v>0</v>
      </c>
      <c r="AB862" s="138">
        <f t="shared" si="501"/>
        <v>0</v>
      </c>
      <c r="AC862" s="138">
        <f t="shared" si="501"/>
        <v>0</v>
      </c>
      <c r="AD862" s="138">
        <f t="shared" si="501"/>
        <v>0</v>
      </c>
      <c r="AE862" s="138">
        <f t="shared" si="494"/>
        <v>0</v>
      </c>
      <c r="AF862" s="138"/>
      <c r="AG862" s="138"/>
      <c r="AH862" s="138"/>
      <c r="AI862" s="138">
        <f t="shared" si="487"/>
        <v>0</v>
      </c>
      <c r="AJ862" s="138">
        <f t="shared" si="496"/>
        <v>0</v>
      </c>
      <c r="AK862" s="138">
        <f t="shared" si="496"/>
        <v>0</v>
      </c>
      <c r="AL862" s="138">
        <f t="shared" si="496"/>
        <v>0</v>
      </c>
      <c r="AM862" s="138">
        <f t="shared" si="489"/>
        <v>0</v>
      </c>
      <c r="AN862" s="142" t="str">
        <f t="shared" si="497"/>
        <v xml:space="preserve"> </v>
      </c>
      <c r="AO862" s="142" t="str">
        <f t="shared" si="497"/>
        <v xml:space="preserve"> </v>
      </c>
      <c r="AP862" s="142" t="str">
        <f t="shared" si="497"/>
        <v xml:space="preserve"> </v>
      </c>
      <c r="AQ862" s="142" t="str">
        <f t="shared" si="497"/>
        <v xml:space="preserve"> </v>
      </c>
      <c r="AR862" s="138">
        <f t="shared" si="498"/>
        <v>0</v>
      </c>
      <c r="AS862" s="138">
        <f t="shared" si="498"/>
        <v>0</v>
      </c>
      <c r="AT862" s="138">
        <f t="shared" si="498"/>
        <v>0</v>
      </c>
      <c r="AU862" s="138">
        <f t="shared" si="492"/>
        <v>0</v>
      </c>
      <c r="AV862" s="173"/>
    </row>
    <row r="863" spans="1:49" s="199" customFormat="1">
      <c r="A863" s="176" t="s">
        <v>227</v>
      </c>
      <c r="B863" s="177"/>
      <c r="C863" s="208" t="s">
        <v>299</v>
      </c>
      <c r="D863" s="278">
        <f>SUM(D864:D868)</f>
        <v>452810000</v>
      </c>
      <c r="E863" s="278">
        <f>SUM(E864:E868)</f>
        <v>212065000</v>
      </c>
      <c r="F863" s="278">
        <f>SUM(F864:F868)</f>
        <v>497000000</v>
      </c>
      <c r="G863" s="131">
        <f t="shared" si="500"/>
        <v>1161875000</v>
      </c>
      <c r="H863" s="131">
        <f>SUM(H864:H868)</f>
        <v>2966700</v>
      </c>
      <c r="I863" s="131">
        <f>SUM(I864:I868)</f>
        <v>-2966700</v>
      </c>
      <c r="J863" s="278">
        <f>SUM(J864:J868)</f>
        <v>0</v>
      </c>
      <c r="K863" s="131">
        <f t="shared" si="481"/>
        <v>0</v>
      </c>
      <c r="L863" s="131">
        <f t="shared" si="495"/>
        <v>455776700</v>
      </c>
      <c r="M863" s="131">
        <f t="shared" si="495"/>
        <v>209098300</v>
      </c>
      <c r="N863" s="131">
        <f t="shared" si="495"/>
        <v>497000000</v>
      </c>
      <c r="O863" s="131">
        <f t="shared" si="483"/>
        <v>1161875000</v>
      </c>
      <c r="P863" s="278">
        <f>SUM(P864:P868)</f>
        <v>452810000</v>
      </c>
      <c r="Q863" s="278">
        <f>SUM(Q864:Q868)</f>
        <v>211665000</v>
      </c>
      <c r="R863" s="278">
        <f>SUM(R864:R868)</f>
        <v>237000000</v>
      </c>
      <c r="S863" s="131">
        <f t="shared" si="484"/>
        <v>901475000</v>
      </c>
      <c r="T863" s="131">
        <f>SUM(T864:T868)</f>
        <v>2966700</v>
      </c>
      <c r="U863" s="131">
        <f>SUM(U864:U868)</f>
        <v>-2966700</v>
      </c>
      <c r="V863" s="278">
        <f>SUM(V864:V868)</f>
        <v>0</v>
      </c>
      <c r="W863" s="131">
        <f t="shared" si="485"/>
        <v>0</v>
      </c>
      <c r="X863" s="131">
        <f>SUM(X864:X868)</f>
        <v>0</v>
      </c>
      <c r="Y863" s="131">
        <f>SUM(Y864:Y868)</f>
        <v>0</v>
      </c>
      <c r="Z863" s="131">
        <f>SUM(Z864:Z868)</f>
        <v>0</v>
      </c>
      <c r="AA863" s="131">
        <f t="shared" si="486"/>
        <v>0</v>
      </c>
      <c r="AB863" s="131">
        <f t="shared" si="501"/>
        <v>455776700</v>
      </c>
      <c r="AC863" s="131">
        <f t="shared" si="501"/>
        <v>208698300</v>
      </c>
      <c r="AD863" s="131">
        <f t="shared" si="501"/>
        <v>237000000</v>
      </c>
      <c r="AE863" s="131">
        <f t="shared" si="494"/>
        <v>901475000</v>
      </c>
      <c r="AF863" s="131">
        <f>SUM(AF864:AF868)</f>
        <v>447645894.5</v>
      </c>
      <c r="AG863" s="131">
        <f>SUM(AG864:AG868)</f>
        <v>182546147.62000003</v>
      </c>
      <c r="AH863" s="131">
        <f>SUM(AH864:AH868)</f>
        <v>17610265.32</v>
      </c>
      <c r="AI863" s="131">
        <f t="shared" si="487"/>
        <v>647802307.44000006</v>
      </c>
      <c r="AJ863" s="131">
        <f t="shared" si="496"/>
        <v>8130805.5</v>
      </c>
      <c r="AK863" s="131">
        <f t="shared" si="496"/>
        <v>26152152.379999965</v>
      </c>
      <c r="AL863" s="131">
        <f t="shared" si="496"/>
        <v>219389734.68000001</v>
      </c>
      <c r="AM863" s="131">
        <f t="shared" si="489"/>
        <v>253672692.55999997</v>
      </c>
      <c r="AN863" s="133">
        <f t="shared" si="497"/>
        <v>0.98216055033089666</v>
      </c>
      <c r="AO863" s="133">
        <f t="shared" si="497"/>
        <v>0.8746891930600299</v>
      </c>
      <c r="AP863" s="133">
        <f t="shared" si="497"/>
        <v>7.4304916962025319E-2</v>
      </c>
      <c r="AQ863" s="133">
        <f t="shared" si="497"/>
        <v>0.71860263173132932</v>
      </c>
      <c r="AR863" s="131">
        <f t="shared" si="498"/>
        <v>0</v>
      </c>
      <c r="AS863" s="131">
        <f t="shared" si="498"/>
        <v>400000</v>
      </c>
      <c r="AT863" s="131">
        <f t="shared" si="498"/>
        <v>260000000</v>
      </c>
      <c r="AU863" s="131">
        <f t="shared" si="492"/>
        <v>260400000</v>
      </c>
      <c r="AV863" s="197"/>
      <c r="AW863" s="210"/>
    </row>
    <row r="864" spans="1:49" s="96" customFormat="1">
      <c r="A864" s="219" t="s">
        <v>300</v>
      </c>
      <c r="B864" s="220"/>
      <c r="C864" s="145" t="s">
        <v>231</v>
      </c>
      <c r="D864" s="138">
        <v>81896000</v>
      </c>
      <c r="E864" s="138">
        <v>27599000</v>
      </c>
      <c r="F864" s="138">
        <v>17000000</v>
      </c>
      <c r="G864" s="138">
        <f t="shared" si="500"/>
        <v>126495000</v>
      </c>
      <c r="H864" s="138">
        <f>[3]BGH!E184</f>
        <v>0</v>
      </c>
      <c r="I864" s="138">
        <f>[3]BGH!E185</f>
        <v>0</v>
      </c>
      <c r="J864" s="138"/>
      <c r="K864" s="138">
        <f t="shared" si="481"/>
        <v>0</v>
      </c>
      <c r="L864" s="138">
        <f t="shared" si="495"/>
        <v>81896000</v>
      </c>
      <c r="M864" s="138">
        <f t="shared" si="495"/>
        <v>27599000</v>
      </c>
      <c r="N864" s="138">
        <f t="shared" si="495"/>
        <v>17000000</v>
      </c>
      <c r="O864" s="138">
        <f t="shared" si="483"/>
        <v>126495000</v>
      </c>
      <c r="P864" s="138">
        <v>81896000</v>
      </c>
      <c r="Q864" s="138">
        <v>27599000</v>
      </c>
      <c r="R864" s="138">
        <v>17000000</v>
      </c>
      <c r="S864" s="138">
        <f t="shared" si="484"/>
        <v>126495000</v>
      </c>
      <c r="T864" s="138">
        <f>[3]BGH!H184</f>
        <v>0</v>
      </c>
      <c r="U864" s="138">
        <f>[3]BGH!H185</f>
        <v>0</v>
      </c>
      <c r="V864" s="138"/>
      <c r="W864" s="138">
        <f t="shared" si="485"/>
        <v>0</v>
      </c>
      <c r="X864" s="138"/>
      <c r="Y864" s="138"/>
      <c r="Z864" s="138"/>
      <c r="AA864" s="138">
        <f t="shared" si="486"/>
        <v>0</v>
      </c>
      <c r="AB864" s="138">
        <f t="shared" si="501"/>
        <v>81896000</v>
      </c>
      <c r="AC864" s="138">
        <f t="shared" si="501"/>
        <v>27599000</v>
      </c>
      <c r="AD864" s="138">
        <f t="shared" si="501"/>
        <v>17000000</v>
      </c>
      <c r="AE864" s="138">
        <f t="shared" si="494"/>
        <v>126495000</v>
      </c>
      <c r="AF864" s="138">
        <f>[3]BGH!AX184</f>
        <v>81896000</v>
      </c>
      <c r="AG864" s="138">
        <f>[3]BGH!AX185</f>
        <v>23458837.689999998</v>
      </c>
      <c r="AH864" s="138">
        <f>[3]BGH!AX186</f>
        <v>0</v>
      </c>
      <c r="AI864" s="138">
        <f t="shared" si="487"/>
        <v>105354837.69</v>
      </c>
      <c r="AJ864" s="138">
        <f t="shared" si="496"/>
        <v>0</v>
      </c>
      <c r="AK864" s="138">
        <f t="shared" si="496"/>
        <v>4140162.3100000024</v>
      </c>
      <c r="AL864" s="138">
        <f t="shared" si="496"/>
        <v>17000000</v>
      </c>
      <c r="AM864" s="138">
        <f t="shared" si="489"/>
        <v>21140162.310000002</v>
      </c>
      <c r="AN864" s="142">
        <f t="shared" si="497"/>
        <v>1</v>
      </c>
      <c r="AO864" s="142">
        <f t="shared" si="497"/>
        <v>0.84998868401029015</v>
      </c>
      <c r="AP864" s="142">
        <f t="shared" si="497"/>
        <v>0</v>
      </c>
      <c r="AQ864" s="142">
        <f t="shared" si="497"/>
        <v>0.83287748677813356</v>
      </c>
      <c r="AR864" s="138">
        <f t="shared" si="498"/>
        <v>0</v>
      </c>
      <c r="AS864" s="138">
        <f t="shared" si="498"/>
        <v>0</v>
      </c>
      <c r="AT864" s="138">
        <f t="shared" si="498"/>
        <v>0</v>
      </c>
      <c r="AU864" s="138">
        <f t="shared" si="492"/>
        <v>0</v>
      </c>
      <c r="AV864" s="143"/>
    </row>
    <row r="865" spans="1:48" s="96" customFormat="1" ht="24">
      <c r="A865" s="219" t="s">
        <v>301</v>
      </c>
      <c r="B865" s="220"/>
      <c r="C865" s="145" t="s">
        <v>140</v>
      </c>
      <c r="D865" s="138">
        <v>185877000</v>
      </c>
      <c r="E865" s="179">
        <v>86027000</v>
      </c>
      <c r="F865" s="179">
        <v>200000000</v>
      </c>
      <c r="G865" s="138">
        <f t="shared" si="500"/>
        <v>471904000</v>
      </c>
      <c r="H865" s="138">
        <f>[3]DPJGMRMC!E184</f>
        <v>0</v>
      </c>
      <c r="I865" s="138">
        <f>[3]DPJGMRMC!E185</f>
        <v>0</v>
      </c>
      <c r="J865" s="179"/>
      <c r="K865" s="138">
        <f t="shared" si="481"/>
        <v>0</v>
      </c>
      <c r="L865" s="138">
        <f t="shared" si="495"/>
        <v>185877000</v>
      </c>
      <c r="M865" s="138">
        <f t="shared" si="495"/>
        <v>86027000</v>
      </c>
      <c r="N865" s="138">
        <f t="shared" si="495"/>
        <v>200000000</v>
      </c>
      <c r="O865" s="138">
        <f t="shared" si="483"/>
        <v>471904000</v>
      </c>
      <c r="P865" s="138">
        <v>185877000</v>
      </c>
      <c r="Q865" s="179">
        <v>85827000</v>
      </c>
      <c r="R865" s="138">
        <v>200000000</v>
      </c>
      <c r="S865" s="138">
        <f t="shared" si="484"/>
        <v>471704000</v>
      </c>
      <c r="T865" s="138">
        <f>[3]DPJGMRMC!H184</f>
        <v>0</v>
      </c>
      <c r="U865" s="138">
        <f>[3]DPJGMRMC!H185</f>
        <v>0</v>
      </c>
      <c r="V865" s="138"/>
      <c r="W865" s="138">
        <f t="shared" si="485"/>
        <v>0</v>
      </c>
      <c r="X865" s="138"/>
      <c r="Y865" s="138"/>
      <c r="Z865" s="138"/>
      <c r="AA865" s="138">
        <f t="shared" si="486"/>
        <v>0</v>
      </c>
      <c r="AB865" s="138">
        <f t="shared" si="501"/>
        <v>185877000</v>
      </c>
      <c r="AC865" s="138">
        <f t="shared" si="501"/>
        <v>85827000</v>
      </c>
      <c r="AD865" s="138">
        <f t="shared" si="501"/>
        <v>200000000</v>
      </c>
      <c r="AE865" s="138">
        <f t="shared" si="494"/>
        <v>471704000</v>
      </c>
      <c r="AF865" s="138">
        <f>[3]DPJGMRMC!AX184</f>
        <v>177804039.21000001</v>
      </c>
      <c r="AG865" s="138">
        <f>[3]DPJGMRMC!AX185</f>
        <v>69452822.370000005</v>
      </c>
      <c r="AH865" s="138">
        <f>[3]DPJGMRMC!AX186</f>
        <v>0</v>
      </c>
      <c r="AI865" s="138">
        <f t="shared" si="487"/>
        <v>247256861.58000001</v>
      </c>
      <c r="AJ865" s="138">
        <f t="shared" si="496"/>
        <v>8072960.7899999917</v>
      </c>
      <c r="AK865" s="138">
        <f t="shared" si="496"/>
        <v>16374177.629999995</v>
      </c>
      <c r="AL865" s="138">
        <f t="shared" si="496"/>
        <v>200000000</v>
      </c>
      <c r="AM865" s="138">
        <f t="shared" si="489"/>
        <v>224447138.41999999</v>
      </c>
      <c r="AN865" s="142">
        <f t="shared" si="497"/>
        <v>0.9565682640132992</v>
      </c>
      <c r="AO865" s="142">
        <f t="shared" si="497"/>
        <v>0.8092188049215282</v>
      </c>
      <c r="AP865" s="142">
        <f t="shared" si="497"/>
        <v>0</v>
      </c>
      <c r="AQ865" s="142">
        <f t="shared" si="497"/>
        <v>0.52417800480810006</v>
      </c>
      <c r="AR865" s="138">
        <f t="shared" si="498"/>
        <v>0</v>
      </c>
      <c r="AS865" s="138">
        <f t="shared" si="498"/>
        <v>200000</v>
      </c>
      <c r="AT865" s="138">
        <f t="shared" si="498"/>
        <v>0</v>
      </c>
      <c r="AU865" s="138">
        <f t="shared" si="492"/>
        <v>200000</v>
      </c>
      <c r="AV865" s="143"/>
    </row>
    <row r="866" spans="1:48" s="96" customFormat="1">
      <c r="A866" s="219" t="s">
        <v>302</v>
      </c>
      <c r="B866" s="220"/>
      <c r="C866" s="145" t="s">
        <v>141</v>
      </c>
      <c r="D866" s="138">
        <v>142574000</v>
      </c>
      <c r="E866" s="138">
        <v>54988000</v>
      </c>
      <c r="F866" s="138">
        <v>260000000</v>
      </c>
      <c r="G866" s="138">
        <f t="shared" si="500"/>
        <v>457562000</v>
      </c>
      <c r="H866" s="138">
        <f>[3]JBLMGH!E184</f>
        <v>0</v>
      </c>
      <c r="I866" s="138">
        <f>[3]JBLMGH!E185</f>
        <v>0</v>
      </c>
      <c r="J866" s="138"/>
      <c r="K866" s="138">
        <f t="shared" si="481"/>
        <v>0</v>
      </c>
      <c r="L866" s="138">
        <f t="shared" si="495"/>
        <v>142574000</v>
      </c>
      <c r="M866" s="138">
        <f t="shared" si="495"/>
        <v>54988000</v>
      </c>
      <c r="N866" s="138">
        <f t="shared" si="495"/>
        <v>260000000</v>
      </c>
      <c r="O866" s="138">
        <f t="shared" si="483"/>
        <v>457562000</v>
      </c>
      <c r="P866" s="138">
        <v>142574000</v>
      </c>
      <c r="Q866" s="138">
        <v>54788000</v>
      </c>
      <c r="R866" s="138"/>
      <c r="S866" s="138">
        <f t="shared" si="484"/>
        <v>197362000</v>
      </c>
      <c r="T866" s="138">
        <f>[3]JBLMGH!H184</f>
        <v>0</v>
      </c>
      <c r="U866" s="138">
        <f>[3]JBLMGH!H185</f>
        <v>0</v>
      </c>
      <c r="V866" s="138"/>
      <c r="W866" s="138">
        <f t="shared" si="485"/>
        <v>0</v>
      </c>
      <c r="X866" s="138"/>
      <c r="Y866" s="138"/>
      <c r="Z866" s="138"/>
      <c r="AA866" s="138">
        <f t="shared" si="486"/>
        <v>0</v>
      </c>
      <c r="AB866" s="138">
        <f t="shared" si="501"/>
        <v>142574000</v>
      </c>
      <c r="AC866" s="138">
        <f t="shared" si="501"/>
        <v>54788000</v>
      </c>
      <c r="AD866" s="138">
        <f t="shared" si="501"/>
        <v>0</v>
      </c>
      <c r="AE866" s="138">
        <f t="shared" si="494"/>
        <v>197362000</v>
      </c>
      <c r="AF866" s="138">
        <f>[3]JBLMGH!AX184</f>
        <v>142516286.90000001</v>
      </c>
      <c r="AG866" s="138">
        <f>[3]JBLMGH!AX185</f>
        <v>54788000</v>
      </c>
      <c r="AH866" s="138">
        <f>[3]JBLMGH!AX186</f>
        <v>0</v>
      </c>
      <c r="AI866" s="138">
        <f t="shared" si="487"/>
        <v>197304286.90000001</v>
      </c>
      <c r="AJ866" s="138">
        <f t="shared" si="496"/>
        <v>57713.09999999404</v>
      </c>
      <c r="AK866" s="138">
        <f t="shared" si="496"/>
        <v>0</v>
      </c>
      <c r="AL866" s="138">
        <f t="shared" si="496"/>
        <v>0</v>
      </c>
      <c r="AM866" s="138">
        <f t="shared" si="489"/>
        <v>57713.09999999404</v>
      </c>
      <c r="AN866" s="142">
        <f t="shared" si="497"/>
        <v>0.99959520599828866</v>
      </c>
      <c r="AO866" s="142">
        <f t="shared" si="497"/>
        <v>1</v>
      </c>
      <c r="AP866" s="142" t="str">
        <f t="shared" si="497"/>
        <v xml:space="preserve"> </v>
      </c>
      <c r="AQ866" s="142">
        <f t="shared" si="497"/>
        <v>0.99970757744651961</v>
      </c>
      <c r="AR866" s="138">
        <f t="shared" si="498"/>
        <v>0</v>
      </c>
      <c r="AS866" s="138">
        <f t="shared" si="498"/>
        <v>200000</v>
      </c>
      <c r="AT866" s="138">
        <f t="shared" si="498"/>
        <v>260000000</v>
      </c>
      <c r="AU866" s="138">
        <f t="shared" si="492"/>
        <v>260200000</v>
      </c>
      <c r="AV866" s="143"/>
    </row>
    <row r="867" spans="1:48" s="96" customFormat="1">
      <c r="A867" s="219" t="s">
        <v>303</v>
      </c>
      <c r="B867" s="220"/>
      <c r="C867" s="145" t="s">
        <v>232</v>
      </c>
      <c r="D867" s="138">
        <v>26724000</v>
      </c>
      <c r="E867" s="138">
        <v>39818000</v>
      </c>
      <c r="F867" s="138">
        <v>0</v>
      </c>
      <c r="G867" s="138">
        <f t="shared" si="500"/>
        <v>66542000</v>
      </c>
      <c r="H867" s="138">
        <f>[3]MMH!E184</f>
        <v>2966700</v>
      </c>
      <c r="I867" s="138">
        <f>[3]MMH!E185</f>
        <v>-2966700</v>
      </c>
      <c r="J867" s="138"/>
      <c r="K867" s="138">
        <f t="shared" si="481"/>
        <v>0</v>
      </c>
      <c r="L867" s="138">
        <f t="shared" si="495"/>
        <v>29690700</v>
      </c>
      <c r="M867" s="138">
        <f t="shared" si="495"/>
        <v>36851300</v>
      </c>
      <c r="N867" s="138">
        <f t="shared" si="495"/>
        <v>0</v>
      </c>
      <c r="O867" s="138">
        <f t="shared" si="483"/>
        <v>66542000</v>
      </c>
      <c r="P867" s="138">
        <v>26724000</v>
      </c>
      <c r="Q867" s="138">
        <v>39818000</v>
      </c>
      <c r="R867" s="138">
        <v>0</v>
      </c>
      <c r="S867" s="138">
        <f t="shared" si="484"/>
        <v>66542000</v>
      </c>
      <c r="T867" s="138">
        <f>[3]MMH!H184</f>
        <v>2966700</v>
      </c>
      <c r="U867" s="138">
        <f>[3]MMH!H185</f>
        <v>-2966700</v>
      </c>
      <c r="V867" s="138"/>
      <c r="W867" s="138">
        <f t="shared" si="485"/>
        <v>0</v>
      </c>
      <c r="X867" s="138"/>
      <c r="Y867" s="138"/>
      <c r="Z867" s="138"/>
      <c r="AA867" s="138">
        <f t="shared" si="486"/>
        <v>0</v>
      </c>
      <c r="AB867" s="138">
        <f t="shared" si="501"/>
        <v>29690700</v>
      </c>
      <c r="AC867" s="138">
        <f t="shared" si="501"/>
        <v>36851300</v>
      </c>
      <c r="AD867" s="138">
        <f t="shared" si="501"/>
        <v>0</v>
      </c>
      <c r="AE867" s="138">
        <f t="shared" si="494"/>
        <v>66542000</v>
      </c>
      <c r="AF867" s="138">
        <f>[3]MMH!AX184</f>
        <v>29690568.390000001</v>
      </c>
      <c r="AG867" s="138">
        <f>[3]MMH!AX185</f>
        <v>32673574.230000004</v>
      </c>
      <c r="AH867" s="138">
        <f>[3]MMH!AX186</f>
        <v>0</v>
      </c>
      <c r="AI867" s="138">
        <f t="shared" si="487"/>
        <v>62364142.620000005</v>
      </c>
      <c r="AJ867" s="138">
        <f t="shared" si="496"/>
        <v>131.60999999940395</v>
      </c>
      <c r="AK867" s="138">
        <f t="shared" si="496"/>
        <v>4177725.7699999958</v>
      </c>
      <c r="AL867" s="138">
        <f t="shared" si="496"/>
        <v>0</v>
      </c>
      <c r="AM867" s="138">
        <f t="shared" si="489"/>
        <v>4177857.3799999952</v>
      </c>
      <c r="AN867" s="142">
        <f t="shared" si="497"/>
        <v>0.9999955672988512</v>
      </c>
      <c r="AO867" s="142">
        <f t="shared" si="497"/>
        <v>0.88663287943708913</v>
      </c>
      <c r="AP867" s="142" t="str">
        <f t="shared" si="497"/>
        <v xml:space="preserve"> </v>
      </c>
      <c r="AQ867" s="142">
        <f t="shared" si="497"/>
        <v>0.93721473084668339</v>
      </c>
      <c r="AR867" s="138">
        <f t="shared" si="498"/>
        <v>0</v>
      </c>
      <c r="AS867" s="138">
        <f t="shared" si="498"/>
        <v>0</v>
      </c>
      <c r="AT867" s="138">
        <f t="shared" si="498"/>
        <v>0</v>
      </c>
      <c r="AU867" s="138">
        <f t="shared" si="492"/>
        <v>0</v>
      </c>
      <c r="AV867" s="143"/>
    </row>
    <row r="868" spans="1:48" s="96" customFormat="1">
      <c r="A868" s="219" t="s">
        <v>304</v>
      </c>
      <c r="B868" s="220"/>
      <c r="C868" s="145" t="s">
        <v>247</v>
      </c>
      <c r="D868" s="138">
        <v>15739000</v>
      </c>
      <c r="E868" s="138">
        <v>3633000</v>
      </c>
      <c r="F868" s="138">
        <v>20000000</v>
      </c>
      <c r="G868" s="138">
        <f t="shared" si="500"/>
        <v>39372000</v>
      </c>
      <c r="H868" s="138">
        <f>[3]TEH!E184</f>
        <v>0</v>
      </c>
      <c r="I868" s="138">
        <f>[3]TEH!E185</f>
        <v>0</v>
      </c>
      <c r="J868" s="138"/>
      <c r="K868" s="138">
        <f t="shared" si="481"/>
        <v>0</v>
      </c>
      <c r="L868" s="138">
        <f t="shared" si="495"/>
        <v>15739000</v>
      </c>
      <c r="M868" s="138">
        <f t="shared" si="495"/>
        <v>3633000</v>
      </c>
      <c r="N868" s="138">
        <f t="shared" si="495"/>
        <v>20000000</v>
      </c>
      <c r="O868" s="138">
        <f t="shared" si="483"/>
        <v>39372000</v>
      </c>
      <c r="P868" s="138">
        <v>15739000</v>
      </c>
      <c r="Q868" s="138">
        <v>3633000</v>
      </c>
      <c r="R868" s="138">
        <v>20000000</v>
      </c>
      <c r="S868" s="138">
        <f t="shared" si="484"/>
        <v>39372000</v>
      </c>
      <c r="T868" s="138">
        <f>[3]TEH!H184</f>
        <v>0</v>
      </c>
      <c r="U868" s="138">
        <f>[3]TEH!H185</f>
        <v>0</v>
      </c>
      <c r="V868" s="138"/>
      <c r="W868" s="138">
        <f t="shared" si="485"/>
        <v>0</v>
      </c>
      <c r="X868" s="138"/>
      <c r="Y868" s="138"/>
      <c r="Z868" s="138"/>
      <c r="AA868" s="138">
        <f t="shared" si="486"/>
        <v>0</v>
      </c>
      <c r="AB868" s="138">
        <f t="shared" si="501"/>
        <v>15739000</v>
      </c>
      <c r="AC868" s="138">
        <f t="shared" si="501"/>
        <v>3633000</v>
      </c>
      <c r="AD868" s="138">
        <f t="shared" si="501"/>
        <v>20000000</v>
      </c>
      <c r="AE868" s="138">
        <f t="shared" si="494"/>
        <v>39372000</v>
      </c>
      <c r="AF868" s="138">
        <f>[3]TEH!AX184</f>
        <v>15739000</v>
      </c>
      <c r="AG868" s="138">
        <f>[3]TEH!AX185</f>
        <v>2172913.33</v>
      </c>
      <c r="AH868" s="138">
        <f>[3]TEH!AX186</f>
        <v>17610265.32</v>
      </c>
      <c r="AI868" s="138">
        <f t="shared" si="487"/>
        <v>35522178.649999999</v>
      </c>
      <c r="AJ868" s="138">
        <f t="shared" si="496"/>
        <v>0</v>
      </c>
      <c r="AK868" s="138">
        <f t="shared" si="496"/>
        <v>1460086.67</v>
      </c>
      <c r="AL868" s="138">
        <f t="shared" si="496"/>
        <v>2389734.6799999997</v>
      </c>
      <c r="AM868" s="138">
        <f t="shared" si="489"/>
        <v>3849821.3499999996</v>
      </c>
      <c r="AN868" s="142">
        <f t="shared" si="497"/>
        <v>1</v>
      </c>
      <c r="AO868" s="142">
        <f t="shared" si="497"/>
        <v>0.59810441233140654</v>
      </c>
      <c r="AP868" s="142">
        <f t="shared" si="497"/>
        <v>0.88051326600000002</v>
      </c>
      <c r="AQ868" s="142">
        <f t="shared" si="497"/>
        <v>0.9022193094077009</v>
      </c>
      <c r="AR868" s="138">
        <f t="shared" si="498"/>
        <v>0</v>
      </c>
      <c r="AS868" s="138">
        <f t="shared" si="498"/>
        <v>0</v>
      </c>
      <c r="AT868" s="138">
        <f t="shared" si="498"/>
        <v>0</v>
      </c>
      <c r="AU868" s="138">
        <f t="shared" si="492"/>
        <v>0</v>
      </c>
      <c r="AV868" s="143"/>
    </row>
    <row r="869" spans="1:48">
      <c r="A869" s="135" t="s">
        <v>227</v>
      </c>
      <c r="B869" s="136"/>
      <c r="C869" s="280"/>
      <c r="D869" s="172"/>
      <c r="E869" s="172"/>
      <c r="F869" s="172"/>
      <c r="G869" s="138">
        <f t="shared" si="500"/>
        <v>0</v>
      </c>
      <c r="H869" s="138"/>
      <c r="I869" s="138"/>
      <c r="J869" s="172"/>
      <c r="K869" s="138">
        <f t="shared" si="481"/>
        <v>0</v>
      </c>
      <c r="L869" s="138">
        <f t="shared" si="495"/>
        <v>0</v>
      </c>
      <c r="M869" s="138">
        <f t="shared" si="495"/>
        <v>0</v>
      </c>
      <c r="N869" s="138">
        <f t="shared" si="495"/>
        <v>0</v>
      </c>
      <c r="O869" s="138">
        <f t="shared" si="483"/>
        <v>0</v>
      </c>
      <c r="P869" s="172"/>
      <c r="Q869" s="172"/>
      <c r="R869" s="172"/>
      <c r="S869" s="138">
        <f t="shared" si="484"/>
        <v>0</v>
      </c>
      <c r="T869" s="138"/>
      <c r="U869" s="138"/>
      <c r="V869" s="172"/>
      <c r="W869" s="138">
        <f t="shared" si="485"/>
        <v>0</v>
      </c>
      <c r="X869" s="138"/>
      <c r="Y869" s="138"/>
      <c r="Z869" s="138"/>
      <c r="AA869" s="138">
        <f t="shared" si="486"/>
        <v>0</v>
      </c>
      <c r="AB869" s="138">
        <f t="shared" si="501"/>
        <v>0</v>
      </c>
      <c r="AC869" s="138">
        <f t="shared" si="501"/>
        <v>0</v>
      </c>
      <c r="AD869" s="138">
        <f t="shared" si="501"/>
        <v>0</v>
      </c>
      <c r="AE869" s="138">
        <f t="shared" si="494"/>
        <v>0</v>
      </c>
      <c r="AF869" s="138"/>
      <c r="AG869" s="138"/>
      <c r="AH869" s="138"/>
      <c r="AI869" s="138">
        <f t="shared" si="487"/>
        <v>0</v>
      </c>
      <c r="AJ869" s="138">
        <f t="shared" si="496"/>
        <v>0</v>
      </c>
      <c r="AK869" s="138">
        <f t="shared" si="496"/>
        <v>0</v>
      </c>
      <c r="AL869" s="138">
        <f t="shared" si="496"/>
        <v>0</v>
      </c>
      <c r="AM869" s="138">
        <f t="shared" si="489"/>
        <v>0</v>
      </c>
      <c r="AN869" s="142" t="str">
        <f t="shared" si="497"/>
        <v xml:space="preserve"> </v>
      </c>
      <c r="AO869" s="142" t="str">
        <f t="shared" si="497"/>
        <v xml:space="preserve"> </v>
      </c>
      <c r="AP869" s="142" t="str">
        <f t="shared" si="497"/>
        <v xml:space="preserve"> </v>
      </c>
      <c r="AQ869" s="142" t="str">
        <f t="shared" si="497"/>
        <v xml:space="preserve"> </v>
      </c>
      <c r="AR869" s="138">
        <f t="shared" si="498"/>
        <v>0</v>
      </c>
      <c r="AS869" s="138">
        <f t="shared" si="498"/>
        <v>0</v>
      </c>
      <c r="AT869" s="138">
        <f t="shared" si="498"/>
        <v>0</v>
      </c>
      <c r="AU869" s="138">
        <f t="shared" si="492"/>
        <v>0</v>
      </c>
      <c r="AV869" s="173"/>
    </row>
    <row r="870" spans="1:48">
      <c r="A870" s="176" t="s">
        <v>227</v>
      </c>
      <c r="B870" s="177"/>
      <c r="C870" s="208" t="s">
        <v>305</v>
      </c>
      <c r="D870" s="278">
        <f>+D871</f>
        <v>167444000</v>
      </c>
      <c r="E870" s="278">
        <f>+E871</f>
        <v>70596000</v>
      </c>
      <c r="F870" s="278">
        <f>+F871</f>
        <v>176000000</v>
      </c>
      <c r="G870" s="131">
        <f t="shared" si="500"/>
        <v>414040000</v>
      </c>
      <c r="H870" s="131">
        <f>+H871</f>
        <v>12678231.76</v>
      </c>
      <c r="I870" s="131">
        <f>+I871</f>
        <v>-12678231.76</v>
      </c>
      <c r="J870" s="278">
        <f>+J871</f>
        <v>0</v>
      </c>
      <c r="K870" s="131">
        <f t="shared" ref="K870:K901" si="502">SUM(H870:J870)</f>
        <v>0</v>
      </c>
      <c r="L870" s="131">
        <f t="shared" si="495"/>
        <v>180122231.75999999</v>
      </c>
      <c r="M870" s="131">
        <f t="shared" si="495"/>
        <v>57917768.240000002</v>
      </c>
      <c r="N870" s="131">
        <f t="shared" si="495"/>
        <v>176000000</v>
      </c>
      <c r="O870" s="131">
        <f t="shared" ref="O870:O901" si="503">SUM(L870:N870)</f>
        <v>414040000</v>
      </c>
      <c r="P870" s="278">
        <f>+P871</f>
        <v>167444000</v>
      </c>
      <c r="Q870" s="278">
        <f>+Q871</f>
        <v>70596000</v>
      </c>
      <c r="R870" s="278">
        <f>+R871</f>
        <v>100250000</v>
      </c>
      <c r="S870" s="131">
        <f t="shared" ref="S870:S901" si="504">SUM(P870:R870)</f>
        <v>338290000</v>
      </c>
      <c r="T870" s="131">
        <f>+T871</f>
        <v>12678231.76</v>
      </c>
      <c r="U870" s="131">
        <f>+U871</f>
        <v>-12678231.76</v>
      </c>
      <c r="V870" s="278">
        <f>+V871</f>
        <v>0</v>
      </c>
      <c r="W870" s="131">
        <f t="shared" ref="W870:W901" si="505">SUM(T870:V870)</f>
        <v>0</v>
      </c>
      <c r="X870" s="131">
        <f>+X871</f>
        <v>0</v>
      </c>
      <c r="Y870" s="131">
        <f>+Y871</f>
        <v>0</v>
      </c>
      <c r="Z870" s="131">
        <f>+Z871</f>
        <v>0</v>
      </c>
      <c r="AA870" s="131">
        <f t="shared" ref="AA870:AA901" si="506">SUM(X870:Z870)</f>
        <v>0</v>
      </c>
      <c r="AB870" s="131">
        <f t="shared" si="501"/>
        <v>180122231.75999999</v>
      </c>
      <c r="AC870" s="131">
        <f t="shared" si="501"/>
        <v>57917768.240000002</v>
      </c>
      <c r="AD870" s="131">
        <f t="shared" si="501"/>
        <v>100250000</v>
      </c>
      <c r="AE870" s="131">
        <f t="shared" si="494"/>
        <v>338290000</v>
      </c>
      <c r="AF870" s="131">
        <f>+AF871</f>
        <v>180122231.76000002</v>
      </c>
      <c r="AG870" s="131">
        <f>+AG871</f>
        <v>57917768.239999995</v>
      </c>
      <c r="AH870" s="131">
        <f>+AH871</f>
        <v>100250000</v>
      </c>
      <c r="AI870" s="131">
        <f t="shared" ref="AI870:AI901" si="507">SUM(AF870:AH870)</f>
        <v>338290000</v>
      </c>
      <c r="AJ870" s="131">
        <f t="shared" si="496"/>
        <v>0</v>
      </c>
      <c r="AK870" s="131">
        <f t="shared" si="496"/>
        <v>0</v>
      </c>
      <c r="AL870" s="131">
        <f t="shared" si="496"/>
        <v>0</v>
      </c>
      <c r="AM870" s="131">
        <f t="shared" ref="AM870:AM928" si="508">SUM(AJ870:AL870)</f>
        <v>0</v>
      </c>
      <c r="AN870" s="133">
        <f t="shared" si="497"/>
        <v>1.0000000000000002</v>
      </c>
      <c r="AO870" s="133">
        <f t="shared" si="497"/>
        <v>0.99999999999999989</v>
      </c>
      <c r="AP870" s="133">
        <f t="shared" si="497"/>
        <v>1</v>
      </c>
      <c r="AQ870" s="133">
        <f t="shared" si="497"/>
        <v>1</v>
      </c>
      <c r="AR870" s="138">
        <f t="shared" si="498"/>
        <v>0</v>
      </c>
      <c r="AS870" s="138">
        <f t="shared" si="498"/>
        <v>0</v>
      </c>
      <c r="AT870" s="138">
        <f t="shared" si="498"/>
        <v>75750000</v>
      </c>
      <c r="AU870" s="138">
        <f t="shared" ref="AU870:AU933" si="509">SUM(AR870:AT870)</f>
        <v>75750000</v>
      </c>
      <c r="AV870" s="173"/>
    </row>
    <row r="871" spans="1:48" s="96" customFormat="1">
      <c r="A871" s="219" t="s">
        <v>306</v>
      </c>
      <c r="B871" s="220"/>
      <c r="C871" s="145" t="s">
        <v>167</v>
      </c>
      <c r="D871" s="138">
        <v>167444000</v>
      </c>
      <c r="E871" s="138">
        <v>70596000</v>
      </c>
      <c r="F871" s="138">
        <v>176000000</v>
      </c>
      <c r="G871" s="138">
        <f t="shared" si="500"/>
        <v>414040000</v>
      </c>
      <c r="H871" s="138">
        <f>[3]BRH!E184</f>
        <v>12678231.76</v>
      </c>
      <c r="I871" s="138">
        <f>[3]BRH!E185</f>
        <v>-12678231.76</v>
      </c>
      <c r="J871" s="138"/>
      <c r="K871" s="138">
        <f t="shared" si="502"/>
        <v>0</v>
      </c>
      <c r="L871" s="138">
        <f t="shared" si="495"/>
        <v>180122231.75999999</v>
      </c>
      <c r="M871" s="138">
        <f t="shared" si="495"/>
        <v>57917768.240000002</v>
      </c>
      <c r="N871" s="138">
        <f t="shared" si="495"/>
        <v>176000000</v>
      </c>
      <c r="O871" s="138">
        <f t="shared" si="503"/>
        <v>414040000</v>
      </c>
      <c r="P871" s="138">
        <v>167444000</v>
      </c>
      <c r="Q871" s="138">
        <v>70596000</v>
      </c>
      <c r="R871" s="138">
        <v>100250000</v>
      </c>
      <c r="S871" s="138">
        <f t="shared" si="504"/>
        <v>338290000</v>
      </c>
      <c r="T871" s="138">
        <f>[3]BRH!H184</f>
        <v>12678231.76</v>
      </c>
      <c r="U871" s="138">
        <f>[3]BRH!H185</f>
        <v>-12678231.76</v>
      </c>
      <c r="V871" s="138"/>
      <c r="W871" s="138">
        <f t="shared" si="505"/>
        <v>0</v>
      </c>
      <c r="X871" s="138"/>
      <c r="Y871" s="138"/>
      <c r="Z871" s="138"/>
      <c r="AA871" s="138">
        <f t="shared" si="506"/>
        <v>0</v>
      </c>
      <c r="AB871" s="138">
        <f t="shared" si="501"/>
        <v>180122231.75999999</v>
      </c>
      <c r="AC871" s="138">
        <f t="shared" si="501"/>
        <v>57917768.240000002</v>
      </c>
      <c r="AD871" s="138">
        <f t="shared" si="501"/>
        <v>100250000</v>
      </c>
      <c r="AE871" s="138">
        <f t="shared" si="494"/>
        <v>338290000</v>
      </c>
      <c r="AF871" s="138">
        <f>[3]BRH!AX184</f>
        <v>180122231.76000002</v>
      </c>
      <c r="AG871" s="138">
        <f>[3]BRH!AX185</f>
        <v>57917768.239999995</v>
      </c>
      <c r="AH871" s="138">
        <f>[3]BRH!AX186</f>
        <v>100250000</v>
      </c>
      <c r="AI871" s="138">
        <f t="shared" si="507"/>
        <v>338290000</v>
      </c>
      <c r="AJ871" s="138">
        <f t="shared" si="496"/>
        <v>0</v>
      </c>
      <c r="AK871" s="138">
        <f t="shared" si="496"/>
        <v>0</v>
      </c>
      <c r="AL871" s="138">
        <f t="shared" si="496"/>
        <v>0</v>
      </c>
      <c r="AM871" s="138">
        <f t="shared" si="508"/>
        <v>0</v>
      </c>
      <c r="AN871" s="142">
        <f t="shared" si="497"/>
        <v>1.0000000000000002</v>
      </c>
      <c r="AO871" s="142">
        <f t="shared" si="497"/>
        <v>0.99999999999999989</v>
      </c>
      <c r="AP871" s="142">
        <f t="shared" si="497"/>
        <v>1</v>
      </c>
      <c r="AQ871" s="142">
        <f t="shared" si="497"/>
        <v>1</v>
      </c>
      <c r="AR871" s="138">
        <f t="shared" si="498"/>
        <v>0</v>
      </c>
      <c r="AS871" s="138">
        <f t="shared" si="498"/>
        <v>0</v>
      </c>
      <c r="AT871" s="138">
        <f t="shared" si="498"/>
        <v>75750000</v>
      </c>
      <c r="AU871" s="138">
        <f t="shared" si="509"/>
        <v>75750000</v>
      </c>
      <c r="AV871" s="143"/>
    </row>
    <row r="872" spans="1:48">
      <c r="A872" s="135" t="s">
        <v>227</v>
      </c>
      <c r="B872" s="136"/>
      <c r="C872" s="280"/>
      <c r="D872" s="172"/>
      <c r="E872" s="172"/>
      <c r="F872" s="172"/>
      <c r="G872" s="138">
        <f t="shared" si="500"/>
        <v>0</v>
      </c>
      <c r="H872" s="138"/>
      <c r="I872" s="138"/>
      <c r="J872" s="172"/>
      <c r="K872" s="138">
        <f t="shared" si="502"/>
        <v>0</v>
      </c>
      <c r="L872" s="138">
        <f t="shared" si="495"/>
        <v>0</v>
      </c>
      <c r="M872" s="138">
        <f t="shared" si="495"/>
        <v>0</v>
      </c>
      <c r="N872" s="138">
        <f t="shared" si="495"/>
        <v>0</v>
      </c>
      <c r="O872" s="138">
        <f t="shared" si="503"/>
        <v>0</v>
      </c>
      <c r="P872" s="172"/>
      <c r="Q872" s="172"/>
      <c r="R872" s="172"/>
      <c r="S872" s="138">
        <f t="shared" si="504"/>
        <v>0</v>
      </c>
      <c r="T872" s="138"/>
      <c r="U872" s="138"/>
      <c r="V872" s="172"/>
      <c r="W872" s="138">
        <f t="shared" si="505"/>
        <v>0</v>
      </c>
      <c r="X872" s="138"/>
      <c r="Y872" s="138"/>
      <c r="Z872" s="138"/>
      <c r="AA872" s="138">
        <f t="shared" si="506"/>
        <v>0</v>
      </c>
      <c r="AB872" s="138">
        <f t="shared" si="501"/>
        <v>0</v>
      </c>
      <c r="AC872" s="138">
        <f t="shared" si="501"/>
        <v>0</v>
      </c>
      <c r="AD872" s="138">
        <f t="shared" si="501"/>
        <v>0</v>
      </c>
      <c r="AE872" s="138">
        <f t="shared" si="494"/>
        <v>0</v>
      </c>
      <c r="AF872" s="138"/>
      <c r="AG872" s="138"/>
      <c r="AH872" s="138"/>
      <c r="AI872" s="138">
        <f t="shared" si="507"/>
        <v>0</v>
      </c>
      <c r="AJ872" s="138">
        <f t="shared" si="496"/>
        <v>0</v>
      </c>
      <c r="AK872" s="138">
        <f t="shared" si="496"/>
        <v>0</v>
      </c>
      <c r="AL872" s="138">
        <f t="shared" si="496"/>
        <v>0</v>
      </c>
      <c r="AM872" s="138">
        <f t="shared" si="508"/>
        <v>0</v>
      </c>
      <c r="AN872" s="142" t="str">
        <f t="shared" si="497"/>
        <v xml:space="preserve"> </v>
      </c>
      <c r="AO872" s="142" t="str">
        <f t="shared" si="497"/>
        <v xml:space="preserve"> </v>
      </c>
      <c r="AP872" s="142" t="str">
        <f t="shared" si="497"/>
        <v xml:space="preserve"> </v>
      </c>
      <c r="AQ872" s="142" t="str">
        <f t="shared" si="497"/>
        <v xml:space="preserve"> </v>
      </c>
      <c r="AR872" s="138">
        <f t="shared" si="498"/>
        <v>0</v>
      </c>
      <c r="AS872" s="138">
        <f t="shared" si="498"/>
        <v>0</v>
      </c>
      <c r="AT872" s="138">
        <f t="shared" si="498"/>
        <v>0</v>
      </c>
      <c r="AU872" s="138">
        <f t="shared" si="509"/>
        <v>0</v>
      </c>
      <c r="AV872" s="173"/>
    </row>
    <row r="873" spans="1:48">
      <c r="A873" s="176" t="s">
        <v>227</v>
      </c>
      <c r="B873" s="177"/>
      <c r="C873" s="282" t="s">
        <v>307</v>
      </c>
      <c r="D873" s="278">
        <f>SUM(D874:D875)</f>
        <v>86747000</v>
      </c>
      <c r="E873" s="278">
        <f>SUM(E874:E875)</f>
        <v>53112000</v>
      </c>
      <c r="F873" s="278">
        <f>SUM(F874:F875)</f>
        <v>56697000</v>
      </c>
      <c r="G873" s="131">
        <f t="shared" si="500"/>
        <v>196556000</v>
      </c>
      <c r="H873" s="131">
        <f>SUM(H874:H875)</f>
        <v>0</v>
      </c>
      <c r="I873" s="131">
        <f>SUM(I874:I875)</f>
        <v>0</v>
      </c>
      <c r="J873" s="278">
        <f>SUM(J874:J875)</f>
        <v>0</v>
      </c>
      <c r="K873" s="131">
        <f t="shared" si="502"/>
        <v>0</v>
      </c>
      <c r="L873" s="131">
        <f t="shared" si="495"/>
        <v>86747000</v>
      </c>
      <c r="M873" s="131">
        <f t="shared" si="495"/>
        <v>53112000</v>
      </c>
      <c r="N873" s="131">
        <f t="shared" si="495"/>
        <v>56697000</v>
      </c>
      <c r="O873" s="131">
        <f t="shared" si="503"/>
        <v>196556000</v>
      </c>
      <c r="P873" s="278">
        <f>SUM(P874:P875)</f>
        <v>86747000</v>
      </c>
      <c r="Q873" s="278">
        <f>SUM(Q874:Q875)</f>
        <v>53112000</v>
      </c>
      <c r="R873" s="278">
        <f>SUM(R874:R875)</f>
        <v>56697000</v>
      </c>
      <c r="S873" s="131">
        <f t="shared" si="504"/>
        <v>196556000</v>
      </c>
      <c r="T873" s="131">
        <f>SUM(T874:T875)</f>
        <v>0</v>
      </c>
      <c r="U873" s="131">
        <f>SUM(U874:U875)</f>
        <v>0</v>
      </c>
      <c r="V873" s="278">
        <f>SUM(V874:V875)</f>
        <v>0</v>
      </c>
      <c r="W873" s="131">
        <f t="shared" si="505"/>
        <v>0</v>
      </c>
      <c r="X873" s="131">
        <f>SUM(X874:X875)</f>
        <v>0</v>
      </c>
      <c r="Y873" s="131">
        <f>SUM(Y874:Y875)</f>
        <v>0</v>
      </c>
      <c r="Z873" s="131">
        <f>SUM(Z874:Z875)</f>
        <v>0</v>
      </c>
      <c r="AA873" s="131">
        <f t="shared" si="506"/>
        <v>0</v>
      </c>
      <c r="AB873" s="131">
        <f t="shared" si="501"/>
        <v>86747000</v>
      </c>
      <c r="AC873" s="131">
        <f t="shared" si="501"/>
        <v>53112000</v>
      </c>
      <c r="AD873" s="131">
        <f t="shared" si="501"/>
        <v>56697000</v>
      </c>
      <c r="AE873" s="131">
        <f t="shared" si="494"/>
        <v>196556000</v>
      </c>
      <c r="AF873" s="131">
        <f>SUM(AF874:AF875)</f>
        <v>86747000</v>
      </c>
      <c r="AG873" s="131">
        <f>SUM(AG874:AG875)</f>
        <v>52213826.099999994</v>
      </c>
      <c r="AH873" s="131">
        <f>SUM(AH874:AH875)</f>
        <v>5113000</v>
      </c>
      <c r="AI873" s="131">
        <f t="shared" si="507"/>
        <v>144073826.09999999</v>
      </c>
      <c r="AJ873" s="131">
        <f t="shared" si="496"/>
        <v>0</v>
      </c>
      <c r="AK873" s="131">
        <f t="shared" si="496"/>
        <v>898173.90000000596</v>
      </c>
      <c r="AL873" s="131">
        <f t="shared" si="496"/>
        <v>51584000</v>
      </c>
      <c r="AM873" s="131">
        <f t="shared" si="508"/>
        <v>52482173.900000006</v>
      </c>
      <c r="AN873" s="133">
        <f t="shared" si="497"/>
        <v>1</v>
      </c>
      <c r="AO873" s="133">
        <f t="shared" si="497"/>
        <v>0.98308905896972421</v>
      </c>
      <c r="AP873" s="133">
        <f t="shared" si="497"/>
        <v>9.0181138331834138E-2</v>
      </c>
      <c r="AQ873" s="133">
        <f t="shared" si="497"/>
        <v>0.73299123964671642</v>
      </c>
      <c r="AR873" s="131">
        <f t="shared" si="498"/>
        <v>0</v>
      </c>
      <c r="AS873" s="131">
        <f t="shared" si="498"/>
        <v>0</v>
      </c>
      <c r="AT873" s="131">
        <f t="shared" si="498"/>
        <v>0</v>
      </c>
      <c r="AU873" s="131">
        <f t="shared" si="509"/>
        <v>0</v>
      </c>
      <c r="AV873" s="173"/>
    </row>
    <row r="874" spans="1:48" s="96" customFormat="1">
      <c r="A874" s="219" t="s">
        <v>308</v>
      </c>
      <c r="B874" s="220"/>
      <c r="C874" s="145" t="s">
        <v>178</v>
      </c>
      <c r="D874" s="138">
        <v>58331000</v>
      </c>
      <c r="E874" s="138">
        <v>16394000</v>
      </c>
      <c r="F874" s="138">
        <v>12697000</v>
      </c>
      <c r="G874" s="138">
        <f t="shared" si="500"/>
        <v>87422000</v>
      </c>
      <c r="H874" s="138">
        <f>[3]CULION!E184</f>
        <v>0</v>
      </c>
      <c r="I874" s="138">
        <f>[3]CULION!E185</f>
        <v>0</v>
      </c>
      <c r="J874" s="138"/>
      <c r="K874" s="138">
        <f t="shared" si="502"/>
        <v>0</v>
      </c>
      <c r="L874" s="138">
        <f t="shared" si="495"/>
        <v>58331000</v>
      </c>
      <c r="M874" s="138">
        <f t="shared" si="495"/>
        <v>16394000</v>
      </c>
      <c r="N874" s="138">
        <f t="shared" si="495"/>
        <v>12697000</v>
      </c>
      <c r="O874" s="138">
        <f t="shared" si="503"/>
        <v>87422000</v>
      </c>
      <c r="P874" s="138">
        <v>58331000</v>
      </c>
      <c r="Q874" s="138">
        <v>16394000</v>
      </c>
      <c r="R874" s="138">
        <f>+J874+N874</f>
        <v>12697000</v>
      </c>
      <c r="S874" s="138">
        <f t="shared" si="504"/>
        <v>87422000</v>
      </c>
      <c r="T874" s="138">
        <f>[3]CULION!H184</f>
        <v>0</v>
      </c>
      <c r="U874" s="138">
        <f>[3]CULION!H185</f>
        <v>0</v>
      </c>
      <c r="V874" s="138"/>
      <c r="W874" s="138">
        <f t="shared" si="505"/>
        <v>0</v>
      </c>
      <c r="X874" s="138"/>
      <c r="Y874" s="138"/>
      <c r="Z874" s="138"/>
      <c r="AA874" s="138">
        <f t="shared" si="506"/>
        <v>0</v>
      </c>
      <c r="AB874" s="138">
        <f t="shared" si="501"/>
        <v>58331000</v>
      </c>
      <c r="AC874" s="138">
        <f t="shared" si="501"/>
        <v>16394000</v>
      </c>
      <c r="AD874" s="138">
        <f t="shared" si="501"/>
        <v>12697000</v>
      </c>
      <c r="AE874" s="138">
        <f t="shared" si="494"/>
        <v>87422000</v>
      </c>
      <c r="AF874" s="138">
        <f>[3]CULION!AX184</f>
        <v>58331000</v>
      </c>
      <c r="AG874" s="138">
        <f>[3]CULION!AX185</f>
        <v>16394000</v>
      </c>
      <c r="AH874" s="138">
        <f>[3]CULION!AX186</f>
        <v>5113000</v>
      </c>
      <c r="AI874" s="138">
        <f t="shared" si="507"/>
        <v>79838000</v>
      </c>
      <c r="AJ874" s="138">
        <f t="shared" si="496"/>
        <v>0</v>
      </c>
      <c r="AK874" s="138">
        <f t="shared" si="496"/>
        <v>0</v>
      </c>
      <c r="AL874" s="138">
        <f t="shared" si="496"/>
        <v>7584000</v>
      </c>
      <c r="AM874" s="138">
        <f t="shared" si="508"/>
        <v>7584000</v>
      </c>
      <c r="AN874" s="142">
        <f t="shared" si="497"/>
        <v>1</v>
      </c>
      <c r="AO874" s="142">
        <f t="shared" si="497"/>
        <v>1</v>
      </c>
      <c r="AP874" s="142">
        <f t="shared" si="497"/>
        <v>0.4026935496573994</v>
      </c>
      <c r="AQ874" s="142">
        <f t="shared" si="497"/>
        <v>0.91324838141428932</v>
      </c>
      <c r="AR874" s="138">
        <f t="shared" si="498"/>
        <v>0</v>
      </c>
      <c r="AS874" s="138">
        <f t="shared" si="498"/>
        <v>0</v>
      </c>
      <c r="AT874" s="138">
        <f t="shared" si="498"/>
        <v>0</v>
      </c>
      <c r="AU874" s="138">
        <f t="shared" si="509"/>
        <v>0</v>
      </c>
      <c r="AV874" s="143"/>
    </row>
    <row r="875" spans="1:48" s="96" customFormat="1">
      <c r="A875" s="219" t="s">
        <v>309</v>
      </c>
      <c r="B875" s="220"/>
      <c r="C875" s="145" t="s">
        <v>224</v>
      </c>
      <c r="D875" s="138">
        <v>28416000</v>
      </c>
      <c r="E875" s="138">
        <v>36718000</v>
      </c>
      <c r="F875" s="138">
        <v>44000000</v>
      </c>
      <c r="G875" s="138">
        <f t="shared" si="500"/>
        <v>109134000</v>
      </c>
      <c r="H875" s="138">
        <f>[3]ONP!E184</f>
        <v>0</v>
      </c>
      <c r="I875" s="138">
        <f>[3]ONP!E185</f>
        <v>0</v>
      </c>
      <c r="J875" s="138"/>
      <c r="K875" s="138">
        <f t="shared" si="502"/>
        <v>0</v>
      </c>
      <c r="L875" s="138">
        <f t="shared" si="495"/>
        <v>28416000</v>
      </c>
      <c r="M875" s="138">
        <f t="shared" si="495"/>
        <v>36718000</v>
      </c>
      <c r="N875" s="138">
        <f t="shared" si="495"/>
        <v>44000000</v>
      </c>
      <c r="O875" s="138">
        <f t="shared" si="503"/>
        <v>109134000</v>
      </c>
      <c r="P875" s="138">
        <v>28416000</v>
      </c>
      <c r="Q875" s="138">
        <v>36718000</v>
      </c>
      <c r="R875" s="138">
        <f>+J875+N875</f>
        <v>44000000</v>
      </c>
      <c r="S875" s="138">
        <f t="shared" si="504"/>
        <v>109134000</v>
      </c>
      <c r="T875" s="138">
        <f>[3]ONP!H184</f>
        <v>0</v>
      </c>
      <c r="U875" s="138">
        <f>[3]ONP!H185</f>
        <v>0</v>
      </c>
      <c r="V875" s="138"/>
      <c r="W875" s="138">
        <f t="shared" si="505"/>
        <v>0</v>
      </c>
      <c r="X875" s="138"/>
      <c r="Y875" s="138"/>
      <c r="Z875" s="138"/>
      <c r="AA875" s="138">
        <f t="shared" si="506"/>
        <v>0</v>
      </c>
      <c r="AB875" s="138">
        <f t="shared" si="501"/>
        <v>28416000</v>
      </c>
      <c r="AC875" s="138">
        <f t="shared" si="501"/>
        <v>36718000</v>
      </c>
      <c r="AD875" s="138">
        <f t="shared" si="501"/>
        <v>44000000</v>
      </c>
      <c r="AE875" s="138">
        <f t="shared" si="494"/>
        <v>109134000</v>
      </c>
      <c r="AF875" s="138">
        <f>[3]ONP!AX184</f>
        <v>28416000</v>
      </c>
      <c r="AG875" s="138">
        <f>[3]ONP!AX185</f>
        <v>35819826.099999994</v>
      </c>
      <c r="AH875" s="138">
        <f>[3]ONP!AX186</f>
        <v>0</v>
      </c>
      <c r="AI875" s="138">
        <f t="shared" si="507"/>
        <v>64235826.099999994</v>
      </c>
      <c r="AJ875" s="138">
        <f t="shared" si="496"/>
        <v>0</v>
      </c>
      <c r="AK875" s="138">
        <f t="shared" si="496"/>
        <v>898173.90000000596</v>
      </c>
      <c r="AL875" s="138">
        <f t="shared" si="496"/>
        <v>44000000</v>
      </c>
      <c r="AM875" s="138">
        <f t="shared" si="508"/>
        <v>44898173.900000006</v>
      </c>
      <c r="AN875" s="142">
        <f t="shared" si="497"/>
        <v>1</v>
      </c>
      <c r="AO875" s="142">
        <f t="shared" si="497"/>
        <v>0.97553859415000799</v>
      </c>
      <c r="AP875" s="142">
        <f t="shared" si="497"/>
        <v>0</v>
      </c>
      <c r="AQ875" s="142">
        <f t="shared" si="497"/>
        <v>0.58859591053200644</v>
      </c>
      <c r="AR875" s="138">
        <f t="shared" si="498"/>
        <v>0</v>
      </c>
      <c r="AS875" s="138">
        <f t="shared" si="498"/>
        <v>0</v>
      </c>
      <c r="AT875" s="138">
        <f t="shared" si="498"/>
        <v>0</v>
      </c>
      <c r="AU875" s="138">
        <f t="shared" si="509"/>
        <v>0</v>
      </c>
      <c r="AV875" s="143"/>
    </row>
    <row r="876" spans="1:48">
      <c r="A876" s="135" t="s">
        <v>227</v>
      </c>
      <c r="B876" s="136"/>
      <c r="C876" s="280"/>
      <c r="D876" s="172"/>
      <c r="E876" s="172"/>
      <c r="F876" s="172"/>
      <c r="G876" s="138">
        <f t="shared" si="500"/>
        <v>0</v>
      </c>
      <c r="H876" s="138"/>
      <c r="I876" s="138"/>
      <c r="J876" s="172"/>
      <c r="K876" s="138">
        <f t="shared" si="502"/>
        <v>0</v>
      </c>
      <c r="L876" s="138">
        <f t="shared" si="495"/>
        <v>0</v>
      </c>
      <c r="M876" s="138">
        <f t="shared" si="495"/>
        <v>0</v>
      </c>
      <c r="N876" s="138">
        <f t="shared" si="495"/>
        <v>0</v>
      </c>
      <c r="O876" s="138">
        <f t="shared" si="503"/>
        <v>0</v>
      </c>
      <c r="P876" s="172"/>
      <c r="Q876" s="172"/>
      <c r="R876" s="172"/>
      <c r="S876" s="138">
        <f t="shared" si="504"/>
        <v>0</v>
      </c>
      <c r="T876" s="138"/>
      <c r="U876" s="138"/>
      <c r="V876" s="172"/>
      <c r="W876" s="138">
        <f t="shared" si="505"/>
        <v>0</v>
      </c>
      <c r="X876" s="138"/>
      <c r="Y876" s="138"/>
      <c r="Z876" s="138"/>
      <c r="AA876" s="138">
        <f t="shared" si="506"/>
        <v>0</v>
      </c>
      <c r="AB876" s="138">
        <f t="shared" si="501"/>
        <v>0</v>
      </c>
      <c r="AC876" s="138">
        <f t="shared" si="501"/>
        <v>0</v>
      </c>
      <c r="AD876" s="138">
        <f t="shared" si="501"/>
        <v>0</v>
      </c>
      <c r="AE876" s="138">
        <f t="shared" si="494"/>
        <v>0</v>
      </c>
      <c r="AF876" s="138"/>
      <c r="AG876" s="138"/>
      <c r="AH876" s="138"/>
      <c r="AI876" s="138">
        <f t="shared" si="507"/>
        <v>0</v>
      </c>
      <c r="AJ876" s="138">
        <f t="shared" si="496"/>
        <v>0</v>
      </c>
      <c r="AK876" s="138">
        <f t="shared" si="496"/>
        <v>0</v>
      </c>
      <c r="AL876" s="138">
        <f t="shared" si="496"/>
        <v>0</v>
      </c>
      <c r="AM876" s="138">
        <f t="shared" si="508"/>
        <v>0</v>
      </c>
      <c r="AN876" s="142" t="str">
        <f t="shared" si="497"/>
        <v xml:space="preserve"> </v>
      </c>
      <c r="AO876" s="142" t="str">
        <f t="shared" si="497"/>
        <v xml:space="preserve"> </v>
      </c>
      <c r="AP876" s="142" t="str">
        <f t="shared" si="497"/>
        <v xml:space="preserve"> </v>
      </c>
      <c r="AQ876" s="142" t="str">
        <f t="shared" si="497"/>
        <v xml:space="preserve"> </v>
      </c>
      <c r="AR876" s="138">
        <f t="shared" si="498"/>
        <v>0</v>
      </c>
      <c r="AS876" s="138">
        <f t="shared" si="498"/>
        <v>0</v>
      </c>
      <c r="AT876" s="138">
        <f t="shared" si="498"/>
        <v>0</v>
      </c>
      <c r="AU876" s="138">
        <f t="shared" si="509"/>
        <v>0</v>
      </c>
      <c r="AV876" s="173"/>
    </row>
    <row r="877" spans="1:48">
      <c r="A877" s="176" t="s">
        <v>227</v>
      </c>
      <c r="B877" s="177"/>
      <c r="C877" s="208" t="s">
        <v>310</v>
      </c>
      <c r="D877" s="278">
        <f>SUM(D878:D880)</f>
        <v>409596000</v>
      </c>
      <c r="E877" s="278">
        <f>SUM(E878:E880)</f>
        <v>225704000</v>
      </c>
      <c r="F877" s="278">
        <f>SUM(F878:F880)</f>
        <v>787503000</v>
      </c>
      <c r="G877" s="131">
        <f t="shared" si="500"/>
        <v>1422803000</v>
      </c>
      <c r="H877" s="131">
        <f>SUM(H878:H880)</f>
        <v>9938279</v>
      </c>
      <c r="I877" s="131">
        <f>SUM(I878:I880)</f>
        <v>-9938279</v>
      </c>
      <c r="J877" s="278">
        <f>SUM(J878:J880)</f>
        <v>0</v>
      </c>
      <c r="K877" s="131">
        <f t="shared" si="502"/>
        <v>0</v>
      </c>
      <c r="L877" s="131">
        <f t="shared" si="495"/>
        <v>419534279</v>
      </c>
      <c r="M877" s="131">
        <f t="shared" si="495"/>
        <v>215765721</v>
      </c>
      <c r="N877" s="131">
        <f t="shared" si="495"/>
        <v>787503000</v>
      </c>
      <c r="O877" s="131">
        <f t="shared" si="503"/>
        <v>1422803000</v>
      </c>
      <c r="P877" s="278">
        <f>SUM(P878:P880)</f>
        <v>409596000</v>
      </c>
      <c r="Q877" s="278">
        <f>SUM(Q878:Q880)</f>
        <v>225204000</v>
      </c>
      <c r="R877" s="278">
        <f>SUM(R878:R880)</f>
        <v>242503000</v>
      </c>
      <c r="S877" s="131">
        <f t="shared" si="504"/>
        <v>877303000</v>
      </c>
      <c r="T877" s="131">
        <f>SUM(T878:T880)</f>
        <v>9938279</v>
      </c>
      <c r="U877" s="131">
        <f>SUM(U878:U880)</f>
        <v>-9938279</v>
      </c>
      <c r="V877" s="278">
        <f>SUM(V878:V880)</f>
        <v>0</v>
      </c>
      <c r="W877" s="131">
        <f t="shared" si="505"/>
        <v>0</v>
      </c>
      <c r="X877" s="131">
        <f>SUM(X878:X880)</f>
        <v>0</v>
      </c>
      <c r="Y877" s="131">
        <f>SUM(Y878:Y880)</f>
        <v>0</v>
      </c>
      <c r="Z877" s="131">
        <f>SUM(Z878:Z880)</f>
        <v>0</v>
      </c>
      <c r="AA877" s="131">
        <f t="shared" si="506"/>
        <v>0</v>
      </c>
      <c r="AB877" s="131">
        <f t="shared" si="501"/>
        <v>419534279</v>
      </c>
      <c r="AC877" s="131">
        <f t="shared" si="501"/>
        <v>215265721</v>
      </c>
      <c r="AD877" s="131">
        <f t="shared" si="501"/>
        <v>242503000</v>
      </c>
      <c r="AE877" s="131">
        <f t="shared" si="494"/>
        <v>877303000</v>
      </c>
      <c r="AF877" s="131">
        <f>SUM(AF878:AF880)</f>
        <v>419356781.14999998</v>
      </c>
      <c r="AG877" s="131">
        <f>SUM(AG878:AG880)</f>
        <v>208365033.99999997</v>
      </c>
      <c r="AH877" s="131">
        <f>SUM(AH878:AH880)</f>
        <v>115503000</v>
      </c>
      <c r="AI877" s="131">
        <f t="shared" si="507"/>
        <v>743224815.14999998</v>
      </c>
      <c r="AJ877" s="131">
        <f t="shared" si="496"/>
        <v>177497.85000002384</v>
      </c>
      <c r="AK877" s="131">
        <f t="shared" si="496"/>
        <v>6900687.0000000298</v>
      </c>
      <c r="AL877" s="131">
        <f t="shared" si="496"/>
        <v>127000000</v>
      </c>
      <c r="AM877" s="131">
        <f t="shared" si="508"/>
        <v>134078184.85000005</v>
      </c>
      <c r="AN877" s="133">
        <f t="shared" si="497"/>
        <v>0.99957691693173889</v>
      </c>
      <c r="AO877" s="133">
        <f t="shared" si="497"/>
        <v>0.96794340051939798</v>
      </c>
      <c r="AP877" s="133">
        <f t="shared" si="497"/>
        <v>0.47629513861684186</v>
      </c>
      <c r="AQ877" s="133">
        <f t="shared" si="497"/>
        <v>0.84717003720493378</v>
      </c>
      <c r="AR877" s="131">
        <f t="shared" si="498"/>
        <v>0</v>
      </c>
      <c r="AS877" s="131">
        <f t="shared" si="498"/>
        <v>500000</v>
      </c>
      <c r="AT877" s="131">
        <f t="shared" si="498"/>
        <v>545000000</v>
      </c>
      <c r="AU877" s="131">
        <f t="shared" si="509"/>
        <v>545500000</v>
      </c>
      <c r="AV877" s="173"/>
    </row>
    <row r="878" spans="1:48" s="96" customFormat="1">
      <c r="A878" s="219" t="s">
        <v>311</v>
      </c>
      <c r="B878" s="220"/>
      <c r="C878" s="137" t="s">
        <v>116</v>
      </c>
      <c r="D878" s="138">
        <v>236658000</v>
      </c>
      <c r="E878" s="138">
        <v>117814000</v>
      </c>
      <c r="F878" s="138">
        <v>375000000</v>
      </c>
      <c r="G878" s="138">
        <f t="shared" si="500"/>
        <v>729472000</v>
      </c>
      <c r="H878" s="138">
        <f>[3]BMC!E184</f>
        <v>3555250</v>
      </c>
      <c r="I878" s="138">
        <f>[3]BMC!E185</f>
        <v>-3555250</v>
      </c>
      <c r="J878" s="138"/>
      <c r="K878" s="138">
        <f t="shared" si="502"/>
        <v>0</v>
      </c>
      <c r="L878" s="138">
        <f t="shared" si="495"/>
        <v>240213250</v>
      </c>
      <c r="M878" s="138">
        <f t="shared" si="495"/>
        <v>114258750</v>
      </c>
      <c r="N878" s="138">
        <f t="shared" si="495"/>
        <v>375000000</v>
      </c>
      <c r="O878" s="138">
        <f t="shared" si="503"/>
        <v>729472000</v>
      </c>
      <c r="P878" s="138">
        <v>236658000</v>
      </c>
      <c r="Q878" s="138">
        <v>117814000</v>
      </c>
      <c r="R878" s="138">
        <v>100000000</v>
      </c>
      <c r="S878" s="138">
        <f t="shared" si="504"/>
        <v>454472000</v>
      </c>
      <c r="T878" s="138">
        <f>[3]BMC!H184</f>
        <v>3555250</v>
      </c>
      <c r="U878" s="138">
        <f>[3]BMC!H185</f>
        <v>-3555250</v>
      </c>
      <c r="V878" s="138"/>
      <c r="W878" s="138">
        <f t="shared" si="505"/>
        <v>0</v>
      </c>
      <c r="X878" s="138"/>
      <c r="Y878" s="138"/>
      <c r="Z878" s="138"/>
      <c r="AA878" s="138">
        <f t="shared" si="506"/>
        <v>0</v>
      </c>
      <c r="AB878" s="138">
        <f t="shared" si="501"/>
        <v>240213250</v>
      </c>
      <c r="AC878" s="138">
        <f t="shared" si="501"/>
        <v>114258750</v>
      </c>
      <c r="AD878" s="138">
        <f t="shared" si="501"/>
        <v>100000000</v>
      </c>
      <c r="AE878" s="138">
        <f t="shared" si="494"/>
        <v>454472000</v>
      </c>
      <c r="AF878" s="138">
        <f>[3]BMC!AX184</f>
        <v>240213250</v>
      </c>
      <c r="AG878" s="138">
        <f>[3]BMC!AX185</f>
        <v>108220157.52</v>
      </c>
      <c r="AH878" s="138">
        <f>[3]BMC!AX186</f>
        <v>0</v>
      </c>
      <c r="AI878" s="138">
        <f t="shared" si="507"/>
        <v>348433407.51999998</v>
      </c>
      <c r="AJ878" s="138">
        <f t="shared" si="496"/>
        <v>0</v>
      </c>
      <c r="AK878" s="138">
        <f t="shared" si="496"/>
        <v>6038592.4800000042</v>
      </c>
      <c r="AL878" s="138">
        <f t="shared" si="496"/>
        <v>100000000</v>
      </c>
      <c r="AM878" s="138">
        <f t="shared" si="508"/>
        <v>106038592.48</v>
      </c>
      <c r="AN878" s="142">
        <f t="shared" si="497"/>
        <v>1</v>
      </c>
      <c r="AO878" s="142">
        <f t="shared" si="497"/>
        <v>0.9471498464669007</v>
      </c>
      <c r="AP878" s="142">
        <f t="shared" si="497"/>
        <v>0</v>
      </c>
      <c r="AQ878" s="142">
        <f t="shared" si="497"/>
        <v>0.7666773916104842</v>
      </c>
      <c r="AR878" s="138">
        <f t="shared" si="498"/>
        <v>0</v>
      </c>
      <c r="AS878" s="138">
        <f t="shared" si="498"/>
        <v>0</v>
      </c>
      <c r="AT878" s="138">
        <f t="shared" si="498"/>
        <v>275000000</v>
      </c>
      <c r="AU878" s="138">
        <f t="shared" si="509"/>
        <v>275000000</v>
      </c>
      <c r="AV878" s="143"/>
    </row>
    <row r="879" spans="1:48" s="96" customFormat="1" ht="24">
      <c r="A879" s="219" t="s">
        <v>312</v>
      </c>
      <c r="B879" s="220"/>
      <c r="C879" s="137" t="s">
        <v>117</v>
      </c>
      <c r="D879" s="138">
        <v>144207000</v>
      </c>
      <c r="E879" s="138">
        <v>82563000</v>
      </c>
      <c r="F879" s="138">
        <v>370000000</v>
      </c>
      <c r="G879" s="138">
        <f t="shared" si="500"/>
        <v>596770000</v>
      </c>
      <c r="H879" s="138">
        <f>[3]BRTTH!E184</f>
        <v>5536680</v>
      </c>
      <c r="I879" s="138">
        <f>[3]BRTTH!E185</f>
        <v>-5536680</v>
      </c>
      <c r="J879" s="138"/>
      <c r="K879" s="138">
        <f t="shared" si="502"/>
        <v>0</v>
      </c>
      <c r="L879" s="138">
        <f t="shared" si="495"/>
        <v>149743680</v>
      </c>
      <c r="M879" s="138">
        <f t="shared" si="495"/>
        <v>77026320</v>
      </c>
      <c r="N879" s="138">
        <f t="shared" si="495"/>
        <v>370000000</v>
      </c>
      <c r="O879" s="138">
        <f t="shared" si="503"/>
        <v>596770000</v>
      </c>
      <c r="P879" s="138">
        <v>144207000</v>
      </c>
      <c r="Q879" s="138">
        <v>82063000</v>
      </c>
      <c r="R879" s="138">
        <v>100000000</v>
      </c>
      <c r="S879" s="138">
        <f t="shared" si="504"/>
        <v>326270000</v>
      </c>
      <c r="T879" s="138">
        <f>[3]BRTTH!H184</f>
        <v>5536680</v>
      </c>
      <c r="U879" s="138">
        <f>[3]BRTTH!H185</f>
        <v>-5536680</v>
      </c>
      <c r="V879" s="138"/>
      <c r="W879" s="138">
        <f t="shared" si="505"/>
        <v>0</v>
      </c>
      <c r="X879" s="138"/>
      <c r="Y879" s="138"/>
      <c r="Z879" s="138"/>
      <c r="AA879" s="138">
        <f t="shared" si="506"/>
        <v>0</v>
      </c>
      <c r="AB879" s="138">
        <f t="shared" si="501"/>
        <v>149743680</v>
      </c>
      <c r="AC879" s="138">
        <f t="shared" si="501"/>
        <v>76526320</v>
      </c>
      <c r="AD879" s="138">
        <f t="shared" si="501"/>
        <v>100000000</v>
      </c>
      <c r="AE879" s="138">
        <f t="shared" si="494"/>
        <v>326270000</v>
      </c>
      <c r="AF879" s="138">
        <f>[3]BRTTH!AX184</f>
        <v>149743680</v>
      </c>
      <c r="AG879" s="138">
        <f>[3]BRTTH!AX185</f>
        <v>75065933.629999995</v>
      </c>
      <c r="AH879" s="138">
        <f>[3]BRTTH!AX186</f>
        <v>100000000</v>
      </c>
      <c r="AI879" s="138">
        <f t="shared" si="507"/>
        <v>324809613.63</v>
      </c>
      <c r="AJ879" s="138">
        <f t="shared" si="496"/>
        <v>0</v>
      </c>
      <c r="AK879" s="138">
        <f t="shared" si="496"/>
        <v>1460386.3700000048</v>
      </c>
      <c r="AL879" s="138">
        <f t="shared" si="496"/>
        <v>0</v>
      </c>
      <c r="AM879" s="138">
        <f t="shared" si="508"/>
        <v>1460386.3700000048</v>
      </c>
      <c r="AN879" s="142">
        <f t="shared" si="497"/>
        <v>1</v>
      </c>
      <c r="AO879" s="142">
        <f t="shared" si="497"/>
        <v>0.98091654779688864</v>
      </c>
      <c r="AP879" s="142">
        <f t="shared" si="497"/>
        <v>1</v>
      </c>
      <c r="AQ879" s="142">
        <f t="shared" si="497"/>
        <v>0.9955239943298495</v>
      </c>
      <c r="AR879" s="138">
        <f t="shared" si="498"/>
        <v>0</v>
      </c>
      <c r="AS879" s="138">
        <f t="shared" si="498"/>
        <v>500000</v>
      </c>
      <c r="AT879" s="138">
        <f t="shared" si="498"/>
        <v>270000000</v>
      </c>
      <c r="AU879" s="138">
        <f t="shared" si="509"/>
        <v>270500000</v>
      </c>
      <c r="AV879" s="143"/>
    </row>
    <row r="880" spans="1:48" s="96" customFormat="1">
      <c r="A880" s="219" t="s">
        <v>313</v>
      </c>
      <c r="B880" s="220"/>
      <c r="C880" s="137" t="s">
        <v>118</v>
      </c>
      <c r="D880" s="138">
        <v>28731000</v>
      </c>
      <c r="E880" s="138">
        <v>25327000</v>
      </c>
      <c r="F880" s="138">
        <v>42503000</v>
      </c>
      <c r="G880" s="138">
        <f t="shared" si="500"/>
        <v>96561000</v>
      </c>
      <c r="H880" s="138">
        <f>[3]BS!E184</f>
        <v>846349</v>
      </c>
      <c r="I880" s="138">
        <f>[3]BS!E185</f>
        <v>-846349</v>
      </c>
      <c r="J880" s="138"/>
      <c r="K880" s="138">
        <f t="shared" si="502"/>
        <v>0</v>
      </c>
      <c r="L880" s="138">
        <f t="shared" si="495"/>
        <v>29577349</v>
      </c>
      <c r="M880" s="138">
        <f t="shared" si="495"/>
        <v>24480651</v>
      </c>
      <c r="N880" s="138">
        <f t="shared" si="495"/>
        <v>42503000</v>
      </c>
      <c r="O880" s="138">
        <f t="shared" si="503"/>
        <v>96561000</v>
      </c>
      <c r="P880" s="138">
        <v>28731000</v>
      </c>
      <c r="Q880" s="138">
        <v>25327000</v>
      </c>
      <c r="R880" s="138">
        <v>42503000</v>
      </c>
      <c r="S880" s="138">
        <f t="shared" si="504"/>
        <v>96561000</v>
      </c>
      <c r="T880" s="138">
        <f>[3]BS!H184</f>
        <v>846349</v>
      </c>
      <c r="U880" s="138">
        <f>[3]BS!H185</f>
        <v>-846349</v>
      </c>
      <c r="V880" s="138"/>
      <c r="W880" s="138">
        <f t="shared" si="505"/>
        <v>0</v>
      </c>
      <c r="X880" s="138"/>
      <c r="Y880" s="138"/>
      <c r="Z880" s="138"/>
      <c r="AA880" s="138">
        <f t="shared" si="506"/>
        <v>0</v>
      </c>
      <c r="AB880" s="138">
        <f t="shared" si="501"/>
        <v>29577349</v>
      </c>
      <c r="AC880" s="138">
        <f t="shared" si="501"/>
        <v>24480651</v>
      </c>
      <c r="AD880" s="138">
        <f t="shared" si="501"/>
        <v>42503000</v>
      </c>
      <c r="AE880" s="138">
        <f t="shared" si="494"/>
        <v>96561000</v>
      </c>
      <c r="AF880" s="138">
        <f>[3]BS!AX184</f>
        <v>29399851.150000002</v>
      </c>
      <c r="AG880" s="138">
        <f>[3]BS!AX185</f>
        <v>25078942.850000001</v>
      </c>
      <c r="AH880" s="138">
        <f>[3]BS!AX186</f>
        <v>15503000</v>
      </c>
      <c r="AI880" s="138">
        <f t="shared" si="507"/>
        <v>69981794</v>
      </c>
      <c r="AJ880" s="138">
        <f t="shared" si="496"/>
        <v>177497.84999999776</v>
      </c>
      <c r="AK880" s="138">
        <f t="shared" si="496"/>
        <v>-598291.85000000149</v>
      </c>
      <c r="AL880" s="138">
        <f t="shared" si="496"/>
        <v>27000000</v>
      </c>
      <c r="AM880" s="138">
        <f t="shared" si="508"/>
        <v>26579205.999999996</v>
      </c>
      <c r="AN880" s="142">
        <f t="shared" si="497"/>
        <v>0.99399885872124649</v>
      </c>
      <c r="AO880" s="142">
        <f t="shared" si="497"/>
        <v>1.0244393766325903</v>
      </c>
      <c r="AP880" s="142">
        <f t="shared" si="497"/>
        <v>0.3647507234783427</v>
      </c>
      <c r="AQ880" s="142">
        <f t="shared" si="497"/>
        <v>0.72474181087602652</v>
      </c>
      <c r="AR880" s="138">
        <f t="shared" si="498"/>
        <v>0</v>
      </c>
      <c r="AS880" s="138">
        <f t="shared" si="498"/>
        <v>0</v>
      </c>
      <c r="AT880" s="138">
        <f t="shared" si="498"/>
        <v>0</v>
      </c>
      <c r="AU880" s="138">
        <f t="shared" si="509"/>
        <v>0</v>
      </c>
      <c r="AV880" s="143"/>
    </row>
    <row r="881" spans="1:48">
      <c r="A881" s="135" t="s">
        <v>227</v>
      </c>
      <c r="B881" s="136"/>
      <c r="C881" s="280"/>
      <c r="D881" s="172"/>
      <c r="E881" s="172"/>
      <c r="F881" s="172"/>
      <c r="G881" s="138">
        <f t="shared" si="500"/>
        <v>0</v>
      </c>
      <c r="H881" s="138"/>
      <c r="I881" s="138"/>
      <c r="J881" s="172"/>
      <c r="K881" s="138">
        <f t="shared" si="502"/>
        <v>0</v>
      </c>
      <c r="L881" s="138">
        <f t="shared" si="495"/>
        <v>0</v>
      </c>
      <c r="M881" s="138">
        <f t="shared" si="495"/>
        <v>0</v>
      </c>
      <c r="N881" s="138">
        <f t="shared" si="495"/>
        <v>0</v>
      </c>
      <c r="O881" s="138">
        <f t="shared" si="503"/>
        <v>0</v>
      </c>
      <c r="P881" s="172"/>
      <c r="Q881" s="172"/>
      <c r="R881" s="172"/>
      <c r="S881" s="138">
        <f t="shared" si="504"/>
        <v>0</v>
      </c>
      <c r="T881" s="138"/>
      <c r="U881" s="138"/>
      <c r="V881" s="172"/>
      <c r="W881" s="138">
        <f t="shared" si="505"/>
        <v>0</v>
      </c>
      <c r="X881" s="138"/>
      <c r="Y881" s="138"/>
      <c r="Z881" s="138"/>
      <c r="AA881" s="138">
        <f t="shared" si="506"/>
        <v>0</v>
      </c>
      <c r="AB881" s="138">
        <f t="shared" si="501"/>
        <v>0</v>
      </c>
      <c r="AC881" s="138">
        <f t="shared" si="501"/>
        <v>0</v>
      </c>
      <c r="AD881" s="138">
        <f t="shared" si="501"/>
        <v>0</v>
      </c>
      <c r="AE881" s="138">
        <f t="shared" si="494"/>
        <v>0</v>
      </c>
      <c r="AF881" s="138"/>
      <c r="AG881" s="138"/>
      <c r="AH881" s="138"/>
      <c r="AI881" s="138">
        <f t="shared" si="507"/>
        <v>0</v>
      </c>
      <c r="AJ881" s="138">
        <f t="shared" si="496"/>
        <v>0</v>
      </c>
      <c r="AK881" s="138">
        <f t="shared" si="496"/>
        <v>0</v>
      </c>
      <c r="AL881" s="138">
        <f t="shared" si="496"/>
        <v>0</v>
      </c>
      <c r="AM881" s="138">
        <f t="shared" si="508"/>
        <v>0</v>
      </c>
      <c r="AN881" s="142" t="str">
        <f t="shared" si="497"/>
        <v xml:space="preserve"> </v>
      </c>
      <c r="AO881" s="142" t="str">
        <f t="shared" si="497"/>
        <v xml:space="preserve"> </v>
      </c>
      <c r="AP881" s="142" t="str">
        <f t="shared" si="497"/>
        <v xml:space="preserve"> </v>
      </c>
      <c r="AQ881" s="142" t="str">
        <f t="shared" si="497"/>
        <v xml:space="preserve"> </v>
      </c>
      <c r="AR881" s="138">
        <f t="shared" si="498"/>
        <v>0</v>
      </c>
      <c r="AS881" s="138">
        <f t="shared" si="498"/>
        <v>0</v>
      </c>
      <c r="AT881" s="138">
        <f t="shared" si="498"/>
        <v>0</v>
      </c>
      <c r="AU881" s="138">
        <f t="shared" si="509"/>
        <v>0</v>
      </c>
      <c r="AV881" s="173"/>
    </row>
    <row r="882" spans="1:48">
      <c r="A882" s="176" t="s">
        <v>227</v>
      </c>
      <c r="B882" s="177"/>
      <c r="C882" s="208" t="s">
        <v>314</v>
      </c>
      <c r="D882" s="278">
        <f>SUM(D883:D886)</f>
        <v>408613000</v>
      </c>
      <c r="E882" s="278">
        <f>SUM(E883:E886)</f>
        <v>210886000</v>
      </c>
      <c r="F882" s="278">
        <f>SUM(F883:F886)</f>
        <v>358879000</v>
      </c>
      <c r="G882" s="131">
        <f t="shared" si="500"/>
        <v>978378000</v>
      </c>
      <c r="H882" s="131">
        <f>SUM(H883:H886)</f>
        <v>3963356</v>
      </c>
      <c r="I882" s="131">
        <f>SUM(I883:I886)</f>
        <v>-3963356</v>
      </c>
      <c r="J882" s="278">
        <f>SUM(J883:J886)</f>
        <v>0</v>
      </c>
      <c r="K882" s="131">
        <f t="shared" si="502"/>
        <v>0</v>
      </c>
      <c r="L882" s="131">
        <f t="shared" si="495"/>
        <v>412576356</v>
      </c>
      <c r="M882" s="131">
        <f t="shared" si="495"/>
        <v>206922644</v>
      </c>
      <c r="N882" s="131">
        <f t="shared" si="495"/>
        <v>358879000</v>
      </c>
      <c r="O882" s="131">
        <f t="shared" si="503"/>
        <v>978378000</v>
      </c>
      <c r="P882" s="278">
        <f>SUM(P883:P886)</f>
        <v>408613000</v>
      </c>
      <c r="Q882" s="278">
        <f>SUM(Q883:Q886)</f>
        <v>210886000</v>
      </c>
      <c r="R882" s="278">
        <f>SUM(R883:R886)</f>
        <v>358879000</v>
      </c>
      <c r="S882" s="131">
        <f t="shared" si="504"/>
        <v>978378000</v>
      </c>
      <c r="T882" s="131">
        <f>SUM(T883:T886)</f>
        <v>3963356</v>
      </c>
      <c r="U882" s="131">
        <f>SUM(U883:U886)</f>
        <v>-3963356</v>
      </c>
      <c r="V882" s="278">
        <f>SUM(V883:V886)</f>
        <v>0</v>
      </c>
      <c r="W882" s="131">
        <f t="shared" si="505"/>
        <v>0</v>
      </c>
      <c r="X882" s="131">
        <f>SUM(X883:X886)</f>
        <v>0</v>
      </c>
      <c r="Y882" s="131">
        <f>SUM(Y883:Y886)</f>
        <v>0</v>
      </c>
      <c r="Z882" s="131">
        <f>SUM(Z883:Z886)</f>
        <v>0</v>
      </c>
      <c r="AA882" s="131">
        <f t="shared" si="506"/>
        <v>0</v>
      </c>
      <c r="AB882" s="131">
        <f t="shared" si="501"/>
        <v>412576356</v>
      </c>
      <c r="AC882" s="131">
        <f t="shared" si="501"/>
        <v>206922644</v>
      </c>
      <c r="AD882" s="131">
        <f t="shared" si="501"/>
        <v>358879000</v>
      </c>
      <c r="AE882" s="131">
        <f t="shared" si="494"/>
        <v>978378000</v>
      </c>
      <c r="AF882" s="131">
        <f>SUM(AF883:AF886)</f>
        <v>412419173.21000004</v>
      </c>
      <c r="AG882" s="131">
        <f>SUM(AG883:AG886)</f>
        <v>205624742.60999998</v>
      </c>
      <c r="AH882" s="131">
        <f>SUM(AH883:AH886)</f>
        <v>197199534.90000001</v>
      </c>
      <c r="AI882" s="131">
        <f t="shared" si="507"/>
        <v>815243450.72000003</v>
      </c>
      <c r="AJ882" s="131">
        <f t="shared" si="496"/>
        <v>157182.78999996185</v>
      </c>
      <c r="AK882" s="131">
        <f t="shared" si="496"/>
        <v>1297901.3900000155</v>
      </c>
      <c r="AL882" s="131">
        <f t="shared" si="496"/>
        <v>161679465.09999999</v>
      </c>
      <c r="AM882" s="131">
        <f t="shared" si="508"/>
        <v>163134549.27999997</v>
      </c>
      <c r="AN882" s="133">
        <f t="shared" si="497"/>
        <v>0.99961902133335057</v>
      </c>
      <c r="AO882" s="133">
        <f t="shared" si="497"/>
        <v>0.9937276009773004</v>
      </c>
      <c r="AP882" s="133">
        <f t="shared" si="497"/>
        <v>0.54948752894429598</v>
      </c>
      <c r="AQ882" s="133">
        <f t="shared" si="497"/>
        <v>0.83326020282549285</v>
      </c>
      <c r="AR882" s="131">
        <f t="shared" si="498"/>
        <v>0</v>
      </c>
      <c r="AS882" s="131">
        <f t="shared" si="498"/>
        <v>0</v>
      </c>
      <c r="AT882" s="131">
        <f t="shared" si="498"/>
        <v>0</v>
      </c>
      <c r="AU882" s="131">
        <f t="shared" si="509"/>
        <v>0</v>
      </c>
      <c r="AV882" s="173"/>
    </row>
    <row r="883" spans="1:48" s="96" customFormat="1" ht="24">
      <c r="A883" s="219" t="s">
        <v>315</v>
      </c>
      <c r="B883" s="220"/>
      <c r="C883" s="145" t="s">
        <v>142</v>
      </c>
      <c r="D883" s="138">
        <v>163064000</v>
      </c>
      <c r="E883" s="138">
        <v>79435000</v>
      </c>
      <c r="F883" s="138">
        <v>125000000</v>
      </c>
      <c r="G883" s="138">
        <f t="shared" si="500"/>
        <v>367499000</v>
      </c>
      <c r="H883" s="138">
        <f>[3]CLMMRH!E184</f>
        <v>3963356</v>
      </c>
      <c r="I883" s="138">
        <f>[3]CLMMRH!E185</f>
        <v>-3963356</v>
      </c>
      <c r="J883" s="138"/>
      <c r="K883" s="138">
        <f t="shared" si="502"/>
        <v>0</v>
      </c>
      <c r="L883" s="138">
        <f t="shared" si="495"/>
        <v>167027356</v>
      </c>
      <c r="M883" s="138">
        <f t="shared" si="495"/>
        <v>75471644</v>
      </c>
      <c r="N883" s="138">
        <f t="shared" si="495"/>
        <v>125000000</v>
      </c>
      <c r="O883" s="138">
        <f t="shared" si="503"/>
        <v>367499000</v>
      </c>
      <c r="P883" s="138">
        <v>163064000</v>
      </c>
      <c r="Q883" s="138">
        <v>79435000</v>
      </c>
      <c r="R883" s="138">
        <v>125000000</v>
      </c>
      <c r="S883" s="138">
        <f t="shared" si="504"/>
        <v>367499000</v>
      </c>
      <c r="T883" s="138">
        <f>[3]CLMMRH!H184</f>
        <v>3963356</v>
      </c>
      <c r="U883" s="138">
        <f>[3]CLMMRH!H185</f>
        <v>-3963356</v>
      </c>
      <c r="V883" s="138"/>
      <c r="W883" s="138">
        <f t="shared" si="505"/>
        <v>0</v>
      </c>
      <c r="X883" s="138"/>
      <c r="Y883" s="138"/>
      <c r="Z883" s="138"/>
      <c r="AA883" s="138">
        <f t="shared" si="506"/>
        <v>0</v>
      </c>
      <c r="AB883" s="138">
        <f t="shared" si="501"/>
        <v>167027356</v>
      </c>
      <c r="AC883" s="138">
        <f t="shared" si="501"/>
        <v>75471644</v>
      </c>
      <c r="AD883" s="138">
        <f t="shared" si="501"/>
        <v>125000000</v>
      </c>
      <c r="AE883" s="138">
        <f t="shared" si="494"/>
        <v>367499000</v>
      </c>
      <c r="AF883" s="138">
        <f>[3]CLMMRH!AX184</f>
        <v>166909278.13</v>
      </c>
      <c r="AG883" s="138">
        <f>[3]CLMMRH!AX185</f>
        <v>74768366.789999992</v>
      </c>
      <c r="AH883" s="138">
        <f>[3]CLMMRH!AX186</f>
        <v>115875234.90000001</v>
      </c>
      <c r="AI883" s="138">
        <f t="shared" si="507"/>
        <v>357552879.81999999</v>
      </c>
      <c r="AJ883" s="138">
        <f t="shared" si="496"/>
        <v>118077.87000000477</v>
      </c>
      <c r="AK883" s="138">
        <f t="shared" si="496"/>
        <v>703277.21000000834</v>
      </c>
      <c r="AL883" s="138">
        <f t="shared" si="496"/>
        <v>9124765.099999994</v>
      </c>
      <c r="AM883" s="138">
        <f t="shared" si="508"/>
        <v>9946120.1800000072</v>
      </c>
      <c r="AN883" s="142">
        <f t="shared" si="497"/>
        <v>0.99929306268848561</v>
      </c>
      <c r="AO883" s="142">
        <f t="shared" si="497"/>
        <v>0.99068157028618575</v>
      </c>
      <c r="AP883" s="142">
        <f t="shared" si="497"/>
        <v>0.9270018792000001</v>
      </c>
      <c r="AQ883" s="142">
        <f t="shared" si="497"/>
        <v>0.97293565375688096</v>
      </c>
      <c r="AR883" s="138">
        <f t="shared" si="498"/>
        <v>0</v>
      </c>
      <c r="AS883" s="138">
        <f t="shared" si="498"/>
        <v>0</v>
      </c>
      <c r="AT883" s="138">
        <f t="shared" si="498"/>
        <v>0</v>
      </c>
      <c r="AU883" s="138">
        <f t="shared" si="509"/>
        <v>0</v>
      </c>
      <c r="AV883" s="143"/>
    </row>
    <row r="884" spans="1:48" s="96" customFormat="1" ht="24">
      <c r="A884" s="219" t="s">
        <v>316</v>
      </c>
      <c r="B884" s="220"/>
      <c r="C884" s="145" t="s">
        <v>199</v>
      </c>
      <c r="D884" s="138">
        <v>10572000</v>
      </c>
      <c r="E884" s="138">
        <v>13025000</v>
      </c>
      <c r="F884" s="138">
        <v>0</v>
      </c>
      <c r="G884" s="138">
        <f t="shared" si="500"/>
        <v>23597000</v>
      </c>
      <c r="H884" s="138">
        <f>[3]DJMMC!E184</f>
        <v>0</v>
      </c>
      <c r="I884" s="138">
        <f>[3]DJMMC!E185</f>
        <v>0</v>
      </c>
      <c r="J884" s="138"/>
      <c r="K884" s="138">
        <f t="shared" si="502"/>
        <v>0</v>
      </c>
      <c r="L884" s="138">
        <f t="shared" si="495"/>
        <v>10572000</v>
      </c>
      <c r="M884" s="138">
        <f t="shared" si="495"/>
        <v>13025000</v>
      </c>
      <c r="N884" s="138">
        <f t="shared" si="495"/>
        <v>0</v>
      </c>
      <c r="O884" s="138">
        <f t="shared" si="503"/>
        <v>23597000</v>
      </c>
      <c r="P884" s="138">
        <v>10572000</v>
      </c>
      <c r="Q884" s="138">
        <v>13025000</v>
      </c>
      <c r="R884" s="138">
        <v>0</v>
      </c>
      <c r="S884" s="138">
        <f t="shared" si="504"/>
        <v>23597000</v>
      </c>
      <c r="T884" s="138">
        <f>[3]DJMMC!H184</f>
        <v>0</v>
      </c>
      <c r="U884" s="138">
        <f>[3]DJMMC!H185</f>
        <v>0</v>
      </c>
      <c r="V884" s="138"/>
      <c r="W884" s="138">
        <f t="shared" si="505"/>
        <v>0</v>
      </c>
      <c r="X884" s="138"/>
      <c r="Y884" s="138"/>
      <c r="Z884" s="138"/>
      <c r="AA884" s="138">
        <f t="shared" si="506"/>
        <v>0</v>
      </c>
      <c r="AB884" s="138">
        <f t="shared" si="501"/>
        <v>10572000</v>
      </c>
      <c r="AC884" s="138">
        <f t="shared" si="501"/>
        <v>13025000</v>
      </c>
      <c r="AD884" s="138">
        <f t="shared" si="501"/>
        <v>0</v>
      </c>
      <c r="AE884" s="138">
        <f t="shared" si="494"/>
        <v>23597000</v>
      </c>
      <c r="AF884" s="138">
        <f>[3]DJMMC!AX184</f>
        <v>10572000.000000002</v>
      </c>
      <c r="AG884" s="138">
        <f>[3]DJMMC!AX185</f>
        <v>12942226.939999999</v>
      </c>
      <c r="AH884" s="138">
        <f>[3]DJMMC!AX186</f>
        <v>0</v>
      </c>
      <c r="AI884" s="138">
        <f t="shared" si="507"/>
        <v>23514226.940000001</v>
      </c>
      <c r="AJ884" s="138">
        <f t="shared" si="496"/>
        <v>0</v>
      </c>
      <c r="AK884" s="138">
        <f t="shared" si="496"/>
        <v>82773.060000000522</v>
      </c>
      <c r="AL884" s="138">
        <f t="shared" si="496"/>
        <v>0</v>
      </c>
      <c r="AM884" s="138">
        <f t="shared" si="508"/>
        <v>82773.060000000522</v>
      </c>
      <c r="AN884" s="142">
        <f t="shared" si="497"/>
        <v>1.0000000000000002</v>
      </c>
      <c r="AO884" s="142">
        <f t="shared" si="497"/>
        <v>0.99364506257197693</v>
      </c>
      <c r="AP884" s="142" t="str">
        <f t="shared" si="497"/>
        <v xml:space="preserve"> </v>
      </c>
      <c r="AQ884" s="142">
        <f t="shared" si="497"/>
        <v>0.9964922210450482</v>
      </c>
      <c r="AR884" s="138">
        <f t="shared" si="498"/>
        <v>0</v>
      </c>
      <c r="AS884" s="138">
        <f t="shared" si="498"/>
        <v>0</v>
      </c>
      <c r="AT884" s="138">
        <f t="shared" si="498"/>
        <v>0</v>
      </c>
      <c r="AU884" s="138">
        <f t="shared" si="509"/>
        <v>0</v>
      </c>
      <c r="AV884" s="143"/>
    </row>
    <row r="885" spans="1:48" s="96" customFormat="1">
      <c r="A885" s="219" t="s">
        <v>317</v>
      </c>
      <c r="B885" s="220"/>
      <c r="C885" s="145" t="s">
        <v>60</v>
      </c>
      <c r="D885" s="138">
        <v>209142000</v>
      </c>
      <c r="E885" s="138">
        <v>103180000</v>
      </c>
      <c r="F885" s="138">
        <v>107254000</v>
      </c>
      <c r="G885" s="138">
        <f t="shared" si="500"/>
        <v>419576000</v>
      </c>
      <c r="H885" s="138">
        <f>[3]WVMC!E184</f>
        <v>0</v>
      </c>
      <c r="I885" s="138">
        <f>[3]WVMC!E185</f>
        <v>0</v>
      </c>
      <c r="J885" s="138"/>
      <c r="K885" s="138">
        <f t="shared" si="502"/>
        <v>0</v>
      </c>
      <c r="L885" s="138">
        <f t="shared" si="495"/>
        <v>209142000</v>
      </c>
      <c r="M885" s="138">
        <f t="shared" si="495"/>
        <v>103180000</v>
      </c>
      <c r="N885" s="138">
        <f t="shared" si="495"/>
        <v>107254000</v>
      </c>
      <c r="O885" s="138">
        <f t="shared" si="503"/>
        <v>419576000</v>
      </c>
      <c r="P885" s="138">
        <v>209142000</v>
      </c>
      <c r="Q885" s="138">
        <v>103180000</v>
      </c>
      <c r="R885" s="138">
        <v>107254000</v>
      </c>
      <c r="S885" s="138">
        <f t="shared" si="504"/>
        <v>419576000</v>
      </c>
      <c r="T885" s="138">
        <f>[3]WVMC!H184</f>
        <v>0</v>
      </c>
      <c r="U885" s="138">
        <f>[3]WVMC!H185</f>
        <v>0</v>
      </c>
      <c r="V885" s="138"/>
      <c r="W885" s="138">
        <f t="shared" si="505"/>
        <v>0</v>
      </c>
      <c r="X885" s="138"/>
      <c r="Y885" s="138"/>
      <c r="Z885" s="138"/>
      <c r="AA885" s="138">
        <f t="shared" si="506"/>
        <v>0</v>
      </c>
      <c r="AB885" s="138">
        <f t="shared" si="501"/>
        <v>209142000</v>
      </c>
      <c r="AC885" s="138">
        <f t="shared" si="501"/>
        <v>103180000</v>
      </c>
      <c r="AD885" s="138">
        <f t="shared" si="501"/>
        <v>107254000</v>
      </c>
      <c r="AE885" s="138">
        <f t="shared" si="494"/>
        <v>419576000</v>
      </c>
      <c r="AF885" s="138">
        <f>[3]WVMC!AX184</f>
        <v>209102895.08000001</v>
      </c>
      <c r="AG885" s="138">
        <f>[3]WVMC!AX185</f>
        <v>102668286.19</v>
      </c>
      <c r="AH885" s="138">
        <f>[3]WVMC!AX186</f>
        <v>81324300</v>
      </c>
      <c r="AI885" s="138">
        <f t="shared" si="507"/>
        <v>393095481.26999998</v>
      </c>
      <c r="AJ885" s="138">
        <f t="shared" si="496"/>
        <v>39104.919999986887</v>
      </c>
      <c r="AK885" s="138">
        <f t="shared" si="496"/>
        <v>511713.81000000238</v>
      </c>
      <c r="AL885" s="138">
        <f t="shared" si="496"/>
        <v>25929700</v>
      </c>
      <c r="AM885" s="138">
        <f t="shared" si="508"/>
        <v>26480518.729999989</v>
      </c>
      <c r="AN885" s="142">
        <f t="shared" si="497"/>
        <v>0.9998130221571947</v>
      </c>
      <c r="AO885" s="142">
        <f t="shared" si="497"/>
        <v>0.99504057171932547</v>
      </c>
      <c r="AP885" s="142">
        <f t="shared" si="497"/>
        <v>0.75824025211180934</v>
      </c>
      <c r="AQ885" s="142">
        <f t="shared" si="497"/>
        <v>0.93688743224111959</v>
      </c>
      <c r="AR885" s="138">
        <f t="shared" si="498"/>
        <v>0</v>
      </c>
      <c r="AS885" s="138">
        <f t="shared" si="498"/>
        <v>0</v>
      </c>
      <c r="AT885" s="138">
        <f t="shared" si="498"/>
        <v>0</v>
      </c>
      <c r="AU885" s="138">
        <f t="shared" si="509"/>
        <v>0</v>
      </c>
      <c r="AV885" s="143"/>
    </row>
    <row r="886" spans="1:48" s="96" customFormat="1">
      <c r="A886" s="219" t="s">
        <v>318</v>
      </c>
      <c r="B886" s="220"/>
      <c r="C886" s="145" t="s">
        <v>200</v>
      </c>
      <c r="D886" s="138">
        <v>25835000</v>
      </c>
      <c r="E886" s="138">
        <v>15246000</v>
      </c>
      <c r="F886" s="138">
        <v>126625000</v>
      </c>
      <c r="G886" s="138">
        <f t="shared" si="500"/>
        <v>167706000</v>
      </c>
      <c r="H886" s="138">
        <f>[3]WVS!E184</f>
        <v>0</v>
      </c>
      <c r="I886" s="138">
        <f>[3]WVS!E185</f>
        <v>0</v>
      </c>
      <c r="J886" s="138"/>
      <c r="K886" s="138">
        <f t="shared" si="502"/>
        <v>0</v>
      </c>
      <c r="L886" s="138">
        <f t="shared" si="495"/>
        <v>25835000</v>
      </c>
      <c r="M886" s="138">
        <f t="shared" si="495"/>
        <v>15246000</v>
      </c>
      <c r="N886" s="138">
        <f t="shared" si="495"/>
        <v>126625000</v>
      </c>
      <c r="O886" s="138">
        <f t="shared" si="503"/>
        <v>167706000</v>
      </c>
      <c r="P886" s="138">
        <v>25835000</v>
      </c>
      <c r="Q886" s="138">
        <v>15246000</v>
      </c>
      <c r="R886" s="138">
        <v>126625000</v>
      </c>
      <c r="S886" s="138">
        <f t="shared" si="504"/>
        <v>167706000</v>
      </c>
      <c r="T886" s="138">
        <f>[3]WVS!H184</f>
        <v>0</v>
      </c>
      <c r="U886" s="138">
        <f>[3]WVS!H185</f>
        <v>0</v>
      </c>
      <c r="V886" s="138"/>
      <c r="W886" s="138">
        <f t="shared" si="505"/>
        <v>0</v>
      </c>
      <c r="X886" s="138"/>
      <c r="Y886" s="138"/>
      <c r="Z886" s="138"/>
      <c r="AA886" s="138">
        <f t="shared" si="506"/>
        <v>0</v>
      </c>
      <c r="AB886" s="138">
        <f t="shared" si="501"/>
        <v>25835000</v>
      </c>
      <c r="AC886" s="138">
        <f t="shared" si="501"/>
        <v>15246000</v>
      </c>
      <c r="AD886" s="138">
        <f t="shared" si="501"/>
        <v>126625000</v>
      </c>
      <c r="AE886" s="138">
        <f t="shared" si="494"/>
        <v>167706000</v>
      </c>
      <c r="AF886" s="138">
        <f>[3]WVS!AX184</f>
        <v>25835000</v>
      </c>
      <c r="AG886" s="138">
        <f>[3]WVS!AX185</f>
        <v>15245862.689999999</v>
      </c>
      <c r="AH886" s="138">
        <f>[3]WVS!AX186</f>
        <v>0</v>
      </c>
      <c r="AI886" s="138">
        <f t="shared" si="507"/>
        <v>41080862.689999998</v>
      </c>
      <c r="AJ886" s="138">
        <f t="shared" si="496"/>
        <v>0</v>
      </c>
      <c r="AK886" s="138">
        <f t="shared" si="496"/>
        <v>137.31000000052154</v>
      </c>
      <c r="AL886" s="138">
        <f t="shared" si="496"/>
        <v>126625000</v>
      </c>
      <c r="AM886" s="138">
        <f t="shared" si="508"/>
        <v>126625137.31</v>
      </c>
      <c r="AN886" s="142">
        <f t="shared" si="497"/>
        <v>1</v>
      </c>
      <c r="AO886" s="142">
        <f t="shared" si="497"/>
        <v>0.99999099370326638</v>
      </c>
      <c r="AP886" s="142">
        <f t="shared" si="497"/>
        <v>0</v>
      </c>
      <c r="AQ886" s="142">
        <f t="shared" si="497"/>
        <v>0.24495762041906669</v>
      </c>
      <c r="AR886" s="138">
        <f t="shared" si="498"/>
        <v>0</v>
      </c>
      <c r="AS886" s="138">
        <f t="shared" si="498"/>
        <v>0</v>
      </c>
      <c r="AT886" s="138">
        <f t="shared" si="498"/>
        <v>0</v>
      </c>
      <c r="AU886" s="138">
        <f t="shared" si="509"/>
        <v>0</v>
      </c>
      <c r="AV886" s="143"/>
    </row>
    <row r="887" spans="1:48">
      <c r="A887" s="135" t="s">
        <v>227</v>
      </c>
      <c r="B887" s="136"/>
      <c r="C887" s="280"/>
      <c r="D887" s="172"/>
      <c r="E887" s="172"/>
      <c r="F887" s="172"/>
      <c r="G887" s="138">
        <f t="shared" si="500"/>
        <v>0</v>
      </c>
      <c r="H887" s="138"/>
      <c r="I887" s="138"/>
      <c r="J887" s="172"/>
      <c r="K887" s="138">
        <f t="shared" si="502"/>
        <v>0</v>
      </c>
      <c r="L887" s="138">
        <f t="shared" si="495"/>
        <v>0</v>
      </c>
      <c r="M887" s="138">
        <f t="shared" si="495"/>
        <v>0</v>
      </c>
      <c r="N887" s="138">
        <f t="shared" si="495"/>
        <v>0</v>
      </c>
      <c r="O887" s="138">
        <f t="shared" si="503"/>
        <v>0</v>
      </c>
      <c r="P887" s="172"/>
      <c r="Q887" s="172"/>
      <c r="R887" s="172"/>
      <c r="S887" s="138">
        <f t="shared" si="504"/>
        <v>0</v>
      </c>
      <c r="T887" s="138"/>
      <c r="U887" s="138"/>
      <c r="V887" s="172"/>
      <c r="W887" s="138">
        <f t="shared" si="505"/>
        <v>0</v>
      </c>
      <c r="X887" s="138"/>
      <c r="Y887" s="138"/>
      <c r="Z887" s="138"/>
      <c r="AA887" s="138">
        <f t="shared" si="506"/>
        <v>0</v>
      </c>
      <c r="AB887" s="138">
        <f t="shared" si="501"/>
        <v>0</v>
      </c>
      <c r="AC887" s="138">
        <f t="shared" si="501"/>
        <v>0</v>
      </c>
      <c r="AD887" s="138">
        <f t="shared" si="501"/>
        <v>0</v>
      </c>
      <c r="AE887" s="138">
        <f t="shared" si="494"/>
        <v>0</v>
      </c>
      <c r="AF887" s="138"/>
      <c r="AG887" s="138"/>
      <c r="AH887" s="138"/>
      <c r="AI887" s="138">
        <f t="shared" si="507"/>
        <v>0</v>
      </c>
      <c r="AJ887" s="138">
        <f t="shared" si="496"/>
        <v>0</v>
      </c>
      <c r="AK887" s="138">
        <f t="shared" si="496"/>
        <v>0</v>
      </c>
      <c r="AL887" s="138">
        <f t="shared" si="496"/>
        <v>0</v>
      </c>
      <c r="AM887" s="138">
        <f t="shared" si="508"/>
        <v>0</v>
      </c>
      <c r="AN887" s="142" t="str">
        <f t="shared" si="497"/>
        <v xml:space="preserve"> </v>
      </c>
      <c r="AO887" s="142" t="str">
        <f t="shared" si="497"/>
        <v xml:space="preserve"> </v>
      </c>
      <c r="AP887" s="142" t="str">
        <f t="shared" si="497"/>
        <v xml:space="preserve"> </v>
      </c>
      <c r="AQ887" s="142" t="str">
        <f t="shared" si="497"/>
        <v xml:space="preserve"> </v>
      </c>
      <c r="AR887" s="138">
        <f t="shared" si="498"/>
        <v>0</v>
      </c>
      <c r="AS887" s="138">
        <f t="shared" si="498"/>
        <v>0</v>
      </c>
      <c r="AT887" s="138">
        <f t="shared" si="498"/>
        <v>0</v>
      </c>
      <c r="AU887" s="138">
        <f t="shared" si="509"/>
        <v>0</v>
      </c>
      <c r="AV887" s="173"/>
    </row>
    <row r="888" spans="1:48">
      <c r="A888" s="176" t="s">
        <v>227</v>
      </c>
      <c r="B888" s="177"/>
      <c r="C888" s="208" t="s">
        <v>319</v>
      </c>
      <c r="D888" s="278">
        <f>SUM(D889:D894)</f>
        <v>502110000</v>
      </c>
      <c r="E888" s="278">
        <f>SUM(E889:E894)</f>
        <v>369410000</v>
      </c>
      <c r="F888" s="278">
        <f>SUM(F889:F894)</f>
        <v>936300000</v>
      </c>
      <c r="G888" s="131">
        <f t="shared" si="500"/>
        <v>1807820000</v>
      </c>
      <c r="H888" s="131">
        <f>SUM(H889:H894)</f>
        <v>30477328</v>
      </c>
      <c r="I888" s="131">
        <f>SUM(I889:I894)</f>
        <v>-30477328</v>
      </c>
      <c r="J888" s="278">
        <f>SUM(J889:J894)</f>
        <v>0</v>
      </c>
      <c r="K888" s="131">
        <f t="shared" si="502"/>
        <v>0</v>
      </c>
      <c r="L888" s="131">
        <f t="shared" si="495"/>
        <v>532587328</v>
      </c>
      <c r="M888" s="131">
        <f t="shared" si="495"/>
        <v>338932672</v>
      </c>
      <c r="N888" s="131">
        <f t="shared" si="495"/>
        <v>936300000</v>
      </c>
      <c r="O888" s="131">
        <f t="shared" si="503"/>
        <v>1807820000</v>
      </c>
      <c r="P888" s="278">
        <f>SUM(P889:P894)</f>
        <v>502110000</v>
      </c>
      <c r="Q888" s="278">
        <f>SUM(Q889:Q894)</f>
        <v>369410000</v>
      </c>
      <c r="R888" s="278">
        <f>SUM(R889:R894)</f>
        <v>301300000</v>
      </c>
      <c r="S888" s="131">
        <f t="shared" si="504"/>
        <v>1172820000</v>
      </c>
      <c r="T888" s="131">
        <f>SUM(T889:T894)</f>
        <v>30477328</v>
      </c>
      <c r="U888" s="131">
        <f>SUM(U889:U894)</f>
        <v>-30477328</v>
      </c>
      <c r="V888" s="278">
        <f>SUM(V889:V894)</f>
        <v>0</v>
      </c>
      <c r="W888" s="131">
        <f t="shared" si="505"/>
        <v>0</v>
      </c>
      <c r="X888" s="131">
        <f>SUM(X889:X894)</f>
        <v>0</v>
      </c>
      <c r="Y888" s="131">
        <f>SUM(Y889:Y894)</f>
        <v>0</v>
      </c>
      <c r="Z888" s="131">
        <f>SUM(Z889:Z894)</f>
        <v>0</v>
      </c>
      <c r="AA888" s="131">
        <f t="shared" si="506"/>
        <v>0</v>
      </c>
      <c r="AB888" s="131">
        <f t="shared" si="501"/>
        <v>532587328</v>
      </c>
      <c r="AC888" s="131">
        <f t="shared" si="501"/>
        <v>338932672</v>
      </c>
      <c r="AD888" s="131">
        <f t="shared" si="501"/>
        <v>301300000</v>
      </c>
      <c r="AE888" s="131">
        <f t="shared" si="494"/>
        <v>1172820000</v>
      </c>
      <c r="AF888" s="131">
        <f>SUM(AF889:AF894)</f>
        <v>531706477.25</v>
      </c>
      <c r="AG888" s="131">
        <f>SUM(AG889:AG894)</f>
        <v>333238081.50999999</v>
      </c>
      <c r="AH888" s="131">
        <f>SUM(AH889:AH894)</f>
        <v>171655746.43000001</v>
      </c>
      <c r="AI888" s="131">
        <f t="shared" si="507"/>
        <v>1036600305.1900001</v>
      </c>
      <c r="AJ888" s="131">
        <f t="shared" si="496"/>
        <v>880850.75</v>
      </c>
      <c r="AK888" s="131">
        <f t="shared" si="496"/>
        <v>5694590.4900000095</v>
      </c>
      <c r="AL888" s="131">
        <f t="shared" si="496"/>
        <v>129644253.56999999</v>
      </c>
      <c r="AM888" s="131">
        <f t="shared" si="508"/>
        <v>136219694.81</v>
      </c>
      <c r="AN888" s="133">
        <f t="shared" si="497"/>
        <v>0.99834609142258823</v>
      </c>
      <c r="AO888" s="133">
        <f t="shared" si="497"/>
        <v>0.98319846105010489</v>
      </c>
      <c r="AP888" s="133">
        <f t="shared" si="497"/>
        <v>0.56971704756057084</v>
      </c>
      <c r="AQ888" s="133">
        <f t="shared" si="497"/>
        <v>0.88385285482000653</v>
      </c>
      <c r="AR888" s="131">
        <f t="shared" si="498"/>
        <v>0</v>
      </c>
      <c r="AS888" s="131">
        <f t="shared" si="498"/>
        <v>0</v>
      </c>
      <c r="AT888" s="131">
        <f t="shared" si="498"/>
        <v>635000000</v>
      </c>
      <c r="AU888" s="131">
        <f t="shared" si="509"/>
        <v>635000000</v>
      </c>
      <c r="AV888" s="173"/>
    </row>
    <row r="889" spans="1:48" s="96" customFormat="1">
      <c r="A889" s="219" t="s">
        <v>320</v>
      </c>
      <c r="B889" s="220"/>
      <c r="C889" s="145" t="s">
        <v>248</v>
      </c>
      <c r="D889" s="138">
        <v>18903000</v>
      </c>
      <c r="E889" s="138">
        <v>10175000</v>
      </c>
      <c r="F889" s="138">
        <v>47000000</v>
      </c>
      <c r="G889" s="138">
        <f t="shared" si="500"/>
        <v>76078000</v>
      </c>
      <c r="H889" s="138">
        <f>[3]DEDVMH!E184</f>
        <v>0</v>
      </c>
      <c r="I889" s="138">
        <f>[3]DEDVMH!E185</f>
        <v>0</v>
      </c>
      <c r="J889" s="138">
        <v>0</v>
      </c>
      <c r="K889" s="138">
        <f t="shared" si="502"/>
        <v>0</v>
      </c>
      <c r="L889" s="138">
        <f t="shared" si="495"/>
        <v>18903000</v>
      </c>
      <c r="M889" s="138">
        <f t="shared" si="495"/>
        <v>10175000</v>
      </c>
      <c r="N889" s="138">
        <f t="shared" si="495"/>
        <v>47000000</v>
      </c>
      <c r="O889" s="138">
        <f t="shared" si="503"/>
        <v>76078000</v>
      </c>
      <c r="P889" s="138">
        <v>18903000</v>
      </c>
      <c r="Q889" s="138">
        <v>10175000</v>
      </c>
      <c r="R889" s="138">
        <v>47000000</v>
      </c>
      <c r="S889" s="138">
        <f t="shared" si="504"/>
        <v>76078000</v>
      </c>
      <c r="T889" s="138">
        <f>[3]DEDVMH!H184</f>
        <v>0</v>
      </c>
      <c r="U889" s="138">
        <f>[3]DEDVMH!H185</f>
        <v>0</v>
      </c>
      <c r="V889" s="138">
        <v>0</v>
      </c>
      <c r="W889" s="138">
        <f t="shared" si="505"/>
        <v>0</v>
      </c>
      <c r="X889" s="138"/>
      <c r="Y889" s="138"/>
      <c r="Z889" s="138"/>
      <c r="AA889" s="138">
        <f t="shared" si="506"/>
        <v>0</v>
      </c>
      <c r="AB889" s="138">
        <f t="shared" si="501"/>
        <v>18903000</v>
      </c>
      <c r="AC889" s="138">
        <f t="shared" si="501"/>
        <v>10175000</v>
      </c>
      <c r="AD889" s="138">
        <f t="shared" si="501"/>
        <v>47000000</v>
      </c>
      <c r="AE889" s="138">
        <f t="shared" si="494"/>
        <v>76078000</v>
      </c>
      <c r="AF889" s="138">
        <f>[3]DEDVMH!AX184</f>
        <v>18872775.25</v>
      </c>
      <c r="AG889" s="138">
        <f>[3]DEDVMH!AX185</f>
        <v>10107840.539999999</v>
      </c>
      <c r="AH889" s="138">
        <f>[3]DEDVMH!AX186</f>
        <v>44412200</v>
      </c>
      <c r="AI889" s="138">
        <f t="shared" si="507"/>
        <v>73392815.789999992</v>
      </c>
      <c r="AJ889" s="138">
        <f t="shared" si="496"/>
        <v>30224.75</v>
      </c>
      <c r="AK889" s="138">
        <f t="shared" si="496"/>
        <v>67159.460000000894</v>
      </c>
      <c r="AL889" s="138">
        <f t="shared" si="496"/>
        <v>2587800</v>
      </c>
      <c r="AM889" s="138">
        <f t="shared" si="508"/>
        <v>2685184.2100000009</v>
      </c>
      <c r="AN889" s="142">
        <f t="shared" si="497"/>
        <v>0.99840106067819923</v>
      </c>
      <c r="AO889" s="142">
        <f t="shared" si="497"/>
        <v>0.9933995616707616</v>
      </c>
      <c r="AP889" s="142">
        <f t="shared" si="497"/>
        <v>0.94494042553191493</v>
      </c>
      <c r="AQ889" s="142">
        <f t="shared" si="497"/>
        <v>0.96470485278267026</v>
      </c>
      <c r="AR889" s="138">
        <f t="shared" si="498"/>
        <v>0</v>
      </c>
      <c r="AS889" s="138">
        <f t="shared" si="498"/>
        <v>0</v>
      </c>
      <c r="AT889" s="138">
        <f t="shared" si="498"/>
        <v>0</v>
      </c>
      <c r="AU889" s="138">
        <f t="shared" si="509"/>
        <v>0</v>
      </c>
      <c r="AV889" s="143"/>
    </row>
    <row r="890" spans="1:48" s="96" customFormat="1">
      <c r="A890" s="219" t="s">
        <v>321</v>
      </c>
      <c r="B890" s="220"/>
      <c r="C890" s="145" t="s">
        <v>143</v>
      </c>
      <c r="D890" s="138">
        <v>20265000</v>
      </c>
      <c r="E890" s="138">
        <v>25351000</v>
      </c>
      <c r="F890" s="138">
        <v>31300000</v>
      </c>
      <c r="G890" s="138">
        <f t="shared" si="500"/>
        <v>76916000</v>
      </c>
      <c r="H890" s="138">
        <f>[3]ECS!E184</f>
        <v>619378</v>
      </c>
      <c r="I890" s="138">
        <f>[3]ECS!E185</f>
        <v>-619378</v>
      </c>
      <c r="J890" s="283">
        <f>-31300000+31300000</f>
        <v>0</v>
      </c>
      <c r="K890" s="138">
        <f t="shared" si="502"/>
        <v>0</v>
      </c>
      <c r="L890" s="138">
        <f t="shared" si="495"/>
        <v>20884378</v>
      </c>
      <c r="M890" s="138">
        <f t="shared" si="495"/>
        <v>24731622</v>
      </c>
      <c r="N890" s="138">
        <f t="shared" si="495"/>
        <v>31300000</v>
      </c>
      <c r="O890" s="138">
        <f t="shared" si="503"/>
        <v>76916000</v>
      </c>
      <c r="P890" s="138">
        <v>20265000</v>
      </c>
      <c r="Q890" s="138">
        <v>25351000</v>
      </c>
      <c r="R890" s="138">
        <v>31300000</v>
      </c>
      <c r="S890" s="138">
        <f t="shared" si="504"/>
        <v>76916000</v>
      </c>
      <c r="T890" s="138">
        <f>[3]ECS!H184</f>
        <v>619378</v>
      </c>
      <c r="U890" s="138">
        <f>[3]ECS!H185</f>
        <v>-619378</v>
      </c>
      <c r="V890" s="138">
        <f>-31300000+31300000</f>
        <v>0</v>
      </c>
      <c r="W890" s="138">
        <f t="shared" si="505"/>
        <v>0</v>
      </c>
      <c r="X890" s="138"/>
      <c r="Y890" s="138"/>
      <c r="Z890" s="138"/>
      <c r="AA890" s="138">
        <f t="shared" si="506"/>
        <v>0</v>
      </c>
      <c r="AB890" s="138">
        <f t="shared" si="501"/>
        <v>20884378</v>
      </c>
      <c r="AC890" s="138">
        <f t="shared" si="501"/>
        <v>24731622</v>
      </c>
      <c r="AD890" s="138">
        <f t="shared" si="501"/>
        <v>31300000</v>
      </c>
      <c r="AE890" s="138">
        <f t="shared" ref="AE890:AE953" si="510">SUM(AB890:AD890)</f>
        <v>76916000</v>
      </c>
      <c r="AF890" s="138">
        <f>[3]ECS!AX184</f>
        <v>20884378.000000004</v>
      </c>
      <c r="AG890" s="138">
        <f>[3]ECS!AX185</f>
        <v>24731622</v>
      </c>
      <c r="AH890" s="138">
        <f>[3]ECS!AX186</f>
        <v>0</v>
      </c>
      <c r="AI890" s="138">
        <f t="shared" si="507"/>
        <v>45616000</v>
      </c>
      <c r="AJ890" s="138">
        <f t="shared" si="496"/>
        <v>0</v>
      </c>
      <c r="AK890" s="138">
        <f t="shared" si="496"/>
        <v>0</v>
      </c>
      <c r="AL890" s="138">
        <f t="shared" si="496"/>
        <v>31300000</v>
      </c>
      <c r="AM890" s="138">
        <f t="shared" si="508"/>
        <v>31300000</v>
      </c>
      <c r="AN890" s="142">
        <f t="shared" si="497"/>
        <v>1.0000000000000002</v>
      </c>
      <c r="AO890" s="142">
        <f t="shared" si="497"/>
        <v>1</v>
      </c>
      <c r="AP890" s="142">
        <f t="shared" si="497"/>
        <v>0</v>
      </c>
      <c r="AQ890" s="142">
        <f t="shared" si="497"/>
        <v>0.59306256175568151</v>
      </c>
      <c r="AR890" s="138">
        <f t="shared" si="498"/>
        <v>0</v>
      </c>
      <c r="AS890" s="138">
        <f t="shared" si="498"/>
        <v>0</v>
      </c>
      <c r="AT890" s="138">
        <f t="shared" si="498"/>
        <v>0</v>
      </c>
      <c r="AU890" s="138">
        <f t="shared" si="509"/>
        <v>0</v>
      </c>
      <c r="AV890" s="143"/>
    </row>
    <row r="891" spans="1:48" s="96" customFormat="1" ht="24">
      <c r="A891" s="219" t="s">
        <v>322</v>
      </c>
      <c r="B891" s="220"/>
      <c r="C891" s="145" t="s">
        <v>249</v>
      </c>
      <c r="D891" s="138">
        <v>143202000</v>
      </c>
      <c r="E891" s="138">
        <v>63088000</v>
      </c>
      <c r="F891" s="138">
        <v>555000000</v>
      </c>
      <c r="G891" s="138">
        <f t="shared" si="500"/>
        <v>761290000</v>
      </c>
      <c r="H891" s="138">
        <f>[3]GCGMH!E184</f>
        <v>6391513</v>
      </c>
      <c r="I891" s="138">
        <f>[3]GCGMH!E185</f>
        <v>-6391513</v>
      </c>
      <c r="J891" s="138"/>
      <c r="K891" s="138">
        <f t="shared" si="502"/>
        <v>0</v>
      </c>
      <c r="L891" s="138">
        <f t="shared" si="495"/>
        <v>149593513</v>
      </c>
      <c r="M891" s="138">
        <f t="shared" si="495"/>
        <v>56696487</v>
      </c>
      <c r="N891" s="138">
        <f t="shared" si="495"/>
        <v>555000000</v>
      </c>
      <c r="O891" s="138">
        <f t="shared" si="503"/>
        <v>761290000</v>
      </c>
      <c r="P891" s="138">
        <v>143202000</v>
      </c>
      <c r="Q891" s="138">
        <v>63088000</v>
      </c>
      <c r="R891" s="138">
        <v>0</v>
      </c>
      <c r="S891" s="138">
        <f t="shared" si="504"/>
        <v>206290000</v>
      </c>
      <c r="T891" s="138">
        <f>[3]GCGMH!H184</f>
        <v>6391513</v>
      </c>
      <c r="U891" s="138">
        <f>[3]GCGMH!H185</f>
        <v>-6391513</v>
      </c>
      <c r="V891" s="138"/>
      <c r="W891" s="138">
        <f t="shared" si="505"/>
        <v>0</v>
      </c>
      <c r="X891" s="138"/>
      <c r="Y891" s="138"/>
      <c r="Z891" s="138"/>
      <c r="AA891" s="138">
        <f t="shared" si="506"/>
        <v>0</v>
      </c>
      <c r="AB891" s="138">
        <f t="shared" si="501"/>
        <v>149593513</v>
      </c>
      <c r="AC891" s="138">
        <f t="shared" si="501"/>
        <v>56696487</v>
      </c>
      <c r="AD891" s="138">
        <f t="shared" si="501"/>
        <v>0</v>
      </c>
      <c r="AE891" s="138">
        <f t="shared" si="510"/>
        <v>206290000</v>
      </c>
      <c r="AF891" s="138">
        <f>[3]GCGMH!AX184</f>
        <v>149593512</v>
      </c>
      <c r="AG891" s="138">
        <f>[3]GCGMH!AX185</f>
        <v>56694943.140000008</v>
      </c>
      <c r="AH891" s="138">
        <f>[3]GCGMH!AX186</f>
        <v>0</v>
      </c>
      <c r="AI891" s="138">
        <f t="shared" si="507"/>
        <v>206288455.14000002</v>
      </c>
      <c r="AJ891" s="138">
        <f t="shared" ref="AJ891:AL928" si="511">+AB891-AF891</f>
        <v>1</v>
      </c>
      <c r="AK891" s="138">
        <f t="shared" si="511"/>
        <v>1543.8599999919534</v>
      </c>
      <c r="AL891" s="138">
        <f t="shared" si="511"/>
        <v>0</v>
      </c>
      <c r="AM891" s="138">
        <f t="shared" si="508"/>
        <v>1544.8599999919534</v>
      </c>
      <c r="AN891" s="142">
        <f t="shared" si="497"/>
        <v>0.99999999331521816</v>
      </c>
      <c r="AO891" s="142">
        <f t="shared" si="497"/>
        <v>0.99997276974144811</v>
      </c>
      <c r="AP891" s="142" t="str">
        <f t="shared" si="497"/>
        <v xml:space="preserve"> </v>
      </c>
      <c r="AQ891" s="142">
        <f t="shared" si="497"/>
        <v>0.99999251122206612</v>
      </c>
      <c r="AR891" s="138">
        <f t="shared" si="498"/>
        <v>0</v>
      </c>
      <c r="AS891" s="138">
        <f t="shared" si="498"/>
        <v>0</v>
      </c>
      <c r="AT891" s="138">
        <f t="shared" si="498"/>
        <v>555000000</v>
      </c>
      <c r="AU891" s="138">
        <f t="shared" si="509"/>
        <v>555000000</v>
      </c>
      <c r="AV891" s="143"/>
    </row>
    <row r="892" spans="1:48" s="96" customFormat="1">
      <c r="A892" s="219" t="s">
        <v>323</v>
      </c>
      <c r="B892" s="220"/>
      <c r="C892" s="144" t="s">
        <v>250</v>
      </c>
      <c r="D892" s="138">
        <v>22688000</v>
      </c>
      <c r="E892" s="138">
        <v>8675000</v>
      </c>
      <c r="F892" s="138">
        <v>40000000</v>
      </c>
      <c r="G892" s="138">
        <f t="shared" si="500"/>
        <v>71363000</v>
      </c>
      <c r="H892" s="138">
        <f>[3]SAMCH!E184</f>
        <v>1635843</v>
      </c>
      <c r="I892" s="138">
        <f>[3]SAMCH!E185</f>
        <v>-1635843</v>
      </c>
      <c r="J892" s="138"/>
      <c r="K892" s="138">
        <f t="shared" si="502"/>
        <v>0</v>
      </c>
      <c r="L892" s="138">
        <f t="shared" si="495"/>
        <v>24323843</v>
      </c>
      <c r="M892" s="138">
        <f t="shared" si="495"/>
        <v>7039157</v>
      </c>
      <c r="N892" s="138">
        <f t="shared" si="495"/>
        <v>40000000</v>
      </c>
      <c r="O892" s="138">
        <f t="shared" si="503"/>
        <v>71363000</v>
      </c>
      <c r="P892" s="138">
        <v>22688000</v>
      </c>
      <c r="Q892" s="138">
        <v>8675000</v>
      </c>
      <c r="R892" s="138">
        <v>40000000</v>
      </c>
      <c r="S892" s="138">
        <f t="shared" si="504"/>
        <v>71363000</v>
      </c>
      <c r="T892" s="138">
        <f>[3]SAMCH!H184</f>
        <v>1635843</v>
      </c>
      <c r="U892" s="138">
        <f>[3]SAMCH!H185</f>
        <v>-1635843</v>
      </c>
      <c r="V892" s="138"/>
      <c r="W892" s="138">
        <f t="shared" si="505"/>
        <v>0</v>
      </c>
      <c r="X892" s="138"/>
      <c r="Y892" s="138"/>
      <c r="Z892" s="138"/>
      <c r="AA892" s="138">
        <f t="shared" si="506"/>
        <v>0</v>
      </c>
      <c r="AB892" s="138">
        <f t="shared" si="501"/>
        <v>24323843</v>
      </c>
      <c r="AC892" s="138">
        <f t="shared" si="501"/>
        <v>7039157</v>
      </c>
      <c r="AD892" s="138">
        <f t="shared" si="501"/>
        <v>40000000</v>
      </c>
      <c r="AE892" s="138">
        <f t="shared" si="510"/>
        <v>71363000</v>
      </c>
      <c r="AF892" s="138">
        <f>[3]SAMCH!AX184</f>
        <v>24323843</v>
      </c>
      <c r="AG892" s="138">
        <f>[3]SAMCH!AX185</f>
        <v>6630085.6799999997</v>
      </c>
      <c r="AH892" s="138">
        <f>[3]SAMCH!AX186</f>
        <v>0</v>
      </c>
      <c r="AI892" s="138">
        <f t="shared" si="507"/>
        <v>30953928.68</v>
      </c>
      <c r="AJ892" s="138">
        <f t="shared" si="511"/>
        <v>0</v>
      </c>
      <c r="AK892" s="138">
        <f t="shared" si="511"/>
        <v>409071.3200000003</v>
      </c>
      <c r="AL892" s="138">
        <f t="shared" si="511"/>
        <v>40000000</v>
      </c>
      <c r="AM892" s="138">
        <f t="shared" si="508"/>
        <v>40409071.32</v>
      </c>
      <c r="AN892" s="142">
        <f t="shared" si="497"/>
        <v>1</v>
      </c>
      <c r="AO892" s="142">
        <f t="shared" si="497"/>
        <v>0.9418863196260574</v>
      </c>
      <c r="AP892" s="142">
        <f t="shared" si="497"/>
        <v>0</v>
      </c>
      <c r="AQ892" s="142">
        <f t="shared" si="497"/>
        <v>0.4337531869456161</v>
      </c>
      <c r="AR892" s="138">
        <f t="shared" si="498"/>
        <v>0</v>
      </c>
      <c r="AS892" s="138">
        <f t="shared" si="498"/>
        <v>0</v>
      </c>
      <c r="AT892" s="138">
        <f t="shared" si="498"/>
        <v>0</v>
      </c>
      <c r="AU892" s="138">
        <f t="shared" si="509"/>
        <v>0</v>
      </c>
      <c r="AV892" s="143"/>
    </row>
    <row r="893" spans="1:48" s="96" customFormat="1">
      <c r="A893" s="219" t="s">
        <v>324</v>
      </c>
      <c r="B893" s="220"/>
      <c r="C893" s="145" t="s">
        <v>251</v>
      </c>
      <c r="D893" s="138">
        <v>15975000</v>
      </c>
      <c r="E893" s="138">
        <v>4629000</v>
      </c>
      <c r="F893" s="138">
        <v>103000000</v>
      </c>
      <c r="G893" s="138">
        <f t="shared" si="500"/>
        <v>123604000</v>
      </c>
      <c r="H893" s="138">
        <f>[3]TDH!E184</f>
        <v>350594</v>
      </c>
      <c r="I893" s="138">
        <f>[3]TDH!E185</f>
        <v>-350594</v>
      </c>
      <c r="J893" s="138"/>
      <c r="K893" s="138">
        <f t="shared" si="502"/>
        <v>0</v>
      </c>
      <c r="L893" s="138">
        <f t="shared" si="495"/>
        <v>16325594</v>
      </c>
      <c r="M893" s="138">
        <f t="shared" si="495"/>
        <v>4278406</v>
      </c>
      <c r="N893" s="138">
        <f t="shared" si="495"/>
        <v>103000000</v>
      </c>
      <c r="O893" s="138">
        <f t="shared" si="503"/>
        <v>123604000</v>
      </c>
      <c r="P893" s="138">
        <v>15975000</v>
      </c>
      <c r="Q893" s="138">
        <v>4629000</v>
      </c>
      <c r="R893" s="138">
        <v>103000000</v>
      </c>
      <c r="S893" s="138">
        <f t="shared" si="504"/>
        <v>123604000</v>
      </c>
      <c r="T893" s="138">
        <f>[3]TDH!H184</f>
        <v>350594</v>
      </c>
      <c r="U893" s="138">
        <f>[3]TDH!H185</f>
        <v>-350594</v>
      </c>
      <c r="V893" s="138"/>
      <c r="W893" s="138">
        <f t="shared" si="505"/>
        <v>0</v>
      </c>
      <c r="X893" s="138"/>
      <c r="Y893" s="138"/>
      <c r="Z893" s="138"/>
      <c r="AA893" s="138">
        <f t="shared" si="506"/>
        <v>0</v>
      </c>
      <c r="AB893" s="138">
        <f t="shared" si="501"/>
        <v>16325594</v>
      </c>
      <c r="AC893" s="138">
        <f t="shared" si="501"/>
        <v>4278406</v>
      </c>
      <c r="AD893" s="138">
        <f t="shared" si="501"/>
        <v>103000000</v>
      </c>
      <c r="AE893" s="138">
        <f t="shared" si="510"/>
        <v>123604000</v>
      </c>
      <c r="AF893" s="138">
        <f>[3]TDH!AX184</f>
        <v>16325593.999999998</v>
      </c>
      <c r="AG893" s="138">
        <f>[3]TDH!AX185</f>
        <v>4628998.5999999996</v>
      </c>
      <c r="AH893" s="138">
        <f>[3]TDH!AX186</f>
        <v>49710374</v>
      </c>
      <c r="AI893" s="138">
        <f t="shared" si="507"/>
        <v>70664966.599999994</v>
      </c>
      <c r="AJ893" s="138">
        <f t="shared" si="511"/>
        <v>0</v>
      </c>
      <c r="AK893" s="138">
        <f t="shared" si="511"/>
        <v>-350592.59999999963</v>
      </c>
      <c r="AL893" s="138">
        <f t="shared" si="511"/>
        <v>53289626</v>
      </c>
      <c r="AM893" s="138">
        <f t="shared" si="508"/>
        <v>52939033.399999999</v>
      </c>
      <c r="AN893" s="142">
        <f t="shared" si="497"/>
        <v>0.99999999999999989</v>
      </c>
      <c r="AO893" s="142">
        <f t="shared" si="497"/>
        <v>1.0819446775270976</v>
      </c>
      <c r="AP893" s="142">
        <f t="shared" si="497"/>
        <v>0.48262499029126216</v>
      </c>
      <c r="AQ893" s="142">
        <f t="shared" si="497"/>
        <v>0.57170452897964463</v>
      </c>
      <c r="AR893" s="138">
        <f t="shared" si="498"/>
        <v>0</v>
      </c>
      <c r="AS893" s="138">
        <f t="shared" si="498"/>
        <v>0</v>
      </c>
      <c r="AT893" s="138">
        <f t="shared" si="498"/>
        <v>0</v>
      </c>
      <c r="AU893" s="138">
        <f t="shared" si="509"/>
        <v>0</v>
      </c>
      <c r="AV893" s="143"/>
    </row>
    <row r="894" spans="1:48" s="96" customFormat="1">
      <c r="A894" s="219" t="s">
        <v>325</v>
      </c>
      <c r="B894" s="220"/>
      <c r="C894" s="145" t="s">
        <v>153</v>
      </c>
      <c r="D894" s="138">
        <v>281077000</v>
      </c>
      <c r="E894" s="138">
        <v>257492000</v>
      </c>
      <c r="F894" s="138">
        <v>160000000</v>
      </c>
      <c r="G894" s="138">
        <f t="shared" si="500"/>
        <v>698569000</v>
      </c>
      <c r="H894" s="138">
        <f>[3]VSMMC!E184</f>
        <v>21480000</v>
      </c>
      <c r="I894" s="138">
        <f>[3]VSMMC!E185</f>
        <v>-21480000</v>
      </c>
      <c r="J894" s="138"/>
      <c r="K894" s="138">
        <f t="shared" si="502"/>
        <v>0</v>
      </c>
      <c r="L894" s="138">
        <f t="shared" si="495"/>
        <v>302557000</v>
      </c>
      <c r="M894" s="138">
        <f t="shared" si="495"/>
        <v>236012000</v>
      </c>
      <c r="N894" s="138">
        <f t="shared" si="495"/>
        <v>160000000</v>
      </c>
      <c r="O894" s="138">
        <f t="shared" si="503"/>
        <v>698569000</v>
      </c>
      <c r="P894" s="138">
        <v>281077000</v>
      </c>
      <c r="Q894" s="138">
        <v>257492000</v>
      </c>
      <c r="R894" s="138">
        <v>80000000</v>
      </c>
      <c r="S894" s="138">
        <f t="shared" si="504"/>
        <v>618569000</v>
      </c>
      <c r="T894" s="138">
        <f>[3]VSMMC!H184</f>
        <v>21480000</v>
      </c>
      <c r="U894" s="138">
        <f>[3]VSMMC!H185</f>
        <v>-21480000</v>
      </c>
      <c r="V894" s="138"/>
      <c r="W894" s="138">
        <f t="shared" si="505"/>
        <v>0</v>
      </c>
      <c r="X894" s="138"/>
      <c r="Y894" s="138"/>
      <c r="Z894" s="138"/>
      <c r="AA894" s="138">
        <f t="shared" si="506"/>
        <v>0</v>
      </c>
      <c r="AB894" s="138">
        <f t="shared" si="501"/>
        <v>302557000</v>
      </c>
      <c r="AC894" s="138">
        <f t="shared" si="501"/>
        <v>236012000</v>
      </c>
      <c r="AD894" s="138">
        <f t="shared" si="501"/>
        <v>80000000</v>
      </c>
      <c r="AE894" s="138">
        <f t="shared" si="510"/>
        <v>618569000</v>
      </c>
      <c r="AF894" s="138">
        <f>[3]VSMMC!AX184</f>
        <v>301706375</v>
      </c>
      <c r="AG894" s="138">
        <f>[3]VSMMC!AX185</f>
        <v>230444591.55000001</v>
      </c>
      <c r="AH894" s="138">
        <f>[3]VSMMC!AX186</f>
        <v>77533172.430000007</v>
      </c>
      <c r="AI894" s="138">
        <f t="shared" si="507"/>
        <v>609684138.98000002</v>
      </c>
      <c r="AJ894" s="138">
        <f t="shared" si="511"/>
        <v>850625</v>
      </c>
      <c r="AK894" s="138">
        <f t="shared" si="511"/>
        <v>5567408.4499999881</v>
      </c>
      <c r="AL894" s="138">
        <f t="shared" si="511"/>
        <v>2466827.5699999928</v>
      </c>
      <c r="AM894" s="138">
        <f t="shared" si="508"/>
        <v>8884861.0199999809</v>
      </c>
      <c r="AN894" s="142">
        <f t="shared" si="497"/>
        <v>0.99718854629045106</v>
      </c>
      <c r="AO894" s="142">
        <f t="shared" si="497"/>
        <v>0.97641048569564259</v>
      </c>
      <c r="AP894" s="142">
        <f t="shared" si="497"/>
        <v>0.96916465537500007</v>
      </c>
      <c r="AQ894" s="142">
        <f t="shared" si="497"/>
        <v>0.98563642694671094</v>
      </c>
      <c r="AR894" s="138">
        <f t="shared" si="498"/>
        <v>0</v>
      </c>
      <c r="AS894" s="138">
        <f t="shared" si="498"/>
        <v>0</v>
      </c>
      <c r="AT894" s="138">
        <f t="shared" si="498"/>
        <v>80000000</v>
      </c>
      <c r="AU894" s="138">
        <f t="shared" si="509"/>
        <v>80000000</v>
      </c>
      <c r="AV894" s="143"/>
    </row>
    <row r="895" spans="1:48">
      <c r="A895" s="135" t="s">
        <v>227</v>
      </c>
      <c r="B895" s="136"/>
      <c r="C895" s="280"/>
      <c r="D895" s="172"/>
      <c r="E895" s="172"/>
      <c r="F895" s="172"/>
      <c r="G895" s="138">
        <f t="shared" si="500"/>
        <v>0</v>
      </c>
      <c r="H895" s="138"/>
      <c r="I895" s="138"/>
      <c r="J895" s="172"/>
      <c r="K895" s="138">
        <f t="shared" si="502"/>
        <v>0</v>
      </c>
      <c r="L895" s="138">
        <f t="shared" si="495"/>
        <v>0</v>
      </c>
      <c r="M895" s="138">
        <f t="shared" si="495"/>
        <v>0</v>
      </c>
      <c r="N895" s="138">
        <f t="shared" si="495"/>
        <v>0</v>
      </c>
      <c r="O895" s="138">
        <f t="shared" si="503"/>
        <v>0</v>
      </c>
      <c r="P895" s="172"/>
      <c r="Q895" s="172"/>
      <c r="R895" s="172"/>
      <c r="S895" s="138">
        <f t="shared" si="504"/>
        <v>0</v>
      </c>
      <c r="T895" s="138"/>
      <c r="U895" s="138"/>
      <c r="V895" s="172"/>
      <c r="W895" s="138">
        <f t="shared" si="505"/>
        <v>0</v>
      </c>
      <c r="X895" s="138"/>
      <c r="Y895" s="138"/>
      <c r="Z895" s="138"/>
      <c r="AA895" s="138">
        <f t="shared" si="506"/>
        <v>0</v>
      </c>
      <c r="AB895" s="138">
        <f t="shared" si="501"/>
        <v>0</v>
      </c>
      <c r="AC895" s="138">
        <f t="shared" si="501"/>
        <v>0</v>
      </c>
      <c r="AD895" s="138">
        <f t="shared" si="501"/>
        <v>0</v>
      </c>
      <c r="AE895" s="138">
        <f t="shared" si="510"/>
        <v>0</v>
      </c>
      <c r="AF895" s="138"/>
      <c r="AG895" s="138"/>
      <c r="AH895" s="138"/>
      <c r="AI895" s="138">
        <f t="shared" si="507"/>
        <v>0</v>
      </c>
      <c r="AJ895" s="138">
        <f t="shared" si="511"/>
        <v>0</v>
      </c>
      <c r="AK895" s="138">
        <f t="shared" si="511"/>
        <v>0</v>
      </c>
      <c r="AL895" s="138">
        <f t="shared" si="511"/>
        <v>0</v>
      </c>
      <c r="AM895" s="138">
        <f t="shared" si="508"/>
        <v>0</v>
      </c>
      <c r="AN895" s="142" t="str">
        <f t="shared" si="497"/>
        <v xml:space="preserve"> </v>
      </c>
      <c r="AO895" s="142" t="str">
        <f t="shared" si="497"/>
        <v xml:space="preserve"> </v>
      </c>
      <c r="AP895" s="142" t="str">
        <f t="shared" si="497"/>
        <v xml:space="preserve"> </v>
      </c>
      <c r="AQ895" s="142" t="str">
        <f t="shared" si="497"/>
        <v xml:space="preserve"> </v>
      </c>
      <c r="AR895" s="138">
        <f t="shared" si="498"/>
        <v>0</v>
      </c>
      <c r="AS895" s="138">
        <f t="shared" si="498"/>
        <v>0</v>
      </c>
      <c r="AT895" s="138">
        <f t="shared" si="498"/>
        <v>0</v>
      </c>
      <c r="AU895" s="138">
        <f t="shared" si="509"/>
        <v>0</v>
      </c>
      <c r="AV895" s="173"/>
    </row>
    <row r="896" spans="1:48">
      <c r="A896" s="176" t="s">
        <v>227</v>
      </c>
      <c r="B896" s="177"/>
      <c r="C896" s="208" t="s">
        <v>326</v>
      </c>
      <c r="D896" s="278">
        <f>SUM(D897:D898)</f>
        <v>190961000</v>
      </c>
      <c r="E896" s="278">
        <f>SUM(E897:E898)</f>
        <v>87394000</v>
      </c>
      <c r="F896" s="278">
        <f>SUM(F897:F898)</f>
        <v>300000000</v>
      </c>
      <c r="G896" s="131">
        <f t="shared" si="500"/>
        <v>578355000</v>
      </c>
      <c r="H896" s="131">
        <f>SUM(H897:H898)</f>
        <v>14718544</v>
      </c>
      <c r="I896" s="131">
        <f>SUM(I897:I898)</f>
        <v>-14718544</v>
      </c>
      <c r="J896" s="278">
        <f>SUM(J897:J898)</f>
        <v>0</v>
      </c>
      <c r="K896" s="131">
        <f t="shared" si="502"/>
        <v>0</v>
      </c>
      <c r="L896" s="131">
        <f t="shared" si="495"/>
        <v>205679544</v>
      </c>
      <c r="M896" s="131">
        <f t="shared" si="495"/>
        <v>72675456</v>
      </c>
      <c r="N896" s="131">
        <f t="shared" si="495"/>
        <v>300000000</v>
      </c>
      <c r="O896" s="131">
        <f t="shared" si="503"/>
        <v>578355000</v>
      </c>
      <c r="P896" s="278">
        <f>SUM(P897:P898)</f>
        <v>190961000</v>
      </c>
      <c r="Q896" s="278">
        <f>SUM(Q897:Q898)</f>
        <v>86094000</v>
      </c>
      <c r="R896" s="278">
        <f>SUM(R897:R898)</f>
        <v>300000000</v>
      </c>
      <c r="S896" s="131">
        <f t="shared" si="504"/>
        <v>577055000</v>
      </c>
      <c r="T896" s="131">
        <f>SUM(T897:T898)</f>
        <v>14718544</v>
      </c>
      <c r="U896" s="131">
        <f>SUM(U897:U898)</f>
        <v>-14718544</v>
      </c>
      <c r="V896" s="278">
        <f>SUM(V897:V898)</f>
        <v>0</v>
      </c>
      <c r="W896" s="131">
        <f t="shared" si="505"/>
        <v>0</v>
      </c>
      <c r="X896" s="131">
        <f>SUM(X897:X898)</f>
        <v>0</v>
      </c>
      <c r="Y896" s="131">
        <f>SUM(Y897:Y898)</f>
        <v>0</v>
      </c>
      <c r="Z896" s="131">
        <f>SUM(Z897:Z898)</f>
        <v>0</v>
      </c>
      <c r="AA896" s="131">
        <f t="shared" si="506"/>
        <v>0</v>
      </c>
      <c r="AB896" s="131">
        <f t="shared" si="501"/>
        <v>205679544</v>
      </c>
      <c r="AC896" s="131">
        <f t="shared" si="501"/>
        <v>71375456</v>
      </c>
      <c r="AD896" s="131">
        <f t="shared" si="501"/>
        <v>300000000</v>
      </c>
      <c r="AE896" s="131">
        <f t="shared" si="510"/>
        <v>577055000</v>
      </c>
      <c r="AF896" s="131">
        <f>SUM(AF897:AF898)</f>
        <v>201620310.43000001</v>
      </c>
      <c r="AG896" s="131">
        <f>SUM(AG897:AG898)</f>
        <v>67500273.760000005</v>
      </c>
      <c r="AH896" s="131">
        <f>SUM(AH897:AH898)</f>
        <v>299704181.95999998</v>
      </c>
      <c r="AI896" s="131">
        <f t="shared" si="507"/>
        <v>568824766.14999998</v>
      </c>
      <c r="AJ896" s="131">
        <f t="shared" si="511"/>
        <v>4059233.5699999928</v>
      </c>
      <c r="AK896" s="131">
        <f t="shared" si="511"/>
        <v>3875182.2399999946</v>
      </c>
      <c r="AL896" s="131">
        <f t="shared" si="511"/>
        <v>295818.04000002146</v>
      </c>
      <c r="AM896" s="131">
        <f t="shared" si="508"/>
        <v>8230233.8500000089</v>
      </c>
      <c r="AN896" s="133">
        <f t="shared" si="497"/>
        <v>0.98026428155636136</v>
      </c>
      <c r="AO896" s="133">
        <f t="shared" si="497"/>
        <v>0.94570707555269429</v>
      </c>
      <c r="AP896" s="133">
        <f t="shared" si="497"/>
        <v>0.99901393986666664</v>
      </c>
      <c r="AQ896" s="133">
        <f t="shared" si="497"/>
        <v>0.98573752267981385</v>
      </c>
      <c r="AR896" s="131">
        <f t="shared" si="498"/>
        <v>0</v>
      </c>
      <c r="AS896" s="131">
        <f t="shared" si="498"/>
        <v>1300000</v>
      </c>
      <c r="AT896" s="131">
        <f t="shared" si="498"/>
        <v>0</v>
      </c>
      <c r="AU896" s="131">
        <f t="shared" si="509"/>
        <v>1300000</v>
      </c>
      <c r="AV896" s="173"/>
    </row>
    <row r="897" spans="1:48" s="96" customFormat="1">
      <c r="A897" s="219" t="s">
        <v>327</v>
      </c>
      <c r="B897" s="220"/>
      <c r="C897" s="145" t="s">
        <v>61</v>
      </c>
      <c r="D897" s="138">
        <v>177781000</v>
      </c>
      <c r="E897" s="138">
        <v>79923000</v>
      </c>
      <c r="F897" s="138">
        <v>300000000</v>
      </c>
      <c r="G897" s="138">
        <f t="shared" si="500"/>
        <v>557704000</v>
      </c>
      <c r="H897" s="138">
        <f>[3]EVRMC!E184</f>
        <v>13800000</v>
      </c>
      <c r="I897" s="138">
        <f>[3]EVRMC!E185</f>
        <v>-13800000</v>
      </c>
      <c r="J897" s="138"/>
      <c r="K897" s="138">
        <f t="shared" si="502"/>
        <v>0</v>
      </c>
      <c r="L897" s="138">
        <f t="shared" si="495"/>
        <v>191581000</v>
      </c>
      <c r="M897" s="138">
        <f t="shared" si="495"/>
        <v>66123000</v>
      </c>
      <c r="N897" s="138">
        <f t="shared" si="495"/>
        <v>300000000</v>
      </c>
      <c r="O897" s="138">
        <f t="shared" si="503"/>
        <v>557704000</v>
      </c>
      <c r="P897" s="138">
        <v>177781000</v>
      </c>
      <c r="Q897" s="138">
        <v>78823000</v>
      </c>
      <c r="R897" s="138">
        <v>300000000</v>
      </c>
      <c r="S897" s="138">
        <f t="shared" si="504"/>
        <v>556604000</v>
      </c>
      <c r="T897" s="138">
        <f>[3]EVRMC!H184</f>
        <v>13800000</v>
      </c>
      <c r="U897" s="138">
        <f>[3]EVRMC!H185</f>
        <v>-13800000</v>
      </c>
      <c r="V897" s="138"/>
      <c r="W897" s="138">
        <f t="shared" si="505"/>
        <v>0</v>
      </c>
      <c r="X897" s="138"/>
      <c r="Y897" s="138"/>
      <c r="Z897" s="138"/>
      <c r="AA897" s="138">
        <f t="shared" si="506"/>
        <v>0</v>
      </c>
      <c r="AB897" s="138">
        <f t="shared" si="501"/>
        <v>191581000</v>
      </c>
      <c r="AC897" s="138">
        <f t="shared" si="501"/>
        <v>65023000</v>
      </c>
      <c r="AD897" s="138">
        <f t="shared" si="501"/>
        <v>300000000</v>
      </c>
      <c r="AE897" s="138">
        <f t="shared" si="510"/>
        <v>556604000</v>
      </c>
      <c r="AF897" s="138">
        <f>[3]EVRMC!AX184</f>
        <v>188494508.34</v>
      </c>
      <c r="AG897" s="138">
        <f>[3]EVRMC!AX185</f>
        <v>61771278.680000007</v>
      </c>
      <c r="AH897" s="138">
        <f>[3]EVRMC!AX186</f>
        <v>299704181.95999998</v>
      </c>
      <c r="AI897" s="138">
        <f t="shared" si="507"/>
        <v>549969968.98000002</v>
      </c>
      <c r="AJ897" s="138">
        <f t="shared" si="511"/>
        <v>3086491.6599999964</v>
      </c>
      <c r="AK897" s="138">
        <f t="shared" si="511"/>
        <v>3251721.3199999928</v>
      </c>
      <c r="AL897" s="138">
        <f t="shared" si="511"/>
        <v>295818.04000002146</v>
      </c>
      <c r="AM897" s="138">
        <f t="shared" si="508"/>
        <v>6634031.0200000107</v>
      </c>
      <c r="AN897" s="142">
        <f t="shared" si="497"/>
        <v>0.98388936449856723</v>
      </c>
      <c r="AO897" s="142">
        <f t="shared" si="497"/>
        <v>0.9499912135705828</v>
      </c>
      <c r="AP897" s="142">
        <f t="shared" si="497"/>
        <v>0.99901393986666664</v>
      </c>
      <c r="AQ897" s="142">
        <f t="shared" si="497"/>
        <v>0.98808123725305608</v>
      </c>
      <c r="AR897" s="138">
        <f t="shared" si="498"/>
        <v>0</v>
      </c>
      <c r="AS897" s="138">
        <f t="shared" si="498"/>
        <v>1100000</v>
      </c>
      <c r="AT897" s="138">
        <f t="shared" si="498"/>
        <v>0</v>
      </c>
      <c r="AU897" s="138">
        <f t="shared" si="509"/>
        <v>1100000</v>
      </c>
      <c r="AV897" s="143"/>
    </row>
    <row r="898" spans="1:48" s="96" customFormat="1">
      <c r="A898" s="219" t="s">
        <v>328</v>
      </c>
      <c r="B898" s="220"/>
      <c r="C898" s="145" t="s">
        <v>252</v>
      </c>
      <c r="D898" s="138">
        <v>13180000</v>
      </c>
      <c r="E898" s="138">
        <v>7471000</v>
      </c>
      <c r="F898" s="138">
        <v>0</v>
      </c>
      <c r="G898" s="138">
        <f t="shared" si="500"/>
        <v>20651000</v>
      </c>
      <c r="H898" s="138">
        <f>[3]SCHISTO!E184</f>
        <v>918544</v>
      </c>
      <c r="I898" s="138">
        <f>[3]SCHISTO!E185</f>
        <v>-918544</v>
      </c>
      <c r="J898" s="138"/>
      <c r="K898" s="138">
        <f t="shared" si="502"/>
        <v>0</v>
      </c>
      <c r="L898" s="138">
        <f t="shared" si="495"/>
        <v>14098544</v>
      </c>
      <c r="M898" s="138">
        <f t="shared" si="495"/>
        <v>6552456</v>
      </c>
      <c r="N898" s="138">
        <f t="shared" si="495"/>
        <v>0</v>
      </c>
      <c r="O898" s="138">
        <f t="shared" si="503"/>
        <v>20651000</v>
      </c>
      <c r="P898" s="138">
        <v>13180000</v>
      </c>
      <c r="Q898" s="138">
        <v>7271000</v>
      </c>
      <c r="R898" s="138">
        <v>0</v>
      </c>
      <c r="S898" s="138">
        <f t="shared" si="504"/>
        <v>20451000</v>
      </c>
      <c r="T898" s="138">
        <f>[3]SCHISTO!H184</f>
        <v>918544</v>
      </c>
      <c r="U898" s="138">
        <f>[3]SCHISTO!H185</f>
        <v>-918544</v>
      </c>
      <c r="V898" s="138"/>
      <c r="W898" s="138">
        <f t="shared" si="505"/>
        <v>0</v>
      </c>
      <c r="X898" s="138"/>
      <c r="Y898" s="138"/>
      <c r="Z898" s="138"/>
      <c r="AA898" s="138">
        <f t="shared" si="506"/>
        <v>0</v>
      </c>
      <c r="AB898" s="138">
        <f t="shared" si="501"/>
        <v>14098544</v>
      </c>
      <c r="AC898" s="138">
        <f t="shared" si="501"/>
        <v>6352456</v>
      </c>
      <c r="AD898" s="138">
        <f t="shared" si="501"/>
        <v>0</v>
      </c>
      <c r="AE898" s="138">
        <f t="shared" si="510"/>
        <v>20451000</v>
      </c>
      <c r="AF898" s="138">
        <f>[3]SCHISTO!AX184</f>
        <v>13125802.09</v>
      </c>
      <c r="AG898" s="138">
        <f>[3]SCHISTO!AX185</f>
        <v>5728995.0800000001</v>
      </c>
      <c r="AH898" s="138">
        <f>[3]SCHISTO!AX186</f>
        <v>0</v>
      </c>
      <c r="AI898" s="138">
        <f t="shared" si="507"/>
        <v>18854797.170000002</v>
      </c>
      <c r="AJ898" s="138">
        <f t="shared" si="511"/>
        <v>972741.91000000015</v>
      </c>
      <c r="AK898" s="138">
        <f t="shared" si="511"/>
        <v>623460.91999999993</v>
      </c>
      <c r="AL898" s="138">
        <f t="shared" si="511"/>
        <v>0</v>
      </c>
      <c r="AM898" s="138">
        <f t="shared" si="508"/>
        <v>1596202.83</v>
      </c>
      <c r="AN898" s="142">
        <f t="shared" si="497"/>
        <v>0.93100408737242657</v>
      </c>
      <c r="AO898" s="142">
        <f t="shared" si="497"/>
        <v>0.9018551376034718</v>
      </c>
      <c r="AP898" s="142" t="str">
        <f t="shared" si="497"/>
        <v xml:space="preserve"> </v>
      </c>
      <c r="AQ898" s="142">
        <f t="shared" si="497"/>
        <v>0.92194988851400916</v>
      </c>
      <c r="AR898" s="138">
        <f t="shared" si="498"/>
        <v>0</v>
      </c>
      <c r="AS898" s="138">
        <f t="shared" si="498"/>
        <v>200000</v>
      </c>
      <c r="AT898" s="138">
        <f t="shared" si="498"/>
        <v>0</v>
      </c>
      <c r="AU898" s="138">
        <f t="shared" si="509"/>
        <v>200000</v>
      </c>
      <c r="AV898" s="143"/>
    </row>
    <row r="899" spans="1:48">
      <c r="A899" s="135" t="s">
        <v>227</v>
      </c>
      <c r="B899" s="136"/>
      <c r="C899" s="284"/>
      <c r="D899" s="172"/>
      <c r="E899" s="172"/>
      <c r="F899" s="172"/>
      <c r="G899" s="138">
        <f t="shared" si="500"/>
        <v>0</v>
      </c>
      <c r="H899" s="138"/>
      <c r="I899" s="138"/>
      <c r="J899" s="172"/>
      <c r="K899" s="138">
        <f t="shared" si="502"/>
        <v>0</v>
      </c>
      <c r="L899" s="138">
        <f t="shared" si="495"/>
        <v>0</v>
      </c>
      <c r="M899" s="138">
        <f t="shared" si="495"/>
        <v>0</v>
      </c>
      <c r="N899" s="138">
        <f t="shared" si="495"/>
        <v>0</v>
      </c>
      <c r="O899" s="138">
        <f t="shared" si="503"/>
        <v>0</v>
      </c>
      <c r="P899" s="172"/>
      <c r="Q899" s="172"/>
      <c r="R899" s="172"/>
      <c r="S899" s="138">
        <f t="shared" si="504"/>
        <v>0</v>
      </c>
      <c r="T899" s="138"/>
      <c r="U899" s="138"/>
      <c r="V899" s="172"/>
      <c r="W899" s="138">
        <f t="shared" si="505"/>
        <v>0</v>
      </c>
      <c r="X899" s="138"/>
      <c r="Y899" s="138"/>
      <c r="Z899" s="138"/>
      <c r="AA899" s="138">
        <f t="shared" si="506"/>
        <v>0</v>
      </c>
      <c r="AB899" s="138">
        <f t="shared" si="501"/>
        <v>0</v>
      </c>
      <c r="AC899" s="138">
        <f t="shared" si="501"/>
        <v>0</v>
      </c>
      <c r="AD899" s="138">
        <f t="shared" si="501"/>
        <v>0</v>
      </c>
      <c r="AE899" s="138">
        <f t="shared" si="510"/>
        <v>0</v>
      </c>
      <c r="AF899" s="138"/>
      <c r="AG899" s="138"/>
      <c r="AH899" s="138"/>
      <c r="AI899" s="138">
        <f t="shared" si="507"/>
        <v>0</v>
      </c>
      <c r="AJ899" s="138">
        <f t="shared" si="511"/>
        <v>0</v>
      </c>
      <c r="AK899" s="138">
        <f t="shared" si="511"/>
        <v>0</v>
      </c>
      <c r="AL899" s="138">
        <f t="shared" si="511"/>
        <v>0</v>
      </c>
      <c r="AM899" s="138">
        <f t="shared" si="508"/>
        <v>0</v>
      </c>
      <c r="AN899" s="142" t="str">
        <f t="shared" si="497"/>
        <v xml:space="preserve"> </v>
      </c>
      <c r="AO899" s="142" t="str">
        <f t="shared" si="497"/>
        <v xml:space="preserve"> </v>
      </c>
      <c r="AP899" s="142" t="str">
        <f t="shared" si="497"/>
        <v xml:space="preserve"> </v>
      </c>
      <c r="AQ899" s="142" t="str">
        <f t="shared" si="497"/>
        <v xml:space="preserve"> </v>
      </c>
      <c r="AR899" s="138">
        <f t="shared" si="498"/>
        <v>0</v>
      </c>
      <c r="AS899" s="138">
        <f t="shared" si="498"/>
        <v>0</v>
      </c>
      <c r="AT899" s="138">
        <f t="shared" si="498"/>
        <v>0</v>
      </c>
      <c r="AU899" s="138">
        <f t="shared" si="509"/>
        <v>0</v>
      </c>
      <c r="AV899" s="173"/>
    </row>
    <row r="900" spans="1:48">
      <c r="A900" s="176" t="s">
        <v>227</v>
      </c>
      <c r="B900" s="177"/>
      <c r="C900" s="208" t="s">
        <v>329</v>
      </c>
      <c r="D900" s="278">
        <f>SUM(D901:D907)</f>
        <v>303882000</v>
      </c>
      <c r="E900" s="278">
        <f>SUM(E901:E907)</f>
        <v>174248000</v>
      </c>
      <c r="F900" s="278">
        <f>SUM(F901:F907)</f>
        <v>432040000</v>
      </c>
      <c r="G900" s="131">
        <f t="shared" si="500"/>
        <v>910170000</v>
      </c>
      <c r="H900" s="131">
        <f>SUM(H901:H907)</f>
        <v>22015031</v>
      </c>
      <c r="I900" s="131">
        <f>SUM(I901:I907)</f>
        <v>-22015031</v>
      </c>
      <c r="J900" s="278">
        <f>SUM(J901:J907)</f>
        <v>0</v>
      </c>
      <c r="K900" s="131">
        <f t="shared" si="502"/>
        <v>0</v>
      </c>
      <c r="L900" s="131">
        <f t="shared" si="495"/>
        <v>325897031</v>
      </c>
      <c r="M900" s="131">
        <f t="shared" si="495"/>
        <v>152232969</v>
      </c>
      <c r="N900" s="131">
        <f t="shared" si="495"/>
        <v>432040000</v>
      </c>
      <c r="O900" s="131">
        <f t="shared" si="503"/>
        <v>910170000</v>
      </c>
      <c r="P900" s="278">
        <f>SUM(P901:P907)</f>
        <v>303882000</v>
      </c>
      <c r="Q900" s="278">
        <f>SUM(Q901:Q907)</f>
        <v>174248000</v>
      </c>
      <c r="R900" s="278">
        <f>SUM(R901:R907)</f>
        <v>205500000</v>
      </c>
      <c r="S900" s="131">
        <f t="shared" si="504"/>
        <v>683630000</v>
      </c>
      <c r="T900" s="131">
        <f>SUM(T901:T907)</f>
        <v>22015031</v>
      </c>
      <c r="U900" s="131">
        <f>SUM(U901:U907)</f>
        <v>-22015031</v>
      </c>
      <c r="V900" s="278">
        <f>SUM(V901:V907)</f>
        <v>0</v>
      </c>
      <c r="W900" s="131">
        <f t="shared" si="505"/>
        <v>0</v>
      </c>
      <c r="X900" s="131">
        <f>SUM(X901:X907)</f>
        <v>0</v>
      </c>
      <c r="Y900" s="131">
        <f>SUM(Y901:Y907)</f>
        <v>0</v>
      </c>
      <c r="Z900" s="131">
        <f>SUM(Z901:Z907)</f>
        <v>0</v>
      </c>
      <c r="AA900" s="131">
        <f t="shared" si="506"/>
        <v>0</v>
      </c>
      <c r="AB900" s="131">
        <f t="shared" si="501"/>
        <v>325897031</v>
      </c>
      <c r="AC900" s="131">
        <f t="shared" si="501"/>
        <v>152232969</v>
      </c>
      <c r="AD900" s="131">
        <f t="shared" si="501"/>
        <v>205500000</v>
      </c>
      <c r="AE900" s="131">
        <f t="shared" si="510"/>
        <v>683630000</v>
      </c>
      <c r="AF900" s="131">
        <f>SUM(AF901:AF907)</f>
        <v>329885418.37</v>
      </c>
      <c r="AG900" s="131">
        <f>SUM(AG901:AG907)</f>
        <v>149764823.48000002</v>
      </c>
      <c r="AH900" s="131">
        <f>SUM(AH901:AH907)</f>
        <v>31971032.18</v>
      </c>
      <c r="AI900" s="131">
        <f t="shared" si="507"/>
        <v>511621274.03000003</v>
      </c>
      <c r="AJ900" s="131">
        <f t="shared" si="511"/>
        <v>-3988387.3700000048</v>
      </c>
      <c r="AK900" s="131">
        <f t="shared" si="511"/>
        <v>2468145.5199999809</v>
      </c>
      <c r="AL900" s="131">
        <f t="shared" si="511"/>
        <v>173528967.81999999</v>
      </c>
      <c r="AM900" s="131">
        <f t="shared" si="508"/>
        <v>172008725.96999997</v>
      </c>
      <c r="AN900" s="133">
        <f t="shared" si="497"/>
        <v>1.0122381825871867</v>
      </c>
      <c r="AO900" s="133">
        <f t="shared" si="497"/>
        <v>0.98378704996550403</v>
      </c>
      <c r="AP900" s="133">
        <f t="shared" si="497"/>
        <v>0.15557679892944037</v>
      </c>
      <c r="AQ900" s="133">
        <f t="shared" si="497"/>
        <v>0.74838914914500543</v>
      </c>
      <c r="AR900" s="131">
        <f t="shared" si="498"/>
        <v>0</v>
      </c>
      <c r="AS900" s="131">
        <f t="shared" si="498"/>
        <v>0</v>
      </c>
      <c r="AT900" s="131">
        <f t="shared" si="498"/>
        <v>226540000</v>
      </c>
      <c r="AU900" s="131">
        <f t="shared" si="509"/>
        <v>226540000</v>
      </c>
      <c r="AV900" s="173"/>
    </row>
    <row r="901" spans="1:48" s="96" customFormat="1">
      <c r="A901" s="219" t="s">
        <v>330</v>
      </c>
      <c r="B901" s="220"/>
      <c r="C901" s="137" t="s">
        <v>123</v>
      </c>
      <c r="D901" s="138">
        <v>22946000</v>
      </c>
      <c r="E901" s="138">
        <v>13109000</v>
      </c>
      <c r="F901" s="138">
        <v>10000000</v>
      </c>
      <c r="G901" s="138">
        <f t="shared" si="500"/>
        <v>46055000</v>
      </c>
      <c r="H901" s="138">
        <f>[3]BASILAN!E184</f>
        <v>1068987</v>
      </c>
      <c r="I901" s="138">
        <f>[3]BASILAN!E185</f>
        <v>-1068987</v>
      </c>
      <c r="J901" s="138"/>
      <c r="K901" s="138">
        <f t="shared" si="502"/>
        <v>0</v>
      </c>
      <c r="L901" s="138">
        <f t="shared" si="495"/>
        <v>24014987</v>
      </c>
      <c r="M901" s="138">
        <f t="shared" si="495"/>
        <v>12040013</v>
      </c>
      <c r="N901" s="138">
        <f t="shared" si="495"/>
        <v>10000000</v>
      </c>
      <c r="O901" s="138">
        <f t="shared" si="503"/>
        <v>46055000</v>
      </c>
      <c r="P901" s="138">
        <v>22946000</v>
      </c>
      <c r="Q901" s="138">
        <v>13109000</v>
      </c>
      <c r="R901" s="138">
        <v>0</v>
      </c>
      <c r="S901" s="138">
        <f t="shared" si="504"/>
        <v>36055000</v>
      </c>
      <c r="T901" s="138">
        <f>[3]BASILAN!H184</f>
        <v>1068987</v>
      </c>
      <c r="U901" s="138">
        <f>[3]BASILAN!H185</f>
        <v>-1068987</v>
      </c>
      <c r="V901" s="138"/>
      <c r="W901" s="138">
        <f t="shared" si="505"/>
        <v>0</v>
      </c>
      <c r="X901" s="138"/>
      <c r="Y901" s="138"/>
      <c r="Z901" s="138"/>
      <c r="AA901" s="138">
        <f t="shared" si="506"/>
        <v>0</v>
      </c>
      <c r="AB901" s="138">
        <f t="shared" si="501"/>
        <v>24014987</v>
      </c>
      <c r="AC901" s="138">
        <f t="shared" si="501"/>
        <v>12040013</v>
      </c>
      <c r="AD901" s="138">
        <f t="shared" si="501"/>
        <v>0</v>
      </c>
      <c r="AE901" s="138">
        <f t="shared" si="510"/>
        <v>36055000</v>
      </c>
      <c r="AF901" s="138">
        <f>[3]BASILAN!AX184</f>
        <v>28660033.250000004</v>
      </c>
      <c r="AG901" s="138">
        <f>[3]BASILAN!AX185</f>
        <v>11766566.57</v>
      </c>
      <c r="AH901" s="138">
        <f>[3]BASILAN!AX186</f>
        <v>0</v>
      </c>
      <c r="AI901" s="138">
        <f t="shared" si="507"/>
        <v>40426599.820000008</v>
      </c>
      <c r="AJ901" s="138">
        <f t="shared" si="511"/>
        <v>-4645046.2500000037</v>
      </c>
      <c r="AK901" s="138">
        <f t="shared" si="511"/>
        <v>273446.4299999997</v>
      </c>
      <c r="AL901" s="138">
        <f t="shared" si="511"/>
        <v>0</v>
      </c>
      <c r="AM901" s="138">
        <f t="shared" si="508"/>
        <v>-4371599.820000004</v>
      </c>
      <c r="AN901" s="142">
        <f t="shared" si="497"/>
        <v>1.193422809264898</v>
      </c>
      <c r="AO901" s="142">
        <f t="shared" si="497"/>
        <v>0.97728852701404889</v>
      </c>
      <c r="AP901" s="142" t="str">
        <f t="shared" si="497"/>
        <v xml:space="preserve"> </v>
      </c>
      <c r="AQ901" s="142">
        <f t="shared" ref="AQ901:AQ964" si="512">IF(AE901=0," ",AI901/AE901)</f>
        <v>1.1212480881985858</v>
      </c>
      <c r="AR901" s="138">
        <f t="shared" si="498"/>
        <v>0</v>
      </c>
      <c r="AS901" s="138">
        <f t="shared" si="498"/>
        <v>0</v>
      </c>
      <c r="AT901" s="138">
        <f t="shared" si="498"/>
        <v>10000000</v>
      </c>
      <c r="AU901" s="138">
        <f t="shared" si="509"/>
        <v>10000000</v>
      </c>
      <c r="AV901" s="143"/>
    </row>
    <row r="902" spans="1:48" s="96" customFormat="1">
      <c r="A902" s="219" t="s">
        <v>331</v>
      </c>
      <c r="B902" s="220"/>
      <c r="C902" s="137" t="s">
        <v>168</v>
      </c>
      <c r="D902" s="138">
        <v>49272000</v>
      </c>
      <c r="E902" s="138">
        <v>30045000</v>
      </c>
      <c r="F902" s="138">
        <v>69100000</v>
      </c>
      <c r="G902" s="138">
        <f t="shared" si="500"/>
        <v>148417000</v>
      </c>
      <c r="H902" s="138">
        <f>[3]DJRMH!E184</f>
        <v>3725655</v>
      </c>
      <c r="I902" s="138">
        <f>[3]DJRMH!E185</f>
        <v>-3725655</v>
      </c>
      <c r="J902" s="138"/>
      <c r="K902" s="138">
        <f t="shared" ref="K902:K961" si="513">SUM(H902:J902)</f>
        <v>0</v>
      </c>
      <c r="L902" s="138">
        <f t="shared" ref="L902:N961" si="514">+D902+H902</f>
        <v>52997655</v>
      </c>
      <c r="M902" s="138">
        <f t="shared" si="514"/>
        <v>26319345</v>
      </c>
      <c r="N902" s="138">
        <f t="shared" si="514"/>
        <v>69100000</v>
      </c>
      <c r="O902" s="138">
        <f t="shared" ref="O902:O961" si="515">SUM(L902:N902)</f>
        <v>148417000</v>
      </c>
      <c r="P902" s="138">
        <v>49272000</v>
      </c>
      <c r="Q902" s="138">
        <v>30045000</v>
      </c>
      <c r="R902" s="138">
        <v>0</v>
      </c>
      <c r="S902" s="138">
        <f t="shared" ref="S902:S961" si="516">SUM(P902:R902)</f>
        <v>79317000</v>
      </c>
      <c r="T902" s="138">
        <f>[3]DJRMH!H184</f>
        <v>3725655</v>
      </c>
      <c r="U902" s="138">
        <f>[3]DJRMH!H185</f>
        <v>-3725655</v>
      </c>
      <c r="V902" s="138"/>
      <c r="W902" s="138">
        <f t="shared" ref="W902:W961" si="517">SUM(T902:V902)</f>
        <v>0</v>
      </c>
      <c r="X902" s="138"/>
      <c r="Y902" s="138"/>
      <c r="Z902" s="138"/>
      <c r="AA902" s="138">
        <f t="shared" ref="AA902:AA961" si="518">SUM(X902:Z902)</f>
        <v>0</v>
      </c>
      <c r="AB902" s="138">
        <f t="shared" si="501"/>
        <v>52997655</v>
      </c>
      <c r="AC902" s="138">
        <f t="shared" si="501"/>
        <v>26319345</v>
      </c>
      <c r="AD902" s="138">
        <f t="shared" si="501"/>
        <v>0</v>
      </c>
      <c r="AE902" s="138">
        <f t="shared" si="510"/>
        <v>79317000</v>
      </c>
      <c r="AF902" s="138">
        <f>[3]DJRMH!AX184</f>
        <v>52997655.000000007</v>
      </c>
      <c r="AG902" s="138">
        <f>[3]DJRMH!AX185</f>
        <v>26318461.289999999</v>
      </c>
      <c r="AH902" s="138">
        <f>[3]DJRMH!AX186</f>
        <v>0</v>
      </c>
      <c r="AI902" s="138">
        <f t="shared" ref="AI902:AI961" si="519">SUM(AF902:AH902)</f>
        <v>79316116.290000007</v>
      </c>
      <c r="AJ902" s="138">
        <f t="shared" si="511"/>
        <v>0</v>
      </c>
      <c r="AK902" s="138">
        <f t="shared" si="511"/>
        <v>883.71000000089407</v>
      </c>
      <c r="AL902" s="138">
        <f t="shared" si="511"/>
        <v>0</v>
      </c>
      <c r="AM902" s="138">
        <f t="shared" si="508"/>
        <v>883.71000000089407</v>
      </c>
      <c r="AN902" s="142">
        <f t="shared" ref="AN902:AP961" si="520">IF(AB902=0," ",AF902/AB902)</f>
        <v>1.0000000000000002</v>
      </c>
      <c r="AO902" s="142">
        <f t="shared" si="520"/>
        <v>0.99996642355651322</v>
      </c>
      <c r="AP902" s="142" t="str">
        <f t="shared" si="520"/>
        <v xml:space="preserve"> </v>
      </c>
      <c r="AQ902" s="142">
        <f t="shared" si="512"/>
        <v>0.99998885850448205</v>
      </c>
      <c r="AR902" s="138">
        <f t="shared" ref="AR902:AT961" si="521">+L902-P902-T902</f>
        <v>0</v>
      </c>
      <c r="AS902" s="138">
        <f t="shared" si="521"/>
        <v>0</v>
      </c>
      <c r="AT902" s="138">
        <f t="shared" si="521"/>
        <v>69100000</v>
      </c>
      <c r="AU902" s="138">
        <f t="shared" si="509"/>
        <v>69100000</v>
      </c>
      <c r="AV902" s="143"/>
    </row>
    <row r="903" spans="1:48" s="96" customFormat="1">
      <c r="A903" s="219" t="s">
        <v>332</v>
      </c>
      <c r="B903" s="220"/>
      <c r="C903" s="137" t="s">
        <v>201</v>
      </c>
      <c r="D903" s="138">
        <v>7991000</v>
      </c>
      <c r="E903" s="138">
        <v>3943000</v>
      </c>
      <c r="F903" s="138">
        <v>22440000</v>
      </c>
      <c r="G903" s="138">
        <f t="shared" ref="G903:G961" si="522">SUM(D903:F903)</f>
        <v>34374000</v>
      </c>
      <c r="H903" s="138">
        <f>[3]LPH!E184</f>
        <v>850000</v>
      </c>
      <c r="I903" s="138">
        <f>[3]LPH!E185</f>
        <v>-850000</v>
      </c>
      <c r="J903" s="138"/>
      <c r="K903" s="138">
        <f t="shared" si="513"/>
        <v>0</v>
      </c>
      <c r="L903" s="138">
        <f t="shared" si="514"/>
        <v>8841000</v>
      </c>
      <c r="M903" s="138">
        <f t="shared" si="514"/>
        <v>3093000</v>
      </c>
      <c r="N903" s="138">
        <f t="shared" si="514"/>
        <v>22440000</v>
      </c>
      <c r="O903" s="138">
        <f t="shared" si="515"/>
        <v>34374000</v>
      </c>
      <c r="P903" s="138">
        <v>7991000</v>
      </c>
      <c r="Q903" s="138">
        <v>3943000</v>
      </c>
      <c r="R903" s="138">
        <v>0</v>
      </c>
      <c r="S903" s="138">
        <f t="shared" si="516"/>
        <v>11934000</v>
      </c>
      <c r="T903" s="138">
        <f>[3]LPH!H184</f>
        <v>850000</v>
      </c>
      <c r="U903" s="138">
        <f>[3]LPH!H185</f>
        <v>-850000</v>
      </c>
      <c r="V903" s="138"/>
      <c r="W903" s="138">
        <f t="shared" si="517"/>
        <v>0</v>
      </c>
      <c r="X903" s="138"/>
      <c r="Y903" s="138"/>
      <c r="Z903" s="138"/>
      <c r="AA903" s="138">
        <f t="shared" si="518"/>
        <v>0</v>
      </c>
      <c r="AB903" s="138">
        <f t="shared" si="501"/>
        <v>8841000</v>
      </c>
      <c r="AC903" s="138">
        <f t="shared" si="501"/>
        <v>3093000</v>
      </c>
      <c r="AD903" s="138">
        <f t="shared" si="501"/>
        <v>0</v>
      </c>
      <c r="AE903" s="138">
        <f t="shared" si="510"/>
        <v>11934000</v>
      </c>
      <c r="AF903" s="138">
        <f>[3]LPH!AX184</f>
        <v>8360882</v>
      </c>
      <c r="AG903" s="138">
        <f>[3]LPH!AX185</f>
        <v>2703745.82</v>
      </c>
      <c r="AH903" s="138">
        <f>[3]LPH!AX186</f>
        <v>0</v>
      </c>
      <c r="AI903" s="138">
        <f t="shared" si="519"/>
        <v>11064627.82</v>
      </c>
      <c r="AJ903" s="138">
        <f t="shared" si="511"/>
        <v>480118</v>
      </c>
      <c r="AK903" s="138">
        <f t="shared" si="511"/>
        <v>389254.18000000017</v>
      </c>
      <c r="AL903" s="138">
        <f t="shared" si="511"/>
        <v>0</v>
      </c>
      <c r="AM903" s="138">
        <f t="shared" si="508"/>
        <v>869372.18000000017</v>
      </c>
      <c r="AN903" s="142">
        <f t="shared" si="520"/>
        <v>0.94569415224522113</v>
      </c>
      <c r="AO903" s="142">
        <f t="shared" si="520"/>
        <v>0.8741499579696087</v>
      </c>
      <c r="AP903" s="142" t="str">
        <f t="shared" si="520"/>
        <v xml:space="preserve"> </v>
      </c>
      <c r="AQ903" s="142">
        <f t="shared" si="512"/>
        <v>0.92715165242165243</v>
      </c>
      <c r="AR903" s="138">
        <f t="shared" si="521"/>
        <v>0</v>
      </c>
      <c r="AS903" s="138">
        <f t="shared" si="521"/>
        <v>0</v>
      </c>
      <c r="AT903" s="138">
        <f t="shared" si="521"/>
        <v>22440000</v>
      </c>
      <c r="AU903" s="138">
        <f t="shared" si="509"/>
        <v>22440000</v>
      </c>
      <c r="AV903" s="143"/>
    </row>
    <row r="904" spans="1:48" s="96" customFormat="1">
      <c r="A904" s="219" t="s">
        <v>333</v>
      </c>
      <c r="B904" s="220"/>
      <c r="C904" s="145" t="s">
        <v>121</v>
      </c>
      <c r="D904" s="138">
        <v>22219000</v>
      </c>
      <c r="E904" s="138">
        <v>25197000</v>
      </c>
      <c r="F904" s="138">
        <v>62500000</v>
      </c>
      <c r="G904" s="138">
        <f t="shared" si="522"/>
        <v>109916000</v>
      </c>
      <c r="H904" s="138">
        <f>[3]MRH!E184</f>
        <v>0</v>
      </c>
      <c r="I904" s="138">
        <f>[3]MRH!E185</f>
        <v>0</v>
      </c>
      <c r="J904" s="138"/>
      <c r="K904" s="138">
        <f t="shared" si="513"/>
        <v>0</v>
      </c>
      <c r="L904" s="138">
        <f t="shared" si="514"/>
        <v>22219000</v>
      </c>
      <c r="M904" s="138">
        <f t="shared" si="514"/>
        <v>25197000</v>
      </c>
      <c r="N904" s="138">
        <f t="shared" si="514"/>
        <v>62500000</v>
      </c>
      <c r="O904" s="138">
        <f t="shared" si="515"/>
        <v>109916000</v>
      </c>
      <c r="P904" s="138">
        <v>22219000</v>
      </c>
      <c r="Q904" s="138">
        <v>25197000</v>
      </c>
      <c r="R904" s="138">
        <v>62500000</v>
      </c>
      <c r="S904" s="138">
        <f t="shared" si="516"/>
        <v>109916000</v>
      </c>
      <c r="T904" s="138">
        <f>[3]MRH!H184</f>
        <v>0</v>
      </c>
      <c r="U904" s="138">
        <f>[3]MRH!H185</f>
        <v>0</v>
      </c>
      <c r="V904" s="138"/>
      <c r="W904" s="138">
        <f t="shared" si="517"/>
        <v>0</v>
      </c>
      <c r="X904" s="138"/>
      <c r="Y904" s="138"/>
      <c r="Z904" s="138"/>
      <c r="AA904" s="138">
        <f t="shared" si="518"/>
        <v>0</v>
      </c>
      <c r="AB904" s="138">
        <f t="shared" si="501"/>
        <v>22219000</v>
      </c>
      <c r="AC904" s="138">
        <f t="shared" si="501"/>
        <v>25197000</v>
      </c>
      <c r="AD904" s="138">
        <f t="shared" si="501"/>
        <v>62500000</v>
      </c>
      <c r="AE904" s="138">
        <f t="shared" si="510"/>
        <v>109916000</v>
      </c>
      <c r="AF904" s="138">
        <f>[3]MRH!AX184</f>
        <v>22196931.75</v>
      </c>
      <c r="AG904" s="138">
        <f>[3]MRH!AX185</f>
        <v>24378454.830000002</v>
      </c>
      <c r="AH904" s="138">
        <f>[3]MRH!AX186</f>
        <v>0</v>
      </c>
      <c r="AI904" s="138">
        <f t="shared" si="519"/>
        <v>46575386.579999998</v>
      </c>
      <c r="AJ904" s="138">
        <f t="shared" si="511"/>
        <v>22068.25</v>
      </c>
      <c r="AK904" s="138">
        <f t="shared" si="511"/>
        <v>818545.16999999806</v>
      </c>
      <c r="AL904" s="138">
        <f t="shared" si="511"/>
        <v>62500000</v>
      </c>
      <c r="AM904" s="138">
        <f t="shared" si="508"/>
        <v>63340613.420000002</v>
      </c>
      <c r="AN904" s="142">
        <f t="shared" si="520"/>
        <v>0.99900678473378635</v>
      </c>
      <c r="AO904" s="142">
        <f t="shared" si="520"/>
        <v>0.96751418145017276</v>
      </c>
      <c r="AP904" s="142">
        <f t="shared" si="520"/>
        <v>0</v>
      </c>
      <c r="AQ904" s="142">
        <f t="shared" si="512"/>
        <v>0.42373618563266491</v>
      </c>
      <c r="AR904" s="138">
        <f t="shared" si="521"/>
        <v>0</v>
      </c>
      <c r="AS904" s="138">
        <f t="shared" si="521"/>
        <v>0</v>
      </c>
      <c r="AT904" s="138">
        <f t="shared" si="521"/>
        <v>0</v>
      </c>
      <c r="AU904" s="138">
        <f t="shared" si="509"/>
        <v>0</v>
      </c>
      <c r="AV904" s="143"/>
    </row>
    <row r="905" spans="1:48" s="96" customFormat="1">
      <c r="A905" s="219" t="s">
        <v>334</v>
      </c>
      <c r="B905" s="220"/>
      <c r="C905" s="145" t="s">
        <v>122</v>
      </c>
      <c r="D905" s="138">
        <v>16911000</v>
      </c>
      <c r="E905" s="138">
        <v>16386000</v>
      </c>
      <c r="F905" s="138">
        <v>48000000</v>
      </c>
      <c r="G905" s="138">
        <f t="shared" si="522"/>
        <v>81297000</v>
      </c>
      <c r="H905" s="138">
        <f>[3]MCS!E184</f>
        <v>1564377</v>
      </c>
      <c r="I905" s="138">
        <f>[3]MCS!E185</f>
        <v>-1564377</v>
      </c>
      <c r="J905" s="138"/>
      <c r="K905" s="138">
        <f t="shared" si="513"/>
        <v>0</v>
      </c>
      <c r="L905" s="138">
        <f t="shared" si="514"/>
        <v>18475377</v>
      </c>
      <c r="M905" s="138">
        <f t="shared" si="514"/>
        <v>14821623</v>
      </c>
      <c r="N905" s="138">
        <f t="shared" si="514"/>
        <v>48000000</v>
      </c>
      <c r="O905" s="138">
        <f t="shared" si="515"/>
        <v>81297000</v>
      </c>
      <c r="P905" s="138">
        <v>16911000</v>
      </c>
      <c r="Q905" s="138">
        <v>16386000</v>
      </c>
      <c r="R905" s="138">
        <v>35000000</v>
      </c>
      <c r="S905" s="138">
        <f t="shared" si="516"/>
        <v>68297000</v>
      </c>
      <c r="T905" s="138">
        <f>[3]MCS!H184</f>
        <v>1564377</v>
      </c>
      <c r="U905" s="138">
        <f>[3]MCS!H185</f>
        <v>-1564377</v>
      </c>
      <c r="V905" s="138"/>
      <c r="W905" s="138">
        <f t="shared" si="517"/>
        <v>0</v>
      </c>
      <c r="X905" s="138"/>
      <c r="Y905" s="138"/>
      <c r="Z905" s="138"/>
      <c r="AA905" s="138">
        <f t="shared" si="518"/>
        <v>0</v>
      </c>
      <c r="AB905" s="138">
        <f t="shared" si="501"/>
        <v>18475377</v>
      </c>
      <c r="AC905" s="138">
        <f t="shared" si="501"/>
        <v>14821623</v>
      </c>
      <c r="AD905" s="138">
        <f t="shared" si="501"/>
        <v>35000000</v>
      </c>
      <c r="AE905" s="138">
        <f t="shared" si="510"/>
        <v>68297000</v>
      </c>
      <c r="AF905" s="138">
        <f>[3]MCS!AX184</f>
        <v>18343432.57</v>
      </c>
      <c r="AG905" s="138">
        <f>[3]MCS!AX185</f>
        <v>14813505.709999999</v>
      </c>
      <c r="AH905" s="138">
        <f>[3]MCS!AX186</f>
        <v>31971032.18</v>
      </c>
      <c r="AI905" s="138">
        <f t="shared" si="519"/>
        <v>65127970.460000001</v>
      </c>
      <c r="AJ905" s="138">
        <f t="shared" si="511"/>
        <v>131944.4299999997</v>
      </c>
      <c r="AK905" s="138">
        <f t="shared" si="511"/>
        <v>8117.2900000009686</v>
      </c>
      <c r="AL905" s="138">
        <f t="shared" si="511"/>
        <v>3028967.8200000003</v>
      </c>
      <c r="AM905" s="138">
        <f t="shared" si="508"/>
        <v>3169029.540000001</v>
      </c>
      <c r="AN905" s="142">
        <f t="shared" si="520"/>
        <v>0.99285836332324917</v>
      </c>
      <c r="AO905" s="142">
        <f t="shared" si="520"/>
        <v>0.99945233460600091</v>
      </c>
      <c r="AP905" s="142">
        <f t="shared" si="520"/>
        <v>0.91345806228571425</v>
      </c>
      <c r="AQ905" s="142">
        <f t="shared" si="512"/>
        <v>0.95359928635225555</v>
      </c>
      <c r="AR905" s="138">
        <f t="shared" si="521"/>
        <v>0</v>
      </c>
      <c r="AS905" s="138">
        <f t="shared" si="521"/>
        <v>0</v>
      </c>
      <c r="AT905" s="138">
        <f t="shared" si="521"/>
        <v>13000000</v>
      </c>
      <c r="AU905" s="138">
        <f t="shared" si="509"/>
        <v>13000000</v>
      </c>
      <c r="AV905" s="143"/>
    </row>
    <row r="906" spans="1:48" s="96" customFormat="1">
      <c r="A906" s="219" t="s">
        <v>335</v>
      </c>
      <c r="B906" s="220"/>
      <c r="C906" s="145" t="s">
        <v>169</v>
      </c>
      <c r="D906" s="138">
        <v>10520000</v>
      </c>
      <c r="E906" s="138">
        <v>6554000</v>
      </c>
      <c r="F906" s="138">
        <v>73000000</v>
      </c>
      <c r="G906" s="138">
        <f t="shared" si="522"/>
        <v>90074000</v>
      </c>
      <c r="H906" s="138">
        <f>[3]SULU!E184</f>
        <v>1126012</v>
      </c>
      <c r="I906" s="138">
        <f>[3]SULU!E185</f>
        <v>-1126012</v>
      </c>
      <c r="J906" s="138"/>
      <c r="K906" s="138">
        <f t="shared" si="513"/>
        <v>0</v>
      </c>
      <c r="L906" s="138">
        <f t="shared" si="514"/>
        <v>11646012</v>
      </c>
      <c r="M906" s="138">
        <f t="shared" si="514"/>
        <v>5427988</v>
      </c>
      <c r="N906" s="138">
        <f t="shared" si="514"/>
        <v>73000000</v>
      </c>
      <c r="O906" s="138">
        <f t="shared" si="515"/>
        <v>90074000</v>
      </c>
      <c r="P906" s="138">
        <v>10520000</v>
      </c>
      <c r="Q906" s="138">
        <v>6554000</v>
      </c>
      <c r="R906" s="138">
        <v>0</v>
      </c>
      <c r="S906" s="138">
        <f t="shared" si="516"/>
        <v>17074000</v>
      </c>
      <c r="T906" s="138">
        <f>[3]SULU!H184</f>
        <v>1126012</v>
      </c>
      <c r="U906" s="138">
        <f>[3]SULU!H185</f>
        <v>-1126012</v>
      </c>
      <c r="V906" s="138"/>
      <c r="W906" s="138">
        <f t="shared" si="517"/>
        <v>0</v>
      </c>
      <c r="X906" s="138"/>
      <c r="Y906" s="138"/>
      <c r="Z906" s="138"/>
      <c r="AA906" s="138">
        <f t="shared" si="518"/>
        <v>0</v>
      </c>
      <c r="AB906" s="138">
        <f t="shared" ref="AB906:AD924" si="523">+P906+X906+T906</f>
        <v>11646012</v>
      </c>
      <c r="AC906" s="138">
        <f t="shared" si="523"/>
        <v>5427988</v>
      </c>
      <c r="AD906" s="138">
        <f t="shared" si="523"/>
        <v>0</v>
      </c>
      <c r="AE906" s="138">
        <f t="shared" si="510"/>
        <v>17074000</v>
      </c>
      <c r="AF906" s="138">
        <f>[3]SULU!AX184</f>
        <v>11646012</v>
      </c>
      <c r="AG906" s="138">
        <f>[3]SULU!AX185</f>
        <v>4551163.2100000009</v>
      </c>
      <c r="AH906" s="138">
        <f>[3]SULU!AX186</f>
        <v>0</v>
      </c>
      <c r="AI906" s="138">
        <f t="shared" si="519"/>
        <v>16197175.210000001</v>
      </c>
      <c r="AJ906" s="138">
        <f t="shared" si="511"/>
        <v>0</v>
      </c>
      <c r="AK906" s="138">
        <f t="shared" si="511"/>
        <v>876824.78999999911</v>
      </c>
      <c r="AL906" s="138">
        <f t="shared" si="511"/>
        <v>0</v>
      </c>
      <c r="AM906" s="138">
        <f t="shared" si="508"/>
        <v>876824.78999999911</v>
      </c>
      <c r="AN906" s="142">
        <f t="shared" si="520"/>
        <v>1</v>
      </c>
      <c r="AO906" s="142">
        <f t="shared" si="520"/>
        <v>0.83846228289377223</v>
      </c>
      <c r="AP906" s="142" t="str">
        <f t="shared" si="520"/>
        <v xml:space="preserve"> </v>
      </c>
      <c r="AQ906" s="142">
        <f t="shared" si="512"/>
        <v>0.94864561379875845</v>
      </c>
      <c r="AR906" s="138">
        <f t="shared" si="521"/>
        <v>0</v>
      </c>
      <c r="AS906" s="138">
        <f t="shared" si="521"/>
        <v>0</v>
      </c>
      <c r="AT906" s="138">
        <f t="shared" si="521"/>
        <v>73000000</v>
      </c>
      <c r="AU906" s="138">
        <f t="shared" si="509"/>
        <v>73000000</v>
      </c>
      <c r="AV906" s="143"/>
    </row>
    <row r="907" spans="1:48" s="96" customFormat="1">
      <c r="A907" s="219" t="s">
        <v>336</v>
      </c>
      <c r="B907" s="220"/>
      <c r="C907" s="145" t="s">
        <v>120</v>
      </c>
      <c r="D907" s="138">
        <v>174023000</v>
      </c>
      <c r="E907" s="138">
        <v>79014000</v>
      </c>
      <c r="F907" s="138">
        <v>147000000</v>
      </c>
      <c r="G907" s="138">
        <f t="shared" si="522"/>
        <v>400037000</v>
      </c>
      <c r="H907" s="138">
        <f>[3]ZCMC!E184</f>
        <v>13680000</v>
      </c>
      <c r="I907" s="138">
        <f>[3]ZCMC!E185</f>
        <v>-13680000</v>
      </c>
      <c r="J907" s="138"/>
      <c r="K907" s="138">
        <f t="shared" si="513"/>
        <v>0</v>
      </c>
      <c r="L907" s="138">
        <f t="shared" si="514"/>
        <v>187703000</v>
      </c>
      <c r="M907" s="138">
        <f t="shared" si="514"/>
        <v>65334000</v>
      </c>
      <c r="N907" s="138">
        <f t="shared" si="514"/>
        <v>147000000</v>
      </c>
      <c r="O907" s="138">
        <f t="shared" si="515"/>
        <v>400037000</v>
      </c>
      <c r="P907" s="138">
        <v>174023000</v>
      </c>
      <c r="Q907" s="138">
        <v>79014000</v>
      </c>
      <c r="R907" s="138">
        <v>108000000</v>
      </c>
      <c r="S907" s="138">
        <f t="shared" si="516"/>
        <v>361037000</v>
      </c>
      <c r="T907" s="138">
        <f>[3]ZCMC!H184</f>
        <v>13680000</v>
      </c>
      <c r="U907" s="138">
        <f>[3]ZCMC!H185</f>
        <v>-13680000</v>
      </c>
      <c r="V907" s="138"/>
      <c r="W907" s="138">
        <f t="shared" si="517"/>
        <v>0</v>
      </c>
      <c r="X907" s="138"/>
      <c r="Y907" s="138"/>
      <c r="Z907" s="138"/>
      <c r="AA907" s="138">
        <f t="shared" si="518"/>
        <v>0</v>
      </c>
      <c r="AB907" s="138">
        <f t="shared" si="523"/>
        <v>187703000</v>
      </c>
      <c r="AC907" s="138">
        <f t="shared" si="523"/>
        <v>65334000</v>
      </c>
      <c r="AD907" s="138">
        <f t="shared" si="523"/>
        <v>108000000</v>
      </c>
      <c r="AE907" s="138">
        <f t="shared" si="510"/>
        <v>361037000</v>
      </c>
      <c r="AF907" s="138">
        <f>[3]ZCMC!AX184</f>
        <v>187680471.79999998</v>
      </c>
      <c r="AG907" s="138">
        <f>[3]ZCMC!AX185</f>
        <v>65232926.049999997</v>
      </c>
      <c r="AH907" s="138">
        <f>[3]ZCMC!AX186</f>
        <v>0</v>
      </c>
      <c r="AI907" s="138">
        <f t="shared" si="519"/>
        <v>252913397.84999996</v>
      </c>
      <c r="AJ907" s="138">
        <f t="shared" si="511"/>
        <v>22528.200000017881</v>
      </c>
      <c r="AK907" s="138">
        <f t="shared" si="511"/>
        <v>101073.95000000298</v>
      </c>
      <c r="AL907" s="138">
        <f t="shared" si="511"/>
        <v>108000000</v>
      </c>
      <c r="AM907" s="138">
        <f t="shared" si="508"/>
        <v>108123602.15000002</v>
      </c>
      <c r="AN907" s="142">
        <f t="shared" si="520"/>
        <v>0.99987997954214891</v>
      </c>
      <c r="AO907" s="142">
        <f t="shared" si="520"/>
        <v>0.99845296553096397</v>
      </c>
      <c r="AP907" s="142">
        <f t="shared" si="520"/>
        <v>0</v>
      </c>
      <c r="AQ907" s="142">
        <f t="shared" si="512"/>
        <v>0.7005193313981668</v>
      </c>
      <c r="AR907" s="138">
        <f t="shared" si="521"/>
        <v>0</v>
      </c>
      <c r="AS907" s="138">
        <f t="shared" si="521"/>
        <v>0</v>
      </c>
      <c r="AT907" s="138">
        <f t="shared" si="521"/>
        <v>39000000</v>
      </c>
      <c r="AU907" s="138">
        <f t="shared" si="509"/>
        <v>39000000</v>
      </c>
      <c r="AV907" s="143"/>
    </row>
    <row r="908" spans="1:48">
      <c r="A908" s="135" t="s">
        <v>227</v>
      </c>
      <c r="B908" s="136"/>
      <c r="C908" s="280"/>
      <c r="D908" s="172"/>
      <c r="E908" s="172"/>
      <c r="F908" s="172"/>
      <c r="G908" s="138">
        <f t="shared" si="522"/>
        <v>0</v>
      </c>
      <c r="H908" s="138"/>
      <c r="I908" s="138"/>
      <c r="J908" s="172"/>
      <c r="K908" s="138">
        <f t="shared" si="513"/>
        <v>0</v>
      </c>
      <c r="L908" s="138">
        <f t="shared" si="514"/>
        <v>0</v>
      </c>
      <c r="M908" s="138">
        <f t="shared" si="514"/>
        <v>0</v>
      </c>
      <c r="N908" s="138">
        <f t="shared" si="514"/>
        <v>0</v>
      </c>
      <c r="O908" s="138">
        <f t="shared" si="515"/>
        <v>0</v>
      </c>
      <c r="P908" s="172"/>
      <c r="Q908" s="172"/>
      <c r="R908" s="172"/>
      <c r="S908" s="138">
        <f t="shared" si="516"/>
        <v>0</v>
      </c>
      <c r="T908" s="138"/>
      <c r="U908" s="138"/>
      <c r="V908" s="172"/>
      <c r="W908" s="138">
        <f t="shared" si="517"/>
        <v>0</v>
      </c>
      <c r="X908" s="138"/>
      <c r="Y908" s="138"/>
      <c r="Z908" s="138"/>
      <c r="AA908" s="138">
        <f t="shared" si="518"/>
        <v>0</v>
      </c>
      <c r="AB908" s="138">
        <f t="shared" si="523"/>
        <v>0</v>
      </c>
      <c r="AC908" s="138">
        <f t="shared" si="523"/>
        <v>0</v>
      </c>
      <c r="AD908" s="138">
        <f t="shared" si="523"/>
        <v>0</v>
      </c>
      <c r="AE908" s="138">
        <f t="shared" si="510"/>
        <v>0</v>
      </c>
      <c r="AF908" s="138"/>
      <c r="AG908" s="138"/>
      <c r="AH908" s="138"/>
      <c r="AI908" s="138">
        <f t="shared" si="519"/>
        <v>0</v>
      </c>
      <c r="AJ908" s="138">
        <f t="shared" si="511"/>
        <v>0</v>
      </c>
      <c r="AK908" s="138">
        <f t="shared" si="511"/>
        <v>0</v>
      </c>
      <c r="AL908" s="138">
        <f t="shared" si="511"/>
        <v>0</v>
      </c>
      <c r="AM908" s="138">
        <f t="shared" si="508"/>
        <v>0</v>
      </c>
      <c r="AN908" s="142" t="str">
        <f t="shared" si="520"/>
        <v xml:space="preserve"> </v>
      </c>
      <c r="AO908" s="142" t="str">
        <f t="shared" si="520"/>
        <v xml:space="preserve"> </v>
      </c>
      <c r="AP908" s="142" t="str">
        <f t="shared" si="520"/>
        <v xml:space="preserve"> </v>
      </c>
      <c r="AQ908" s="142" t="str">
        <f t="shared" si="512"/>
        <v xml:space="preserve"> </v>
      </c>
      <c r="AR908" s="138">
        <f t="shared" si="521"/>
        <v>0</v>
      </c>
      <c r="AS908" s="138">
        <f t="shared" si="521"/>
        <v>0</v>
      </c>
      <c r="AT908" s="138">
        <f t="shared" si="521"/>
        <v>0</v>
      </c>
      <c r="AU908" s="138">
        <f t="shared" si="509"/>
        <v>0</v>
      </c>
      <c r="AV908" s="173"/>
    </row>
    <row r="909" spans="1:48">
      <c r="A909" s="176" t="s">
        <v>227</v>
      </c>
      <c r="B909" s="177"/>
      <c r="C909" s="208" t="s">
        <v>337</v>
      </c>
      <c r="D909" s="278">
        <f>SUM(D910:D912)</f>
        <v>342019000</v>
      </c>
      <c r="E909" s="278">
        <f>SUM(E910:E912)</f>
        <v>198406000</v>
      </c>
      <c r="F909" s="278">
        <f>SUM(F910:F912)</f>
        <v>513095000</v>
      </c>
      <c r="G909" s="131">
        <f t="shared" si="522"/>
        <v>1053520000</v>
      </c>
      <c r="H909" s="131">
        <f>SUM(H910:H912)</f>
        <v>22302500</v>
      </c>
      <c r="I909" s="131">
        <f>SUM(I910:I912)</f>
        <v>-22302500</v>
      </c>
      <c r="J909" s="278">
        <f>SUM(J910:J912)</f>
        <v>0</v>
      </c>
      <c r="K909" s="131">
        <f t="shared" si="513"/>
        <v>0</v>
      </c>
      <c r="L909" s="131">
        <f t="shared" si="514"/>
        <v>364321500</v>
      </c>
      <c r="M909" s="131">
        <f t="shared" si="514"/>
        <v>176103500</v>
      </c>
      <c r="N909" s="131">
        <f t="shared" si="514"/>
        <v>513095000</v>
      </c>
      <c r="O909" s="131">
        <f t="shared" si="515"/>
        <v>1053520000</v>
      </c>
      <c r="P909" s="278">
        <f>SUM(P910:P912)</f>
        <v>342019000</v>
      </c>
      <c r="Q909" s="278">
        <f>SUM(Q910:Q912)</f>
        <v>198406000</v>
      </c>
      <c r="R909" s="278">
        <f>SUM(R910:R912)</f>
        <v>433094979</v>
      </c>
      <c r="S909" s="131">
        <f t="shared" si="516"/>
        <v>973519979</v>
      </c>
      <c r="T909" s="131">
        <f>SUM(T910:T912)</f>
        <v>22302500</v>
      </c>
      <c r="U909" s="131">
        <f>SUM(U910:U912)</f>
        <v>-22302500</v>
      </c>
      <c r="V909" s="278">
        <f>SUM(V910:V912)</f>
        <v>0</v>
      </c>
      <c r="W909" s="131">
        <f t="shared" si="517"/>
        <v>0</v>
      </c>
      <c r="X909" s="131">
        <f>SUM(X910:X912)</f>
        <v>0</v>
      </c>
      <c r="Y909" s="131">
        <f>SUM(Y910:Y912)</f>
        <v>0</v>
      </c>
      <c r="Z909" s="131">
        <f>SUM(Z910:Z912)</f>
        <v>0</v>
      </c>
      <c r="AA909" s="131">
        <f t="shared" si="518"/>
        <v>0</v>
      </c>
      <c r="AB909" s="131">
        <f t="shared" si="523"/>
        <v>364321500</v>
      </c>
      <c r="AC909" s="131">
        <f t="shared" si="523"/>
        <v>176103500</v>
      </c>
      <c r="AD909" s="131">
        <f t="shared" si="523"/>
        <v>433094979</v>
      </c>
      <c r="AE909" s="131">
        <f t="shared" si="510"/>
        <v>973519979</v>
      </c>
      <c r="AF909" s="131">
        <f>SUM(AF910:AF912)</f>
        <v>353805791.41000003</v>
      </c>
      <c r="AG909" s="131">
        <f>SUM(AG910:AG912)</f>
        <v>171953551.34</v>
      </c>
      <c r="AH909" s="131">
        <f>SUM(AH910:AH912)</f>
        <v>38674909.170000002</v>
      </c>
      <c r="AI909" s="131">
        <f t="shared" si="519"/>
        <v>564434251.91999996</v>
      </c>
      <c r="AJ909" s="131">
        <f t="shared" si="511"/>
        <v>10515708.589999974</v>
      </c>
      <c r="AK909" s="131">
        <f t="shared" si="511"/>
        <v>4149948.6599999964</v>
      </c>
      <c r="AL909" s="131">
        <f t="shared" si="511"/>
        <v>394420069.82999998</v>
      </c>
      <c r="AM909" s="131">
        <f t="shared" si="508"/>
        <v>409085727.07999992</v>
      </c>
      <c r="AN909" s="133">
        <f t="shared" si="520"/>
        <v>0.97113618441404093</v>
      </c>
      <c r="AO909" s="133">
        <f t="shared" si="520"/>
        <v>0.97643460430939766</v>
      </c>
      <c r="AP909" s="133">
        <f t="shared" si="520"/>
        <v>8.9298909119886152E-2</v>
      </c>
      <c r="AQ909" s="133">
        <f t="shared" si="512"/>
        <v>0.57978702450440411</v>
      </c>
      <c r="AR909" s="131">
        <f t="shared" si="521"/>
        <v>0</v>
      </c>
      <c r="AS909" s="131">
        <f t="shared" si="521"/>
        <v>0</v>
      </c>
      <c r="AT909" s="131">
        <f t="shared" si="521"/>
        <v>80000021</v>
      </c>
      <c r="AU909" s="131">
        <f t="shared" si="509"/>
        <v>80000021</v>
      </c>
      <c r="AV909" s="173"/>
    </row>
    <row r="910" spans="1:48" s="96" customFormat="1">
      <c r="A910" s="219" t="s">
        <v>338</v>
      </c>
      <c r="B910" s="220"/>
      <c r="C910" s="145" t="s">
        <v>253</v>
      </c>
      <c r="D910" s="138">
        <v>56156000</v>
      </c>
      <c r="E910" s="138">
        <v>55961000</v>
      </c>
      <c r="F910" s="138">
        <v>53000000</v>
      </c>
      <c r="G910" s="138">
        <f t="shared" si="522"/>
        <v>165117000</v>
      </c>
      <c r="H910" s="138">
        <f>[3]APMC!E184</f>
        <v>0</v>
      </c>
      <c r="I910" s="138">
        <f>[3]APMC!E185</f>
        <v>0</v>
      </c>
      <c r="J910" s="138"/>
      <c r="K910" s="138">
        <f t="shared" si="513"/>
        <v>0</v>
      </c>
      <c r="L910" s="138">
        <f t="shared" si="514"/>
        <v>56156000</v>
      </c>
      <c r="M910" s="138">
        <f t="shared" si="514"/>
        <v>55961000</v>
      </c>
      <c r="N910" s="138">
        <f t="shared" si="514"/>
        <v>53000000</v>
      </c>
      <c r="O910" s="138">
        <f t="shared" si="515"/>
        <v>165117000</v>
      </c>
      <c r="P910" s="138">
        <v>56156000</v>
      </c>
      <c r="Q910" s="138">
        <v>55961000</v>
      </c>
      <c r="R910" s="138">
        <v>53000000</v>
      </c>
      <c r="S910" s="138">
        <f t="shared" si="516"/>
        <v>165117000</v>
      </c>
      <c r="T910" s="138">
        <f>[3]APMC!H184</f>
        <v>0</v>
      </c>
      <c r="U910" s="138">
        <f>[3]APMC!H185</f>
        <v>0</v>
      </c>
      <c r="V910" s="138"/>
      <c r="W910" s="138">
        <f t="shared" si="517"/>
        <v>0</v>
      </c>
      <c r="X910" s="138"/>
      <c r="Y910" s="138"/>
      <c r="Z910" s="138"/>
      <c r="AA910" s="138">
        <f t="shared" si="518"/>
        <v>0</v>
      </c>
      <c r="AB910" s="138">
        <f t="shared" si="523"/>
        <v>56156000</v>
      </c>
      <c r="AC910" s="138">
        <f t="shared" si="523"/>
        <v>55961000</v>
      </c>
      <c r="AD910" s="138">
        <f t="shared" si="523"/>
        <v>53000000</v>
      </c>
      <c r="AE910" s="138">
        <f t="shared" si="510"/>
        <v>165117000</v>
      </c>
      <c r="AF910" s="138">
        <f>[3]APMC!AX184</f>
        <v>55994271.619999997</v>
      </c>
      <c r="AG910" s="138">
        <f>[3]APMC!AX185</f>
        <v>53558890.61999999</v>
      </c>
      <c r="AH910" s="138">
        <f>[3]APMC!AX186</f>
        <v>37941577.880000003</v>
      </c>
      <c r="AI910" s="138">
        <f t="shared" si="519"/>
        <v>147494740.11999997</v>
      </c>
      <c r="AJ910" s="138">
        <f t="shared" si="511"/>
        <v>161728.38000000268</v>
      </c>
      <c r="AK910" s="138">
        <f t="shared" si="511"/>
        <v>2402109.3800000101</v>
      </c>
      <c r="AL910" s="138">
        <f t="shared" si="511"/>
        <v>15058422.119999997</v>
      </c>
      <c r="AM910" s="138">
        <f t="shared" si="508"/>
        <v>17622259.88000001</v>
      </c>
      <c r="AN910" s="142">
        <f t="shared" si="520"/>
        <v>0.99712001602678246</v>
      </c>
      <c r="AO910" s="142">
        <f t="shared" si="520"/>
        <v>0.95707529565232907</v>
      </c>
      <c r="AP910" s="142">
        <f t="shared" si="520"/>
        <v>0.71587882792452839</v>
      </c>
      <c r="AQ910" s="142">
        <f t="shared" si="512"/>
        <v>0.89327410333278812</v>
      </c>
      <c r="AR910" s="138">
        <f t="shared" si="521"/>
        <v>0</v>
      </c>
      <c r="AS910" s="138">
        <f t="shared" si="521"/>
        <v>0</v>
      </c>
      <c r="AT910" s="138">
        <f t="shared" si="521"/>
        <v>0</v>
      </c>
      <c r="AU910" s="138">
        <f t="shared" si="509"/>
        <v>0</v>
      </c>
      <c r="AV910" s="143"/>
    </row>
    <row r="911" spans="1:48" s="96" customFormat="1" ht="24">
      <c r="A911" s="219" t="s">
        <v>339</v>
      </c>
      <c r="B911" s="220"/>
      <c r="C911" s="145" t="s">
        <v>144</v>
      </c>
      <c r="D911" s="138">
        <v>94846000</v>
      </c>
      <c r="E911" s="138">
        <v>33081000</v>
      </c>
      <c r="F911" s="138">
        <v>100000000</v>
      </c>
      <c r="G911" s="138">
        <f t="shared" si="522"/>
        <v>227927000</v>
      </c>
      <c r="H911" s="138">
        <f>[3]HILARION!E184</f>
        <v>7560000</v>
      </c>
      <c r="I911" s="138">
        <f>[3]HILARION!E185</f>
        <v>-7560000</v>
      </c>
      <c r="J911" s="138"/>
      <c r="K911" s="138">
        <f t="shared" si="513"/>
        <v>0</v>
      </c>
      <c r="L911" s="138">
        <f t="shared" si="514"/>
        <v>102406000</v>
      </c>
      <c r="M911" s="138">
        <f t="shared" si="514"/>
        <v>25521000</v>
      </c>
      <c r="N911" s="138">
        <f t="shared" si="514"/>
        <v>100000000</v>
      </c>
      <c r="O911" s="138">
        <f t="shared" si="515"/>
        <v>227927000</v>
      </c>
      <c r="P911" s="138">
        <v>94846000</v>
      </c>
      <c r="Q911" s="138">
        <v>33081000</v>
      </c>
      <c r="R911" s="138">
        <f>+J911+N911</f>
        <v>100000000</v>
      </c>
      <c r="S911" s="138">
        <f t="shared" si="516"/>
        <v>227927000</v>
      </c>
      <c r="T911" s="138">
        <f>[3]HILARION!H184</f>
        <v>7560000</v>
      </c>
      <c r="U911" s="138">
        <f>[3]HILARION!H185</f>
        <v>-7560000</v>
      </c>
      <c r="V911" s="138"/>
      <c r="W911" s="138">
        <f t="shared" si="517"/>
        <v>0</v>
      </c>
      <c r="X911" s="138"/>
      <c r="Y911" s="138"/>
      <c r="Z911" s="138"/>
      <c r="AA911" s="138">
        <f t="shared" si="518"/>
        <v>0</v>
      </c>
      <c r="AB911" s="138">
        <f t="shared" si="523"/>
        <v>102406000</v>
      </c>
      <c r="AC911" s="138">
        <f t="shared" si="523"/>
        <v>25521000</v>
      </c>
      <c r="AD911" s="138">
        <f t="shared" si="523"/>
        <v>100000000</v>
      </c>
      <c r="AE911" s="138">
        <f t="shared" si="510"/>
        <v>227927000</v>
      </c>
      <c r="AF911" s="138">
        <f>[3]HILARION!AX184</f>
        <v>102406000</v>
      </c>
      <c r="AG911" s="138">
        <f>[3]HILARION!AX185</f>
        <v>23773443.59</v>
      </c>
      <c r="AH911" s="138">
        <f>[3]HILARION!AX186</f>
        <v>0</v>
      </c>
      <c r="AI911" s="138">
        <f t="shared" si="519"/>
        <v>126179443.59</v>
      </c>
      <c r="AJ911" s="138">
        <f t="shared" si="511"/>
        <v>0</v>
      </c>
      <c r="AK911" s="138">
        <f t="shared" si="511"/>
        <v>1747556.4100000001</v>
      </c>
      <c r="AL911" s="138">
        <f t="shared" si="511"/>
        <v>100000000</v>
      </c>
      <c r="AM911" s="138">
        <f t="shared" si="508"/>
        <v>101747556.41</v>
      </c>
      <c r="AN911" s="142">
        <f t="shared" si="520"/>
        <v>1</v>
      </c>
      <c r="AO911" s="142">
        <f t="shared" si="520"/>
        <v>0.93152476744641666</v>
      </c>
      <c r="AP911" s="142">
        <f t="shared" si="520"/>
        <v>0</v>
      </c>
      <c r="AQ911" s="142">
        <f t="shared" si="512"/>
        <v>0.55359586003413375</v>
      </c>
      <c r="AR911" s="138">
        <f t="shared" si="521"/>
        <v>0</v>
      </c>
      <c r="AS911" s="138">
        <f t="shared" si="521"/>
        <v>0</v>
      </c>
      <c r="AT911" s="138">
        <f t="shared" si="521"/>
        <v>0</v>
      </c>
      <c r="AU911" s="138">
        <f t="shared" si="509"/>
        <v>0</v>
      </c>
      <c r="AV911" s="143"/>
    </row>
    <row r="912" spans="1:48" s="96" customFormat="1">
      <c r="A912" s="219" t="s">
        <v>340</v>
      </c>
      <c r="B912" s="220"/>
      <c r="C912" s="145" t="s">
        <v>145</v>
      </c>
      <c r="D912" s="138">
        <v>191017000</v>
      </c>
      <c r="E912" s="138">
        <v>109364000</v>
      </c>
      <c r="F912" s="138">
        <v>360095000</v>
      </c>
      <c r="G912" s="138">
        <f t="shared" si="522"/>
        <v>660476000</v>
      </c>
      <c r="H912" s="138">
        <f>[3]NMMC!E184</f>
        <v>14742500</v>
      </c>
      <c r="I912" s="138">
        <f>[3]NMMC!E185</f>
        <v>-14742500</v>
      </c>
      <c r="J912" s="138"/>
      <c r="K912" s="138">
        <f t="shared" si="513"/>
        <v>0</v>
      </c>
      <c r="L912" s="138">
        <f t="shared" si="514"/>
        <v>205759500</v>
      </c>
      <c r="M912" s="138">
        <f t="shared" si="514"/>
        <v>94621500</v>
      </c>
      <c r="N912" s="138">
        <f t="shared" si="514"/>
        <v>360095000</v>
      </c>
      <c r="O912" s="138">
        <f t="shared" si="515"/>
        <v>660476000</v>
      </c>
      <c r="P912" s="138">
        <v>191017000</v>
      </c>
      <c r="Q912" s="138">
        <v>109364000</v>
      </c>
      <c r="R912" s="138">
        <v>280094979</v>
      </c>
      <c r="S912" s="138">
        <f t="shared" si="516"/>
        <v>580475979</v>
      </c>
      <c r="T912" s="138">
        <f>[3]NMMC!H184</f>
        <v>14742500</v>
      </c>
      <c r="U912" s="138">
        <f>[3]NMMC!H185</f>
        <v>-14742500</v>
      </c>
      <c r="V912" s="138"/>
      <c r="W912" s="138">
        <f t="shared" si="517"/>
        <v>0</v>
      </c>
      <c r="X912" s="138"/>
      <c r="Y912" s="138"/>
      <c r="Z912" s="138"/>
      <c r="AA912" s="138">
        <f t="shared" si="518"/>
        <v>0</v>
      </c>
      <c r="AB912" s="138">
        <f t="shared" si="523"/>
        <v>205759500</v>
      </c>
      <c r="AC912" s="138">
        <f t="shared" si="523"/>
        <v>94621500</v>
      </c>
      <c r="AD912" s="138">
        <f t="shared" si="523"/>
        <v>280094979</v>
      </c>
      <c r="AE912" s="138">
        <f t="shared" si="510"/>
        <v>580475979</v>
      </c>
      <c r="AF912" s="138">
        <f>[3]NMMC!AX184</f>
        <v>195405519.79000002</v>
      </c>
      <c r="AG912" s="138">
        <f>[3]NMMC!AX185</f>
        <v>94621217.13000001</v>
      </c>
      <c r="AH912" s="138">
        <f>[3]NMMC!AX186</f>
        <v>733331.29</v>
      </c>
      <c r="AI912" s="138">
        <f t="shared" si="519"/>
        <v>290760068.21000004</v>
      </c>
      <c r="AJ912" s="138">
        <f t="shared" si="511"/>
        <v>10353980.209999979</v>
      </c>
      <c r="AK912" s="138">
        <f t="shared" si="511"/>
        <v>282.86999998986721</v>
      </c>
      <c r="AL912" s="138">
        <f t="shared" si="511"/>
        <v>279361647.70999998</v>
      </c>
      <c r="AM912" s="138">
        <f t="shared" si="508"/>
        <v>289715910.78999996</v>
      </c>
      <c r="AN912" s="142">
        <f t="shared" si="520"/>
        <v>0.94967921184684068</v>
      </c>
      <c r="AO912" s="142">
        <f t="shared" si="520"/>
        <v>0.99999701051029644</v>
      </c>
      <c r="AP912" s="142">
        <f t="shared" si="520"/>
        <v>2.618152216145224E-3</v>
      </c>
      <c r="AQ912" s="142">
        <f t="shared" si="512"/>
        <v>0.50089939761314406</v>
      </c>
      <c r="AR912" s="138">
        <f t="shared" si="521"/>
        <v>0</v>
      </c>
      <c r="AS912" s="138">
        <f t="shared" si="521"/>
        <v>0</v>
      </c>
      <c r="AT912" s="138">
        <f t="shared" si="521"/>
        <v>80000021</v>
      </c>
      <c r="AU912" s="138">
        <f t="shared" si="509"/>
        <v>80000021</v>
      </c>
      <c r="AV912" s="143"/>
    </row>
    <row r="913" spans="1:49">
      <c r="A913" s="135" t="s">
        <v>227</v>
      </c>
      <c r="B913" s="136"/>
      <c r="C913" s="280"/>
      <c r="D913" s="172"/>
      <c r="E913" s="172"/>
      <c r="F913" s="172"/>
      <c r="G913" s="138">
        <f t="shared" si="522"/>
        <v>0</v>
      </c>
      <c r="H913" s="138"/>
      <c r="I913" s="138"/>
      <c r="J913" s="172"/>
      <c r="K913" s="138">
        <f t="shared" si="513"/>
        <v>0</v>
      </c>
      <c r="L913" s="138">
        <f t="shared" si="514"/>
        <v>0</v>
      </c>
      <c r="M913" s="138">
        <f t="shared" si="514"/>
        <v>0</v>
      </c>
      <c r="N913" s="138">
        <f t="shared" si="514"/>
        <v>0</v>
      </c>
      <c r="O913" s="138">
        <f t="shared" si="515"/>
        <v>0</v>
      </c>
      <c r="P913" s="172"/>
      <c r="Q913" s="172"/>
      <c r="R913" s="172"/>
      <c r="S913" s="138">
        <f t="shared" si="516"/>
        <v>0</v>
      </c>
      <c r="T913" s="138"/>
      <c r="U913" s="138"/>
      <c r="V913" s="172"/>
      <c r="W913" s="138">
        <f t="shared" si="517"/>
        <v>0</v>
      </c>
      <c r="X913" s="138"/>
      <c r="Y913" s="138"/>
      <c r="Z913" s="138"/>
      <c r="AA913" s="138">
        <f t="shared" si="518"/>
        <v>0</v>
      </c>
      <c r="AB913" s="138">
        <f t="shared" si="523"/>
        <v>0</v>
      </c>
      <c r="AC913" s="138">
        <f t="shared" si="523"/>
        <v>0</v>
      </c>
      <c r="AD913" s="138">
        <f t="shared" si="523"/>
        <v>0</v>
      </c>
      <c r="AE913" s="138">
        <f t="shared" si="510"/>
        <v>0</v>
      </c>
      <c r="AF913" s="138"/>
      <c r="AG913" s="138"/>
      <c r="AH913" s="138"/>
      <c r="AI913" s="138">
        <f t="shared" si="519"/>
        <v>0</v>
      </c>
      <c r="AJ913" s="138">
        <f t="shared" si="511"/>
        <v>0</v>
      </c>
      <c r="AK913" s="138">
        <f t="shared" si="511"/>
        <v>0</v>
      </c>
      <c r="AL913" s="138">
        <f t="shared" si="511"/>
        <v>0</v>
      </c>
      <c r="AM913" s="138">
        <f t="shared" si="508"/>
        <v>0</v>
      </c>
      <c r="AN913" s="142" t="str">
        <f t="shared" si="520"/>
        <v xml:space="preserve"> </v>
      </c>
      <c r="AO913" s="142" t="str">
        <f t="shared" si="520"/>
        <v xml:space="preserve"> </v>
      </c>
      <c r="AP913" s="142" t="str">
        <f t="shared" si="520"/>
        <v xml:space="preserve"> </v>
      </c>
      <c r="AQ913" s="142" t="str">
        <f t="shared" si="512"/>
        <v xml:space="preserve"> </v>
      </c>
      <c r="AR913" s="138">
        <f t="shared" si="521"/>
        <v>0</v>
      </c>
      <c r="AS913" s="138">
        <f t="shared" si="521"/>
        <v>0</v>
      </c>
      <c r="AT913" s="138">
        <f t="shared" si="521"/>
        <v>0</v>
      </c>
      <c r="AU913" s="138">
        <f t="shared" si="509"/>
        <v>0</v>
      </c>
      <c r="AV913" s="173"/>
    </row>
    <row r="914" spans="1:49">
      <c r="A914" s="176" t="s">
        <v>227</v>
      </c>
      <c r="B914" s="177"/>
      <c r="C914" s="208" t="s">
        <v>341</v>
      </c>
      <c r="D914" s="278">
        <f>SUM(D915:D916)</f>
        <v>485295000</v>
      </c>
      <c r="E914" s="278">
        <f>SUM(E915:E916)</f>
        <v>208127000</v>
      </c>
      <c r="F914" s="278">
        <f>SUM(F915:F916)</f>
        <v>299000000</v>
      </c>
      <c r="G914" s="131">
        <f t="shared" si="522"/>
        <v>992422000</v>
      </c>
      <c r="H914" s="131">
        <f>SUM(H915:H916)</f>
        <v>15785749</v>
      </c>
      <c r="I914" s="131">
        <f>SUM(I915:I916)</f>
        <v>-15785749</v>
      </c>
      <c r="J914" s="278">
        <f>SUM(J915:J916)</f>
        <v>0</v>
      </c>
      <c r="K914" s="131">
        <f t="shared" si="513"/>
        <v>0</v>
      </c>
      <c r="L914" s="131">
        <f t="shared" si="514"/>
        <v>501080749</v>
      </c>
      <c r="M914" s="131">
        <f t="shared" si="514"/>
        <v>192341251</v>
      </c>
      <c r="N914" s="131">
        <f t="shared" si="514"/>
        <v>299000000</v>
      </c>
      <c r="O914" s="131">
        <f t="shared" si="515"/>
        <v>992422000</v>
      </c>
      <c r="P914" s="278">
        <f>SUM(P915:P916)</f>
        <v>485295000</v>
      </c>
      <c r="Q914" s="278">
        <f>SUM(Q915:Q916)</f>
        <v>208127000</v>
      </c>
      <c r="R914" s="278">
        <f>SUM(R915:R916)</f>
        <v>174000000</v>
      </c>
      <c r="S914" s="131">
        <f t="shared" si="516"/>
        <v>867422000</v>
      </c>
      <c r="T914" s="131">
        <f>SUM(T915:T916)</f>
        <v>15785749</v>
      </c>
      <c r="U914" s="131">
        <f>SUM(U915:U916)</f>
        <v>-15785749</v>
      </c>
      <c r="V914" s="278">
        <f>SUM(V915:V916)</f>
        <v>0</v>
      </c>
      <c r="W914" s="131">
        <f t="shared" si="517"/>
        <v>0</v>
      </c>
      <c r="X914" s="131">
        <f>SUM(X915:X916)</f>
        <v>0</v>
      </c>
      <c r="Y914" s="131">
        <f>SUM(Y915:Y916)</f>
        <v>0</v>
      </c>
      <c r="Z914" s="131">
        <f>SUM(Z915:Z916)</f>
        <v>0</v>
      </c>
      <c r="AA914" s="131">
        <f t="shared" si="518"/>
        <v>0</v>
      </c>
      <c r="AB914" s="131">
        <f t="shared" si="523"/>
        <v>501080749</v>
      </c>
      <c r="AC914" s="131">
        <f t="shared" si="523"/>
        <v>192341251</v>
      </c>
      <c r="AD914" s="131">
        <f t="shared" si="523"/>
        <v>174000000</v>
      </c>
      <c r="AE914" s="131">
        <f t="shared" si="510"/>
        <v>867422000</v>
      </c>
      <c r="AF914" s="131">
        <f>SUM(AF915:AF916)</f>
        <v>495241123.75</v>
      </c>
      <c r="AG914" s="131">
        <f>SUM(AG915:AG916)</f>
        <v>169062153.65000001</v>
      </c>
      <c r="AH914" s="131">
        <f>SUM(AH915:AH916)</f>
        <v>158889098.78</v>
      </c>
      <c r="AI914" s="131">
        <f t="shared" si="519"/>
        <v>823192376.17999995</v>
      </c>
      <c r="AJ914" s="131">
        <f t="shared" si="511"/>
        <v>5839625.25</v>
      </c>
      <c r="AK914" s="131">
        <f t="shared" si="511"/>
        <v>23279097.349999994</v>
      </c>
      <c r="AL914" s="131">
        <f t="shared" si="511"/>
        <v>15110901.219999999</v>
      </c>
      <c r="AM914" s="131">
        <f t="shared" si="508"/>
        <v>44229623.819999993</v>
      </c>
      <c r="AN914" s="133">
        <f t="shared" si="520"/>
        <v>0.98834593972796991</v>
      </c>
      <c r="AO914" s="133">
        <f t="shared" si="520"/>
        <v>0.8789698141767831</v>
      </c>
      <c r="AP914" s="133">
        <f t="shared" si="520"/>
        <v>0.91315574011494249</v>
      </c>
      <c r="AQ914" s="133">
        <f t="shared" si="512"/>
        <v>0.94901025819036178</v>
      </c>
      <c r="AR914" s="131">
        <f t="shared" si="521"/>
        <v>0</v>
      </c>
      <c r="AS914" s="131">
        <f t="shared" si="521"/>
        <v>0</v>
      </c>
      <c r="AT914" s="131">
        <f t="shared" si="521"/>
        <v>125000000</v>
      </c>
      <c r="AU914" s="131">
        <f t="shared" si="509"/>
        <v>125000000</v>
      </c>
      <c r="AV914" s="173"/>
    </row>
    <row r="915" spans="1:49" s="96" customFormat="1">
      <c r="A915" s="219" t="s">
        <v>342</v>
      </c>
      <c r="B915" s="220"/>
      <c r="C915" s="145" t="s">
        <v>170</v>
      </c>
      <c r="D915" s="138">
        <v>152758000</v>
      </c>
      <c r="E915" s="138">
        <v>57289000</v>
      </c>
      <c r="F915" s="138">
        <v>125000000</v>
      </c>
      <c r="G915" s="138">
        <f t="shared" si="522"/>
        <v>335047000</v>
      </c>
      <c r="H915" s="138">
        <f>[3]DRH!E184</f>
        <v>0</v>
      </c>
      <c r="I915" s="138">
        <f>[3]DRH!E185</f>
        <v>0</v>
      </c>
      <c r="J915" s="138"/>
      <c r="K915" s="138">
        <f t="shared" si="513"/>
        <v>0</v>
      </c>
      <c r="L915" s="138">
        <f t="shared" si="514"/>
        <v>152758000</v>
      </c>
      <c r="M915" s="138">
        <f t="shared" si="514"/>
        <v>57289000</v>
      </c>
      <c r="N915" s="138">
        <f t="shared" si="514"/>
        <v>125000000</v>
      </c>
      <c r="O915" s="138">
        <f t="shared" si="515"/>
        <v>335047000</v>
      </c>
      <c r="P915" s="138">
        <v>152758000</v>
      </c>
      <c r="Q915" s="138">
        <v>57289000</v>
      </c>
      <c r="R915" s="138">
        <v>0</v>
      </c>
      <c r="S915" s="138">
        <f t="shared" si="516"/>
        <v>210047000</v>
      </c>
      <c r="T915" s="138">
        <f>[3]DRH!H184</f>
        <v>0</v>
      </c>
      <c r="U915" s="138">
        <f>[3]DRH!H185</f>
        <v>0</v>
      </c>
      <c r="V915" s="138"/>
      <c r="W915" s="138">
        <f t="shared" si="517"/>
        <v>0</v>
      </c>
      <c r="X915" s="138"/>
      <c r="Y915" s="138"/>
      <c r="Z915" s="138"/>
      <c r="AA915" s="138">
        <f t="shared" si="518"/>
        <v>0</v>
      </c>
      <c r="AB915" s="138">
        <f t="shared" si="523"/>
        <v>152758000</v>
      </c>
      <c r="AC915" s="138">
        <f t="shared" si="523"/>
        <v>57289000</v>
      </c>
      <c r="AD915" s="138">
        <f t="shared" si="523"/>
        <v>0</v>
      </c>
      <c r="AE915" s="138">
        <f t="shared" si="510"/>
        <v>210047000</v>
      </c>
      <c r="AF915" s="138">
        <f>[3]DRH!AX184</f>
        <v>152381345.62</v>
      </c>
      <c r="AG915" s="138">
        <f>[3]DRH!AX185</f>
        <v>39408910.369999997</v>
      </c>
      <c r="AH915" s="138">
        <f>[3]DRH!AX186</f>
        <v>0</v>
      </c>
      <c r="AI915" s="138">
        <f t="shared" si="519"/>
        <v>191790255.99000001</v>
      </c>
      <c r="AJ915" s="138">
        <f t="shared" si="511"/>
        <v>376654.37999999523</v>
      </c>
      <c r="AK915" s="138">
        <f t="shared" si="511"/>
        <v>17880089.630000003</v>
      </c>
      <c r="AL915" s="138">
        <f t="shared" si="511"/>
        <v>0</v>
      </c>
      <c r="AM915" s="138">
        <f t="shared" si="508"/>
        <v>18256744.009999998</v>
      </c>
      <c r="AN915" s="142">
        <f t="shared" si="520"/>
        <v>0.99753430668115584</v>
      </c>
      <c r="AO915" s="142">
        <f t="shared" si="520"/>
        <v>0.68789663582886762</v>
      </c>
      <c r="AP915" s="142" t="str">
        <f t="shared" si="520"/>
        <v xml:space="preserve"> </v>
      </c>
      <c r="AQ915" s="142">
        <f t="shared" si="512"/>
        <v>0.91308257670902226</v>
      </c>
      <c r="AR915" s="138">
        <f t="shared" si="521"/>
        <v>0</v>
      </c>
      <c r="AS915" s="138">
        <f t="shared" si="521"/>
        <v>0</v>
      </c>
      <c r="AT915" s="138">
        <f t="shared" si="521"/>
        <v>125000000</v>
      </c>
      <c r="AU915" s="138">
        <f t="shared" si="509"/>
        <v>125000000</v>
      </c>
      <c r="AV915" s="143"/>
    </row>
    <row r="916" spans="1:49" s="96" customFormat="1">
      <c r="A916" s="219" t="s">
        <v>343</v>
      </c>
      <c r="B916" s="220"/>
      <c r="C916" s="145" t="s">
        <v>171</v>
      </c>
      <c r="D916" s="138">
        <v>332537000</v>
      </c>
      <c r="E916" s="138">
        <v>150838000</v>
      </c>
      <c r="F916" s="138">
        <v>174000000</v>
      </c>
      <c r="G916" s="138">
        <f t="shared" si="522"/>
        <v>657375000</v>
      </c>
      <c r="H916" s="138">
        <f>[3]SPMC!E184</f>
        <v>15785749</v>
      </c>
      <c r="I916" s="138">
        <f>[3]SPMC!E185</f>
        <v>-15785749</v>
      </c>
      <c r="J916" s="138"/>
      <c r="K916" s="138">
        <f t="shared" si="513"/>
        <v>0</v>
      </c>
      <c r="L916" s="138">
        <f t="shared" si="514"/>
        <v>348322749</v>
      </c>
      <c r="M916" s="138">
        <f t="shared" si="514"/>
        <v>135052251</v>
      </c>
      <c r="N916" s="138">
        <f t="shared" si="514"/>
        <v>174000000</v>
      </c>
      <c r="O916" s="138">
        <f t="shared" si="515"/>
        <v>657375000</v>
      </c>
      <c r="P916" s="138">
        <v>332537000</v>
      </c>
      <c r="Q916" s="138">
        <v>150838000</v>
      </c>
      <c r="R916" s="138">
        <v>174000000</v>
      </c>
      <c r="S916" s="138">
        <f t="shared" si="516"/>
        <v>657375000</v>
      </c>
      <c r="T916" s="138">
        <f>[3]SPMC!H184</f>
        <v>15785749</v>
      </c>
      <c r="U916" s="138">
        <f>[3]SPMC!H185</f>
        <v>-15785749</v>
      </c>
      <c r="V916" s="138"/>
      <c r="W916" s="138">
        <f t="shared" si="517"/>
        <v>0</v>
      </c>
      <c r="X916" s="138"/>
      <c r="Y916" s="138"/>
      <c r="Z916" s="138"/>
      <c r="AA916" s="138">
        <f t="shared" si="518"/>
        <v>0</v>
      </c>
      <c r="AB916" s="138">
        <f t="shared" si="523"/>
        <v>348322749</v>
      </c>
      <c r="AC916" s="138">
        <f t="shared" si="523"/>
        <v>135052251</v>
      </c>
      <c r="AD916" s="138">
        <f t="shared" si="523"/>
        <v>174000000</v>
      </c>
      <c r="AE916" s="138">
        <f t="shared" si="510"/>
        <v>657375000</v>
      </c>
      <c r="AF916" s="138">
        <f>[3]SPMC!AX184</f>
        <v>342859778.13</v>
      </c>
      <c r="AG916" s="138">
        <f>[3]SPMC!AX185</f>
        <v>129653243.28</v>
      </c>
      <c r="AH916" s="138">
        <f>[3]SPMC!AX186</f>
        <v>158889098.78</v>
      </c>
      <c r="AI916" s="138">
        <f t="shared" si="519"/>
        <v>631402120.18999994</v>
      </c>
      <c r="AJ916" s="138">
        <f t="shared" si="511"/>
        <v>5462970.8700000048</v>
      </c>
      <c r="AK916" s="138">
        <f t="shared" si="511"/>
        <v>5399007.7199999988</v>
      </c>
      <c r="AL916" s="138">
        <f t="shared" si="511"/>
        <v>15110901.219999999</v>
      </c>
      <c r="AM916" s="138">
        <f t="shared" si="508"/>
        <v>25972879.810000002</v>
      </c>
      <c r="AN916" s="142">
        <f t="shared" si="520"/>
        <v>0.98431635348054747</v>
      </c>
      <c r="AO916" s="142">
        <f t="shared" si="520"/>
        <v>0.96002282316642029</v>
      </c>
      <c r="AP916" s="142">
        <f t="shared" si="520"/>
        <v>0.91315574011494249</v>
      </c>
      <c r="AQ916" s="142">
        <f t="shared" si="512"/>
        <v>0.9604900097965392</v>
      </c>
      <c r="AR916" s="138">
        <f t="shared" si="521"/>
        <v>0</v>
      </c>
      <c r="AS916" s="138">
        <f t="shared" si="521"/>
        <v>0</v>
      </c>
      <c r="AT916" s="138">
        <f t="shared" si="521"/>
        <v>0</v>
      </c>
      <c r="AU916" s="138">
        <f t="shared" si="509"/>
        <v>0</v>
      </c>
      <c r="AV916" s="143"/>
    </row>
    <row r="917" spans="1:49">
      <c r="A917" s="135" t="s">
        <v>227</v>
      </c>
      <c r="B917" s="136"/>
      <c r="C917" s="280"/>
      <c r="D917" s="172"/>
      <c r="E917" s="172"/>
      <c r="F917" s="172"/>
      <c r="G917" s="138">
        <f t="shared" si="522"/>
        <v>0</v>
      </c>
      <c r="H917" s="138"/>
      <c r="I917" s="138"/>
      <c r="J917" s="172"/>
      <c r="K917" s="138">
        <f t="shared" si="513"/>
        <v>0</v>
      </c>
      <c r="L917" s="138">
        <f t="shared" si="514"/>
        <v>0</v>
      </c>
      <c r="M917" s="138">
        <f t="shared" si="514"/>
        <v>0</v>
      </c>
      <c r="N917" s="138">
        <f t="shared" si="514"/>
        <v>0</v>
      </c>
      <c r="O917" s="138">
        <f t="shared" si="515"/>
        <v>0</v>
      </c>
      <c r="P917" s="172"/>
      <c r="Q917" s="172"/>
      <c r="R917" s="172"/>
      <c r="S917" s="138">
        <f t="shared" si="516"/>
        <v>0</v>
      </c>
      <c r="T917" s="138"/>
      <c r="U917" s="138"/>
      <c r="V917" s="172"/>
      <c r="W917" s="138">
        <f t="shared" si="517"/>
        <v>0</v>
      </c>
      <c r="X917" s="138"/>
      <c r="Y917" s="138"/>
      <c r="Z917" s="138"/>
      <c r="AA917" s="138">
        <f t="shared" si="518"/>
        <v>0</v>
      </c>
      <c r="AB917" s="138">
        <f t="shared" si="523"/>
        <v>0</v>
      </c>
      <c r="AC917" s="138">
        <f t="shared" si="523"/>
        <v>0</v>
      </c>
      <c r="AD917" s="138">
        <f t="shared" si="523"/>
        <v>0</v>
      </c>
      <c r="AE917" s="138">
        <f t="shared" si="510"/>
        <v>0</v>
      </c>
      <c r="AF917" s="138"/>
      <c r="AG917" s="138"/>
      <c r="AH917" s="138"/>
      <c r="AI917" s="138">
        <f t="shared" si="519"/>
        <v>0</v>
      </c>
      <c r="AJ917" s="138">
        <f t="shared" si="511"/>
        <v>0</v>
      </c>
      <c r="AK917" s="138">
        <f t="shared" si="511"/>
        <v>0</v>
      </c>
      <c r="AL917" s="138">
        <f t="shared" si="511"/>
        <v>0</v>
      </c>
      <c r="AM917" s="138">
        <f t="shared" si="508"/>
        <v>0</v>
      </c>
      <c r="AN917" s="142" t="str">
        <f t="shared" si="520"/>
        <v xml:space="preserve"> </v>
      </c>
      <c r="AO917" s="142" t="str">
        <f t="shared" si="520"/>
        <v xml:space="preserve"> </v>
      </c>
      <c r="AP917" s="142" t="str">
        <f t="shared" si="520"/>
        <v xml:space="preserve"> </v>
      </c>
      <c r="AQ917" s="142" t="str">
        <f t="shared" si="512"/>
        <v xml:space="preserve"> </v>
      </c>
      <c r="AR917" s="138">
        <f t="shared" si="521"/>
        <v>0</v>
      </c>
      <c r="AS917" s="138">
        <f t="shared" si="521"/>
        <v>0</v>
      </c>
      <c r="AT917" s="138">
        <f t="shared" si="521"/>
        <v>0</v>
      </c>
      <c r="AU917" s="138">
        <f t="shared" si="509"/>
        <v>0</v>
      </c>
      <c r="AV917" s="173"/>
    </row>
    <row r="918" spans="1:49">
      <c r="A918" s="176" t="s">
        <v>227</v>
      </c>
      <c r="B918" s="177"/>
      <c r="C918" s="208" t="s">
        <v>344</v>
      </c>
      <c r="D918" s="278">
        <f>SUM(D919:D920)</f>
        <v>152680000</v>
      </c>
      <c r="E918" s="278">
        <f>SUM(E919:E920)</f>
        <v>57541000</v>
      </c>
      <c r="F918" s="278">
        <f>SUM(F919:F920)</f>
        <v>356000000</v>
      </c>
      <c r="G918" s="131">
        <f t="shared" si="522"/>
        <v>566221000</v>
      </c>
      <c r="H918" s="131">
        <f>SUM(H919:H920)</f>
        <v>7100000</v>
      </c>
      <c r="I918" s="131">
        <f>SUM(I919:I920)</f>
        <v>-7100000</v>
      </c>
      <c r="J918" s="278">
        <f>SUM(J919:J920)</f>
        <v>0</v>
      </c>
      <c r="K918" s="131">
        <f t="shared" si="513"/>
        <v>0</v>
      </c>
      <c r="L918" s="131">
        <f t="shared" si="514"/>
        <v>159780000</v>
      </c>
      <c r="M918" s="131">
        <f t="shared" si="514"/>
        <v>50441000</v>
      </c>
      <c r="N918" s="131">
        <f t="shared" si="514"/>
        <v>356000000</v>
      </c>
      <c r="O918" s="131">
        <f t="shared" si="515"/>
        <v>566221000</v>
      </c>
      <c r="P918" s="278">
        <f>SUM(P919:P920)</f>
        <v>152680000</v>
      </c>
      <c r="Q918" s="278">
        <f>SUM(Q919:Q920)</f>
        <v>57541000</v>
      </c>
      <c r="R918" s="278">
        <f>SUM(R919:R920)</f>
        <v>134000000</v>
      </c>
      <c r="S918" s="131">
        <f t="shared" si="516"/>
        <v>344221000</v>
      </c>
      <c r="T918" s="131">
        <f>SUM(T919:T920)</f>
        <v>7100000</v>
      </c>
      <c r="U918" s="131">
        <f>SUM(U919:U920)</f>
        <v>-7100000</v>
      </c>
      <c r="V918" s="278">
        <f>SUM(V919:V920)</f>
        <v>0</v>
      </c>
      <c r="W918" s="131">
        <f t="shared" si="517"/>
        <v>0</v>
      </c>
      <c r="X918" s="131">
        <f>SUM(X919:X920)</f>
        <v>0</v>
      </c>
      <c r="Y918" s="131">
        <f>SUM(Y919:Y920)</f>
        <v>0</v>
      </c>
      <c r="Z918" s="131">
        <f>SUM(Z919:Z920)</f>
        <v>0</v>
      </c>
      <c r="AA918" s="131">
        <f t="shared" si="518"/>
        <v>0</v>
      </c>
      <c r="AB918" s="131">
        <f t="shared" si="523"/>
        <v>159780000</v>
      </c>
      <c r="AC918" s="131">
        <f t="shared" si="523"/>
        <v>50441000</v>
      </c>
      <c r="AD918" s="131">
        <f t="shared" si="523"/>
        <v>134000000</v>
      </c>
      <c r="AE918" s="131">
        <f t="shared" si="510"/>
        <v>344221000</v>
      </c>
      <c r="AF918" s="131">
        <f>SUM(AF919:AF920)</f>
        <v>159780000</v>
      </c>
      <c r="AG918" s="131">
        <f>SUM(AG919:AG920)</f>
        <v>50438738.180000007</v>
      </c>
      <c r="AH918" s="131">
        <f>SUM(AH919:AH920)</f>
        <v>100000000</v>
      </c>
      <c r="AI918" s="131">
        <f t="shared" si="519"/>
        <v>310218738.18000001</v>
      </c>
      <c r="AJ918" s="131">
        <f t="shared" si="511"/>
        <v>0</v>
      </c>
      <c r="AK918" s="131">
        <f t="shared" si="511"/>
        <v>2261.8199999928474</v>
      </c>
      <c r="AL918" s="131">
        <f t="shared" si="511"/>
        <v>34000000</v>
      </c>
      <c r="AM918" s="131">
        <f t="shared" si="508"/>
        <v>34002261.819999993</v>
      </c>
      <c r="AN918" s="133">
        <f t="shared" si="520"/>
        <v>1</v>
      </c>
      <c r="AO918" s="133">
        <f t="shared" si="520"/>
        <v>0.99995515909676669</v>
      </c>
      <c r="AP918" s="133">
        <f t="shared" si="520"/>
        <v>0.74626865671641796</v>
      </c>
      <c r="AQ918" s="133">
        <f t="shared" si="512"/>
        <v>0.90121967625449928</v>
      </c>
      <c r="AR918" s="131">
        <f t="shared" si="521"/>
        <v>0</v>
      </c>
      <c r="AS918" s="131">
        <f t="shared" si="521"/>
        <v>0</v>
      </c>
      <c r="AT918" s="131">
        <f t="shared" si="521"/>
        <v>222000000</v>
      </c>
      <c r="AU918" s="131">
        <f t="shared" si="509"/>
        <v>222000000</v>
      </c>
      <c r="AV918" s="173"/>
    </row>
    <row r="919" spans="1:49" s="96" customFormat="1">
      <c r="A919" s="219" t="s">
        <v>345</v>
      </c>
      <c r="B919" s="220"/>
      <c r="C919" s="145" t="s">
        <v>172</v>
      </c>
      <c r="D919" s="138">
        <v>141530000</v>
      </c>
      <c r="E919" s="138">
        <v>48868000</v>
      </c>
      <c r="F919" s="138">
        <v>322000000</v>
      </c>
      <c r="G919" s="138">
        <f t="shared" si="522"/>
        <v>512398000</v>
      </c>
      <c r="H919" s="138">
        <f>[3]CRMC!E184</f>
        <v>7100000</v>
      </c>
      <c r="I919" s="138">
        <f>[3]CRMC!E185</f>
        <v>-7100000</v>
      </c>
      <c r="J919" s="138"/>
      <c r="K919" s="138">
        <f t="shared" si="513"/>
        <v>0</v>
      </c>
      <c r="L919" s="138">
        <f t="shared" si="514"/>
        <v>148630000</v>
      </c>
      <c r="M919" s="138">
        <f t="shared" si="514"/>
        <v>41768000</v>
      </c>
      <c r="N919" s="138">
        <f t="shared" si="514"/>
        <v>322000000</v>
      </c>
      <c r="O919" s="138">
        <f t="shared" si="515"/>
        <v>512398000</v>
      </c>
      <c r="P919" s="138">
        <v>141530000</v>
      </c>
      <c r="Q919" s="138">
        <v>48868000</v>
      </c>
      <c r="R919" s="138">
        <v>100000000</v>
      </c>
      <c r="S919" s="138">
        <f t="shared" si="516"/>
        <v>290398000</v>
      </c>
      <c r="T919" s="138">
        <f>[3]CRMC!H184</f>
        <v>7100000</v>
      </c>
      <c r="U919" s="138">
        <f>[3]CRMC!H185</f>
        <v>-7100000</v>
      </c>
      <c r="V919" s="138"/>
      <c r="W919" s="138">
        <f t="shared" si="517"/>
        <v>0</v>
      </c>
      <c r="X919" s="138"/>
      <c r="Y919" s="138"/>
      <c r="Z919" s="138"/>
      <c r="AA919" s="138">
        <f t="shared" si="518"/>
        <v>0</v>
      </c>
      <c r="AB919" s="138">
        <f t="shared" si="523"/>
        <v>148630000</v>
      </c>
      <c r="AC919" s="138">
        <f t="shared" si="523"/>
        <v>41768000</v>
      </c>
      <c r="AD919" s="138">
        <f t="shared" si="523"/>
        <v>100000000</v>
      </c>
      <c r="AE919" s="138">
        <f t="shared" si="510"/>
        <v>290398000</v>
      </c>
      <c r="AF919" s="138">
        <f>[3]CRMC!AX184</f>
        <v>148630000</v>
      </c>
      <c r="AG919" s="138">
        <f>[3]CRMC!AX185</f>
        <v>41768000</v>
      </c>
      <c r="AH919" s="138">
        <f>[3]CRMC!AX186</f>
        <v>100000000</v>
      </c>
      <c r="AI919" s="138">
        <f t="shared" si="519"/>
        <v>290398000</v>
      </c>
      <c r="AJ919" s="138">
        <f t="shared" si="511"/>
        <v>0</v>
      </c>
      <c r="AK919" s="138">
        <f t="shared" si="511"/>
        <v>0</v>
      </c>
      <c r="AL919" s="138">
        <f t="shared" si="511"/>
        <v>0</v>
      </c>
      <c r="AM919" s="138">
        <f t="shared" si="508"/>
        <v>0</v>
      </c>
      <c r="AN919" s="142">
        <f t="shared" si="520"/>
        <v>1</v>
      </c>
      <c r="AO919" s="142">
        <f t="shared" si="520"/>
        <v>1</v>
      </c>
      <c r="AP919" s="142">
        <f t="shared" si="520"/>
        <v>1</v>
      </c>
      <c r="AQ919" s="142">
        <f t="shared" si="512"/>
        <v>1</v>
      </c>
      <c r="AR919" s="138">
        <f t="shared" si="521"/>
        <v>0</v>
      </c>
      <c r="AS919" s="138">
        <f t="shared" si="521"/>
        <v>0</v>
      </c>
      <c r="AT919" s="138">
        <f t="shared" si="521"/>
        <v>222000000</v>
      </c>
      <c r="AU919" s="138">
        <f t="shared" si="509"/>
        <v>222000000</v>
      </c>
      <c r="AV919" s="143"/>
    </row>
    <row r="920" spans="1:49" s="96" customFormat="1">
      <c r="A920" s="219" t="s">
        <v>346</v>
      </c>
      <c r="B920" s="220"/>
      <c r="C920" s="145" t="s">
        <v>173</v>
      </c>
      <c r="D920" s="138">
        <v>11150000</v>
      </c>
      <c r="E920" s="138">
        <v>8673000</v>
      </c>
      <c r="F920" s="138">
        <v>34000000</v>
      </c>
      <c r="G920" s="138">
        <f t="shared" si="522"/>
        <v>53823000</v>
      </c>
      <c r="H920" s="138">
        <f>[3]CS!E184</f>
        <v>0</v>
      </c>
      <c r="I920" s="138">
        <f>[3]CS!E185</f>
        <v>0</v>
      </c>
      <c r="J920" s="138"/>
      <c r="K920" s="138">
        <f t="shared" si="513"/>
        <v>0</v>
      </c>
      <c r="L920" s="138">
        <f t="shared" si="514"/>
        <v>11150000</v>
      </c>
      <c r="M920" s="138">
        <f t="shared" si="514"/>
        <v>8673000</v>
      </c>
      <c r="N920" s="138">
        <f t="shared" si="514"/>
        <v>34000000</v>
      </c>
      <c r="O920" s="138">
        <f t="shared" si="515"/>
        <v>53823000</v>
      </c>
      <c r="P920" s="138">
        <v>11150000</v>
      </c>
      <c r="Q920" s="138">
        <v>8673000</v>
      </c>
      <c r="R920" s="138">
        <v>34000000</v>
      </c>
      <c r="S920" s="138">
        <f t="shared" si="516"/>
        <v>53823000</v>
      </c>
      <c r="T920" s="138">
        <f>[3]CS!H184</f>
        <v>0</v>
      </c>
      <c r="U920" s="138">
        <f>[3]CS!H185</f>
        <v>0</v>
      </c>
      <c r="V920" s="138"/>
      <c r="W920" s="138">
        <f t="shared" si="517"/>
        <v>0</v>
      </c>
      <c r="X920" s="138"/>
      <c r="Y920" s="138"/>
      <c r="Z920" s="138"/>
      <c r="AA920" s="138">
        <f t="shared" si="518"/>
        <v>0</v>
      </c>
      <c r="AB920" s="138">
        <f t="shared" si="523"/>
        <v>11150000</v>
      </c>
      <c r="AC920" s="138">
        <f t="shared" si="523"/>
        <v>8673000</v>
      </c>
      <c r="AD920" s="138">
        <f t="shared" si="523"/>
        <v>34000000</v>
      </c>
      <c r="AE920" s="138">
        <f t="shared" si="510"/>
        <v>53823000</v>
      </c>
      <c r="AF920" s="138">
        <f>[3]CS!AX184</f>
        <v>11150000</v>
      </c>
      <c r="AG920" s="138">
        <f>[3]CS!AX185</f>
        <v>8670738.1800000034</v>
      </c>
      <c r="AH920" s="138">
        <f>[3]CS!AX186</f>
        <v>0</v>
      </c>
      <c r="AI920" s="138">
        <f t="shared" si="519"/>
        <v>19820738.180000003</v>
      </c>
      <c r="AJ920" s="138">
        <f t="shared" si="511"/>
        <v>0</v>
      </c>
      <c r="AK920" s="138">
        <f t="shared" si="511"/>
        <v>2261.8199999965727</v>
      </c>
      <c r="AL920" s="138">
        <f t="shared" si="511"/>
        <v>34000000</v>
      </c>
      <c r="AM920" s="138">
        <f t="shared" si="508"/>
        <v>34002261.819999993</v>
      </c>
      <c r="AN920" s="142">
        <f t="shared" si="520"/>
        <v>1</v>
      </c>
      <c r="AO920" s="142">
        <f t="shared" si="520"/>
        <v>0.99973921134555555</v>
      </c>
      <c r="AP920" s="142">
        <f t="shared" si="520"/>
        <v>0</v>
      </c>
      <c r="AQ920" s="142">
        <f t="shared" si="512"/>
        <v>0.36825777418575706</v>
      </c>
      <c r="AR920" s="138">
        <f t="shared" si="521"/>
        <v>0</v>
      </c>
      <c r="AS920" s="138">
        <f t="shared" si="521"/>
        <v>0</v>
      </c>
      <c r="AT920" s="138">
        <f t="shared" si="521"/>
        <v>0</v>
      </c>
      <c r="AU920" s="138">
        <f t="shared" si="509"/>
        <v>0</v>
      </c>
      <c r="AV920" s="143"/>
    </row>
    <row r="921" spans="1:49">
      <c r="A921" s="135" t="s">
        <v>227</v>
      </c>
      <c r="B921" s="136"/>
      <c r="C921" s="284"/>
      <c r="D921" s="172"/>
      <c r="E921" s="172"/>
      <c r="F921" s="172"/>
      <c r="G921" s="138">
        <f t="shared" si="522"/>
        <v>0</v>
      </c>
      <c r="H921" s="138"/>
      <c r="I921" s="138"/>
      <c r="J921" s="172"/>
      <c r="K921" s="138">
        <f t="shared" si="513"/>
        <v>0</v>
      </c>
      <c r="L921" s="138">
        <f t="shared" si="514"/>
        <v>0</v>
      </c>
      <c r="M921" s="138">
        <f t="shared" si="514"/>
        <v>0</v>
      </c>
      <c r="N921" s="138">
        <f t="shared" si="514"/>
        <v>0</v>
      </c>
      <c r="O921" s="138">
        <f t="shared" si="515"/>
        <v>0</v>
      </c>
      <c r="P921" s="172"/>
      <c r="Q921" s="172"/>
      <c r="R921" s="172"/>
      <c r="S921" s="138">
        <f t="shared" si="516"/>
        <v>0</v>
      </c>
      <c r="T921" s="138"/>
      <c r="U921" s="138"/>
      <c r="V921" s="172"/>
      <c r="W921" s="138">
        <f t="shared" si="517"/>
        <v>0</v>
      </c>
      <c r="X921" s="138"/>
      <c r="Y921" s="138"/>
      <c r="Z921" s="138"/>
      <c r="AA921" s="138">
        <f t="shared" si="518"/>
        <v>0</v>
      </c>
      <c r="AB921" s="138">
        <f t="shared" si="523"/>
        <v>0</v>
      </c>
      <c r="AC921" s="138">
        <f t="shared" si="523"/>
        <v>0</v>
      </c>
      <c r="AD921" s="138">
        <f t="shared" si="523"/>
        <v>0</v>
      </c>
      <c r="AE921" s="138">
        <f t="shared" si="510"/>
        <v>0</v>
      </c>
      <c r="AF921" s="138"/>
      <c r="AG921" s="138"/>
      <c r="AH921" s="138"/>
      <c r="AI921" s="138">
        <f t="shared" si="519"/>
        <v>0</v>
      </c>
      <c r="AJ921" s="138">
        <f t="shared" si="511"/>
        <v>0</v>
      </c>
      <c r="AK921" s="138">
        <f t="shared" si="511"/>
        <v>0</v>
      </c>
      <c r="AL921" s="138">
        <f t="shared" si="511"/>
        <v>0</v>
      </c>
      <c r="AM921" s="138">
        <f t="shared" si="508"/>
        <v>0</v>
      </c>
      <c r="AN921" s="142" t="str">
        <f t="shared" si="520"/>
        <v xml:space="preserve"> </v>
      </c>
      <c r="AO921" s="142" t="str">
        <f t="shared" si="520"/>
        <v xml:space="preserve"> </v>
      </c>
      <c r="AP921" s="142" t="str">
        <f t="shared" si="520"/>
        <v xml:space="preserve"> </v>
      </c>
      <c r="AQ921" s="142" t="str">
        <f t="shared" si="512"/>
        <v xml:space="preserve"> </v>
      </c>
      <c r="AR921" s="138">
        <f t="shared" si="521"/>
        <v>0</v>
      </c>
      <c r="AS921" s="138">
        <f t="shared" si="521"/>
        <v>0</v>
      </c>
      <c r="AT921" s="138">
        <f t="shared" si="521"/>
        <v>0</v>
      </c>
      <c r="AU921" s="138">
        <f t="shared" si="509"/>
        <v>0</v>
      </c>
      <c r="AV921" s="173"/>
    </row>
    <row r="922" spans="1:49">
      <c r="A922" s="176" t="s">
        <v>227</v>
      </c>
      <c r="B922" s="177"/>
      <c r="C922" s="208" t="s">
        <v>347</v>
      </c>
      <c r="D922" s="278">
        <f>SUM(D923:D924)</f>
        <v>149637000</v>
      </c>
      <c r="E922" s="278">
        <f>SUM(E923:E924)</f>
        <v>68154000</v>
      </c>
      <c r="F922" s="278">
        <f>SUM(F923:F924)</f>
        <v>210000000</v>
      </c>
      <c r="G922" s="131">
        <f t="shared" si="522"/>
        <v>427791000</v>
      </c>
      <c r="H922" s="131">
        <f>SUM(H923:H924)</f>
        <v>15063750</v>
      </c>
      <c r="I922" s="131">
        <f>SUM(I923:I924)</f>
        <v>-15063750</v>
      </c>
      <c r="J922" s="278">
        <f>SUM(J923:J924)</f>
        <v>0</v>
      </c>
      <c r="K922" s="131">
        <f t="shared" si="513"/>
        <v>0</v>
      </c>
      <c r="L922" s="131">
        <f t="shared" si="514"/>
        <v>164700750</v>
      </c>
      <c r="M922" s="131">
        <f t="shared" si="514"/>
        <v>53090250</v>
      </c>
      <c r="N922" s="131">
        <f t="shared" si="514"/>
        <v>210000000</v>
      </c>
      <c r="O922" s="131">
        <f t="shared" si="515"/>
        <v>427791000</v>
      </c>
      <c r="P922" s="278">
        <f>SUM(P923:P924)</f>
        <v>149637000</v>
      </c>
      <c r="Q922" s="278">
        <f>SUM(Q923:Q924)</f>
        <v>67954000</v>
      </c>
      <c r="R922" s="278">
        <f>SUM(R923:R924)</f>
        <v>10000000</v>
      </c>
      <c r="S922" s="131">
        <f t="shared" si="516"/>
        <v>227591000</v>
      </c>
      <c r="T922" s="131">
        <f>SUM(T923:T924)</f>
        <v>15063750</v>
      </c>
      <c r="U922" s="131">
        <f>SUM(U923:U924)</f>
        <v>-15063750</v>
      </c>
      <c r="V922" s="278">
        <f>SUM(V923:V924)</f>
        <v>0</v>
      </c>
      <c r="W922" s="131">
        <f t="shared" si="517"/>
        <v>0</v>
      </c>
      <c r="X922" s="131">
        <f>SUM(X923:X924)</f>
        <v>0</v>
      </c>
      <c r="Y922" s="131">
        <f>SUM(Y923:Y924)</f>
        <v>0</v>
      </c>
      <c r="Z922" s="131">
        <f>SUM(Z923:Z924)</f>
        <v>0</v>
      </c>
      <c r="AA922" s="131">
        <f t="shared" si="518"/>
        <v>0</v>
      </c>
      <c r="AB922" s="131">
        <f t="shared" si="523"/>
        <v>164700750</v>
      </c>
      <c r="AC922" s="131">
        <f t="shared" si="523"/>
        <v>52890250</v>
      </c>
      <c r="AD922" s="131">
        <f t="shared" si="523"/>
        <v>10000000</v>
      </c>
      <c r="AE922" s="131">
        <f t="shared" si="510"/>
        <v>227591000</v>
      </c>
      <c r="AF922" s="131">
        <f>SUM(AF923:AF924)</f>
        <v>160652734.32999998</v>
      </c>
      <c r="AG922" s="131">
        <f>SUM(AG923:AG924)</f>
        <v>48773233.950000003</v>
      </c>
      <c r="AH922" s="131">
        <f>SUM(AH923:AH924)</f>
        <v>9399896.7599999998</v>
      </c>
      <c r="AI922" s="131">
        <f t="shared" si="519"/>
        <v>218825865.03999996</v>
      </c>
      <c r="AJ922" s="131">
        <f t="shared" si="511"/>
        <v>4048015.6700000167</v>
      </c>
      <c r="AK922" s="131">
        <f t="shared" si="511"/>
        <v>4117016.049999997</v>
      </c>
      <c r="AL922" s="131">
        <f t="shared" si="511"/>
        <v>600103.24000000022</v>
      </c>
      <c r="AM922" s="131">
        <f t="shared" si="508"/>
        <v>8765134.9600000139</v>
      </c>
      <c r="AN922" s="133">
        <f t="shared" si="520"/>
        <v>0.97542199613541514</v>
      </c>
      <c r="AO922" s="133">
        <f t="shared" si="520"/>
        <v>0.92215926281308946</v>
      </c>
      <c r="AP922" s="133">
        <f t="shared" si="520"/>
        <v>0.93998967599999994</v>
      </c>
      <c r="AQ922" s="133">
        <f t="shared" si="512"/>
        <v>0.96148733930603569</v>
      </c>
      <c r="AR922" s="131">
        <f t="shared" si="521"/>
        <v>0</v>
      </c>
      <c r="AS922" s="131">
        <f t="shared" si="521"/>
        <v>200000</v>
      </c>
      <c r="AT922" s="131">
        <f t="shared" si="521"/>
        <v>200000000</v>
      </c>
      <c r="AU922" s="131">
        <f t="shared" si="509"/>
        <v>200200000</v>
      </c>
      <c r="AV922" s="173"/>
    </row>
    <row r="923" spans="1:49" s="96" customFormat="1">
      <c r="A923" s="219" t="s">
        <v>348</v>
      </c>
      <c r="B923" s="220"/>
      <c r="C923" s="145" t="s">
        <v>174</v>
      </c>
      <c r="D923" s="138">
        <v>45421000</v>
      </c>
      <c r="E923" s="138">
        <v>19295000</v>
      </c>
      <c r="F923" s="138">
        <v>10000000</v>
      </c>
      <c r="G923" s="138">
        <f t="shared" si="522"/>
        <v>74716000</v>
      </c>
      <c r="H923" s="138">
        <f>[3]ASTMMC!E184</f>
        <v>5663750</v>
      </c>
      <c r="I923" s="138">
        <f>[3]ASTMMC!E185</f>
        <v>-5663750</v>
      </c>
      <c r="J923" s="138"/>
      <c r="K923" s="138">
        <f t="shared" si="513"/>
        <v>0</v>
      </c>
      <c r="L923" s="138">
        <f t="shared" si="514"/>
        <v>51084750</v>
      </c>
      <c r="M923" s="138">
        <f t="shared" si="514"/>
        <v>13631250</v>
      </c>
      <c r="N923" s="138">
        <f t="shared" si="514"/>
        <v>10000000</v>
      </c>
      <c r="O923" s="138">
        <f t="shared" si="515"/>
        <v>74716000</v>
      </c>
      <c r="P923" s="138">
        <v>45421000</v>
      </c>
      <c r="Q923" s="138">
        <v>19295000</v>
      </c>
      <c r="R923" s="138">
        <v>10000000</v>
      </c>
      <c r="S923" s="138">
        <f t="shared" si="516"/>
        <v>74716000</v>
      </c>
      <c r="T923" s="138">
        <f>[3]ASTMMC!H184</f>
        <v>5663750</v>
      </c>
      <c r="U923" s="138">
        <f>[3]ASTMMC!H185</f>
        <v>-5663750</v>
      </c>
      <c r="V923" s="138"/>
      <c r="W923" s="138">
        <f t="shared" si="517"/>
        <v>0</v>
      </c>
      <c r="X923" s="138"/>
      <c r="Y923" s="138"/>
      <c r="Z923" s="138"/>
      <c r="AA923" s="138">
        <f t="shared" si="518"/>
        <v>0</v>
      </c>
      <c r="AB923" s="138">
        <f t="shared" si="523"/>
        <v>51084750</v>
      </c>
      <c r="AC923" s="138">
        <f t="shared" si="523"/>
        <v>13631250</v>
      </c>
      <c r="AD923" s="138">
        <f t="shared" si="523"/>
        <v>10000000</v>
      </c>
      <c r="AE923" s="138">
        <f t="shared" si="510"/>
        <v>74716000</v>
      </c>
      <c r="AF923" s="138">
        <f>[3]ASTMMC!AX184</f>
        <v>47078253.319999993</v>
      </c>
      <c r="AG923" s="138">
        <f>[3]ASTMMC!AX185</f>
        <v>13631235.1</v>
      </c>
      <c r="AH923" s="138">
        <f>[3]ASTMMC!AX186</f>
        <v>9399896.7599999998</v>
      </c>
      <c r="AI923" s="138">
        <f t="shared" si="519"/>
        <v>70109385.179999992</v>
      </c>
      <c r="AJ923" s="138">
        <f t="shared" si="511"/>
        <v>4006496.6800000072</v>
      </c>
      <c r="AK923" s="138">
        <f t="shared" si="511"/>
        <v>14.900000000372529</v>
      </c>
      <c r="AL923" s="138">
        <f t="shared" si="511"/>
        <v>600103.24000000022</v>
      </c>
      <c r="AM923" s="138">
        <f t="shared" si="508"/>
        <v>4606614.8200000077</v>
      </c>
      <c r="AN923" s="142">
        <f t="shared" si="520"/>
        <v>0.92157157116360544</v>
      </c>
      <c r="AO923" s="142">
        <f t="shared" si="520"/>
        <v>0.99999890692342963</v>
      </c>
      <c r="AP923" s="142">
        <f t="shared" si="520"/>
        <v>0.93998967599999994</v>
      </c>
      <c r="AQ923" s="142">
        <f t="shared" si="512"/>
        <v>0.93834500214144212</v>
      </c>
      <c r="AR923" s="138">
        <f t="shared" si="521"/>
        <v>0</v>
      </c>
      <c r="AS923" s="138">
        <f t="shared" si="521"/>
        <v>0</v>
      </c>
      <c r="AT923" s="138">
        <f t="shared" si="521"/>
        <v>0</v>
      </c>
      <c r="AU923" s="138">
        <f t="shared" si="509"/>
        <v>0</v>
      </c>
      <c r="AV923" s="143"/>
    </row>
    <row r="924" spans="1:49" s="96" customFormat="1">
      <c r="A924" s="219" t="s">
        <v>349</v>
      </c>
      <c r="B924" s="220"/>
      <c r="C924" s="145" t="s">
        <v>175</v>
      </c>
      <c r="D924" s="138">
        <v>104216000</v>
      </c>
      <c r="E924" s="138">
        <v>48859000</v>
      </c>
      <c r="F924" s="138">
        <v>200000000</v>
      </c>
      <c r="G924" s="138">
        <f t="shared" si="522"/>
        <v>353075000</v>
      </c>
      <c r="H924" s="138">
        <f>[3]CRH!E184</f>
        <v>9400000</v>
      </c>
      <c r="I924" s="138">
        <f>[3]CRH!E185</f>
        <v>-9400000</v>
      </c>
      <c r="J924" s="138"/>
      <c r="K924" s="138">
        <f t="shared" si="513"/>
        <v>0</v>
      </c>
      <c r="L924" s="138">
        <f t="shared" si="514"/>
        <v>113616000</v>
      </c>
      <c r="M924" s="138">
        <f t="shared" si="514"/>
        <v>39459000</v>
      </c>
      <c r="N924" s="138">
        <f t="shared" si="514"/>
        <v>200000000</v>
      </c>
      <c r="O924" s="138">
        <f t="shared" si="515"/>
        <v>353075000</v>
      </c>
      <c r="P924" s="138">
        <v>104216000</v>
      </c>
      <c r="Q924" s="138">
        <v>48659000</v>
      </c>
      <c r="R924" s="138">
        <v>0</v>
      </c>
      <c r="S924" s="138">
        <f t="shared" si="516"/>
        <v>152875000</v>
      </c>
      <c r="T924" s="138">
        <f>[3]CRH!H184</f>
        <v>9400000</v>
      </c>
      <c r="U924" s="138">
        <f>[3]CRH!H185</f>
        <v>-9400000</v>
      </c>
      <c r="V924" s="138"/>
      <c r="W924" s="138">
        <f t="shared" si="517"/>
        <v>0</v>
      </c>
      <c r="X924" s="138"/>
      <c r="Y924" s="138"/>
      <c r="Z924" s="138"/>
      <c r="AA924" s="138">
        <f t="shared" si="518"/>
        <v>0</v>
      </c>
      <c r="AB924" s="138">
        <f t="shared" si="523"/>
        <v>113616000</v>
      </c>
      <c r="AC924" s="138">
        <f t="shared" si="523"/>
        <v>39259000</v>
      </c>
      <c r="AD924" s="138">
        <f t="shared" si="523"/>
        <v>0</v>
      </c>
      <c r="AE924" s="138">
        <f t="shared" si="510"/>
        <v>152875000</v>
      </c>
      <c r="AF924" s="138">
        <f>[3]CRH!AX184</f>
        <v>113574481.00999999</v>
      </c>
      <c r="AG924" s="138">
        <f>[3]CRH!AX185</f>
        <v>35141998.850000001</v>
      </c>
      <c r="AH924" s="138">
        <f>[3]CRH!AX186</f>
        <v>0</v>
      </c>
      <c r="AI924" s="138">
        <f t="shared" si="519"/>
        <v>148716479.85999998</v>
      </c>
      <c r="AJ924" s="138">
        <f t="shared" si="511"/>
        <v>41518.990000009537</v>
      </c>
      <c r="AK924" s="138">
        <f t="shared" si="511"/>
        <v>4117001.1499999985</v>
      </c>
      <c r="AL924" s="138">
        <f t="shared" si="511"/>
        <v>0</v>
      </c>
      <c r="AM924" s="138">
        <f t="shared" si="508"/>
        <v>4158520.140000008</v>
      </c>
      <c r="AN924" s="142">
        <f t="shared" si="520"/>
        <v>0.99963456740247847</v>
      </c>
      <c r="AO924" s="142">
        <f t="shared" si="520"/>
        <v>0.89513229705290509</v>
      </c>
      <c r="AP924" s="142" t="str">
        <f t="shared" si="520"/>
        <v xml:space="preserve"> </v>
      </c>
      <c r="AQ924" s="142">
        <f t="shared" si="512"/>
        <v>0.97279790587080939</v>
      </c>
      <c r="AR924" s="138">
        <f t="shared" si="521"/>
        <v>0</v>
      </c>
      <c r="AS924" s="138">
        <f t="shared" si="521"/>
        <v>200000</v>
      </c>
      <c r="AT924" s="138">
        <f t="shared" si="521"/>
        <v>200000000</v>
      </c>
      <c r="AU924" s="138">
        <f t="shared" si="509"/>
        <v>200200000</v>
      </c>
      <c r="AV924" s="143"/>
    </row>
    <row r="925" spans="1:49">
      <c r="A925" s="169"/>
      <c r="B925" s="170"/>
      <c r="C925" s="171"/>
      <c r="D925" s="172"/>
      <c r="E925" s="172"/>
      <c r="F925" s="172"/>
      <c r="G925" s="138">
        <f t="shared" si="522"/>
        <v>0</v>
      </c>
      <c r="H925" s="172"/>
      <c r="I925" s="172"/>
      <c r="J925" s="172"/>
      <c r="K925" s="138">
        <f t="shared" si="513"/>
        <v>0</v>
      </c>
      <c r="L925" s="138">
        <f t="shared" si="514"/>
        <v>0</v>
      </c>
      <c r="M925" s="138">
        <f t="shared" si="514"/>
        <v>0</v>
      </c>
      <c r="N925" s="138">
        <f t="shared" si="514"/>
        <v>0</v>
      </c>
      <c r="O925" s="138">
        <f t="shared" si="515"/>
        <v>0</v>
      </c>
      <c r="P925" s="172"/>
      <c r="Q925" s="172"/>
      <c r="R925" s="172"/>
      <c r="S925" s="138">
        <f t="shared" si="516"/>
        <v>0</v>
      </c>
      <c r="T925" s="172"/>
      <c r="U925" s="172"/>
      <c r="V925" s="172"/>
      <c r="W925" s="138">
        <f t="shared" si="517"/>
        <v>0</v>
      </c>
      <c r="X925" s="138"/>
      <c r="Y925" s="138"/>
      <c r="Z925" s="138"/>
      <c r="AA925" s="138">
        <f t="shared" si="518"/>
        <v>0</v>
      </c>
      <c r="AB925" s="138">
        <f t="shared" ref="AB925:AD953" si="524">+P925+X925+T925</f>
        <v>0</v>
      </c>
      <c r="AC925" s="138">
        <f t="shared" si="524"/>
        <v>0</v>
      </c>
      <c r="AD925" s="138">
        <f t="shared" si="524"/>
        <v>0</v>
      </c>
      <c r="AE925" s="138">
        <f t="shared" si="510"/>
        <v>0</v>
      </c>
      <c r="AF925" s="138"/>
      <c r="AG925" s="138"/>
      <c r="AH925" s="138"/>
      <c r="AI925" s="138">
        <f t="shared" si="519"/>
        <v>0</v>
      </c>
      <c r="AJ925" s="138">
        <f t="shared" si="511"/>
        <v>0</v>
      </c>
      <c r="AK925" s="138">
        <f t="shared" si="511"/>
        <v>0</v>
      </c>
      <c r="AL925" s="138">
        <f t="shared" si="511"/>
        <v>0</v>
      </c>
      <c r="AM925" s="138">
        <f t="shared" si="508"/>
        <v>0</v>
      </c>
      <c r="AN925" s="142" t="str">
        <f t="shared" si="520"/>
        <v xml:space="preserve"> </v>
      </c>
      <c r="AO925" s="142" t="str">
        <f t="shared" si="520"/>
        <v xml:space="preserve"> </v>
      </c>
      <c r="AP925" s="142" t="str">
        <f t="shared" si="520"/>
        <v xml:space="preserve"> </v>
      </c>
      <c r="AQ925" s="142" t="str">
        <f t="shared" si="512"/>
        <v xml:space="preserve"> </v>
      </c>
      <c r="AR925" s="138">
        <f t="shared" si="521"/>
        <v>0</v>
      </c>
      <c r="AS925" s="138">
        <f t="shared" si="521"/>
        <v>0</v>
      </c>
      <c r="AT925" s="138">
        <f t="shared" si="521"/>
        <v>0</v>
      </c>
      <c r="AU925" s="138">
        <f t="shared" si="509"/>
        <v>0</v>
      </c>
      <c r="AV925" s="173"/>
    </row>
    <row r="926" spans="1:49" s="192" customFormat="1" ht="24">
      <c r="A926" s="185">
        <v>303040000</v>
      </c>
      <c r="B926" s="186"/>
      <c r="C926" s="285" t="s">
        <v>350</v>
      </c>
      <c r="D926" s="271">
        <f>SUM(D927:D964)</f>
        <v>25554000</v>
      </c>
      <c r="E926" s="271">
        <f t="shared" ref="E926:AM926" si="525">SUM(E927:E964)</f>
        <v>223501000</v>
      </c>
      <c r="F926" s="271">
        <f t="shared" si="525"/>
        <v>393894000</v>
      </c>
      <c r="G926" s="271">
        <f t="shared" si="525"/>
        <v>642949000</v>
      </c>
      <c r="H926" s="271">
        <f t="shared" si="525"/>
        <v>890634</v>
      </c>
      <c r="I926" s="271">
        <f t="shared" si="525"/>
        <v>-890634</v>
      </c>
      <c r="J926" s="271">
        <f t="shared" si="525"/>
        <v>0</v>
      </c>
      <c r="K926" s="271">
        <f t="shared" si="525"/>
        <v>0</v>
      </c>
      <c r="L926" s="271">
        <f t="shared" si="525"/>
        <v>26444634</v>
      </c>
      <c r="M926" s="271">
        <f t="shared" si="525"/>
        <v>222610366</v>
      </c>
      <c r="N926" s="271">
        <f t="shared" si="525"/>
        <v>393894000</v>
      </c>
      <c r="O926" s="271">
        <f t="shared" si="525"/>
        <v>642949000</v>
      </c>
      <c r="P926" s="271">
        <f t="shared" si="525"/>
        <v>25554000</v>
      </c>
      <c r="Q926" s="271">
        <f t="shared" si="525"/>
        <v>223501000</v>
      </c>
      <c r="R926" s="271">
        <f t="shared" si="525"/>
        <v>393894000</v>
      </c>
      <c r="S926" s="271">
        <f t="shared" si="525"/>
        <v>642949000</v>
      </c>
      <c r="T926" s="271">
        <f t="shared" si="525"/>
        <v>890634</v>
      </c>
      <c r="U926" s="271">
        <f t="shared" si="525"/>
        <v>-890634</v>
      </c>
      <c r="V926" s="271">
        <f t="shared" si="525"/>
        <v>0</v>
      </c>
      <c r="W926" s="271">
        <f t="shared" si="525"/>
        <v>0</v>
      </c>
      <c r="X926" s="271">
        <f t="shared" si="525"/>
        <v>0</v>
      </c>
      <c r="Y926" s="271">
        <f t="shared" si="525"/>
        <v>0</v>
      </c>
      <c r="Z926" s="271">
        <f t="shared" si="525"/>
        <v>0</v>
      </c>
      <c r="AA926" s="271">
        <f t="shared" si="525"/>
        <v>0</v>
      </c>
      <c r="AB926" s="271">
        <f t="shared" si="524"/>
        <v>26444634</v>
      </c>
      <c r="AC926" s="271">
        <f t="shared" si="524"/>
        <v>222610366</v>
      </c>
      <c r="AD926" s="271">
        <f t="shared" si="524"/>
        <v>393894000</v>
      </c>
      <c r="AE926" s="271">
        <f t="shared" si="510"/>
        <v>642949000</v>
      </c>
      <c r="AF926" s="271">
        <f t="shared" si="525"/>
        <v>25640072.379999999</v>
      </c>
      <c r="AG926" s="271">
        <f t="shared" si="525"/>
        <v>216113840.28000006</v>
      </c>
      <c r="AH926" s="271">
        <f t="shared" si="525"/>
        <v>63654955.660000004</v>
      </c>
      <c r="AI926" s="271">
        <f t="shared" si="525"/>
        <v>305408868.32000005</v>
      </c>
      <c r="AJ926" s="271">
        <f t="shared" si="525"/>
        <v>804561.62000000058</v>
      </c>
      <c r="AK926" s="271">
        <f t="shared" si="525"/>
        <v>6496525.719999996</v>
      </c>
      <c r="AL926" s="271">
        <f t="shared" si="525"/>
        <v>330239044.33999997</v>
      </c>
      <c r="AM926" s="271">
        <f t="shared" si="525"/>
        <v>337540131.68000001</v>
      </c>
      <c r="AN926" s="189">
        <f t="shared" si="520"/>
        <v>0.96957561900837796</v>
      </c>
      <c r="AO926" s="189">
        <f t="shared" si="520"/>
        <v>0.97081660734523056</v>
      </c>
      <c r="AP926" s="189">
        <f t="shared" si="520"/>
        <v>0.16160427846070263</v>
      </c>
      <c r="AQ926" s="189">
        <f t="shared" si="512"/>
        <v>0.47501258781023076</v>
      </c>
      <c r="AR926" s="271">
        <f>SUM(AR927:AR964)</f>
        <v>0</v>
      </c>
      <c r="AS926" s="271">
        <f>SUM(AS927:AS964)</f>
        <v>0</v>
      </c>
      <c r="AT926" s="271">
        <f>SUM(AT927:AT964)</f>
        <v>0</v>
      </c>
      <c r="AU926" s="271">
        <f>SUM(AU927:AU964)</f>
        <v>0</v>
      </c>
      <c r="AV926" s="272">
        <f>SUM(AV927:AV961)</f>
        <v>0</v>
      </c>
      <c r="AW926" s="191">
        <f>+AM926-'[1]Summary by PAP CY2015'!$BE$188</f>
        <v>0</v>
      </c>
    </row>
    <row r="927" spans="1:49">
      <c r="A927" s="135"/>
      <c r="B927" s="136"/>
      <c r="C927" s="286" t="s">
        <v>280</v>
      </c>
      <c r="D927" s="172"/>
      <c r="E927" s="172"/>
      <c r="F927" s="172"/>
      <c r="G927" s="138">
        <f t="shared" si="522"/>
        <v>0</v>
      </c>
      <c r="H927" s="172"/>
      <c r="I927" s="172"/>
      <c r="J927" s="172"/>
      <c r="K927" s="138">
        <f t="shared" si="513"/>
        <v>0</v>
      </c>
      <c r="L927" s="138">
        <f t="shared" si="514"/>
        <v>0</v>
      </c>
      <c r="M927" s="138">
        <f t="shared" si="514"/>
        <v>0</v>
      </c>
      <c r="N927" s="138">
        <f t="shared" si="514"/>
        <v>0</v>
      </c>
      <c r="O927" s="138">
        <f t="shared" si="515"/>
        <v>0</v>
      </c>
      <c r="P927" s="172"/>
      <c r="Q927" s="172"/>
      <c r="R927" s="172"/>
      <c r="S927" s="138">
        <f t="shared" si="516"/>
        <v>0</v>
      </c>
      <c r="T927" s="172"/>
      <c r="U927" s="172"/>
      <c r="V927" s="172"/>
      <c r="W927" s="138">
        <f t="shared" si="517"/>
        <v>0</v>
      </c>
      <c r="X927" s="138"/>
      <c r="Y927" s="138"/>
      <c r="Z927" s="138"/>
      <c r="AA927" s="138">
        <f t="shared" si="518"/>
        <v>0</v>
      </c>
      <c r="AB927" s="138">
        <f t="shared" si="524"/>
        <v>0</v>
      </c>
      <c r="AC927" s="138">
        <f t="shared" si="524"/>
        <v>0</v>
      </c>
      <c r="AD927" s="138">
        <f t="shared" si="524"/>
        <v>0</v>
      </c>
      <c r="AE927" s="138">
        <f t="shared" si="510"/>
        <v>0</v>
      </c>
      <c r="AF927" s="138"/>
      <c r="AG927" s="138"/>
      <c r="AH927" s="138"/>
      <c r="AI927" s="138">
        <f t="shared" si="519"/>
        <v>0</v>
      </c>
      <c r="AJ927" s="138">
        <f t="shared" si="511"/>
        <v>0</v>
      </c>
      <c r="AK927" s="138">
        <f t="shared" si="511"/>
        <v>0</v>
      </c>
      <c r="AL927" s="138">
        <f t="shared" si="511"/>
        <v>0</v>
      </c>
      <c r="AM927" s="138">
        <f t="shared" si="508"/>
        <v>0</v>
      </c>
      <c r="AN927" s="142" t="str">
        <f t="shared" si="520"/>
        <v xml:space="preserve"> </v>
      </c>
      <c r="AO927" s="142" t="str">
        <f t="shared" si="520"/>
        <v xml:space="preserve"> </v>
      </c>
      <c r="AP927" s="142" t="str">
        <f t="shared" si="520"/>
        <v xml:space="preserve"> </v>
      </c>
      <c r="AQ927" s="142" t="str">
        <f t="shared" si="512"/>
        <v xml:space="preserve"> </v>
      </c>
      <c r="AR927" s="138">
        <f t="shared" si="521"/>
        <v>0</v>
      </c>
      <c r="AS927" s="138">
        <f t="shared" si="521"/>
        <v>0</v>
      </c>
      <c r="AT927" s="138">
        <f t="shared" si="521"/>
        <v>0</v>
      </c>
      <c r="AU927" s="138">
        <f t="shared" si="509"/>
        <v>0</v>
      </c>
      <c r="AV927" s="173"/>
    </row>
    <row r="928" spans="1:49" s="183" customFormat="1">
      <c r="A928" s="219" t="s">
        <v>351</v>
      </c>
      <c r="B928" s="220"/>
      <c r="C928" s="212" t="s">
        <v>51</v>
      </c>
      <c r="D928" s="179">
        <v>0</v>
      </c>
      <c r="E928" s="179">
        <v>23450000</v>
      </c>
      <c r="F928" s="179">
        <v>0</v>
      </c>
      <c r="G928" s="179">
        <f t="shared" si="522"/>
        <v>23450000</v>
      </c>
      <c r="H928" s="179"/>
      <c r="I928" s="179"/>
      <c r="J928" s="179"/>
      <c r="K928" s="179">
        <f t="shared" si="513"/>
        <v>0</v>
      </c>
      <c r="L928" s="179">
        <f t="shared" si="514"/>
        <v>0</v>
      </c>
      <c r="M928" s="179">
        <f t="shared" si="514"/>
        <v>23450000</v>
      </c>
      <c r="N928" s="179">
        <f t="shared" si="514"/>
        <v>0</v>
      </c>
      <c r="O928" s="179">
        <f t="shared" si="515"/>
        <v>23450000</v>
      </c>
      <c r="P928" s="179"/>
      <c r="Q928" s="179">
        <v>23450000</v>
      </c>
      <c r="R928" s="179"/>
      <c r="S928" s="179">
        <f t="shared" si="516"/>
        <v>23450000</v>
      </c>
      <c r="T928" s="179"/>
      <c r="U928" s="179"/>
      <c r="V928" s="179"/>
      <c r="W928" s="179">
        <f t="shared" si="517"/>
        <v>0</v>
      </c>
      <c r="X928" s="179">
        <f>-'[3]Central CY'!E186</f>
        <v>0</v>
      </c>
      <c r="Y928" s="179">
        <f>-'[3]Central CY'!E187</f>
        <v>-7062000</v>
      </c>
      <c r="Z928" s="179">
        <f>-'[3]Central CY'!E188</f>
        <v>0</v>
      </c>
      <c r="AA928" s="179">
        <f t="shared" si="518"/>
        <v>-7062000</v>
      </c>
      <c r="AB928" s="179">
        <f t="shared" si="524"/>
        <v>0</v>
      </c>
      <c r="AC928" s="179">
        <f t="shared" si="524"/>
        <v>16388000</v>
      </c>
      <c r="AD928" s="179">
        <f t="shared" si="524"/>
        <v>0</v>
      </c>
      <c r="AE928" s="179">
        <f t="shared" si="510"/>
        <v>16388000</v>
      </c>
      <c r="AF928" s="179">
        <f>'[3]Central CY'!F186</f>
        <v>0</v>
      </c>
      <c r="AG928" s="179">
        <f>'[3]Central CY'!F187</f>
        <v>13863556.930000003</v>
      </c>
      <c r="AH928" s="179">
        <f>'[3]Central CY'!F188</f>
        <v>0</v>
      </c>
      <c r="AI928" s="179">
        <f t="shared" si="519"/>
        <v>13863556.930000003</v>
      </c>
      <c r="AJ928" s="179">
        <f t="shared" si="511"/>
        <v>0</v>
      </c>
      <c r="AK928" s="179">
        <f t="shared" si="511"/>
        <v>2524443.0699999966</v>
      </c>
      <c r="AL928" s="179">
        <f t="shared" si="511"/>
        <v>0</v>
      </c>
      <c r="AM928" s="179">
        <f t="shared" si="508"/>
        <v>2524443.0699999966</v>
      </c>
      <c r="AN928" s="181" t="str">
        <f t="shared" si="520"/>
        <v xml:space="preserve"> </v>
      </c>
      <c r="AO928" s="181">
        <f t="shared" si="520"/>
        <v>0.84595783072980246</v>
      </c>
      <c r="AP928" s="181" t="str">
        <f t="shared" si="520"/>
        <v xml:space="preserve"> </v>
      </c>
      <c r="AQ928" s="181">
        <f t="shared" si="512"/>
        <v>0.84595783072980246</v>
      </c>
      <c r="AR928" s="179">
        <f t="shared" si="521"/>
        <v>0</v>
      </c>
      <c r="AS928" s="179">
        <f t="shared" si="521"/>
        <v>0</v>
      </c>
      <c r="AT928" s="179">
        <f t="shared" si="521"/>
        <v>0</v>
      </c>
      <c r="AU928" s="138">
        <f t="shared" si="509"/>
        <v>0</v>
      </c>
      <c r="AV928" s="182"/>
    </row>
    <row r="929" spans="1:49" s="183" customFormat="1">
      <c r="A929" s="219" t="s">
        <v>352</v>
      </c>
      <c r="B929" s="220"/>
      <c r="C929" s="213" t="s">
        <v>74</v>
      </c>
      <c r="D929" s="179">
        <v>2807000</v>
      </c>
      <c r="E929" s="179">
        <v>72163000</v>
      </c>
      <c r="F929" s="179">
        <v>84333000</v>
      </c>
      <c r="G929" s="179">
        <f t="shared" si="522"/>
        <v>159303000</v>
      </c>
      <c r="H929" s="138">
        <f>[3]BICUTAN!E189</f>
        <v>0</v>
      </c>
      <c r="I929" s="138">
        <f>[3]BICUTAN!E190</f>
        <v>0</v>
      </c>
      <c r="J929" s="179"/>
      <c r="K929" s="179">
        <f t="shared" si="513"/>
        <v>0</v>
      </c>
      <c r="L929" s="179">
        <f t="shared" si="514"/>
        <v>2807000</v>
      </c>
      <c r="M929" s="179">
        <f t="shared" si="514"/>
        <v>72163000</v>
      </c>
      <c r="N929" s="179">
        <f t="shared" si="514"/>
        <v>84333000</v>
      </c>
      <c r="O929" s="179">
        <f t="shared" si="515"/>
        <v>159303000</v>
      </c>
      <c r="P929" s="179">
        <v>2807000</v>
      </c>
      <c r="Q929" s="179">
        <v>72163000</v>
      </c>
      <c r="R929" s="179">
        <v>84333000</v>
      </c>
      <c r="S929" s="179">
        <f t="shared" si="516"/>
        <v>159303000</v>
      </c>
      <c r="T929" s="138">
        <f>[3]BICUTAN!H189</f>
        <v>0</v>
      </c>
      <c r="U929" s="138">
        <f>[3]BICUTAN!H190</f>
        <v>0</v>
      </c>
      <c r="V929" s="179"/>
      <c r="W929" s="179">
        <f t="shared" si="517"/>
        <v>0</v>
      </c>
      <c r="X929" s="138">
        <f>[3]BICUTAN!J189</f>
        <v>0</v>
      </c>
      <c r="Y929" s="138">
        <f>[3]BICUTAN!J190</f>
        <v>795000</v>
      </c>
      <c r="Z929" s="138">
        <f>[3]BICUTAN!J191</f>
        <v>0</v>
      </c>
      <c r="AA929" s="179">
        <f t="shared" si="518"/>
        <v>795000</v>
      </c>
      <c r="AB929" s="179">
        <f t="shared" si="524"/>
        <v>2807000</v>
      </c>
      <c r="AC929" s="179">
        <f t="shared" si="524"/>
        <v>72958000</v>
      </c>
      <c r="AD929" s="179">
        <f t="shared" si="524"/>
        <v>84333000</v>
      </c>
      <c r="AE929" s="179">
        <f t="shared" si="510"/>
        <v>160098000</v>
      </c>
      <c r="AF929" s="138">
        <f>[3]BICUTAN!AX189</f>
        <v>2806460.5299999993</v>
      </c>
      <c r="AG929" s="138">
        <f>[3]BICUTAN!AX190</f>
        <v>72941834.790000007</v>
      </c>
      <c r="AH929" s="138">
        <f>[3]BICUTAN!AX191</f>
        <v>6140000</v>
      </c>
      <c r="AI929" s="179">
        <f t="shared" si="519"/>
        <v>81888295.320000008</v>
      </c>
      <c r="AJ929" s="179">
        <f t="shared" ref="AJ929:AL963" si="526">+AB929-AF929</f>
        <v>539.47000000067055</v>
      </c>
      <c r="AK929" s="179">
        <f t="shared" si="526"/>
        <v>16165.209999993443</v>
      </c>
      <c r="AL929" s="179">
        <f t="shared" si="526"/>
        <v>78193000</v>
      </c>
      <c r="AM929" s="179">
        <f t="shared" ref="AM929:AM963" si="527">SUM(AJ929:AL929)</f>
        <v>78209704.679999992</v>
      </c>
      <c r="AN929" s="181">
        <f t="shared" si="520"/>
        <v>0.99980781261132856</v>
      </c>
      <c r="AO929" s="181">
        <f t="shared" si="520"/>
        <v>0.99977843128923494</v>
      </c>
      <c r="AP929" s="181">
        <f t="shared" si="520"/>
        <v>7.2806611883841438E-2</v>
      </c>
      <c r="AQ929" s="181">
        <f t="shared" si="512"/>
        <v>0.51148855900760792</v>
      </c>
      <c r="AR929" s="179">
        <f t="shared" si="521"/>
        <v>0</v>
      </c>
      <c r="AS929" s="179">
        <f t="shared" si="521"/>
        <v>0</v>
      </c>
      <c r="AT929" s="179">
        <f t="shared" si="521"/>
        <v>0</v>
      </c>
      <c r="AU929" s="138">
        <f t="shared" si="509"/>
        <v>0</v>
      </c>
      <c r="AV929" s="182"/>
    </row>
    <row r="930" spans="1:49">
      <c r="A930" s="135"/>
      <c r="B930" s="136"/>
      <c r="C930" s="287"/>
      <c r="D930" s="138"/>
      <c r="E930" s="138"/>
      <c r="F930" s="138"/>
      <c r="G930" s="138">
        <f t="shared" si="522"/>
        <v>0</v>
      </c>
      <c r="H930" s="138"/>
      <c r="I930" s="138"/>
      <c r="J930" s="138"/>
      <c r="K930" s="138">
        <f t="shared" si="513"/>
        <v>0</v>
      </c>
      <c r="L930" s="138">
        <f t="shared" si="514"/>
        <v>0</v>
      </c>
      <c r="M930" s="138">
        <f t="shared" si="514"/>
        <v>0</v>
      </c>
      <c r="N930" s="138">
        <f t="shared" si="514"/>
        <v>0</v>
      </c>
      <c r="O930" s="138">
        <f t="shared" si="515"/>
        <v>0</v>
      </c>
      <c r="P930" s="138"/>
      <c r="Q930" s="138"/>
      <c r="R930" s="138"/>
      <c r="S930" s="138">
        <f t="shared" si="516"/>
        <v>0</v>
      </c>
      <c r="T930" s="138"/>
      <c r="U930" s="138"/>
      <c r="V930" s="172"/>
      <c r="W930" s="138">
        <f t="shared" si="517"/>
        <v>0</v>
      </c>
      <c r="X930" s="138"/>
      <c r="Y930" s="138"/>
      <c r="Z930" s="138"/>
      <c r="AA930" s="138">
        <f t="shared" si="518"/>
        <v>0</v>
      </c>
      <c r="AB930" s="138">
        <f t="shared" si="524"/>
        <v>0</v>
      </c>
      <c r="AC930" s="138">
        <f t="shared" si="524"/>
        <v>0</v>
      </c>
      <c r="AD930" s="138">
        <f t="shared" si="524"/>
        <v>0</v>
      </c>
      <c r="AE930" s="138">
        <f t="shared" si="510"/>
        <v>0</v>
      </c>
      <c r="AF930" s="138"/>
      <c r="AG930" s="138"/>
      <c r="AH930" s="138"/>
      <c r="AI930" s="138">
        <f t="shared" si="519"/>
        <v>0</v>
      </c>
      <c r="AJ930" s="179">
        <f t="shared" si="526"/>
        <v>0</v>
      </c>
      <c r="AK930" s="179">
        <f t="shared" si="526"/>
        <v>0</v>
      </c>
      <c r="AL930" s="179">
        <f t="shared" si="526"/>
        <v>0</v>
      </c>
      <c r="AM930" s="179">
        <f t="shared" si="527"/>
        <v>0</v>
      </c>
      <c r="AN930" s="181" t="str">
        <f t="shared" si="520"/>
        <v xml:space="preserve"> </v>
      </c>
      <c r="AO930" s="181" t="str">
        <f t="shared" si="520"/>
        <v xml:space="preserve"> </v>
      </c>
      <c r="AP930" s="181" t="str">
        <f t="shared" si="520"/>
        <v xml:space="preserve"> </v>
      </c>
      <c r="AQ930" s="181" t="str">
        <f t="shared" si="512"/>
        <v xml:space="preserve"> </v>
      </c>
      <c r="AR930" s="138">
        <f t="shared" si="521"/>
        <v>0</v>
      </c>
      <c r="AS930" s="138">
        <f t="shared" si="521"/>
        <v>0</v>
      </c>
      <c r="AT930" s="138">
        <f t="shared" si="521"/>
        <v>0</v>
      </c>
      <c r="AU930" s="138">
        <f t="shared" si="509"/>
        <v>0</v>
      </c>
      <c r="AV930" s="173"/>
    </row>
    <row r="931" spans="1:49">
      <c r="A931" s="135" t="s">
        <v>227</v>
      </c>
      <c r="B931" s="136"/>
      <c r="C931" s="288" t="s">
        <v>285</v>
      </c>
      <c r="D931" s="138"/>
      <c r="E931" s="138"/>
      <c r="F931" s="138"/>
      <c r="G931" s="138">
        <f t="shared" si="522"/>
        <v>0</v>
      </c>
      <c r="H931" s="138"/>
      <c r="I931" s="138"/>
      <c r="J931" s="138"/>
      <c r="K931" s="138">
        <f t="shared" si="513"/>
        <v>0</v>
      </c>
      <c r="L931" s="138">
        <f t="shared" si="514"/>
        <v>0</v>
      </c>
      <c r="M931" s="138">
        <f t="shared" si="514"/>
        <v>0</v>
      </c>
      <c r="N931" s="138">
        <f t="shared" si="514"/>
        <v>0</v>
      </c>
      <c r="O931" s="138">
        <f t="shared" si="515"/>
        <v>0</v>
      </c>
      <c r="P931" s="138"/>
      <c r="Q931" s="138"/>
      <c r="R931" s="138"/>
      <c r="S931" s="138">
        <f t="shared" si="516"/>
        <v>0</v>
      </c>
      <c r="T931" s="138"/>
      <c r="U931" s="138"/>
      <c r="V931" s="172"/>
      <c r="W931" s="138">
        <f t="shared" si="517"/>
        <v>0</v>
      </c>
      <c r="X931" s="138"/>
      <c r="Y931" s="138"/>
      <c r="Z931" s="138"/>
      <c r="AA931" s="138">
        <f t="shared" si="518"/>
        <v>0</v>
      </c>
      <c r="AB931" s="138">
        <f t="shared" si="524"/>
        <v>0</v>
      </c>
      <c r="AC931" s="138">
        <f t="shared" si="524"/>
        <v>0</v>
      </c>
      <c r="AD931" s="138">
        <f t="shared" si="524"/>
        <v>0</v>
      </c>
      <c r="AE931" s="138">
        <f t="shared" si="510"/>
        <v>0</v>
      </c>
      <c r="AF931" s="138"/>
      <c r="AG931" s="138"/>
      <c r="AH931" s="138"/>
      <c r="AI931" s="138">
        <f t="shared" si="519"/>
        <v>0</v>
      </c>
      <c r="AJ931" s="179">
        <f t="shared" si="526"/>
        <v>0</v>
      </c>
      <c r="AK931" s="179">
        <f t="shared" si="526"/>
        <v>0</v>
      </c>
      <c r="AL931" s="179">
        <f t="shared" si="526"/>
        <v>0</v>
      </c>
      <c r="AM931" s="179">
        <f t="shared" si="527"/>
        <v>0</v>
      </c>
      <c r="AN931" s="181" t="str">
        <f t="shared" si="520"/>
        <v xml:space="preserve"> </v>
      </c>
      <c r="AO931" s="181" t="str">
        <f t="shared" si="520"/>
        <v xml:space="preserve"> </v>
      </c>
      <c r="AP931" s="181" t="str">
        <f t="shared" si="520"/>
        <v xml:space="preserve"> </v>
      </c>
      <c r="AQ931" s="181" t="str">
        <f t="shared" si="512"/>
        <v xml:space="preserve"> </v>
      </c>
      <c r="AR931" s="138">
        <f t="shared" si="521"/>
        <v>0</v>
      </c>
      <c r="AS931" s="138">
        <f t="shared" si="521"/>
        <v>0</v>
      </c>
      <c r="AT931" s="138">
        <f t="shared" si="521"/>
        <v>0</v>
      </c>
      <c r="AU931" s="138">
        <f t="shared" si="509"/>
        <v>0</v>
      </c>
      <c r="AV931" s="173"/>
    </row>
    <row r="932" spans="1:49" s="183" customFormat="1">
      <c r="A932" s="219" t="s">
        <v>353</v>
      </c>
      <c r="B932" s="220"/>
      <c r="C932" s="213" t="s">
        <v>80</v>
      </c>
      <c r="D932" s="179">
        <v>0</v>
      </c>
      <c r="E932" s="179">
        <v>17411000</v>
      </c>
      <c r="F932" s="179">
        <v>3917000</v>
      </c>
      <c r="G932" s="179">
        <f t="shared" si="522"/>
        <v>21328000</v>
      </c>
      <c r="H932" s="138">
        <f>[3]TRCILOCOS!E189</f>
        <v>0</v>
      </c>
      <c r="I932" s="138">
        <f>+[3]TRCILOCOS!E190+[3]R1!E190</f>
        <v>0</v>
      </c>
      <c r="J932" s="179"/>
      <c r="K932" s="179">
        <f t="shared" si="513"/>
        <v>0</v>
      </c>
      <c r="L932" s="179">
        <f t="shared" si="514"/>
        <v>0</v>
      </c>
      <c r="M932" s="179">
        <f t="shared" si="514"/>
        <v>17411000</v>
      </c>
      <c r="N932" s="179">
        <f t="shared" si="514"/>
        <v>3917000</v>
      </c>
      <c r="O932" s="179">
        <f t="shared" si="515"/>
        <v>21328000</v>
      </c>
      <c r="P932" s="179">
        <v>0</v>
      </c>
      <c r="Q932" s="179">
        <v>17411000</v>
      </c>
      <c r="R932" s="179">
        <v>3917000</v>
      </c>
      <c r="S932" s="179">
        <f t="shared" si="516"/>
        <v>21328000</v>
      </c>
      <c r="T932" s="138">
        <f>[3]TRCILOCOS!H189</f>
        <v>0</v>
      </c>
      <c r="U932" s="138">
        <f>+[3]TRCILOCOS!H190+[3]R1!H190</f>
        <v>0</v>
      </c>
      <c r="V932" s="179"/>
      <c r="W932" s="179">
        <f t="shared" si="517"/>
        <v>0</v>
      </c>
      <c r="X932" s="138">
        <f>[3]TRCILOCOS!J189</f>
        <v>0</v>
      </c>
      <c r="Y932" s="138">
        <f>+[3]TRCILOCOS!J190+[3]R1!J190</f>
        <v>297000</v>
      </c>
      <c r="Z932" s="138">
        <f>[3]TRCILOCOS!J191</f>
        <v>0</v>
      </c>
      <c r="AA932" s="179">
        <f t="shared" si="518"/>
        <v>297000</v>
      </c>
      <c r="AB932" s="179">
        <f t="shared" si="524"/>
        <v>0</v>
      </c>
      <c r="AC932" s="179">
        <f t="shared" si="524"/>
        <v>17708000</v>
      </c>
      <c r="AD932" s="179">
        <f t="shared" si="524"/>
        <v>3917000</v>
      </c>
      <c r="AE932" s="179">
        <f t="shared" si="510"/>
        <v>21625000</v>
      </c>
      <c r="AF932" s="138">
        <f>[3]TRCILOCOS!AX189</f>
        <v>0</v>
      </c>
      <c r="AG932" s="138">
        <f>+[3]TRCILOCOS!AX190+[3]R1!AX190</f>
        <v>17708000</v>
      </c>
      <c r="AH932" s="138">
        <f>[3]TRCILOCOS!AX191</f>
        <v>2233324</v>
      </c>
      <c r="AI932" s="179">
        <f t="shared" si="519"/>
        <v>19941324</v>
      </c>
      <c r="AJ932" s="179">
        <f t="shared" si="526"/>
        <v>0</v>
      </c>
      <c r="AK932" s="179">
        <f t="shared" si="526"/>
        <v>0</v>
      </c>
      <c r="AL932" s="179">
        <f t="shared" si="526"/>
        <v>1683676</v>
      </c>
      <c r="AM932" s="179">
        <f t="shared" si="527"/>
        <v>1683676</v>
      </c>
      <c r="AN932" s="181" t="str">
        <f t="shared" si="520"/>
        <v xml:space="preserve"> </v>
      </c>
      <c r="AO932" s="181">
        <f t="shared" si="520"/>
        <v>1</v>
      </c>
      <c r="AP932" s="181">
        <f t="shared" si="520"/>
        <v>0.5701618585652285</v>
      </c>
      <c r="AQ932" s="181">
        <f t="shared" si="512"/>
        <v>0.92214215028901736</v>
      </c>
      <c r="AR932" s="179">
        <f t="shared" si="521"/>
        <v>0</v>
      </c>
      <c r="AS932" s="179">
        <f t="shared" si="521"/>
        <v>0</v>
      </c>
      <c r="AT932" s="179">
        <f t="shared" si="521"/>
        <v>0</v>
      </c>
      <c r="AU932" s="138">
        <f t="shared" si="509"/>
        <v>0</v>
      </c>
      <c r="AV932" s="182"/>
    </row>
    <row r="933" spans="1:49">
      <c r="A933" s="135"/>
      <c r="B933" s="136"/>
      <c r="C933" s="287"/>
      <c r="D933" s="138"/>
      <c r="E933" s="138"/>
      <c r="F933" s="138"/>
      <c r="G933" s="138">
        <f t="shared" si="522"/>
        <v>0</v>
      </c>
      <c r="H933" s="138"/>
      <c r="I933" s="138"/>
      <c r="J933" s="138"/>
      <c r="K933" s="138">
        <f t="shared" si="513"/>
        <v>0</v>
      </c>
      <c r="L933" s="138">
        <f t="shared" si="514"/>
        <v>0</v>
      </c>
      <c r="M933" s="138">
        <f t="shared" si="514"/>
        <v>0</v>
      </c>
      <c r="N933" s="138">
        <f t="shared" si="514"/>
        <v>0</v>
      </c>
      <c r="O933" s="138">
        <f t="shared" si="515"/>
        <v>0</v>
      </c>
      <c r="P933" s="138"/>
      <c r="Q933" s="138"/>
      <c r="R933" s="138"/>
      <c r="S933" s="138">
        <f t="shared" si="516"/>
        <v>0</v>
      </c>
      <c r="T933" s="138"/>
      <c r="U933" s="138"/>
      <c r="V933" s="172"/>
      <c r="W933" s="138">
        <f t="shared" si="517"/>
        <v>0</v>
      </c>
      <c r="X933" s="138"/>
      <c r="Y933" s="138"/>
      <c r="Z933" s="138"/>
      <c r="AA933" s="138">
        <f t="shared" si="518"/>
        <v>0</v>
      </c>
      <c r="AB933" s="138">
        <f t="shared" si="524"/>
        <v>0</v>
      </c>
      <c r="AC933" s="138">
        <f t="shared" si="524"/>
        <v>0</v>
      </c>
      <c r="AD933" s="138">
        <f t="shared" si="524"/>
        <v>0</v>
      </c>
      <c r="AE933" s="138">
        <f t="shared" si="510"/>
        <v>0</v>
      </c>
      <c r="AF933" s="138"/>
      <c r="AG933" s="138"/>
      <c r="AH933" s="138"/>
      <c r="AI933" s="138">
        <f t="shared" si="519"/>
        <v>0</v>
      </c>
      <c r="AJ933" s="179">
        <f t="shared" si="526"/>
        <v>0</v>
      </c>
      <c r="AK933" s="179">
        <f t="shared" si="526"/>
        <v>0</v>
      </c>
      <c r="AL933" s="179">
        <f t="shared" si="526"/>
        <v>0</v>
      </c>
      <c r="AM933" s="179">
        <f t="shared" si="527"/>
        <v>0</v>
      </c>
      <c r="AN933" s="181" t="str">
        <f t="shared" si="520"/>
        <v xml:space="preserve"> </v>
      </c>
      <c r="AO933" s="181" t="str">
        <f t="shared" si="520"/>
        <v xml:space="preserve"> </v>
      </c>
      <c r="AP933" s="181" t="str">
        <f t="shared" si="520"/>
        <v xml:space="preserve"> </v>
      </c>
      <c r="AQ933" s="181" t="str">
        <f t="shared" si="512"/>
        <v xml:space="preserve"> </v>
      </c>
      <c r="AR933" s="138">
        <f t="shared" si="521"/>
        <v>0</v>
      </c>
      <c r="AS933" s="138">
        <f t="shared" si="521"/>
        <v>0</v>
      </c>
      <c r="AT933" s="138">
        <f t="shared" si="521"/>
        <v>0</v>
      </c>
      <c r="AU933" s="138">
        <f t="shared" si="509"/>
        <v>0</v>
      </c>
      <c r="AV933" s="173"/>
    </row>
    <row r="934" spans="1:49">
      <c r="A934" s="135" t="s">
        <v>227</v>
      </c>
      <c r="B934" s="136"/>
      <c r="C934" s="288" t="s">
        <v>289</v>
      </c>
      <c r="D934" s="138"/>
      <c r="E934" s="138"/>
      <c r="F934" s="138"/>
      <c r="G934" s="138">
        <f t="shared" si="522"/>
        <v>0</v>
      </c>
      <c r="H934" s="138"/>
      <c r="I934" s="138"/>
      <c r="J934" s="138"/>
      <c r="K934" s="138">
        <f t="shared" si="513"/>
        <v>0</v>
      </c>
      <c r="L934" s="138">
        <f t="shared" si="514"/>
        <v>0</v>
      </c>
      <c r="M934" s="138">
        <f t="shared" si="514"/>
        <v>0</v>
      </c>
      <c r="N934" s="138">
        <f t="shared" si="514"/>
        <v>0</v>
      </c>
      <c r="O934" s="138">
        <f t="shared" si="515"/>
        <v>0</v>
      </c>
      <c r="P934" s="138"/>
      <c r="Q934" s="138"/>
      <c r="R934" s="138"/>
      <c r="S934" s="138">
        <f t="shared" si="516"/>
        <v>0</v>
      </c>
      <c r="T934" s="138"/>
      <c r="U934" s="138"/>
      <c r="V934" s="172"/>
      <c r="W934" s="138">
        <f t="shared" si="517"/>
        <v>0</v>
      </c>
      <c r="X934" s="138"/>
      <c r="Y934" s="138"/>
      <c r="Z934" s="138"/>
      <c r="AA934" s="138">
        <f t="shared" si="518"/>
        <v>0</v>
      </c>
      <c r="AB934" s="138">
        <f t="shared" si="524"/>
        <v>0</v>
      </c>
      <c r="AC934" s="138">
        <f t="shared" si="524"/>
        <v>0</v>
      </c>
      <c r="AD934" s="138">
        <f t="shared" si="524"/>
        <v>0</v>
      </c>
      <c r="AE934" s="138">
        <f t="shared" si="510"/>
        <v>0</v>
      </c>
      <c r="AF934" s="138"/>
      <c r="AG934" s="138"/>
      <c r="AH934" s="138"/>
      <c r="AI934" s="138">
        <f t="shared" si="519"/>
        <v>0</v>
      </c>
      <c r="AJ934" s="179">
        <f t="shared" si="526"/>
        <v>0</v>
      </c>
      <c r="AK934" s="179">
        <f t="shared" si="526"/>
        <v>0</v>
      </c>
      <c r="AL934" s="179">
        <f t="shared" si="526"/>
        <v>0</v>
      </c>
      <c r="AM934" s="179">
        <f t="shared" si="527"/>
        <v>0</v>
      </c>
      <c r="AN934" s="181" t="str">
        <f t="shared" si="520"/>
        <v xml:space="preserve"> </v>
      </c>
      <c r="AO934" s="181" t="str">
        <f t="shared" si="520"/>
        <v xml:space="preserve"> </v>
      </c>
      <c r="AP934" s="181" t="str">
        <f t="shared" si="520"/>
        <v xml:space="preserve"> </v>
      </c>
      <c r="AQ934" s="181" t="str">
        <f t="shared" si="512"/>
        <v xml:space="preserve"> </v>
      </c>
      <c r="AR934" s="138">
        <f t="shared" si="521"/>
        <v>0</v>
      </c>
      <c r="AS934" s="138">
        <f t="shared" si="521"/>
        <v>0</v>
      </c>
      <c r="AT934" s="138">
        <f t="shared" si="521"/>
        <v>0</v>
      </c>
      <c r="AU934" s="138">
        <f t="shared" ref="AU934:AU961" si="528">SUM(AR934:AT934)</f>
        <v>0</v>
      </c>
      <c r="AV934" s="173"/>
    </row>
    <row r="935" spans="1:49" s="183" customFormat="1" ht="24">
      <c r="A935" s="219" t="s">
        <v>354</v>
      </c>
      <c r="B935" s="220"/>
      <c r="C935" s="212" t="s">
        <v>91</v>
      </c>
      <c r="D935" s="179">
        <v>0</v>
      </c>
      <c r="E935" s="179">
        <v>3776000</v>
      </c>
      <c r="F935" s="179">
        <v>38495000</v>
      </c>
      <c r="G935" s="179">
        <f t="shared" si="522"/>
        <v>42271000</v>
      </c>
      <c r="H935" s="138">
        <f>'[3]TRC-CV'!E189</f>
        <v>0</v>
      </c>
      <c r="I935" s="138">
        <f>'[3]TRC-CV'!E190+[3]CVMC!E190</f>
        <v>0</v>
      </c>
      <c r="J935" s="179"/>
      <c r="K935" s="179">
        <f t="shared" si="513"/>
        <v>0</v>
      </c>
      <c r="L935" s="179">
        <f t="shared" si="514"/>
        <v>0</v>
      </c>
      <c r="M935" s="179">
        <f t="shared" si="514"/>
        <v>3776000</v>
      </c>
      <c r="N935" s="179">
        <f t="shared" si="514"/>
        <v>38495000</v>
      </c>
      <c r="O935" s="179">
        <f t="shared" si="515"/>
        <v>42271000</v>
      </c>
      <c r="P935" s="179">
        <v>0</v>
      </c>
      <c r="Q935" s="179">
        <v>3776000</v>
      </c>
      <c r="R935" s="179">
        <v>38495000</v>
      </c>
      <c r="S935" s="179">
        <f t="shared" si="516"/>
        <v>42271000</v>
      </c>
      <c r="T935" s="138">
        <f>'[3]TRC-CV'!H189</f>
        <v>0</v>
      </c>
      <c r="U935" s="138">
        <f>'[3]TRC-CV'!H190+[3]CVMC!H190</f>
        <v>0</v>
      </c>
      <c r="V935" s="179"/>
      <c r="W935" s="179">
        <f t="shared" si="517"/>
        <v>0</v>
      </c>
      <c r="X935" s="138">
        <f>'[3]TRC-CV'!J189</f>
        <v>0</v>
      </c>
      <c r="Y935" s="138">
        <f>'[3]TRC-CV'!J190+[3]CVMC!J190</f>
        <v>231000</v>
      </c>
      <c r="Z935" s="138">
        <f>'[3]TRC-CV'!J191</f>
        <v>0</v>
      </c>
      <c r="AA935" s="179">
        <f t="shared" si="518"/>
        <v>231000</v>
      </c>
      <c r="AB935" s="179">
        <f t="shared" si="524"/>
        <v>0</v>
      </c>
      <c r="AC935" s="179">
        <f t="shared" si="524"/>
        <v>4007000</v>
      </c>
      <c r="AD935" s="179">
        <f t="shared" si="524"/>
        <v>38495000</v>
      </c>
      <c r="AE935" s="179">
        <f t="shared" si="510"/>
        <v>42502000</v>
      </c>
      <c r="AF935" s="138">
        <f>'[3]TRC-CV'!AX189</f>
        <v>0</v>
      </c>
      <c r="AG935" s="138">
        <f>'[3]TRC-CV'!AX190+[3]CVMC!AX190</f>
        <v>1909004.04</v>
      </c>
      <c r="AH935" s="138">
        <f>'[3]TRC-CV'!AX191</f>
        <v>28110847.870000001</v>
      </c>
      <c r="AI935" s="179">
        <f t="shared" si="519"/>
        <v>30019851.91</v>
      </c>
      <c r="AJ935" s="179">
        <f t="shared" si="526"/>
        <v>0</v>
      </c>
      <c r="AK935" s="179">
        <f t="shared" si="526"/>
        <v>2097995.96</v>
      </c>
      <c r="AL935" s="179">
        <f t="shared" si="526"/>
        <v>10384152.129999999</v>
      </c>
      <c r="AM935" s="179">
        <f t="shared" si="527"/>
        <v>12482148.09</v>
      </c>
      <c r="AN935" s="181" t="str">
        <f t="shared" si="520"/>
        <v xml:space="preserve"> </v>
      </c>
      <c r="AO935" s="181">
        <f t="shared" si="520"/>
        <v>0.47641727976041925</v>
      </c>
      <c r="AP935" s="181">
        <f t="shared" si="520"/>
        <v>0.73024672996493056</v>
      </c>
      <c r="AQ935" s="181">
        <f t="shared" si="512"/>
        <v>0.70631621829560964</v>
      </c>
      <c r="AR935" s="179">
        <f t="shared" si="521"/>
        <v>0</v>
      </c>
      <c r="AS935" s="179">
        <f t="shared" si="521"/>
        <v>0</v>
      </c>
      <c r="AT935" s="179">
        <f t="shared" si="521"/>
        <v>0</v>
      </c>
      <c r="AU935" s="138">
        <f t="shared" si="528"/>
        <v>0</v>
      </c>
      <c r="AV935" s="182"/>
    </row>
    <row r="936" spans="1:49">
      <c r="A936" s="135"/>
      <c r="B936" s="136"/>
      <c r="C936" s="287"/>
      <c r="D936" s="138"/>
      <c r="E936" s="138"/>
      <c r="F936" s="138"/>
      <c r="G936" s="138">
        <f t="shared" si="522"/>
        <v>0</v>
      </c>
      <c r="H936" s="138"/>
      <c r="I936" s="138"/>
      <c r="J936" s="138"/>
      <c r="K936" s="138">
        <f t="shared" si="513"/>
        <v>0</v>
      </c>
      <c r="L936" s="138">
        <f t="shared" si="514"/>
        <v>0</v>
      </c>
      <c r="M936" s="138">
        <f t="shared" si="514"/>
        <v>0</v>
      </c>
      <c r="N936" s="138">
        <f t="shared" si="514"/>
        <v>0</v>
      </c>
      <c r="O936" s="138">
        <f t="shared" si="515"/>
        <v>0</v>
      </c>
      <c r="P936" s="138"/>
      <c r="Q936" s="138"/>
      <c r="R936" s="138"/>
      <c r="S936" s="138">
        <f t="shared" si="516"/>
        <v>0</v>
      </c>
      <c r="T936" s="138"/>
      <c r="U936" s="138"/>
      <c r="V936" s="172"/>
      <c r="W936" s="138">
        <f t="shared" si="517"/>
        <v>0</v>
      </c>
      <c r="X936" s="138"/>
      <c r="Y936" s="138"/>
      <c r="Z936" s="138"/>
      <c r="AA936" s="138">
        <f t="shared" si="518"/>
        <v>0</v>
      </c>
      <c r="AB936" s="138">
        <f t="shared" si="524"/>
        <v>0</v>
      </c>
      <c r="AC936" s="138">
        <f t="shared" si="524"/>
        <v>0</v>
      </c>
      <c r="AD936" s="138">
        <f t="shared" si="524"/>
        <v>0</v>
      </c>
      <c r="AE936" s="138">
        <f t="shared" si="510"/>
        <v>0</v>
      </c>
      <c r="AF936" s="138"/>
      <c r="AG936" s="138"/>
      <c r="AH936" s="138"/>
      <c r="AI936" s="138">
        <f t="shared" si="519"/>
        <v>0</v>
      </c>
      <c r="AJ936" s="179">
        <f t="shared" si="526"/>
        <v>0</v>
      </c>
      <c r="AK936" s="179">
        <f t="shared" si="526"/>
        <v>0</v>
      </c>
      <c r="AL936" s="179">
        <f t="shared" si="526"/>
        <v>0</v>
      </c>
      <c r="AM936" s="179">
        <f t="shared" si="527"/>
        <v>0</v>
      </c>
      <c r="AN936" s="181" t="str">
        <f t="shared" si="520"/>
        <v xml:space="preserve"> </v>
      </c>
      <c r="AO936" s="181" t="str">
        <f t="shared" si="520"/>
        <v xml:space="preserve"> </v>
      </c>
      <c r="AP936" s="181" t="str">
        <f t="shared" si="520"/>
        <v xml:space="preserve"> </v>
      </c>
      <c r="AQ936" s="181" t="str">
        <f t="shared" si="512"/>
        <v xml:space="preserve"> </v>
      </c>
      <c r="AR936" s="138">
        <f t="shared" si="521"/>
        <v>0</v>
      </c>
      <c r="AS936" s="138">
        <f t="shared" si="521"/>
        <v>0</v>
      </c>
      <c r="AT936" s="138">
        <f t="shared" si="521"/>
        <v>0</v>
      </c>
      <c r="AU936" s="138">
        <f t="shared" si="528"/>
        <v>0</v>
      </c>
      <c r="AV936" s="173"/>
    </row>
    <row r="937" spans="1:49">
      <c r="A937" s="135" t="s">
        <v>227</v>
      </c>
      <c r="B937" s="136"/>
      <c r="C937" s="288" t="s">
        <v>299</v>
      </c>
      <c r="D937" s="138"/>
      <c r="E937" s="138"/>
      <c r="F937" s="138"/>
      <c r="G937" s="138">
        <f t="shared" si="522"/>
        <v>0</v>
      </c>
      <c r="H937" s="138"/>
      <c r="I937" s="138"/>
      <c r="J937" s="138"/>
      <c r="K937" s="138">
        <f t="shared" si="513"/>
        <v>0</v>
      </c>
      <c r="L937" s="138">
        <f t="shared" si="514"/>
        <v>0</v>
      </c>
      <c r="M937" s="138">
        <f t="shared" si="514"/>
        <v>0</v>
      </c>
      <c r="N937" s="138">
        <f t="shared" si="514"/>
        <v>0</v>
      </c>
      <c r="O937" s="138">
        <f t="shared" si="515"/>
        <v>0</v>
      </c>
      <c r="P937" s="138"/>
      <c r="Q937" s="138"/>
      <c r="R937" s="138"/>
      <c r="S937" s="138">
        <f t="shared" si="516"/>
        <v>0</v>
      </c>
      <c r="T937" s="138"/>
      <c r="U937" s="138"/>
      <c r="V937" s="172"/>
      <c r="W937" s="138">
        <f t="shared" si="517"/>
        <v>0</v>
      </c>
      <c r="X937" s="138"/>
      <c r="Y937" s="138"/>
      <c r="Z937" s="138"/>
      <c r="AA937" s="138">
        <f t="shared" si="518"/>
        <v>0</v>
      </c>
      <c r="AB937" s="138">
        <f t="shared" si="524"/>
        <v>0</v>
      </c>
      <c r="AC937" s="138">
        <f t="shared" si="524"/>
        <v>0</v>
      </c>
      <c r="AD937" s="138">
        <f t="shared" si="524"/>
        <v>0</v>
      </c>
      <c r="AE937" s="138">
        <f t="shared" si="510"/>
        <v>0</v>
      </c>
      <c r="AF937" s="138"/>
      <c r="AG937" s="138"/>
      <c r="AH937" s="138"/>
      <c r="AI937" s="138">
        <f t="shared" si="519"/>
        <v>0</v>
      </c>
      <c r="AJ937" s="179">
        <f t="shared" si="526"/>
        <v>0</v>
      </c>
      <c r="AK937" s="179">
        <f t="shared" si="526"/>
        <v>0</v>
      </c>
      <c r="AL937" s="179">
        <f t="shared" si="526"/>
        <v>0</v>
      </c>
      <c r="AM937" s="179">
        <f t="shared" si="527"/>
        <v>0</v>
      </c>
      <c r="AN937" s="181" t="str">
        <f t="shared" si="520"/>
        <v xml:space="preserve"> </v>
      </c>
      <c r="AO937" s="181" t="str">
        <f t="shared" si="520"/>
        <v xml:space="preserve"> </v>
      </c>
      <c r="AP937" s="181" t="str">
        <f t="shared" si="520"/>
        <v xml:space="preserve"> </v>
      </c>
      <c r="AQ937" s="181" t="str">
        <f t="shared" si="512"/>
        <v xml:space="preserve"> </v>
      </c>
      <c r="AR937" s="138">
        <f t="shared" si="521"/>
        <v>0</v>
      </c>
      <c r="AS937" s="138">
        <f t="shared" si="521"/>
        <v>0</v>
      </c>
      <c r="AT937" s="138">
        <f t="shared" si="521"/>
        <v>0</v>
      </c>
      <c r="AU937" s="138">
        <f t="shared" si="528"/>
        <v>0</v>
      </c>
      <c r="AV937" s="173"/>
    </row>
    <row r="938" spans="1:49" s="183" customFormat="1">
      <c r="A938" s="219" t="s">
        <v>355</v>
      </c>
      <c r="B938" s="220"/>
      <c r="C938" s="289" t="s">
        <v>73</v>
      </c>
      <c r="D938" s="179">
        <v>851000</v>
      </c>
      <c r="E938" s="179">
        <v>10242000</v>
      </c>
      <c r="F938" s="179">
        <v>35047000</v>
      </c>
      <c r="G938" s="179">
        <f t="shared" si="522"/>
        <v>46140000</v>
      </c>
      <c r="H938" s="138">
        <f>[3]TRCBATAAN!E189</f>
        <v>0</v>
      </c>
      <c r="I938" s="138">
        <f>[3]TRCBATAAN!E190</f>
        <v>0</v>
      </c>
      <c r="J938" s="179"/>
      <c r="K938" s="179">
        <f t="shared" si="513"/>
        <v>0</v>
      </c>
      <c r="L938" s="179">
        <f t="shared" si="514"/>
        <v>851000</v>
      </c>
      <c r="M938" s="179">
        <f t="shared" si="514"/>
        <v>10242000</v>
      </c>
      <c r="N938" s="179">
        <f t="shared" si="514"/>
        <v>35047000</v>
      </c>
      <c r="O938" s="179">
        <f t="shared" si="515"/>
        <v>46140000</v>
      </c>
      <c r="P938" s="179">
        <v>851000</v>
      </c>
      <c r="Q938" s="179">
        <v>10242000</v>
      </c>
      <c r="R938" s="179">
        <v>35047000</v>
      </c>
      <c r="S938" s="179">
        <f t="shared" si="516"/>
        <v>46140000</v>
      </c>
      <c r="T938" s="138">
        <f>[3]TRCBATAAN!H189</f>
        <v>0</v>
      </c>
      <c r="U938" s="138">
        <f>[3]TRCBATAAN!H190</f>
        <v>0</v>
      </c>
      <c r="V938" s="179"/>
      <c r="W938" s="179">
        <f t="shared" si="517"/>
        <v>0</v>
      </c>
      <c r="X938" s="138">
        <f>[3]TRCBATAAN!J189</f>
        <v>0</v>
      </c>
      <c r="Y938" s="138">
        <f>[3]TRCBATAAN!J190</f>
        <v>231000</v>
      </c>
      <c r="Z938" s="138">
        <f>[3]TRCBATAAN!J191</f>
        <v>0</v>
      </c>
      <c r="AA938" s="179">
        <f t="shared" si="518"/>
        <v>231000</v>
      </c>
      <c r="AB938" s="179">
        <f t="shared" si="524"/>
        <v>851000</v>
      </c>
      <c r="AC938" s="179">
        <f t="shared" si="524"/>
        <v>10473000</v>
      </c>
      <c r="AD938" s="179">
        <f t="shared" si="524"/>
        <v>35047000</v>
      </c>
      <c r="AE938" s="179">
        <f t="shared" si="510"/>
        <v>46371000</v>
      </c>
      <c r="AF938" s="138">
        <f>[3]TRCBATAAN!AX189</f>
        <v>850999.99999999988</v>
      </c>
      <c r="AG938" s="138">
        <f>[3]TRCBATAAN!AX190</f>
        <v>10446208.369999999</v>
      </c>
      <c r="AH938" s="138">
        <f>[3]TRCBATAAN!AX191</f>
        <v>4918500</v>
      </c>
      <c r="AI938" s="179">
        <f t="shared" si="519"/>
        <v>16215708.369999999</v>
      </c>
      <c r="AJ938" s="179">
        <f t="shared" si="526"/>
        <v>0</v>
      </c>
      <c r="AK938" s="179">
        <f t="shared" si="526"/>
        <v>26791.63000000082</v>
      </c>
      <c r="AL938" s="179">
        <f t="shared" si="526"/>
        <v>30128500</v>
      </c>
      <c r="AM938" s="179">
        <f t="shared" si="527"/>
        <v>30155291.630000003</v>
      </c>
      <c r="AN938" s="181">
        <f t="shared" si="520"/>
        <v>0.99999999999999989</v>
      </c>
      <c r="AO938" s="181">
        <f t="shared" si="520"/>
        <v>0.99744183805977271</v>
      </c>
      <c r="AP938" s="181">
        <f t="shared" si="520"/>
        <v>0.14034011470311297</v>
      </c>
      <c r="AQ938" s="181">
        <f t="shared" si="512"/>
        <v>0.3496950328869336</v>
      </c>
      <c r="AR938" s="179">
        <f t="shared" si="521"/>
        <v>0</v>
      </c>
      <c r="AS938" s="179">
        <f t="shared" si="521"/>
        <v>0</v>
      </c>
      <c r="AT938" s="179">
        <f t="shared" si="521"/>
        <v>0</v>
      </c>
      <c r="AU938" s="138">
        <f t="shared" si="528"/>
        <v>0</v>
      </c>
      <c r="AV938" s="182"/>
    </row>
    <row r="939" spans="1:49">
      <c r="A939" s="135"/>
      <c r="B939" s="136"/>
      <c r="C939" s="287"/>
      <c r="D939" s="138"/>
      <c r="E939" s="138"/>
      <c r="F939" s="138"/>
      <c r="G939" s="138">
        <f t="shared" si="522"/>
        <v>0</v>
      </c>
      <c r="H939" s="138"/>
      <c r="I939" s="138"/>
      <c r="J939" s="138"/>
      <c r="K939" s="138">
        <f t="shared" si="513"/>
        <v>0</v>
      </c>
      <c r="L939" s="138">
        <f t="shared" si="514"/>
        <v>0</v>
      </c>
      <c r="M939" s="138">
        <f t="shared" si="514"/>
        <v>0</v>
      </c>
      <c r="N939" s="138">
        <f t="shared" si="514"/>
        <v>0</v>
      </c>
      <c r="O939" s="138">
        <f t="shared" si="515"/>
        <v>0</v>
      </c>
      <c r="P939" s="138"/>
      <c r="Q939" s="138"/>
      <c r="R939" s="138"/>
      <c r="S939" s="138">
        <f t="shared" si="516"/>
        <v>0</v>
      </c>
      <c r="T939" s="138"/>
      <c r="U939" s="138"/>
      <c r="V939" s="172"/>
      <c r="W939" s="138">
        <f t="shared" si="517"/>
        <v>0</v>
      </c>
      <c r="X939" s="138"/>
      <c r="Y939" s="138"/>
      <c r="Z939" s="138"/>
      <c r="AA939" s="138">
        <f t="shared" si="518"/>
        <v>0</v>
      </c>
      <c r="AB939" s="138">
        <f t="shared" si="524"/>
        <v>0</v>
      </c>
      <c r="AC939" s="138">
        <f t="shared" si="524"/>
        <v>0</v>
      </c>
      <c r="AD939" s="138">
        <f t="shared" si="524"/>
        <v>0</v>
      </c>
      <c r="AE939" s="138">
        <f t="shared" si="510"/>
        <v>0</v>
      </c>
      <c r="AF939" s="138"/>
      <c r="AG939" s="138"/>
      <c r="AH939" s="138"/>
      <c r="AI939" s="138">
        <f t="shared" si="519"/>
        <v>0</v>
      </c>
      <c r="AJ939" s="179">
        <f t="shared" si="526"/>
        <v>0</v>
      </c>
      <c r="AK939" s="179">
        <f t="shared" si="526"/>
        <v>0</v>
      </c>
      <c r="AL939" s="179">
        <f t="shared" si="526"/>
        <v>0</v>
      </c>
      <c r="AM939" s="179">
        <f t="shared" si="527"/>
        <v>0</v>
      </c>
      <c r="AN939" s="181" t="str">
        <f t="shared" si="520"/>
        <v xml:space="preserve"> </v>
      </c>
      <c r="AO939" s="181" t="str">
        <f t="shared" si="520"/>
        <v xml:space="preserve"> </v>
      </c>
      <c r="AP939" s="181" t="str">
        <f t="shared" si="520"/>
        <v xml:space="preserve"> </v>
      </c>
      <c r="AQ939" s="181" t="str">
        <f t="shared" si="512"/>
        <v xml:space="preserve"> </v>
      </c>
      <c r="AR939" s="138">
        <f t="shared" si="521"/>
        <v>0</v>
      </c>
      <c r="AS939" s="138">
        <f t="shared" si="521"/>
        <v>0</v>
      </c>
      <c r="AT939" s="138">
        <f t="shared" si="521"/>
        <v>0</v>
      </c>
      <c r="AU939" s="138">
        <f t="shared" si="528"/>
        <v>0</v>
      </c>
      <c r="AV939" s="173"/>
    </row>
    <row r="940" spans="1:49">
      <c r="A940" s="135" t="s">
        <v>227</v>
      </c>
      <c r="B940" s="136"/>
      <c r="C940" s="288" t="s">
        <v>305</v>
      </c>
      <c r="D940" s="138"/>
      <c r="E940" s="138"/>
      <c r="F940" s="138"/>
      <c r="G940" s="138">
        <f t="shared" si="522"/>
        <v>0</v>
      </c>
      <c r="H940" s="138"/>
      <c r="I940" s="138"/>
      <c r="J940" s="138"/>
      <c r="K940" s="138">
        <f t="shared" si="513"/>
        <v>0</v>
      </c>
      <c r="L940" s="138">
        <f t="shared" si="514"/>
        <v>0</v>
      </c>
      <c r="M940" s="138">
        <f t="shared" si="514"/>
        <v>0</v>
      </c>
      <c r="N940" s="138">
        <f t="shared" si="514"/>
        <v>0</v>
      </c>
      <c r="O940" s="138">
        <f t="shared" si="515"/>
        <v>0</v>
      </c>
      <c r="P940" s="138"/>
      <c r="Q940" s="138"/>
      <c r="R940" s="138"/>
      <c r="S940" s="138">
        <f t="shared" si="516"/>
        <v>0</v>
      </c>
      <c r="T940" s="138"/>
      <c r="U940" s="138"/>
      <c r="V940" s="172"/>
      <c r="W940" s="138">
        <f t="shared" si="517"/>
        <v>0</v>
      </c>
      <c r="X940" s="138"/>
      <c r="Y940" s="138"/>
      <c r="Z940" s="138"/>
      <c r="AA940" s="138">
        <f t="shared" si="518"/>
        <v>0</v>
      </c>
      <c r="AB940" s="138">
        <f t="shared" si="524"/>
        <v>0</v>
      </c>
      <c r="AC940" s="138">
        <f t="shared" si="524"/>
        <v>0</v>
      </c>
      <c r="AD940" s="138">
        <f t="shared" si="524"/>
        <v>0</v>
      </c>
      <c r="AE940" s="138">
        <f t="shared" si="510"/>
        <v>0</v>
      </c>
      <c r="AF940" s="138"/>
      <c r="AG940" s="138"/>
      <c r="AH940" s="138"/>
      <c r="AI940" s="138">
        <f t="shared" si="519"/>
        <v>0</v>
      </c>
      <c r="AJ940" s="179">
        <f t="shared" si="526"/>
        <v>0</v>
      </c>
      <c r="AK940" s="179">
        <f t="shared" si="526"/>
        <v>0</v>
      </c>
      <c r="AL940" s="179">
        <f t="shared" si="526"/>
        <v>0</v>
      </c>
      <c r="AM940" s="179">
        <f t="shared" si="527"/>
        <v>0</v>
      </c>
      <c r="AN940" s="181" t="str">
        <f t="shared" si="520"/>
        <v xml:space="preserve"> </v>
      </c>
      <c r="AO940" s="181" t="str">
        <f t="shared" si="520"/>
        <v xml:space="preserve"> </v>
      </c>
      <c r="AP940" s="181" t="str">
        <f t="shared" si="520"/>
        <v xml:space="preserve"> </v>
      </c>
      <c r="AQ940" s="181" t="str">
        <f t="shared" si="512"/>
        <v xml:space="preserve"> </v>
      </c>
      <c r="AR940" s="138">
        <f t="shared" si="521"/>
        <v>0</v>
      </c>
      <c r="AS940" s="138">
        <f t="shared" si="521"/>
        <v>0</v>
      </c>
      <c r="AT940" s="138">
        <f t="shared" si="521"/>
        <v>0</v>
      </c>
      <c r="AU940" s="138">
        <f t="shared" si="528"/>
        <v>0</v>
      </c>
      <c r="AV940" s="173"/>
    </row>
    <row r="941" spans="1:49" s="183" customFormat="1">
      <c r="A941" s="219" t="s">
        <v>356</v>
      </c>
      <c r="B941" s="220"/>
      <c r="C941" s="213" t="s">
        <v>79</v>
      </c>
      <c r="D941" s="179">
        <v>10729000</v>
      </c>
      <c r="E941" s="179">
        <v>21879000</v>
      </c>
      <c r="F941" s="179">
        <v>6914000</v>
      </c>
      <c r="G941" s="179">
        <f t="shared" si="522"/>
        <v>39522000</v>
      </c>
      <c r="H941" s="138">
        <f>[3]TRCTAGAYTAY!E189</f>
        <v>590634</v>
      </c>
      <c r="I941" s="138">
        <f>[3]TRCTAGAYTAY!E190</f>
        <v>-590634</v>
      </c>
      <c r="J941" s="179"/>
      <c r="K941" s="179">
        <f t="shared" si="513"/>
        <v>0</v>
      </c>
      <c r="L941" s="179">
        <f t="shared" si="514"/>
        <v>11319634</v>
      </c>
      <c r="M941" s="179">
        <f t="shared" si="514"/>
        <v>21288366</v>
      </c>
      <c r="N941" s="179">
        <f t="shared" si="514"/>
        <v>6914000</v>
      </c>
      <c r="O941" s="179">
        <f t="shared" si="515"/>
        <v>39522000</v>
      </c>
      <c r="P941" s="179">
        <v>10729000</v>
      </c>
      <c r="Q941" s="179">
        <v>21879000</v>
      </c>
      <c r="R941" s="179">
        <v>6914000</v>
      </c>
      <c r="S941" s="179">
        <f t="shared" si="516"/>
        <v>39522000</v>
      </c>
      <c r="T941" s="138">
        <f>[3]TRCTAGAYTAY!H189</f>
        <v>590634</v>
      </c>
      <c r="U941" s="138">
        <f>[3]TRCTAGAYTAY!H190</f>
        <v>-590634</v>
      </c>
      <c r="V941" s="179"/>
      <c r="W941" s="179">
        <f t="shared" si="517"/>
        <v>0</v>
      </c>
      <c r="X941" s="138">
        <f>[3]TRCTAGAYTAY!J189</f>
        <v>0</v>
      </c>
      <c r="Y941" s="138">
        <f>[3]TRCTAGAYTAY!J190</f>
        <v>1363000</v>
      </c>
      <c r="Z941" s="138">
        <f>[3]TRCTAGAYTAY!J191</f>
        <v>0</v>
      </c>
      <c r="AA941" s="179">
        <f t="shared" si="518"/>
        <v>1363000</v>
      </c>
      <c r="AB941" s="179">
        <f t="shared" si="524"/>
        <v>11319634</v>
      </c>
      <c r="AC941" s="179">
        <f t="shared" si="524"/>
        <v>22651366</v>
      </c>
      <c r="AD941" s="179">
        <f t="shared" si="524"/>
        <v>6914000</v>
      </c>
      <c r="AE941" s="179">
        <f t="shared" si="510"/>
        <v>40885000</v>
      </c>
      <c r="AF941" s="138">
        <f>[3]TRCTAGAYTAY!AX189</f>
        <v>10823916.66</v>
      </c>
      <c r="AG941" s="138">
        <f>[3]TRCTAGAYTAY!AX190</f>
        <v>21605742.269999996</v>
      </c>
      <c r="AH941" s="138">
        <f>[3]TRCTAGAYTAY!AX191</f>
        <v>4649000</v>
      </c>
      <c r="AI941" s="179">
        <f t="shared" si="519"/>
        <v>37078658.929999992</v>
      </c>
      <c r="AJ941" s="179">
        <f t="shared" si="526"/>
        <v>495717.33999999985</v>
      </c>
      <c r="AK941" s="179">
        <f t="shared" si="526"/>
        <v>1045623.7300000042</v>
      </c>
      <c r="AL941" s="179">
        <f t="shared" si="526"/>
        <v>2265000</v>
      </c>
      <c r="AM941" s="179">
        <f t="shared" si="527"/>
        <v>3806341.070000004</v>
      </c>
      <c r="AN941" s="181">
        <f t="shared" si="520"/>
        <v>0.95620729963530626</v>
      </c>
      <c r="AO941" s="181">
        <f t="shared" si="520"/>
        <v>0.95383838087292372</v>
      </c>
      <c r="AP941" s="181">
        <f t="shared" si="520"/>
        <v>0.67240381833960083</v>
      </c>
      <c r="AQ941" s="181">
        <f t="shared" si="512"/>
        <v>0.90690128237739986</v>
      </c>
      <c r="AR941" s="179">
        <f t="shared" si="521"/>
        <v>0</v>
      </c>
      <c r="AS941" s="179">
        <f t="shared" si="521"/>
        <v>0</v>
      </c>
      <c r="AT941" s="179">
        <f t="shared" si="521"/>
        <v>0</v>
      </c>
      <c r="AU941" s="138">
        <f t="shared" si="528"/>
        <v>0</v>
      </c>
      <c r="AV941" s="182"/>
    </row>
    <row r="942" spans="1:49">
      <c r="A942" s="135"/>
      <c r="B942" s="136"/>
      <c r="C942" s="287"/>
      <c r="D942" s="138"/>
      <c r="E942" s="138"/>
      <c r="F942" s="138"/>
      <c r="G942" s="138">
        <f t="shared" si="522"/>
        <v>0</v>
      </c>
      <c r="H942" s="138"/>
      <c r="I942" s="138"/>
      <c r="J942" s="138"/>
      <c r="K942" s="138">
        <f t="shared" si="513"/>
        <v>0</v>
      </c>
      <c r="L942" s="138">
        <f t="shared" si="514"/>
        <v>0</v>
      </c>
      <c r="M942" s="138">
        <f t="shared" si="514"/>
        <v>0</v>
      </c>
      <c r="N942" s="138">
        <f t="shared" si="514"/>
        <v>0</v>
      </c>
      <c r="O942" s="138">
        <f t="shared" si="515"/>
        <v>0</v>
      </c>
      <c r="P942" s="138"/>
      <c r="Q942" s="138"/>
      <c r="R942" s="138"/>
      <c r="S942" s="138">
        <f t="shared" si="516"/>
        <v>0</v>
      </c>
      <c r="T942" s="138"/>
      <c r="U942" s="138"/>
      <c r="V942" s="172"/>
      <c r="W942" s="138">
        <f t="shared" si="517"/>
        <v>0</v>
      </c>
      <c r="X942" s="138"/>
      <c r="Y942" s="138"/>
      <c r="Z942" s="138"/>
      <c r="AA942" s="138">
        <f t="shared" si="518"/>
        <v>0</v>
      </c>
      <c r="AB942" s="138">
        <f t="shared" si="524"/>
        <v>0</v>
      </c>
      <c r="AC942" s="138">
        <f t="shared" si="524"/>
        <v>0</v>
      </c>
      <c r="AD942" s="138">
        <f t="shared" si="524"/>
        <v>0</v>
      </c>
      <c r="AE942" s="138">
        <f t="shared" si="510"/>
        <v>0</v>
      </c>
      <c r="AF942" s="138"/>
      <c r="AG942" s="138"/>
      <c r="AH942" s="138"/>
      <c r="AI942" s="138">
        <f t="shared" si="519"/>
        <v>0</v>
      </c>
      <c r="AJ942" s="179">
        <f t="shared" si="526"/>
        <v>0</v>
      </c>
      <c r="AK942" s="179">
        <f t="shared" si="526"/>
        <v>0</v>
      </c>
      <c r="AL942" s="179">
        <f t="shared" si="526"/>
        <v>0</v>
      </c>
      <c r="AM942" s="179">
        <f t="shared" si="527"/>
        <v>0</v>
      </c>
      <c r="AN942" s="181" t="str">
        <f t="shared" si="520"/>
        <v xml:space="preserve"> </v>
      </c>
      <c r="AO942" s="181" t="str">
        <f t="shared" si="520"/>
        <v xml:space="preserve"> </v>
      </c>
      <c r="AP942" s="181" t="str">
        <f t="shared" si="520"/>
        <v xml:space="preserve"> </v>
      </c>
      <c r="AQ942" s="181" t="str">
        <f t="shared" si="512"/>
        <v xml:space="preserve"> </v>
      </c>
      <c r="AR942" s="138">
        <f t="shared" si="521"/>
        <v>0</v>
      </c>
      <c r="AS942" s="138">
        <f t="shared" si="521"/>
        <v>0</v>
      </c>
      <c r="AT942" s="138">
        <f t="shared" si="521"/>
        <v>0</v>
      </c>
      <c r="AU942" s="138">
        <f t="shared" si="528"/>
        <v>0</v>
      </c>
      <c r="AV942" s="173"/>
    </row>
    <row r="943" spans="1:49">
      <c r="A943" s="135" t="s">
        <v>227</v>
      </c>
      <c r="B943" s="136"/>
      <c r="C943" s="288" t="s">
        <v>310</v>
      </c>
      <c r="D943" s="138"/>
      <c r="E943" s="138"/>
      <c r="F943" s="138"/>
      <c r="G943" s="138">
        <f t="shared" si="522"/>
        <v>0</v>
      </c>
      <c r="H943" s="138"/>
      <c r="I943" s="138"/>
      <c r="J943" s="138"/>
      <c r="K943" s="138">
        <f t="shared" si="513"/>
        <v>0</v>
      </c>
      <c r="L943" s="138">
        <f t="shared" si="514"/>
        <v>0</v>
      </c>
      <c r="M943" s="138">
        <f t="shared" si="514"/>
        <v>0</v>
      </c>
      <c r="N943" s="138">
        <f t="shared" si="514"/>
        <v>0</v>
      </c>
      <c r="O943" s="138">
        <f t="shared" si="515"/>
        <v>0</v>
      </c>
      <c r="P943" s="138"/>
      <c r="Q943" s="138"/>
      <c r="R943" s="138"/>
      <c r="S943" s="138">
        <f t="shared" si="516"/>
        <v>0</v>
      </c>
      <c r="T943" s="138"/>
      <c r="U943" s="138"/>
      <c r="V943" s="172"/>
      <c r="W943" s="138">
        <f t="shared" si="517"/>
        <v>0</v>
      </c>
      <c r="X943" s="138"/>
      <c r="Y943" s="138"/>
      <c r="Z943" s="138"/>
      <c r="AA943" s="138">
        <f t="shared" si="518"/>
        <v>0</v>
      </c>
      <c r="AB943" s="138">
        <f t="shared" si="524"/>
        <v>0</v>
      </c>
      <c r="AC943" s="138">
        <f t="shared" si="524"/>
        <v>0</v>
      </c>
      <c r="AD943" s="138">
        <f t="shared" si="524"/>
        <v>0</v>
      </c>
      <c r="AE943" s="138">
        <f t="shared" si="510"/>
        <v>0</v>
      </c>
      <c r="AF943" s="138"/>
      <c r="AG943" s="138"/>
      <c r="AH943" s="138"/>
      <c r="AI943" s="138">
        <f t="shared" si="519"/>
        <v>0</v>
      </c>
      <c r="AJ943" s="179">
        <f t="shared" si="526"/>
        <v>0</v>
      </c>
      <c r="AK943" s="179">
        <f t="shared" si="526"/>
        <v>0</v>
      </c>
      <c r="AL943" s="179">
        <f t="shared" si="526"/>
        <v>0</v>
      </c>
      <c r="AM943" s="179">
        <f t="shared" si="527"/>
        <v>0</v>
      </c>
      <c r="AN943" s="181" t="str">
        <f t="shared" si="520"/>
        <v xml:space="preserve"> </v>
      </c>
      <c r="AO943" s="181" t="str">
        <f t="shared" si="520"/>
        <v xml:space="preserve"> </v>
      </c>
      <c r="AP943" s="181" t="str">
        <f t="shared" si="520"/>
        <v xml:space="preserve"> </v>
      </c>
      <c r="AQ943" s="181" t="str">
        <f t="shared" si="512"/>
        <v xml:space="preserve"> </v>
      </c>
      <c r="AR943" s="138">
        <f t="shared" si="521"/>
        <v>0</v>
      </c>
      <c r="AS943" s="138">
        <f t="shared" si="521"/>
        <v>0</v>
      </c>
      <c r="AT943" s="138">
        <f t="shared" si="521"/>
        <v>0</v>
      </c>
      <c r="AU943" s="138">
        <f t="shared" si="528"/>
        <v>0</v>
      </c>
      <c r="AV943" s="173"/>
    </row>
    <row r="944" spans="1:49" s="183" customFormat="1">
      <c r="A944" s="219" t="s">
        <v>357</v>
      </c>
      <c r="B944" s="220"/>
      <c r="C944" s="213" t="s">
        <v>119</v>
      </c>
      <c r="D944" s="179">
        <v>0</v>
      </c>
      <c r="E944" s="179">
        <v>7670000</v>
      </c>
      <c r="F944" s="179">
        <v>27837000</v>
      </c>
      <c r="G944" s="179">
        <f t="shared" si="522"/>
        <v>35507000</v>
      </c>
      <c r="H944" s="138">
        <f>'[3]TRC-CAMARINES'!E189</f>
        <v>0</v>
      </c>
      <c r="I944" s="138">
        <f>+'[3]TRC-CAMARINES'!E190+[3]CHD5!E190</f>
        <v>0</v>
      </c>
      <c r="J944" s="179"/>
      <c r="K944" s="179">
        <f t="shared" si="513"/>
        <v>0</v>
      </c>
      <c r="L944" s="179">
        <f t="shared" si="514"/>
        <v>0</v>
      </c>
      <c r="M944" s="179">
        <f t="shared" si="514"/>
        <v>7670000</v>
      </c>
      <c r="N944" s="179">
        <f t="shared" si="514"/>
        <v>27837000</v>
      </c>
      <c r="O944" s="179">
        <f t="shared" si="515"/>
        <v>35507000</v>
      </c>
      <c r="P944" s="179">
        <v>0</v>
      </c>
      <c r="Q944" s="179">
        <v>7670000</v>
      </c>
      <c r="R944" s="179">
        <v>27837000</v>
      </c>
      <c r="S944" s="179">
        <f t="shared" si="516"/>
        <v>35507000</v>
      </c>
      <c r="T944" s="138">
        <f>'[3]TRC-CAMARINES'!H189</f>
        <v>0</v>
      </c>
      <c r="U944" s="138">
        <f>+'[3]TRC-CAMARINES'!H190+[3]CHD5!H190</f>
        <v>0</v>
      </c>
      <c r="V944" s="179"/>
      <c r="W944" s="179">
        <f t="shared" si="517"/>
        <v>0</v>
      </c>
      <c r="X944" s="138">
        <f>'[3]TRC-CAMARINES'!J189</f>
        <v>0</v>
      </c>
      <c r="Y944" s="138">
        <f>+'[3]TRC-CAMARINES'!J190+[3]CHD5!J190</f>
        <v>731000</v>
      </c>
      <c r="Z944" s="138">
        <f>'[3]TRC-CAMARINES'!J191</f>
        <v>0</v>
      </c>
      <c r="AA944" s="179">
        <f t="shared" si="518"/>
        <v>731000</v>
      </c>
      <c r="AB944" s="179">
        <f t="shared" si="524"/>
        <v>0</v>
      </c>
      <c r="AC944" s="179">
        <f t="shared" si="524"/>
        <v>8401000</v>
      </c>
      <c r="AD944" s="179">
        <f t="shared" si="524"/>
        <v>27837000</v>
      </c>
      <c r="AE944" s="179">
        <f t="shared" si="510"/>
        <v>36238000</v>
      </c>
      <c r="AF944" s="138">
        <f>'[3]TRC-CAMARINES'!AX189</f>
        <v>0</v>
      </c>
      <c r="AG944" s="138">
        <f>+'[3]TRC-CAMARINES'!AX190+[3]CHD5!AX190</f>
        <v>8400991.7699999996</v>
      </c>
      <c r="AH944" s="138">
        <f>'[3]TRC-CAMARINES'!AX191</f>
        <v>3400120</v>
      </c>
      <c r="AI944" s="179">
        <f t="shared" si="519"/>
        <v>11801111.77</v>
      </c>
      <c r="AJ944" s="179">
        <f t="shared" si="526"/>
        <v>0</v>
      </c>
      <c r="AK944" s="179">
        <f t="shared" si="526"/>
        <v>8.2300000004470348</v>
      </c>
      <c r="AL944" s="179">
        <f t="shared" si="526"/>
        <v>24436880</v>
      </c>
      <c r="AM944" s="179">
        <f t="shared" si="527"/>
        <v>24436888.23</v>
      </c>
      <c r="AN944" s="181" t="str">
        <f t="shared" si="520"/>
        <v xml:space="preserve"> </v>
      </c>
      <c r="AO944" s="181">
        <f t="shared" si="520"/>
        <v>0.99999902035471966</v>
      </c>
      <c r="AP944" s="181">
        <f t="shared" si="520"/>
        <v>0.12214390918561627</v>
      </c>
      <c r="AQ944" s="181">
        <f t="shared" si="512"/>
        <v>0.32565571416744854</v>
      </c>
      <c r="AR944" s="179">
        <f t="shared" si="521"/>
        <v>0</v>
      </c>
      <c r="AS944" s="179">
        <f t="shared" si="521"/>
        <v>0</v>
      </c>
      <c r="AT944" s="179">
        <f t="shared" si="521"/>
        <v>0</v>
      </c>
      <c r="AU944" s="138">
        <f t="shared" si="528"/>
        <v>0</v>
      </c>
      <c r="AV944" s="182"/>
      <c r="AW944" s="183">
        <f>+AM944-'[3]TRC-CAMARINES'!BE188-[3]CHD5!BE188</f>
        <v>0</v>
      </c>
    </row>
    <row r="945" spans="1:49" s="183" customFormat="1">
      <c r="A945" s="219" t="s">
        <v>358</v>
      </c>
      <c r="B945" s="220"/>
      <c r="C945" s="213" t="s">
        <v>77</v>
      </c>
      <c r="D945" s="179">
        <v>565000</v>
      </c>
      <c r="E945" s="179">
        <v>12602000</v>
      </c>
      <c r="F945" s="179">
        <v>43169000</v>
      </c>
      <c r="G945" s="179">
        <f t="shared" si="522"/>
        <v>56336000</v>
      </c>
      <c r="H945" s="138">
        <f>[3]malinao!E189</f>
        <v>300000</v>
      </c>
      <c r="I945" s="138">
        <f>[3]malinao!E190</f>
        <v>-300000</v>
      </c>
      <c r="J945" s="179"/>
      <c r="K945" s="179">
        <f t="shared" si="513"/>
        <v>0</v>
      </c>
      <c r="L945" s="179">
        <f t="shared" si="514"/>
        <v>865000</v>
      </c>
      <c r="M945" s="179">
        <f t="shared" si="514"/>
        <v>12302000</v>
      </c>
      <c r="N945" s="179">
        <f t="shared" si="514"/>
        <v>43169000</v>
      </c>
      <c r="O945" s="179">
        <f t="shared" si="515"/>
        <v>56336000</v>
      </c>
      <c r="P945" s="179">
        <v>565000</v>
      </c>
      <c r="Q945" s="179">
        <v>12602000</v>
      </c>
      <c r="R945" s="179">
        <v>43169000</v>
      </c>
      <c r="S945" s="179">
        <f t="shared" si="516"/>
        <v>56336000</v>
      </c>
      <c r="T945" s="138">
        <f>[3]malinao!H189</f>
        <v>300000</v>
      </c>
      <c r="U945" s="138">
        <f>[3]malinao!H190</f>
        <v>-300000</v>
      </c>
      <c r="V945" s="179"/>
      <c r="W945" s="179">
        <f t="shared" si="517"/>
        <v>0</v>
      </c>
      <c r="X945" s="138">
        <f>[3]malinao!J189</f>
        <v>0</v>
      </c>
      <c r="Y945" s="138">
        <f>[3]malinao!J190</f>
        <v>1231000</v>
      </c>
      <c r="Z945" s="138">
        <f>[3]malinao!J191</f>
        <v>0</v>
      </c>
      <c r="AA945" s="179">
        <f t="shared" si="518"/>
        <v>1231000</v>
      </c>
      <c r="AB945" s="179">
        <f t="shared" si="524"/>
        <v>865000</v>
      </c>
      <c r="AC945" s="179">
        <f t="shared" si="524"/>
        <v>13533000</v>
      </c>
      <c r="AD945" s="179">
        <f t="shared" si="524"/>
        <v>43169000</v>
      </c>
      <c r="AE945" s="179">
        <f t="shared" si="510"/>
        <v>57567000</v>
      </c>
      <c r="AF945" s="138">
        <f>[3]malinao!AX189</f>
        <v>565000</v>
      </c>
      <c r="AG945" s="138">
        <f>[3]malinao!AX190</f>
        <v>13341557.07</v>
      </c>
      <c r="AH945" s="138">
        <f>[3]malinao!AX191</f>
        <v>1090880.75</v>
      </c>
      <c r="AI945" s="179">
        <f t="shared" si="519"/>
        <v>14997437.82</v>
      </c>
      <c r="AJ945" s="179">
        <f t="shared" si="526"/>
        <v>300000</v>
      </c>
      <c r="AK945" s="179">
        <f t="shared" si="526"/>
        <v>191442.9299999997</v>
      </c>
      <c r="AL945" s="179">
        <f t="shared" si="526"/>
        <v>42078119.25</v>
      </c>
      <c r="AM945" s="179">
        <f t="shared" si="527"/>
        <v>42569562.18</v>
      </c>
      <c r="AN945" s="181">
        <f t="shared" si="520"/>
        <v>0.65317919075144504</v>
      </c>
      <c r="AO945" s="181">
        <f t="shared" si="520"/>
        <v>0.98585362225670581</v>
      </c>
      <c r="AP945" s="181">
        <f t="shared" si="520"/>
        <v>2.5270002779772521E-2</v>
      </c>
      <c r="AQ945" s="181">
        <f t="shared" si="512"/>
        <v>0.26052144145083123</v>
      </c>
      <c r="AR945" s="179">
        <f t="shared" si="521"/>
        <v>0</v>
      </c>
      <c r="AS945" s="179">
        <f t="shared" si="521"/>
        <v>0</v>
      </c>
      <c r="AT945" s="179">
        <f t="shared" si="521"/>
        <v>0</v>
      </c>
      <c r="AU945" s="138">
        <f t="shared" si="528"/>
        <v>0</v>
      </c>
      <c r="AV945" s="182"/>
    </row>
    <row r="946" spans="1:49">
      <c r="A946" s="135"/>
      <c r="B946" s="136"/>
      <c r="C946" s="287"/>
      <c r="D946" s="138"/>
      <c r="E946" s="138"/>
      <c r="F946" s="138"/>
      <c r="G946" s="138">
        <f t="shared" si="522"/>
        <v>0</v>
      </c>
      <c r="H946" s="138"/>
      <c r="I946" s="138"/>
      <c r="J946" s="138"/>
      <c r="K946" s="138">
        <f t="shared" si="513"/>
        <v>0</v>
      </c>
      <c r="L946" s="138">
        <f t="shared" si="514"/>
        <v>0</v>
      </c>
      <c r="M946" s="138">
        <f t="shared" si="514"/>
        <v>0</v>
      </c>
      <c r="N946" s="138">
        <f t="shared" si="514"/>
        <v>0</v>
      </c>
      <c r="O946" s="138">
        <f t="shared" si="515"/>
        <v>0</v>
      </c>
      <c r="P946" s="138"/>
      <c r="Q946" s="138"/>
      <c r="R946" s="138"/>
      <c r="S946" s="138">
        <f t="shared" si="516"/>
        <v>0</v>
      </c>
      <c r="T946" s="138"/>
      <c r="U946" s="138"/>
      <c r="V946" s="172"/>
      <c r="W946" s="138">
        <f t="shared" si="517"/>
        <v>0</v>
      </c>
      <c r="X946" s="138"/>
      <c r="Y946" s="138"/>
      <c r="Z946" s="138"/>
      <c r="AA946" s="138">
        <f t="shared" si="518"/>
        <v>0</v>
      </c>
      <c r="AB946" s="138">
        <f t="shared" si="524"/>
        <v>0</v>
      </c>
      <c r="AC946" s="138">
        <f t="shared" si="524"/>
        <v>0</v>
      </c>
      <c r="AD946" s="138">
        <f t="shared" si="524"/>
        <v>0</v>
      </c>
      <c r="AE946" s="138">
        <f t="shared" si="510"/>
        <v>0</v>
      </c>
      <c r="AF946" s="138"/>
      <c r="AG946" s="138"/>
      <c r="AH946" s="138"/>
      <c r="AI946" s="138">
        <f t="shared" si="519"/>
        <v>0</v>
      </c>
      <c r="AJ946" s="179">
        <f t="shared" si="526"/>
        <v>0</v>
      </c>
      <c r="AK946" s="179">
        <f t="shared" si="526"/>
        <v>0</v>
      </c>
      <c r="AL946" s="179">
        <f t="shared" si="526"/>
        <v>0</v>
      </c>
      <c r="AM946" s="179">
        <f t="shared" si="527"/>
        <v>0</v>
      </c>
      <c r="AN946" s="181" t="str">
        <f t="shared" si="520"/>
        <v xml:space="preserve"> </v>
      </c>
      <c r="AO946" s="181" t="str">
        <f t="shared" si="520"/>
        <v xml:space="preserve"> </v>
      </c>
      <c r="AP946" s="181" t="str">
        <f t="shared" si="520"/>
        <v xml:space="preserve"> </v>
      </c>
      <c r="AQ946" s="181" t="str">
        <f t="shared" si="512"/>
        <v xml:space="preserve"> </v>
      </c>
      <c r="AR946" s="138">
        <f t="shared" si="521"/>
        <v>0</v>
      </c>
      <c r="AS946" s="138">
        <f t="shared" si="521"/>
        <v>0</v>
      </c>
      <c r="AT946" s="138">
        <f t="shared" si="521"/>
        <v>0</v>
      </c>
      <c r="AU946" s="138">
        <f t="shared" si="528"/>
        <v>0</v>
      </c>
      <c r="AV946" s="173"/>
    </row>
    <row r="947" spans="1:49">
      <c r="A947" s="135" t="s">
        <v>227</v>
      </c>
      <c r="B947" s="136"/>
      <c r="C947" s="288" t="s">
        <v>314</v>
      </c>
      <c r="D947" s="138"/>
      <c r="E947" s="138"/>
      <c r="F947" s="138"/>
      <c r="G947" s="138">
        <f t="shared" si="522"/>
        <v>0</v>
      </c>
      <c r="H947" s="138"/>
      <c r="I947" s="138"/>
      <c r="J947" s="138"/>
      <c r="K947" s="138">
        <f t="shared" si="513"/>
        <v>0</v>
      </c>
      <c r="L947" s="138">
        <f t="shared" si="514"/>
        <v>0</v>
      </c>
      <c r="M947" s="138">
        <f t="shared" si="514"/>
        <v>0</v>
      </c>
      <c r="N947" s="138">
        <f t="shared" si="514"/>
        <v>0</v>
      </c>
      <c r="O947" s="138">
        <f t="shared" si="515"/>
        <v>0</v>
      </c>
      <c r="P947" s="138"/>
      <c r="Q947" s="138"/>
      <c r="R947" s="138"/>
      <c r="S947" s="138">
        <f t="shared" si="516"/>
        <v>0</v>
      </c>
      <c r="T947" s="138"/>
      <c r="U947" s="138"/>
      <c r="V947" s="172"/>
      <c r="W947" s="138">
        <f t="shared" si="517"/>
        <v>0</v>
      </c>
      <c r="X947" s="138"/>
      <c r="Y947" s="138"/>
      <c r="Z947" s="138"/>
      <c r="AA947" s="138">
        <f t="shared" si="518"/>
        <v>0</v>
      </c>
      <c r="AB947" s="138">
        <f t="shared" si="524"/>
        <v>0</v>
      </c>
      <c r="AC947" s="138">
        <f t="shared" si="524"/>
        <v>0</v>
      </c>
      <c r="AD947" s="138">
        <f t="shared" si="524"/>
        <v>0</v>
      </c>
      <c r="AE947" s="138">
        <f t="shared" si="510"/>
        <v>0</v>
      </c>
      <c r="AF947" s="138"/>
      <c r="AG947" s="138"/>
      <c r="AH947" s="138"/>
      <c r="AI947" s="138">
        <f t="shared" si="519"/>
        <v>0</v>
      </c>
      <c r="AJ947" s="179">
        <f t="shared" si="526"/>
        <v>0</v>
      </c>
      <c r="AK947" s="179">
        <f t="shared" si="526"/>
        <v>0</v>
      </c>
      <c r="AL947" s="179">
        <f t="shared" si="526"/>
        <v>0</v>
      </c>
      <c r="AM947" s="179">
        <f t="shared" si="527"/>
        <v>0</v>
      </c>
      <c r="AN947" s="181" t="str">
        <f t="shared" si="520"/>
        <v xml:space="preserve"> </v>
      </c>
      <c r="AO947" s="181" t="str">
        <f t="shared" si="520"/>
        <v xml:space="preserve"> </v>
      </c>
      <c r="AP947" s="181" t="str">
        <f t="shared" si="520"/>
        <v xml:space="preserve"> </v>
      </c>
      <c r="AQ947" s="181" t="str">
        <f t="shared" si="512"/>
        <v xml:space="preserve"> </v>
      </c>
      <c r="AR947" s="138">
        <f t="shared" si="521"/>
        <v>0</v>
      </c>
      <c r="AS947" s="138">
        <f t="shared" si="521"/>
        <v>0</v>
      </c>
      <c r="AT947" s="138">
        <f t="shared" si="521"/>
        <v>0</v>
      </c>
      <c r="AU947" s="138">
        <f t="shared" si="528"/>
        <v>0</v>
      </c>
      <c r="AV947" s="173"/>
    </row>
    <row r="948" spans="1:49" s="183" customFormat="1">
      <c r="A948" s="219" t="s">
        <v>359</v>
      </c>
      <c r="B948" s="220"/>
      <c r="C948" s="213" t="s">
        <v>78</v>
      </c>
      <c r="D948" s="179">
        <v>1660000</v>
      </c>
      <c r="E948" s="179">
        <v>11900000</v>
      </c>
      <c r="F948" s="179">
        <v>19053000</v>
      </c>
      <c r="G948" s="179">
        <f t="shared" si="522"/>
        <v>32613000</v>
      </c>
      <c r="H948" s="138">
        <f>'[3]TRC-POTOTAN'!E189</f>
        <v>0</v>
      </c>
      <c r="I948" s="138">
        <f>'[3]TRC-POTOTAN'!E190</f>
        <v>0</v>
      </c>
      <c r="J948" s="179"/>
      <c r="K948" s="179">
        <f t="shared" si="513"/>
        <v>0</v>
      </c>
      <c r="L948" s="179">
        <f t="shared" si="514"/>
        <v>1660000</v>
      </c>
      <c r="M948" s="179">
        <f t="shared" si="514"/>
        <v>11900000</v>
      </c>
      <c r="N948" s="179">
        <f t="shared" si="514"/>
        <v>19053000</v>
      </c>
      <c r="O948" s="179">
        <f t="shared" si="515"/>
        <v>32613000</v>
      </c>
      <c r="P948" s="179">
        <v>1660000</v>
      </c>
      <c r="Q948" s="179">
        <v>11900000</v>
      </c>
      <c r="R948" s="179">
        <v>19053000</v>
      </c>
      <c r="S948" s="179">
        <f t="shared" si="516"/>
        <v>32613000</v>
      </c>
      <c r="T948" s="138">
        <f>'[3]TRC-POTOTAN'!H189</f>
        <v>0</v>
      </c>
      <c r="U948" s="138">
        <f>'[3]TRC-POTOTAN'!H190</f>
        <v>0</v>
      </c>
      <c r="V948" s="179"/>
      <c r="W948" s="179">
        <f t="shared" si="517"/>
        <v>0</v>
      </c>
      <c r="X948" s="138">
        <f>'[3]TRC-POTOTAN'!J189</f>
        <v>0</v>
      </c>
      <c r="Y948" s="138">
        <f>'[3]TRC-POTOTAN'!J190</f>
        <v>231000</v>
      </c>
      <c r="Z948" s="138">
        <f>'[3]TRC-POTOTAN'!J191</f>
        <v>0</v>
      </c>
      <c r="AA948" s="179">
        <f t="shared" si="518"/>
        <v>231000</v>
      </c>
      <c r="AB948" s="179">
        <f t="shared" si="524"/>
        <v>1660000</v>
      </c>
      <c r="AC948" s="179">
        <f t="shared" si="524"/>
        <v>12131000</v>
      </c>
      <c r="AD948" s="179">
        <f t="shared" si="524"/>
        <v>19053000</v>
      </c>
      <c r="AE948" s="179">
        <f t="shared" si="510"/>
        <v>32844000</v>
      </c>
      <c r="AF948" s="138">
        <f>'[3]TRC-POTOTAN'!AX189</f>
        <v>1772354.19</v>
      </c>
      <c r="AG948" s="138">
        <f>'[3]TRC-POTOTAN'!AX190</f>
        <v>12130991.33</v>
      </c>
      <c r="AH948" s="138">
        <f>'[3]TRC-POTOTAN'!AX191</f>
        <v>38200</v>
      </c>
      <c r="AI948" s="179">
        <f t="shared" si="519"/>
        <v>13941545.52</v>
      </c>
      <c r="AJ948" s="179">
        <f t="shared" si="526"/>
        <v>-112354.18999999994</v>
      </c>
      <c r="AK948" s="179">
        <f t="shared" si="526"/>
        <v>8.6699999999254942</v>
      </c>
      <c r="AL948" s="179">
        <f t="shared" si="526"/>
        <v>19014800</v>
      </c>
      <c r="AM948" s="179">
        <f t="shared" si="527"/>
        <v>18902454.48</v>
      </c>
      <c r="AN948" s="181">
        <f t="shared" si="520"/>
        <v>1.0676832469879518</v>
      </c>
      <c r="AO948" s="181">
        <f t="shared" si="520"/>
        <v>0.99999928530211857</v>
      </c>
      <c r="AP948" s="181">
        <f t="shared" si="520"/>
        <v>2.0049336062562327E-3</v>
      </c>
      <c r="AQ948" s="181">
        <f t="shared" si="512"/>
        <v>0.42447769820971865</v>
      </c>
      <c r="AR948" s="179">
        <f t="shared" si="521"/>
        <v>0</v>
      </c>
      <c r="AS948" s="179">
        <f t="shared" si="521"/>
        <v>0</v>
      </c>
      <c r="AT948" s="179">
        <f t="shared" si="521"/>
        <v>0</v>
      </c>
      <c r="AU948" s="138">
        <f t="shared" si="528"/>
        <v>0</v>
      </c>
      <c r="AV948" s="182"/>
    </row>
    <row r="949" spans="1:49">
      <c r="A949" s="135"/>
      <c r="B949" s="136"/>
      <c r="C949" s="287"/>
      <c r="D949" s="138"/>
      <c r="E949" s="138"/>
      <c r="F949" s="138"/>
      <c r="G949" s="138">
        <f t="shared" si="522"/>
        <v>0</v>
      </c>
      <c r="H949" s="138"/>
      <c r="I949" s="138"/>
      <c r="J949" s="138"/>
      <c r="K949" s="138">
        <f t="shared" si="513"/>
        <v>0</v>
      </c>
      <c r="L949" s="138">
        <f t="shared" si="514"/>
        <v>0</v>
      </c>
      <c r="M949" s="138">
        <f t="shared" si="514"/>
        <v>0</v>
      </c>
      <c r="N949" s="138">
        <f t="shared" si="514"/>
        <v>0</v>
      </c>
      <c r="O949" s="138">
        <f t="shared" si="515"/>
        <v>0</v>
      </c>
      <c r="P949" s="138"/>
      <c r="Q949" s="138"/>
      <c r="R949" s="138"/>
      <c r="S949" s="138">
        <f t="shared" si="516"/>
        <v>0</v>
      </c>
      <c r="T949" s="138"/>
      <c r="U949" s="138"/>
      <c r="V949" s="172"/>
      <c r="W949" s="138">
        <f t="shared" si="517"/>
        <v>0</v>
      </c>
      <c r="X949" s="138"/>
      <c r="Y949" s="138"/>
      <c r="Z949" s="138"/>
      <c r="AA949" s="138">
        <f t="shared" si="518"/>
        <v>0</v>
      </c>
      <c r="AB949" s="138">
        <f t="shared" si="524"/>
        <v>0</v>
      </c>
      <c r="AC949" s="138">
        <f t="shared" si="524"/>
        <v>0</v>
      </c>
      <c r="AD949" s="138">
        <f t="shared" si="524"/>
        <v>0</v>
      </c>
      <c r="AE949" s="138">
        <f t="shared" si="510"/>
        <v>0</v>
      </c>
      <c r="AF949" s="138"/>
      <c r="AG949" s="138"/>
      <c r="AH949" s="138"/>
      <c r="AI949" s="138">
        <f t="shared" si="519"/>
        <v>0</v>
      </c>
      <c r="AJ949" s="179">
        <f t="shared" si="526"/>
        <v>0</v>
      </c>
      <c r="AK949" s="179">
        <f t="shared" si="526"/>
        <v>0</v>
      </c>
      <c r="AL949" s="179">
        <f t="shared" si="526"/>
        <v>0</v>
      </c>
      <c r="AM949" s="179">
        <f t="shared" si="527"/>
        <v>0</v>
      </c>
      <c r="AN949" s="181" t="str">
        <f t="shared" si="520"/>
        <v xml:space="preserve"> </v>
      </c>
      <c r="AO949" s="181" t="str">
        <f t="shared" si="520"/>
        <v xml:space="preserve"> </v>
      </c>
      <c r="AP949" s="181" t="str">
        <f t="shared" si="520"/>
        <v xml:space="preserve"> </v>
      </c>
      <c r="AQ949" s="181" t="str">
        <f t="shared" si="512"/>
        <v xml:space="preserve"> </v>
      </c>
      <c r="AR949" s="138">
        <f t="shared" si="521"/>
        <v>0</v>
      </c>
      <c r="AS949" s="138">
        <f t="shared" si="521"/>
        <v>0</v>
      </c>
      <c r="AT949" s="138">
        <f t="shared" si="521"/>
        <v>0</v>
      </c>
      <c r="AU949" s="138">
        <f t="shared" si="528"/>
        <v>0</v>
      </c>
      <c r="AV949" s="173"/>
    </row>
    <row r="950" spans="1:49">
      <c r="A950" s="135" t="s">
        <v>227</v>
      </c>
      <c r="B950" s="136"/>
      <c r="C950" s="288" t="s">
        <v>319</v>
      </c>
      <c r="D950" s="138"/>
      <c r="E950" s="138"/>
      <c r="F950" s="138"/>
      <c r="G950" s="138">
        <f t="shared" si="522"/>
        <v>0</v>
      </c>
      <c r="H950" s="138"/>
      <c r="I950" s="138"/>
      <c r="J950" s="138"/>
      <c r="K950" s="138">
        <f t="shared" si="513"/>
        <v>0</v>
      </c>
      <c r="L950" s="138">
        <f t="shared" si="514"/>
        <v>0</v>
      </c>
      <c r="M950" s="138">
        <f t="shared" si="514"/>
        <v>0</v>
      </c>
      <c r="N950" s="138">
        <f t="shared" si="514"/>
        <v>0</v>
      </c>
      <c r="O950" s="138">
        <f t="shared" si="515"/>
        <v>0</v>
      </c>
      <c r="P950" s="138"/>
      <c r="Q950" s="138"/>
      <c r="R950" s="138"/>
      <c r="S950" s="138">
        <f t="shared" si="516"/>
        <v>0</v>
      </c>
      <c r="T950" s="138"/>
      <c r="U950" s="138"/>
      <c r="V950" s="172"/>
      <c r="W950" s="138">
        <f t="shared" si="517"/>
        <v>0</v>
      </c>
      <c r="X950" s="138"/>
      <c r="Y950" s="138"/>
      <c r="Z950" s="138"/>
      <c r="AA950" s="138">
        <f t="shared" si="518"/>
        <v>0</v>
      </c>
      <c r="AB950" s="138">
        <f t="shared" si="524"/>
        <v>0</v>
      </c>
      <c r="AC950" s="138">
        <f t="shared" si="524"/>
        <v>0</v>
      </c>
      <c r="AD950" s="138">
        <f t="shared" si="524"/>
        <v>0</v>
      </c>
      <c r="AE950" s="138">
        <f t="shared" si="510"/>
        <v>0</v>
      </c>
      <c r="AF950" s="138"/>
      <c r="AG950" s="138"/>
      <c r="AH950" s="138"/>
      <c r="AI950" s="138">
        <f t="shared" si="519"/>
        <v>0</v>
      </c>
      <c r="AJ950" s="179">
        <f t="shared" si="526"/>
        <v>0</v>
      </c>
      <c r="AK950" s="179">
        <f t="shared" si="526"/>
        <v>0</v>
      </c>
      <c r="AL950" s="179">
        <f t="shared" si="526"/>
        <v>0</v>
      </c>
      <c r="AM950" s="179">
        <f t="shared" si="527"/>
        <v>0</v>
      </c>
      <c r="AN950" s="181" t="str">
        <f t="shared" si="520"/>
        <v xml:space="preserve"> </v>
      </c>
      <c r="AO950" s="181" t="str">
        <f t="shared" si="520"/>
        <v xml:space="preserve"> </v>
      </c>
      <c r="AP950" s="181" t="str">
        <f t="shared" si="520"/>
        <v xml:space="preserve"> </v>
      </c>
      <c r="AQ950" s="181" t="str">
        <f t="shared" si="512"/>
        <v xml:space="preserve"> </v>
      </c>
      <c r="AR950" s="138">
        <f t="shared" si="521"/>
        <v>0</v>
      </c>
      <c r="AS950" s="138">
        <f t="shared" si="521"/>
        <v>0</v>
      </c>
      <c r="AT950" s="138">
        <f t="shared" si="521"/>
        <v>0</v>
      </c>
      <c r="AU950" s="138">
        <f t="shared" si="528"/>
        <v>0</v>
      </c>
      <c r="AV950" s="173"/>
    </row>
    <row r="951" spans="1:49" s="183" customFormat="1">
      <c r="A951" s="219" t="s">
        <v>146</v>
      </c>
      <c r="B951" s="220"/>
      <c r="C951" s="221" t="s">
        <v>72</v>
      </c>
      <c r="D951" s="179">
        <v>1420000</v>
      </c>
      <c r="E951" s="179">
        <v>16614000</v>
      </c>
      <c r="F951" s="179">
        <v>31899000</v>
      </c>
      <c r="G951" s="179">
        <f t="shared" si="522"/>
        <v>49933000</v>
      </c>
      <c r="H951" s="138">
        <f>[3]ARGAO!E189</f>
        <v>0</v>
      </c>
      <c r="I951" s="138">
        <f>[3]ARGAO!E190</f>
        <v>0</v>
      </c>
      <c r="J951" s="179"/>
      <c r="K951" s="179">
        <f t="shared" si="513"/>
        <v>0</v>
      </c>
      <c r="L951" s="179">
        <f t="shared" si="514"/>
        <v>1420000</v>
      </c>
      <c r="M951" s="179">
        <f t="shared" si="514"/>
        <v>16614000</v>
      </c>
      <c r="N951" s="179">
        <f t="shared" si="514"/>
        <v>31899000</v>
      </c>
      <c r="O951" s="179">
        <f t="shared" si="515"/>
        <v>49933000</v>
      </c>
      <c r="P951" s="179">
        <v>1420000</v>
      </c>
      <c r="Q951" s="179">
        <v>16614000</v>
      </c>
      <c r="R951" s="179">
        <v>31899000</v>
      </c>
      <c r="S951" s="179">
        <f t="shared" si="516"/>
        <v>49933000</v>
      </c>
      <c r="T951" s="138">
        <f>[3]ARGAO!H189</f>
        <v>0</v>
      </c>
      <c r="U951" s="138">
        <f>[3]ARGAO!H190</f>
        <v>0</v>
      </c>
      <c r="V951" s="179"/>
      <c r="W951" s="179">
        <f t="shared" si="517"/>
        <v>0</v>
      </c>
      <c r="X951" s="138">
        <f>[3]ARGAO!J189</f>
        <v>0</v>
      </c>
      <c r="Y951" s="138">
        <f>[3]ARGAO!J190</f>
        <v>297000</v>
      </c>
      <c r="Z951" s="138">
        <f>[3]ARGAO!J191</f>
        <v>0</v>
      </c>
      <c r="AA951" s="179">
        <f t="shared" si="518"/>
        <v>297000</v>
      </c>
      <c r="AB951" s="179">
        <f t="shared" si="524"/>
        <v>1420000</v>
      </c>
      <c r="AC951" s="179">
        <f t="shared" si="524"/>
        <v>16911000</v>
      </c>
      <c r="AD951" s="179">
        <f t="shared" si="524"/>
        <v>31899000</v>
      </c>
      <c r="AE951" s="179">
        <f t="shared" si="510"/>
        <v>50230000</v>
      </c>
      <c r="AF951" s="138">
        <f>[3]ARGAO!AX189</f>
        <v>1299341</v>
      </c>
      <c r="AG951" s="138">
        <f>[3]ARGAO!AX190</f>
        <v>16911000</v>
      </c>
      <c r="AH951" s="138">
        <f>[3]ARGAO!AX191</f>
        <v>0</v>
      </c>
      <c r="AI951" s="179">
        <f t="shared" si="519"/>
        <v>18210341</v>
      </c>
      <c r="AJ951" s="179">
        <f t="shared" si="526"/>
        <v>120659</v>
      </c>
      <c r="AK951" s="179">
        <f t="shared" si="526"/>
        <v>0</v>
      </c>
      <c r="AL951" s="179">
        <f t="shared" si="526"/>
        <v>31899000</v>
      </c>
      <c r="AM951" s="179">
        <f t="shared" si="527"/>
        <v>32019659</v>
      </c>
      <c r="AN951" s="181">
        <f t="shared" si="520"/>
        <v>0.9150288732394366</v>
      </c>
      <c r="AO951" s="181">
        <f t="shared" si="520"/>
        <v>1</v>
      </c>
      <c r="AP951" s="181">
        <f t="shared" si="520"/>
        <v>0</v>
      </c>
      <c r="AQ951" s="181">
        <f t="shared" si="512"/>
        <v>0.36253913995620146</v>
      </c>
      <c r="AR951" s="179">
        <f t="shared" si="521"/>
        <v>0</v>
      </c>
      <c r="AS951" s="179">
        <f t="shared" si="521"/>
        <v>0</v>
      </c>
      <c r="AT951" s="179">
        <f t="shared" si="521"/>
        <v>0</v>
      </c>
      <c r="AU951" s="138">
        <f t="shared" si="528"/>
        <v>0</v>
      </c>
      <c r="AV951" s="182"/>
      <c r="AW951" s="183">
        <f>+AM951-[3]ARGAO!BE188</f>
        <v>0</v>
      </c>
    </row>
    <row r="952" spans="1:49" s="183" customFormat="1">
      <c r="A952" s="219" t="s">
        <v>147</v>
      </c>
      <c r="B952" s="220"/>
      <c r="C952" s="221" t="s">
        <v>148</v>
      </c>
      <c r="D952" s="179">
        <v>2793000</v>
      </c>
      <c r="E952" s="179">
        <v>6983000</v>
      </c>
      <c r="F952" s="179">
        <v>39471000</v>
      </c>
      <c r="G952" s="179">
        <f t="shared" si="522"/>
        <v>49247000</v>
      </c>
      <c r="H952" s="138">
        <f>[3]TRCCEBU!E189</f>
        <v>0</v>
      </c>
      <c r="I952" s="138">
        <f>[3]TRCCEBU!E190</f>
        <v>0</v>
      </c>
      <c r="J952" s="179"/>
      <c r="K952" s="179">
        <f t="shared" si="513"/>
        <v>0</v>
      </c>
      <c r="L952" s="179">
        <f t="shared" si="514"/>
        <v>2793000</v>
      </c>
      <c r="M952" s="179">
        <f t="shared" si="514"/>
        <v>6983000</v>
      </c>
      <c r="N952" s="179">
        <f t="shared" si="514"/>
        <v>39471000</v>
      </c>
      <c r="O952" s="179">
        <f t="shared" si="515"/>
        <v>49247000</v>
      </c>
      <c r="P952" s="179">
        <v>2793000</v>
      </c>
      <c r="Q952" s="179">
        <v>6983000</v>
      </c>
      <c r="R952" s="179">
        <v>39471000</v>
      </c>
      <c r="S952" s="179">
        <f t="shared" si="516"/>
        <v>49247000</v>
      </c>
      <c r="T952" s="138">
        <f>[3]TRCCEBU!H189</f>
        <v>0</v>
      </c>
      <c r="U952" s="138">
        <f>[3]TRCCEBU!H190</f>
        <v>0</v>
      </c>
      <c r="V952" s="179"/>
      <c r="W952" s="179">
        <f t="shared" si="517"/>
        <v>0</v>
      </c>
      <c r="X952" s="138">
        <f>[3]TRCCEBU!J189</f>
        <v>0</v>
      </c>
      <c r="Y952" s="138">
        <f>[3]TRCCEBU!J190</f>
        <v>231000</v>
      </c>
      <c r="Z952" s="138">
        <f>[3]TRCCEBU!J191</f>
        <v>0</v>
      </c>
      <c r="AA952" s="179">
        <f t="shared" si="518"/>
        <v>231000</v>
      </c>
      <c r="AB952" s="179">
        <f t="shared" si="524"/>
        <v>2793000</v>
      </c>
      <c r="AC952" s="179">
        <f t="shared" si="524"/>
        <v>7214000</v>
      </c>
      <c r="AD952" s="179">
        <f t="shared" si="524"/>
        <v>39471000</v>
      </c>
      <c r="AE952" s="179">
        <f t="shared" si="510"/>
        <v>49478000</v>
      </c>
      <c r="AF952" s="138">
        <f>[3]TRCCEBU!AX189</f>
        <v>2793000</v>
      </c>
      <c r="AG952" s="138">
        <f>[3]TRCCEBU!AX190</f>
        <v>7154099.5599999987</v>
      </c>
      <c r="AH952" s="138">
        <f>[3]TRCCEBU!AX191</f>
        <v>0</v>
      </c>
      <c r="AI952" s="179">
        <f t="shared" si="519"/>
        <v>9947099.5599999987</v>
      </c>
      <c r="AJ952" s="179">
        <f t="shared" si="526"/>
        <v>0</v>
      </c>
      <c r="AK952" s="179">
        <f t="shared" si="526"/>
        <v>59900.440000001341</v>
      </c>
      <c r="AL952" s="179">
        <f t="shared" si="526"/>
        <v>39471000</v>
      </c>
      <c r="AM952" s="179">
        <f t="shared" si="527"/>
        <v>39530900.439999998</v>
      </c>
      <c r="AN952" s="181">
        <f t="shared" si="520"/>
        <v>1</v>
      </c>
      <c r="AO952" s="181">
        <f t="shared" si="520"/>
        <v>0.99169663986692524</v>
      </c>
      <c r="AP952" s="181">
        <f t="shared" si="520"/>
        <v>0</v>
      </c>
      <c r="AQ952" s="181">
        <f t="shared" si="512"/>
        <v>0.20104085775496178</v>
      </c>
      <c r="AR952" s="179">
        <f t="shared" si="521"/>
        <v>0</v>
      </c>
      <c r="AS952" s="179">
        <f t="shared" si="521"/>
        <v>0</v>
      </c>
      <c r="AT952" s="179">
        <f t="shared" si="521"/>
        <v>0</v>
      </c>
      <c r="AU952" s="138">
        <f t="shared" si="528"/>
        <v>0</v>
      </c>
      <c r="AV952" s="182"/>
      <c r="AW952" s="183">
        <f>+AM952-[3]TRCCEBU!BE188</f>
        <v>0</v>
      </c>
    </row>
    <row r="953" spans="1:49">
      <c r="A953" s="135"/>
      <c r="B953" s="136"/>
      <c r="C953" s="290"/>
      <c r="D953" s="138"/>
      <c r="E953" s="138"/>
      <c r="F953" s="138"/>
      <c r="G953" s="138">
        <f t="shared" si="522"/>
        <v>0</v>
      </c>
      <c r="H953" s="138"/>
      <c r="I953" s="138"/>
      <c r="J953" s="138"/>
      <c r="K953" s="138">
        <f t="shared" si="513"/>
        <v>0</v>
      </c>
      <c r="L953" s="138">
        <f t="shared" si="514"/>
        <v>0</v>
      </c>
      <c r="M953" s="138">
        <f t="shared" si="514"/>
        <v>0</v>
      </c>
      <c r="N953" s="138">
        <f t="shared" si="514"/>
        <v>0</v>
      </c>
      <c r="O953" s="138">
        <f t="shared" si="515"/>
        <v>0</v>
      </c>
      <c r="P953" s="138"/>
      <c r="Q953" s="138"/>
      <c r="R953" s="138"/>
      <c r="S953" s="138">
        <f t="shared" si="516"/>
        <v>0</v>
      </c>
      <c r="T953" s="138"/>
      <c r="U953" s="138"/>
      <c r="V953" s="172"/>
      <c r="W953" s="138">
        <f t="shared" si="517"/>
        <v>0</v>
      </c>
      <c r="X953" s="138"/>
      <c r="Y953" s="138"/>
      <c r="Z953" s="138"/>
      <c r="AA953" s="138">
        <f t="shared" si="518"/>
        <v>0</v>
      </c>
      <c r="AB953" s="138">
        <f t="shared" si="524"/>
        <v>0</v>
      </c>
      <c r="AC953" s="138">
        <f t="shared" si="524"/>
        <v>0</v>
      </c>
      <c r="AD953" s="138">
        <f t="shared" si="524"/>
        <v>0</v>
      </c>
      <c r="AE953" s="138">
        <f t="shared" si="510"/>
        <v>0</v>
      </c>
      <c r="AF953" s="138"/>
      <c r="AG953" s="138"/>
      <c r="AH953" s="138"/>
      <c r="AI953" s="138">
        <f t="shared" si="519"/>
        <v>0</v>
      </c>
      <c r="AJ953" s="179">
        <f t="shared" si="526"/>
        <v>0</v>
      </c>
      <c r="AK953" s="179">
        <f t="shared" si="526"/>
        <v>0</v>
      </c>
      <c r="AL953" s="179">
        <f t="shared" si="526"/>
        <v>0</v>
      </c>
      <c r="AM953" s="179">
        <f t="shared" si="527"/>
        <v>0</v>
      </c>
      <c r="AN953" s="181" t="str">
        <f t="shared" si="520"/>
        <v xml:space="preserve"> </v>
      </c>
      <c r="AO953" s="181" t="str">
        <f t="shared" si="520"/>
        <v xml:space="preserve"> </v>
      </c>
      <c r="AP953" s="181" t="str">
        <f t="shared" si="520"/>
        <v xml:space="preserve"> </v>
      </c>
      <c r="AQ953" s="181" t="str">
        <f t="shared" si="512"/>
        <v xml:space="preserve"> </v>
      </c>
      <c r="AR953" s="138">
        <f t="shared" si="521"/>
        <v>0</v>
      </c>
      <c r="AS953" s="138">
        <f t="shared" si="521"/>
        <v>0</v>
      </c>
      <c r="AT953" s="138">
        <f t="shared" si="521"/>
        <v>0</v>
      </c>
      <c r="AU953" s="138">
        <f t="shared" si="528"/>
        <v>0</v>
      </c>
      <c r="AV953" s="173"/>
    </row>
    <row r="954" spans="1:49">
      <c r="A954" s="135" t="s">
        <v>227</v>
      </c>
      <c r="B954" s="136"/>
      <c r="C954" s="288" t="s">
        <v>360</v>
      </c>
      <c r="D954" s="138"/>
      <c r="E954" s="138"/>
      <c r="F954" s="138"/>
      <c r="G954" s="138">
        <f t="shared" si="522"/>
        <v>0</v>
      </c>
      <c r="H954" s="138"/>
      <c r="I954" s="138"/>
      <c r="J954" s="138"/>
      <c r="K954" s="138">
        <f t="shared" si="513"/>
        <v>0</v>
      </c>
      <c r="L954" s="138">
        <f t="shared" si="514"/>
        <v>0</v>
      </c>
      <c r="M954" s="138">
        <f t="shared" si="514"/>
        <v>0</v>
      </c>
      <c r="N954" s="138">
        <f t="shared" si="514"/>
        <v>0</v>
      </c>
      <c r="O954" s="138">
        <f t="shared" si="515"/>
        <v>0</v>
      </c>
      <c r="P954" s="138"/>
      <c r="Q954" s="138"/>
      <c r="R954" s="138"/>
      <c r="S954" s="138">
        <f t="shared" si="516"/>
        <v>0</v>
      </c>
      <c r="T954" s="138"/>
      <c r="U954" s="138"/>
      <c r="V954" s="172"/>
      <c r="W954" s="138">
        <f t="shared" si="517"/>
        <v>0</v>
      </c>
      <c r="X954" s="138"/>
      <c r="Y954" s="138"/>
      <c r="Z954" s="138"/>
      <c r="AA954" s="138">
        <f t="shared" si="518"/>
        <v>0</v>
      </c>
      <c r="AB954" s="138">
        <f t="shared" ref="AB954:AD1018" si="529">+P954+X954+T954</f>
        <v>0</v>
      </c>
      <c r="AC954" s="138">
        <f t="shared" si="529"/>
        <v>0</v>
      </c>
      <c r="AD954" s="138">
        <f t="shared" si="529"/>
        <v>0</v>
      </c>
      <c r="AE954" s="138">
        <f t="shared" ref="AE954:AE1018" si="530">SUM(AB954:AD954)</f>
        <v>0</v>
      </c>
      <c r="AF954" s="138"/>
      <c r="AG954" s="138"/>
      <c r="AH954" s="138"/>
      <c r="AI954" s="138">
        <f t="shared" si="519"/>
        <v>0</v>
      </c>
      <c r="AJ954" s="179">
        <f t="shared" si="526"/>
        <v>0</v>
      </c>
      <c r="AK954" s="179">
        <f t="shared" si="526"/>
        <v>0</v>
      </c>
      <c r="AL954" s="179">
        <f t="shared" si="526"/>
        <v>0</v>
      </c>
      <c r="AM954" s="179">
        <f t="shared" si="527"/>
        <v>0</v>
      </c>
      <c r="AN954" s="181" t="str">
        <f t="shared" si="520"/>
        <v xml:space="preserve"> </v>
      </c>
      <c r="AO954" s="181" t="str">
        <f t="shared" si="520"/>
        <v xml:space="preserve"> </v>
      </c>
      <c r="AP954" s="181" t="str">
        <f t="shared" si="520"/>
        <v xml:space="preserve"> </v>
      </c>
      <c r="AQ954" s="181" t="str">
        <f t="shared" si="512"/>
        <v xml:space="preserve"> </v>
      </c>
      <c r="AR954" s="138">
        <f t="shared" si="521"/>
        <v>0</v>
      </c>
      <c r="AS954" s="138">
        <f t="shared" si="521"/>
        <v>0</v>
      </c>
      <c r="AT954" s="138">
        <f t="shared" si="521"/>
        <v>0</v>
      </c>
      <c r="AU954" s="138">
        <f t="shared" si="528"/>
        <v>0</v>
      </c>
      <c r="AV954" s="173"/>
    </row>
    <row r="955" spans="1:49" s="183" customFormat="1">
      <c r="A955" s="219" t="s">
        <v>361</v>
      </c>
      <c r="B955" s="220"/>
      <c r="C955" s="221" t="s">
        <v>76</v>
      </c>
      <c r="D955" s="179">
        <v>565000</v>
      </c>
      <c r="E955" s="179">
        <v>6764000</v>
      </c>
      <c r="F955" s="179">
        <v>20489000</v>
      </c>
      <c r="G955" s="179">
        <f t="shared" si="522"/>
        <v>27818000</v>
      </c>
      <c r="H955" s="138">
        <f>[3]DULAG!E189</f>
        <v>0</v>
      </c>
      <c r="I955" s="138">
        <f>[3]DULAG!E190</f>
        <v>0</v>
      </c>
      <c r="J955" s="179"/>
      <c r="K955" s="179">
        <f t="shared" si="513"/>
        <v>0</v>
      </c>
      <c r="L955" s="179">
        <f t="shared" si="514"/>
        <v>565000</v>
      </c>
      <c r="M955" s="179">
        <f t="shared" si="514"/>
        <v>6764000</v>
      </c>
      <c r="N955" s="179">
        <f t="shared" si="514"/>
        <v>20489000</v>
      </c>
      <c r="O955" s="179">
        <f t="shared" si="515"/>
        <v>27818000</v>
      </c>
      <c r="P955" s="179">
        <v>565000</v>
      </c>
      <c r="Q955" s="179">
        <v>6764000</v>
      </c>
      <c r="R955" s="179">
        <v>20489000</v>
      </c>
      <c r="S955" s="179">
        <f t="shared" si="516"/>
        <v>27818000</v>
      </c>
      <c r="T955" s="138">
        <f>[3]DULAG!H189</f>
        <v>0</v>
      </c>
      <c r="U955" s="138">
        <f>[3]DULAG!H190</f>
        <v>0</v>
      </c>
      <c r="V955" s="179"/>
      <c r="W955" s="179">
        <f t="shared" si="517"/>
        <v>0</v>
      </c>
      <c r="X955" s="138">
        <f>[3]DULAG!J189</f>
        <v>0</v>
      </c>
      <c r="Y955" s="138">
        <f>[3]DULAG!J190</f>
        <v>731000</v>
      </c>
      <c r="Z955" s="138">
        <f>[3]DULAG!J191</f>
        <v>0</v>
      </c>
      <c r="AA955" s="179">
        <f t="shared" si="518"/>
        <v>731000</v>
      </c>
      <c r="AB955" s="179">
        <f t="shared" si="529"/>
        <v>565000</v>
      </c>
      <c r="AC955" s="179">
        <f t="shared" si="529"/>
        <v>7495000</v>
      </c>
      <c r="AD955" s="179">
        <f t="shared" si="529"/>
        <v>20489000</v>
      </c>
      <c r="AE955" s="179">
        <f t="shared" si="530"/>
        <v>28549000</v>
      </c>
      <c r="AF955" s="138">
        <f>[3]DULAG!AX189</f>
        <v>565000.00000000023</v>
      </c>
      <c r="AG955" s="138">
        <f>[3]DULAG!AX190</f>
        <v>6961054.1500000004</v>
      </c>
      <c r="AH955" s="138">
        <f>[3]DULAG!AX191</f>
        <v>0</v>
      </c>
      <c r="AI955" s="179">
        <f t="shared" si="519"/>
        <v>7526054.1500000004</v>
      </c>
      <c r="AJ955" s="179">
        <f t="shared" si="526"/>
        <v>0</v>
      </c>
      <c r="AK955" s="179">
        <f t="shared" si="526"/>
        <v>533945.84999999963</v>
      </c>
      <c r="AL955" s="179">
        <f t="shared" si="526"/>
        <v>20489000</v>
      </c>
      <c r="AM955" s="179">
        <f t="shared" si="527"/>
        <v>21022945.850000001</v>
      </c>
      <c r="AN955" s="181">
        <f t="shared" si="520"/>
        <v>1.0000000000000004</v>
      </c>
      <c r="AO955" s="181">
        <f t="shared" si="520"/>
        <v>0.92875972648432292</v>
      </c>
      <c r="AP955" s="181">
        <f t="shared" si="520"/>
        <v>0</v>
      </c>
      <c r="AQ955" s="181">
        <f t="shared" si="512"/>
        <v>0.2636188360362885</v>
      </c>
      <c r="AR955" s="179">
        <f t="shared" si="521"/>
        <v>0</v>
      </c>
      <c r="AS955" s="179">
        <f t="shared" si="521"/>
        <v>0</v>
      </c>
      <c r="AT955" s="179">
        <f t="shared" si="521"/>
        <v>0</v>
      </c>
      <c r="AU955" s="138">
        <f t="shared" si="528"/>
        <v>0</v>
      </c>
      <c r="AV955" s="182"/>
    </row>
    <row r="956" spans="1:49">
      <c r="A956" s="135"/>
      <c r="B956" s="136"/>
      <c r="C956" s="290"/>
      <c r="D956" s="138"/>
      <c r="E956" s="138"/>
      <c r="F956" s="138"/>
      <c r="G956" s="138">
        <f t="shared" si="522"/>
        <v>0</v>
      </c>
      <c r="H956" s="138"/>
      <c r="I956" s="138"/>
      <c r="J956" s="138"/>
      <c r="K956" s="138">
        <f t="shared" si="513"/>
        <v>0</v>
      </c>
      <c r="L956" s="138">
        <f t="shared" si="514"/>
        <v>0</v>
      </c>
      <c r="M956" s="138">
        <f t="shared" si="514"/>
        <v>0</v>
      </c>
      <c r="N956" s="138">
        <f t="shared" si="514"/>
        <v>0</v>
      </c>
      <c r="O956" s="138">
        <f t="shared" si="515"/>
        <v>0</v>
      </c>
      <c r="P956" s="138"/>
      <c r="Q956" s="138"/>
      <c r="R956" s="138"/>
      <c r="S956" s="138">
        <f t="shared" si="516"/>
        <v>0</v>
      </c>
      <c r="T956" s="138"/>
      <c r="U956" s="138"/>
      <c r="V956" s="172"/>
      <c r="W956" s="138">
        <f t="shared" si="517"/>
        <v>0</v>
      </c>
      <c r="X956" s="138"/>
      <c r="Y956" s="138"/>
      <c r="Z956" s="138"/>
      <c r="AA956" s="138">
        <f t="shared" si="518"/>
        <v>0</v>
      </c>
      <c r="AB956" s="138">
        <f t="shared" si="529"/>
        <v>0</v>
      </c>
      <c r="AC956" s="138">
        <f t="shared" si="529"/>
        <v>0</v>
      </c>
      <c r="AD956" s="138">
        <f t="shared" si="529"/>
        <v>0</v>
      </c>
      <c r="AE956" s="138">
        <f t="shared" si="530"/>
        <v>0</v>
      </c>
      <c r="AF956" s="138"/>
      <c r="AG956" s="138"/>
      <c r="AH956" s="138"/>
      <c r="AI956" s="138">
        <f t="shared" si="519"/>
        <v>0</v>
      </c>
      <c r="AJ956" s="179">
        <f t="shared" si="526"/>
        <v>0</v>
      </c>
      <c r="AK956" s="179">
        <f t="shared" si="526"/>
        <v>0</v>
      </c>
      <c r="AL956" s="179">
        <f t="shared" si="526"/>
        <v>0</v>
      </c>
      <c r="AM956" s="179">
        <f t="shared" si="527"/>
        <v>0</v>
      </c>
      <c r="AN956" s="181" t="str">
        <f t="shared" si="520"/>
        <v xml:space="preserve"> </v>
      </c>
      <c r="AO956" s="181" t="str">
        <f t="shared" si="520"/>
        <v xml:space="preserve"> </v>
      </c>
      <c r="AP956" s="181" t="str">
        <f t="shared" si="520"/>
        <v xml:space="preserve"> </v>
      </c>
      <c r="AQ956" s="181" t="str">
        <f t="shared" si="512"/>
        <v xml:space="preserve"> </v>
      </c>
      <c r="AR956" s="138">
        <f t="shared" si="521"/>
        <v>0</v>
      </c>
      <c r="AS956" s="138">
        <f t="shared" si="521"/>
        <v>0</v>
      </c>
      <c r="AT956" s="138">
        <f t="shared" si="521"/>
        <v>0</v>
      </c>
      <c r="AU956" s="138">
        <f t="shared" si="528"/>
        <v>0</v>
      </c>
      <c r="AV956" s="173"/>
    </row>
    <row r="957" spans="1:49">
      <c r="A957" s="135" t="s">
        <v>227</v>
      </c>
      <c r="B957" s="136"/>
      <c r="C957" s="288" t="s">
        <v>337</v>
      </c>
      <c r="D957" s="138"/>
      <c r="E957" s="138"/>
      <c r="F957" s="138"/>
      <c r="G957" s="138">
        <f t="shared" si="522"/>
        <v>0</v>
      </c>
      <c r="H957" s="138"/>
      <c r="I957" s="138"/>
      <c r="J957" s="138"/>
      <c r="K957" s="138">
        <f t="shared" si="513"/>
        <v>0</v>
      </c>
      <c r="L957" s="138">
        <f t="shared" si="514"/>
        <v>0</v>
      </c>
      <c r="M957" s="138">
        <f t="shared" si="514"/>
        <v>0</v>
      </c>
      <c r="N957" s="138">
        <f t="shared" si="514"/>
        <v>0</v>
      </c>
      <c r="O957" s="138">
        <f t="shared" si="515"/>
        <v>0</v>
      </c>
      <c r="P957" s="138"/>
      <c r="Q957" s="138"/>
      <c r="R957" s="138"/>
      <c r="S957" s="138">
        <f t="shared" si="516"/>
        <v>0</v>
      </c>
      <c r="T957" s="138"/>
      <c r="U957" s="138"/>
      <c r="V957" s="172"/>
      <c r="W957" s="138">
        <f t="shared" si="517"/>
        <v>0</v>
      </c>
      <c r="X957" s="138"/>
      <c r="Y957" s="138"/>
      <c r="Z957" s="138"/>
      <c r="AA957" s="138">
        <f t="shared" si="518"/>
        <v>0</v>
      </c>
      <c r="AB957" s="138">
        <f t="shared" si="529"/>
        <v>0</v>
      </c>
      <c r="AC957" s="138">
        <f t="shared" si="529"/>
        <v>0</v>
      </c>
      <c r="AD957" s="138">
        <f t="shared" si="529"/>
        <v>0</v>
      </c>
      <c r="AE957" s="138">
        <f t="shared" si="530"/>
        <v>0</v>
      </c>
      <c r="AF957" s="138"/>
      <c r="AG957" s="138"/>
      <c r="AH957" s="138"/>
      <c r="AI957" s="138">
        <f t="shared" si="519"/>
        <v>0</v>
      </c>
      <c r="AJ957" s="179">
        <f t="shared" si="526"/>
        <v>0</v>
      </c>
      <c r="AK957" s="179">
        <f t="shared" si="526"/>
        <v>0</v>
      </c>
      <c r="AL957" s="179">
        <f t="shared" si="526"/>
        <v>0</v>
      </c>
      <c r="AM957" s="179">
        <f t="shared" si="527"/>
        <v>0</v>
      </c>
      <c r="AN957" s="181" t="str">
        <f t="shared" si="520"/>
        <v xml:space="preserve"> </v>
      </c>
      <c r="AO957" s="181" t="str">
        <f t="shared" si="520"/>
        <v xml:space="preserve"> </v>
      </c>
      <c r="AP957" s="181" t="str">
        <f t="shared" si="520"/>
        <v xml:space="preserve"> </v>
      </c>
      <c r="AQ957" s="181" t="str">
        <f t="shared" si="512"/>
        <v xml:space="preserve"> </v>
      </c>
      <c r="AR957" s="138">
        <f t="shared" si="521"/>
        <v>0</v>
      </c>
      <c r="AS957" s="138">
        <f t="shared" si="521"/>
        <v>0</v>
      </c>
      <c r="AT957" s="138">
        <f t="shared" si="521"/>
        <v>0</v>
      </c>
      <c r="AU957" s="138">
        <f t="shared" si="528"/>
        <v>0</v>
      </c>
      <c r="AV957" s="173"/>
    </row>
    <row r="958" spans="1:49">
      <c r="A958" s="219" t="s">
        <v>362</v>
      </c>
      <c r="B958" s="220"/>
      <c r="C958" s="221" t="s">
        <v>75</v>
      </c>
      <c r="D958" s="138">
        <v>4164000</v>
      </c>
      <c r="E958" s="138">
        <v>7745000</v>
      </c>
      <c r="F958" s="138">
        <v>24269000</v>
      </c>
      <c r="G958" s="138">
        <f t="shared" si="522"/>
        <v>36178000</v>
      </c>
      <c r="H958" s="138">
        <f>[3]TRCCDO!E189</f>
        <v>0</v>
      </c>
      <c r="I958" s="138">
        <f>[3]TRCCDO!E190</f>
        <v>0</v>
      </c>
      <c r="J958" s="138"/>
      <c r="K958" s="138">
        <f t="shared" si="513"/>
        <v>0</v>
      </c>
      <c r="L958" s="138">
        <f t="shared" si="514"/>
        <v>4164000</v>
      </c>
      <c r="M958" s="138">
        <f t="shared" si="514"/>
        <v>7745000</v>
      </c>
      <c r="N958" s="138">
        <f t="shared" si="514"/>
        <v>24269000</v>
      </c>
      <c r="O958" s="138">
        <f t="shared" si="515"/>
        <v>36178000</v>
      </c>
      <c r="P958" s="138">
        <v>4164000</v>
      </c>
      <c r="Q958" s="138">
        <v>7745000</v>
      </c>
      <c r="R958" s="138">
        <v>24269000</v>
      </c>
      <c r="S958" s="138">
        <f t="shared" si="516"/>
        <v>36178000</v>
      </c>
      <c r="T958" s="138">
        <f>[3]TRCCDO!H189</f>
        <v>0</v>
      </c>
      <c r="U958" s="138">
        <f>[3]TRCCDO!H190</f>
        <v>0</v>
      </c>
      <c r="V958" s="172"/>
      <c r="W958" s="138">
        <f t="shared" si="517"/>
        <v>0</v>
      </c>
      <c r="X958" s="138">
        <f>[3]TRCCDO!J189</f>
        <v>0</v>
      </c>
      <c r="Y958" s="138">
        <f>[3]TRCCDO!J190</f>
        <v>231000</v>
      </c>
      <c r="Z958" s="138">
        <f>[3]TRCCDO!J191</f>
        <v>0</v>
      </c>
      <c r="AA958" s="138">
        <f t="shared" si="518"/>
        <v>231000</v>
      </c>
      <c r="AB958" s="138">
        <f t="shared" si="529"/>
        <v>4164000</v>
      </c>
      <c r="AC958" s="138">
        <f t="shared" si="529"/>
        <v>7976000</v>
      </c>
      <c r="AD958" s="138">
        <f t="shared" si="529"/>
        <v>24269000</v>
      </c>
      <c r="AE958" s="138">
        <f t="shared" si="530"/>
        <v>36409000</v>
      </c>
      <c r="AF958" s="138">
        <f>[3]TRCCDO!AX189</f>
        <v>4164000</v>
      </c>
      <c r="AG958" s="138">
        <f>[3]TRCCDO!AX190</f>
        <v>7976000</v>
      </c>
      <c r="AH958" s="138">
        <f>[3]TRCCDO!AX191</f>
        <v>0</v>
      </c>
      <c r="AI958" s="138">
        <f t="shared" si="519"/>
        <v>12140000</v>
      </c>
      <c r="AJ958" s="179">
        <f t="shared" si="526"/>
        <v>0</v>
      </c>
      <c r="AK958" s="179">
        <f t="shared" si="526"/>
        <v>0</v>
      </c>
      <c r="AL958" s="179">
        <f t="shared" si="526"/>
        <v>24269000</v>
      </c>
      <c r="AM958" s="179">
        <f t="shared" si="527"/>
        <v>24269000</v>
      </c>
      <c r="AN958" s="181">
        <f t="shared" si="520"/>
        <v>1</v>
      </c>
      <c r="AO958" s="181">
        <f t="shared" si="520"/>
        <v>1</v>
      </c>
      <c r="AP958" s="181">
        <f t="shared" si="520"/>
        <v>0</v>
      </c>
      <c r="AQ958" s="181">
        <f t="shared" si="512"/>
        <v>0.3334340410338103</v>
      </c>
      <c r="AR958" s="138">
        <f t="shared" si="521"/>
        <v>0</v>
      </c>
      <c r="AS958" s="138">
        <f t="shared" si="521"/>
        <v>0</v>
      </c>
      <c r="AT958" s="138">
        <f t="shared" si="521"/>
        <v>0</v>
      </c>
      <c r="AU958" s="138">
        <f t="shared" si="528"/>
        <v>0</v>
      </c>
      <c r="AV958" s="173"/>
    </row>
    <row r="959" spans="1:49">
      <c r="A959" s="169"/>
      <c r="B959" s="170"/>
      <c r="C959" s="171"/>
      <c r="D959" s="138"/>
      <c r="E959" s="138"/>
      <c r="F959" s="138"/>
      <c r="G959" s="138">
        <f t="shared" si="522"/>
        <v>0</v>
      </c>
      <c r="H959" s="138"/>
      <c r="I959" s="138"/>
      <c r="J959" s="138"/>
      <c r="K959" s="138">
        <f t="shared" si="513"/>
        <v>0</v>
      </c>
      <c r="L959" s="138">
        <f t="shared" si="514"/>
        <v>0</v>
      </c>
      <c r="M959" s="138">
        <f t="shared" si="514"/>
        <v>0</v>
      </c>
      <c r="N959" s="138">
        <f t="shared" si="514"/>
        <v>0</v>
      </c>
      <c r="O959" s="138">
        <f t="shared" si="515"/>
        <v>0</v>
      </c>
      <c r="P959" s="138"/>
      <c r="Q959" s="138"/>
      <c r="R959" s="138"/>
      <c r="S959" s="138">
        <f t="shared" si="516"/>
        <v>0</v>
      </c>
      <c r="T959" s="138"/>
      <c r="U959" s="138"/>
      <c r="V959" s="172"/>
      <c r="W959" s="138">
        <f t="shared" si="517"/>
        <v>0</v>
      </c>
      <c r="X959" s="138"/>
      <c r="Y959" s="138"/>
      <c r="Z959" s="138"/>
      <c r="AA959" s="138">
        <f t="shared" si="518"/>
        <v>0</v>
      </c>
      <c r="AB959" s="138">
        <f t="shared" si="529"/>
        <v>0</v>
      </c>
      <c r="AC959" s="138">
        <f t="shared" si="529"/>
        <v>0</v>
      </c>
      <c r="AD959" s="138">
        <f t="shared" si="529"/>
        <v>0</v>
      </c>
      <c r="AE959" s="138">
        <f t="shared" si="530"/>
        <v>0</v>
      </c>
      <c r="AF959" s="138"/>
      <c r="AG959" s="138"/>
      <c r="AH959" s="138"/>
      <c r="AI959" s="138">
        <f t="shared" si="519"/>
        <v>0</v>
      </c>
      <c r="AJ959" s="179">
        <f t="shared" si="526"/>
        <v>0</v>
      </c>
      <c r="AK959" s="179">
        <f t="shared" si="526"/>
        <v>0</v>
      </c>
      <c r="AL959" s="179">
        <f t="shared" si="526"/>
        <v>0</v>
      </c>
      <c r="AM959" s="179">
        <f t="shared" si="527"/>
        <v>0</v>
      </c>
      <c r="AN959" s="181" t="str">
        <f t="shared" si="520"/>
        <v xml:space="preserve"> </v>
      </c>
      <c r="AO959" s="181" t="str">
        <f t="shared" si="520"/>
        <v xml:space="preserve"> </v>
      </c>
      <c r="AP959" s="181" t="str">
        <f t="shared" si="520"/>
        <v xml:space="preserve"> </v>
      </c>
      <c r="AQ959" s="181" t="str">
        <f t="shared" si="512"/>
        <v xml:space="preserve"> </v>
      </c>
      <c r="AR959" s="138">
        <f t="shared" si="521"/>
        <v>0</v>
      </c>
      <c r="AS959" s="138">
        <f t="shared" si="521"/>
        <v>0</v>
      </c>
      <c r="AT959" s="138">
        <f t="shared" si="521"/>
        <v>0</v>
      </c>
      <c r="AU959" s="138">
        <f t="shared" si="528"/>
        <v>0</v>
      </c>
      <c r="AV959" s="173"/>
    </row>
    <row r="960" spans="1:49">
      <c r="A960" s="135" t="s">
        <v>227</v>
      </c>
      <c r="B960" s="136"/>
      <c r="C960" s="288" t="s">
        <v>347</v>
      </c>
      <c r="D960" s="138"/>
      <c r="E960" s="138"/>
      <c r="F960" s="138"/>
      <c r="G960" s="138">
        <f t="shared" si="522"/>
        <v>0</v>
      </c>
      <c r="H960" s="138"/>
      <c r="I960" s="138"/>
      <c r="J960" s="138"/>
      <c r="K960" s="138">
        <f t="shared" si="513"/>
        <v>0</v>
      </c>
      <c r="L960" s="138">
        <f t="shared" si="514"/>
        <v>0</v>
      </c>
      <c r="M960" s="138">
        <f t="shared" si="514"/>
        <v>0</v>
      </c>
      <c r="N960" s="138">
        <f t="shared" si="514"/>
        <v>0</v>
      </c>
      <c r="O960" s="138">
        <f t="shared" si="515"/>
        <v>0</v>
      </c>
      <c r="P960" s="138"/>
      <c r="Q960" s="138"/>
      <c r="R960" s="138"/>
      <c r="S960" s="138">
        <f t="shared" si="516"/>
        <v>0</v>
      </c>
      <c r="T960" s="138"/>
      <c r="U960" s="138"/>
      <c r="V960" s="172"/>
      <c r="W960" s="138">
        <f t="shared" si="517"/>
        <v>0</v>
      </c>
      <c r="X960" s="138"/>
      <c r="Y960" s="138"/>
      <c r="Z960" s="138"/>
      <c r="AA960" s="138">
        <f t="shared" si="518"/>
        <v>0</v>
      </c>
      <c r="AB960" s="138">
        <f t="shared" si="529"/>
        <v>0</v>
      </c>
      <c r="AC960" s="138">
        <f t="shared" si="529"/>
        <v>0</v>
      </c>
      <c r="AD960" s="138">
        <f t="shared" si="529"/>
        <v>0</v>
      </c>
      <c r="AE960" s="138">
        <f t="shared" si="530"/>
        <v>0</v>
      </c>
      <c r="AF960" s="138"/>
      <c r="AG960" s="138"/>
      <c r="AH960" s="138"/>
      <c r="AI960" s="138">
        <f t="shared" si="519"/>
        <v>0</v>
      </c>
      <c r="AJ960" s="179">
        <f t="shared" si="526"/>
        <v>0</v>
      </c>
      <c r="AK960" s="179">
        <f t="shared" si="526"/>
        <v>0</v>
      </c>
      <c r="AL960" s="179">
        <f t="shared" si="526"/>
        <v>0</v>
      </c>
      <c r="AM960" s="179">
        <f t="shared" si="527"/>
        <v>0</v>
      </c>
      <c r="AN960" s="181" t="str">
        <f t="shared" si="520"/>
        <v xml:space="preserve"> </v>
      </c>
      <c r="AO960" s="181" t="str">
        <f t="shared" si="520"/>
        <v xml:space="preserve"> </v>
      </c>
      <c r="AP960" s="181" t="str">
        <f t="shared" si="520"/>
        <v xml:space="preserve"> </v>
      </c>
      <c r="AQ960" s="181" t="str">
        <f t="shared" si="512"/>
        <v xml:space="preserve"> </v>
      </c>
      <c r="AR960" s="138">
        <f t="shared" si="521"/>
        <v>0</v>
      </c>
      <c r="AS960" s="138">
        <f t="shared" si="521"/>
        <v>0</v>
      </c>
      <c r="AT960" s="138">
        <f t="shared" si="521"/>
        <v>0</v>
      </c>
      <c r="AU960" s="138">
        <f t="shared" si="528"/>
        <v>0</v>
      </c>
      <c r="AV960" s="173"/>
    </row>
    <row r="961" spans="1:49" s="183" customFormat="1">
      <c r="A961" s="219" t="s">
        <v>363</v>
      </c>
      <c r="B961" s="220"/>
      <c r="C961" s="212" t="s">
        <v>111</v>
      </c>
      <c r="D961" s="179">
        <v>0</v>
      </c>
      <c r="E961" s="179">
        <v>4302000</v>
      </c>
      <c r="F961" s="179">
        <v>19001000</v>
      </c>
      <c r="G961" s="179">
        <f t="shared" si="522"/>
        <v>23303000</v>
      </c>
      <c r="H961" s="138">
        <f>[3]TRCCARAGA!E189</f>
        <v>0</v>
      </c>
      <c r="I961" s="138">
        <f>+[3]TRCCARAGA!E190+[3]CHD13!E190</f>
        <v>0</v>
      </c>
      <c r="J961" s="179"/>
      <c r="K961" s="179">
        <f t="shared" si="513"/>
        <v>0</v>
      </c>
      <c r="L961" s="179">
        <f t="shared" si="514"/>
        <v>0</v>
      </c>
      <c r="M961" s="179">
        <f t="shared" si="514"/>
        <v>4302000</v>
      </c>
      <c r="N961" s="179">
        <f t="shared" si="514"/>
        <v>19001000</v>
      </c>
      <c r="O961" s="179">
        <f t="shared" si="515"/>
        <v>23303000</v>
      </c>
      <c r="P961" s="179">
        <v>0</v>
      </c>
      <c r="Q961" s="179">
        <v>4302000</v>
      </c>
      <c r="R961" s="179">
        <v>19001000</v>
      </c>
      <c r="S961" s="179">
        <f t="shared" si="516"/>
        <v>23303000</v>
      </c>
      <c r="T961" s="138">
        <f>[3]TRCCARAGA!H189</f>
        <v>0</v>
      </c>
      <c r="U961" s="138">
        <f>+[3]TRCCARAGA!H190+[3]CHD13!H190</f>
        <v>0</v>
      </c>
      <c r="V961" s="179"/>
      <c r="W961" s="179">
        <f t="shared" si="517"/>
        <v>0</v>
      </c>
      <c r="X961" s="138">
        <f>[3]TRCCARAGA!J189</f>
        <v>0</v>
      </c>
      <c r="Y961" s="138">
        <f>+[3]TRCCARAGA!J190+[3]CHD13!J190</f>
        <v>231000</v>
      </c>
      <c r="Z961" s="138">
        <f>[3]TRCCARAGA!J191</f>
        <v>0</v>
      </c>
      <c r="AA961" s="179">
        <f t="shared" si="518"/>
        <v>231000</v>
      </c>
      <c r="AB961" s="179">
        <f t="shared" si="529"/>
        <v>0</v>
      </c>
      <c r="AC961" s="179">
        <f t="shared" si="529"/>
        <v>4533000</v>
      </c>
      <c r="AD961" s="179">
        <f t="shared" si="529"/>
        <v>19001000</v>
      </c>
      <c r="AE961" s="179">
        <f t="shared" si="530"/>
        <v>23534000</v>
      </c>
      <c r="AF961" s="138">
        <f>[3]TRCCARAGA!AX189</f>
        <v>0</v>
      </c>
      <c r="AG961" s="138">
        <f>+[3]TRCCARAGA!AX190+[3]CHD13!AX190</f>
        <v>4533000</v>
      </c>
      <c r="AH961" s="138">
        <f>[3]TRCCARAGA!AX191</f>
        <v>13074083.039999999</v>
      </c>
      <c r="AI961" s="179">
        <f t="shared" si="519"/>
        <v>17607083.039999999</v>
      </c>
      <c r="AJ961" s="179">
        <f t="shared" si="526"/>
        <v>0</v>
      </c>
      <c r="AK961" s="179">
        <f t="shared" si="526"/>
        <v>0</v>
      </c>
      <c r="AL961" s="179">
        <f t="shared" si="526"/>
        <v>5926916.9600000009</v>
      </c>
      <c r="AM961" s="179">
        <f t="shared" si="527"/>
        <v>5926916.9600000009</v>
      </c>
      <c r="AN961" s="181" t="str">
        <f t="shared" si="520"/>
        <v xml:space="preserve"> </v>
      </c>
      <c r="AO961" s="181">
        <f t="shared" si="520"/>
        <v>1</v>
      </c>
      <c r="AP961" s="181">
        <f t="shared" si="520"/>
        <v>0.68807341929372134</v>
      </c>
      <c r="AQ961" s="181">
        <f t="shared" si="512"/>
        <v>0.74815513894790509</v>
      </c>
      <c r="AR961" s="179">
        <f t="shared" si="521"/>
        <v>0</v>
      </c>
      <c r="AS961" s="179">
        <f t="shared" si="521"/>
        <v>0</v>
      </c>
      <c r="AT961" s="179">
        <f t="shared" si="521"/>
        <v>0</v>
      </c>
      <c r="AU961" s="138">
        <f t="shared" si="528"/>
        <v>0</v>
      </c>
      <c r="AV961" s="182"/>
    </row>
    <row r="962" spans="1:49" s="183" customFormat="1">
      <c r="A962" s="219"/>
      <c r="B962" s="220"/>
      <c r="C962" s="289"/>
      <c r="D962" s="179"/>
      <c r="E962" s="179"/>
      <c r="F962" s="179"/>
      <c r="G962" s="179"/>
      <c r="H962" s="179"/>
      <c r="I962" s="179"/>
      <c r="J962" s="179"/>
      <c r="K962" s="179"/>
      <c r="L962" s="179"/>
      <c r="M962" s="179"/>
      <c r="N962" s="179"/>
      <c r="O962" s="179"/>
      <c r="P962" s="179"/>
      <c r="Q962" s="179"/>
      <c r="R962" s="179"/>
      <c r="S962" s="179"/>
      <c r="T962" s="179"/>
      <c r="U962" s="179"/>
      <c r="V962" s="179"/>
      <c r="W962" s="179"/>
      <c r="X962" s="179"/>
      <c r="Y962" s="179"/>
      <c r="Z962" s="179"/>
      <c r="AA962" s="179"/>
      <c r="AB962" s="179">
        <f t="shared" si="529"/>
        <v>0</v>
      </c>
      <c r="AC962" s="179">
        <f t="shared" si="529"/>
        <v>0</v>
      </c>
      <c r="AD962" s="179">
        <f t="shared" si="529"/>
        <v>0</v>
      </c>
      <c r="AE962" s="179">
        <f t="shared" si="530"/>
        <v>0</v>
      </c>
      <c r="AF962" s="179"/>
      <c r="AG962" s="179"/>
      <c r="AH962" s="179"/>
      <c r="AI962" s="179"/>
      <c r="AJ962" s="179">
        <f t="shared" si="526"/>
        <v>0</v>
      </c>
      <c r="AK962" s="179">
        <f t="shared" si="526"/>
        <v>0</v>
      </c>
      <c r="AL962" s="179">
        <f t="shared" si="526"/>
        <v>0</v>
      </c>
      <c r="AM962" s="179">
        <f t="shared" si="527"/>
        <v>0</v>
      </c>
      <c r="AN962" s="181"/>
      <c r="AO962" s="181"/>
      <c r="AP962" s="181"/>
      <c r="AQ962" s="181"/>
      <c r="AR962" s="179"/>
      <c r="AS962" s="179"/>
      <c r="AT962" s="179"/>
      <c r="AU962" s="138"/>
      <c r="AV962" s="182"/>
    </row>
    <row r="963" spans="1:49">
      <c r="A963" s="169"/>
      <c r="B963" s="170"/>
      <c r="C963" s="212" t="s">
        <v>55</v>
      </c>
      <c r="D963" s="138"/>
      <c r="E963" s="138"/>
      <c r="F963" s="138"/>
      <c r="G963" s="138">
        <f t="shared" ref="G963:G1031" si="531">SUM(D963:F963)</f>
        <v>0</v>
      </c>
      <c r="H963" s="138">
        <f>[3]CHD11!E189</f>
        <v>0</v>
      </c>
      <c r="I963" s="138">
        <f>+[3]CHD11!E190</f>
        <v>0</v>
      </c>
      <c r="J963" s="138"/>
      <c r="K963" s="138">
        <f t="shared" ref="K963:K1031" si="532">SUM(H963:J963)</f>
        <v>0</v>
      </c>
      <c r="L963" s="138">
        <f t="shared" ref="L963:N1031" si="533">+D963+H963</f>
        <v>0</v>
      </c>
      <c r="M963" s="138">
        <f t="shared" si="533"/>
        <v>0</v>
      </c>
      <c r="N963" s="138">
        <f t="shared" si="533"/>
        <v>0</v>
      </c>
      <c r="O963" s="138">
        <f t="shared" ref="O963:O1031" si="534">SUM(L963:N963)</f>
        <v>0</v>
      </c>
      <c r="P963" s="138"/>
      <c r="Q963" s="138"/>
      <c r="R963" s="138"/>
      <c r="S963" s="138">
        <f t="shared" ref="S963:S1031" si="535">SUM(P963:R963)</f>
        <v>0</v>
      </c>
      <c r="T963" s="138">
        <f>[3]CHD11!H189</f>
        <v>0</v>
      </c>
      <c r="U963" s="138">
        <f>+[3]CHD11!H190</f>
        <v>0</v>
      </c>
      <c r="V963" s="172"/>
      <c r="W963" s="138">
        <f t="shared" ref="W963:W1031" si="536">SUM(T963:V963)</f>
        <v>0</v>
      </c>
      <c r="X963" s="138">
        <f>[3]CHD11!J189</f>
        <v>0</v>
      </c>
      <c r="Y963" s="138">
        <f>+[3]CHD11!J190</f>
        <v>231000</v>
      </c>
      <c r="Z963" s="138">
        <f>[3]CHD11!J191</f>
        <v>0</v>
      </c>
      <c r="AA963" s="138">
        <f t="shared" ref="AA963:AA1031" si="537">SUM(X963:Z963)</f>
        <v>231000</v>
      </c>
      <c r="AB963" s="138">
        <f t="shared" si="529"/>
        <v>0</v>
      </c>
      <c r="AC963" s="138">
        <f t="shared" si="529"/>
        <v>231000</v>
      </c>
      <c r="AD963" s="138">
        <f t="shared" si="529"/>
        <v>0</v>
      </c>
      <c r="AE963" s="138">
        <f t="shared" si="530"/>
        <v>231000</v>
      </c>
      <c r="AF963" s="138">
        <f>[3]CHD11!AX189</f>
        <v>0</v>
      </c>
      <c r="AG963" s="138">
        <f>+[3]CHD11!AX190</f>
        <v>230800</v>
      </c>
      <c r="AH963" s="138">
        <f>[3]CHD11!AX191</f>
        <v>0</v>
      </c>
      <c r="AI963" s="138">
        <f t="shared" ref="AI963:AI1031" si="538">SUM(AF963:AH963)</f>
        <v>230800</v>
      </c>
      <c r="AJ963" s="179">
        <f t="shared" si="526"/>
        <v>0</v>
      </c>
      <c r="AK963" s="179">
        <f t="shared" si="526"/>
        <v>200</v>
      </c>
      <c r="AL963" s="179">
        <f t="shared" si="526"/>
        <v>0</v>
      </c>
      <c r="AM963" s="179">
        <f t="shared" si="527"/>
        <v>200</v>
      </c>
      <c r="AN963" s="181" t="str">
        <f t="shared" ref="AN963:AQ1031" si="539">IF(AB963=0," ",AF963/AB963)</f>
        <v xml:space="preserve"> </v>
      </c>
      <c r="AO963" s="181">
        <f t="shared" si="539"/>
        <v>0.9991341991341991</v>
      </c>
      <c r="AP963" s="181" t="str">
        <f t="shared" si="539"/>
        <v xml:space="preserve"> </v>
      </c>
      <c r="AQ963" s="181">
        <f t="shared" si="512"/>
        <v>0.9991341991341991</v>
      </c>
      <c r="AR963" s="138">
        <f t="shared" ref="AR963:AT1031" si="540">+L963-P963-T963</f>
        <v>0</v>
      </c>
      <c r="AS963" s="138">
        <f t="shared" si="540"/>
        <v>0</v>
      </c>
      <c r="AT963" s="138">
        <f t="shared" si="540"/>
        <v>0</v>
      </c>
      <c r="AU963" s="138">
        <f t="shared" ref="AU963:AU1031" si="541">SUM(AR963:AT963)</f>
        <v>0</v>
      </c>
      <c r="AV963" s="173"/>
    </row>
    <row r="964" spans="1:49">
      <c r="A964" s="169"/>
      <c r="B964" s="170"/>
      <c r="C964" s="291"/>
      <c r="D964" s="138"/>
      <c r="E964" s="138"/>
      <c r="F964" s="138"/>
      <c r="G964" s="138">
        <f t="shared" si="531"/>
        <v>0</v>
      </c>
      <c r="H964" s="138"/>
      <c r="I964" s="138"/>
      <c r="J964" s="138"/>
      <c r="K964" s="138">
        <f t="shared" si="532"/>
        <v>0</v>
      </c>
      <c r="L964" s="138">
        <f t="shared" si="533"/>
        <v>0</v>
      </c>
      <c r="M964" s="138">
        <f t="shared" si="533"/>
        <v>0</v>
      </c>
      <c r="N964" s="138">
        <f t="shared" si="533"/>
        <v>0</v>
      </c>
      <c r="O964" s="138">
        <f t="shared" si="534"/>
        <v>0</v>
      </c>
      <c r="P964" s="138"/>
      <c r="Q964" s="138"/>
      <c r="R964" s="138"/>
      <c r="S964" s="138">
        <f t="shared" si="535"/>
        <v>0</v>
      </c>
      <c r="T964" s="172"/>
      <c r="U964" s="172"/>
      <c r="V964" s="172"/>
      <c r="W964" s="138">
        <f t="shared" si="536"/>
        <v>0</v>
      </c>
      <c r="X964" s="138"/>
      <c r="Y964" s="138"/>
      <c r="Z964" s="138"/>
      <c r="AA964" s="138">
        <f t="shared" si="537"/>
        <v>0</v>
      </c>
      <c r="AB964" s="138">
        <f t="shared" si="529"/>
        <v>0</v>
      </c>
      <c r="AC964" s="138">
        <f t="shared" si="529"/>
        <v>0</v>
      </c>
      <c r="AD964" s="138">
        <f t="shared" si="529"/>
        <v>0</v>
      </c>
      <c r="AE964" s="138">
        <f t="shared" si="530"/>
        <v>0</v>
      </c>
      <c r="AF964" s="138"/>
      <c r="AG964" s="138"/>
      <c r="AH964" s="138"/>
      <c r="AI964" s="138">
        <f t="shared" si="538"/>
        <v>0</v>
      </c>
      <c r="AJ964" s="138">
        <f t="shared" ref="AJ964:AL1031" si="542">+AB964-AF964</f>
        <v>0</v>
      </c>
      <c r="AK964" s="138">
        <f t="shared" si="542"/>
        <v>0</v>
      </c>
      <c r="AL964" s="138">
        <f t="shared" si="542"/>
        <v>0</v>
      </c>
      <c r="AM964" s="138">
        <f t="shared" ref="AM964:AM1031" si="543">SUM(AJ964:AL964)</f>
        <v>0</v>
      </c>
      <c r="AN964" s="181" t="str">
        <f t="shared" si="539"/>
        <v xml:space="preserve"> </v>
      </c>
      <c r="AO964" s="181" t="str">
        <f t="shared" si="539"/>
        <v xml:space="preserve"> </v>
      </c>
      <c r="AP964" s="181" t="str">
        <f t="shared" si="539"/>
        <v xml:space="preserve"> </v>
      </c>
      <c r="AQ964" s="181" t="str">
        <f t="shared" si="512"/>
        <v xml:space="preserve"> </v>
      </c>
      <c r="AR964" s="138">
        <f t="shared" si="540"/>
        <v>0</v>
      </c>
      <c r="AS964" s="138">
        <f t="shared" si="540"/>
        <v>0</v>
      </c>
      <c r="AT964" s="138">
        <f t="shared" si="540"/>
        <v>0</v>
      </c>
      <c r="AU964" s="138">
        <f t="shared" si="541"/>
        <v>0</v>
      </c>
      <c r="AV964" s="173"/>
    </row>
    <row r="965" spans="1:49" s="299" customFormat="1">
      <c r="A965" s="292"/>
      <c r="B965" s="293"/>
      <c r="C965" s="294" t="s">
        <v>364</v>
      </c>
      <c r="D965" s="295">
        <f>+D743+D791+D839+D926</f>
        <v>8570041000</v>
      </c>
      <c r="E965" s="295">
        <f>+E743+E791+E839+E926</f>
        <v>4820329000</v>
      </c>
      <c r="F965" s="295">
        <f>+F743+F791+F839+F926</f>
        <v>7765016000</v>
      </c>
      <c r="G965" s="295">
        <f t="shared" si="531"/>
        <v>21155386000</v>
      </c>
      <c r="H965" s="295">
        <f>+H743+H791+H839+H926</f>
        <v>412874558.75999999</v>
      </c>
      <c r="I965" s="295">
        <f>+I743+I791+I839+I926</f>
        <v>-412874558.75999999</v>
      </c>
      <c r="J965" s="295">
        <f>+J743+J791+J839+J926</f>
        <v>0</v>
      </c>
      <c r="K965" s="295">
        <f t="shared" si="532"/>
        <v>0</v>
      </c>
      <c r="L965" s="295">
        <f t="shared" si="533"/>
        <v>8982915558.7600002</v>
      </c>
      <c r="M965" s="295">
        <f t="shared" si="533"/>
        <v>4407454441.2399998</v>
      </c>
      <c r="N965" s="295">
        <f t="shared" si="533"/>
        <v>7765016000</v>
      </c>
      <c r="O965" s="295">
        <f t="shared" si="534"/>
        <v>21155386000</v>
      </c>
      <c r="P965" s="295">
        <f>+P743+P791+P839+P926</f>
        <v>8570041000</v>
      </c>
      <c r="Q965" s="295">
        <f>+Q743+Q791+Q839+Q926</f>
        <v>4805629000</v>
      </c>
      <c r="R965" s="295">
        <f>+R743+R791+R839+R926</f>
        <v>4724080979</v>
      </c>
      <c r="S965" s="295">
        <f t="shared" si="535"/>
        <v>18099750979</v>
      </c>
      <c r="T965" s="295">
        <f>+T743+T791+T839+T926</f>
        <v>412874558.75999999</v>
      </c>
      <c r="U965" s="295">
        <f>+U743+U791+U839+U926</f>
        <v>-412874558.75999999</v>
      </c>
      <c r="V965" s="295">
        <f>+V743+V791+V839+V926</f>
        <v>0</v>
      </c>
      <c r="W965" s="295">
        <f t="shared" si="536"/>
        <v>0</v>
      </c>
      <c r="X965" s="295">
        <f>+X743+X791+X839+X926</f>
        <v>0</v>
      </c>
      <c r="Y965" s="295">
        <f>+Y743+Y791+Y839+Y926</f>
        <v>3.7252902984619141E-9</v>
      </c>
      <c r="Z965" s="295">
        <f>+Z743+Z791+Z839+Z926</f>
        <v>0</v>
      </c>
      <c r="AA965" s="295">
        <f t="shared" si="537"/>
        <v>3.7252902984619141E-9</v>
      </c>
      <c r="AB965" s="295">
        <f t="shared" si="529"/>
        <v>8982915558.7600002</v>
      </c>
      <c r="AC965" s="295">
        <f t="shared" si="529"/>
        <v>4392754441.2399998</v>
      </c>
      <c r="AD965" s="295">
        <f t="shared" si="529"/>
        <v>4724080979</v>
      </c>
      <c r="AE965" s="295">
        <f t="shared" si="530"/>
        <v>18099750979</v>
      </c>
      <c r="AF965" s="295">
        <f>+AF743+AF791+AF839+AF926</f>
        <v>8999256275.6099987</v>
      </c>
      <c r="AG965" s="295">
        <f>+AG743+AG791+AG839+AG926</f>
        <v>3825733580.4200006</v>
      </c>
      <c r="AH965" s="295">
        <f>+AH743+AH791+AH839+AH926</f>
        <v>2169260551.8300004</v>
      </c>
      <c r="AI965" s="295">
        <f t="shared" si="538"/>
        <v>14994250407.859999</v>
      </c>
      <c r="AJ965" s="295">
        <f t="shared" si="542"/>
        <v>-16340716.849998474</v>
      </c>
      <c r="AK965" s="295">
        <f t="shared" si="542"/>
        <v>567020860.81999922</v>
      </c>
      <c r="AL965" s="295">
        <f t="shared" si="542"/>
        <v>2554820427.1699996</v>
      </c>
      <c r="AM965" s="295">
        <f t="shared" si="543"/>
        <v>3105500571.1400003</v>
      </c>
      <c r="AN965" s="296">
        <f t="shared" si="539"/>
        <v>1.0018190883286289</v>
      </c>
      <c r="AO965" s="296">
        <f t="shared" si="539"/>
        <v>0.87091906265082764</v>
      </c>
      <c r="AP965" s="296">
        <f t="shared" si="539"/>
        <v>0.45919207597690093</v>
      </c>
      <c r="AQ965" s="296">
        <f t="shared" si="539"/>
        <v>0.82842302224250941</v>
      </c>
      <c r="AR965" s="295">
        <f t="shared" si="540"/>
        <v>0</v>
      </c>
      <c r="AS965" s="295">
        <f t="shared" si="540"/>
        <v>14699999.999999762</v>
      </c>
      <c r="AT965" s="295">
        <f t="shared" si="540"/>
        <v>3040935021</v>
      </c>
      <c r="AU965" s="295">
        <f t="shared" si="541"/>
        <v>3055635021</v>
      </c>
      <c r="AV965" s="297"/>
      <c r="AW965" s="298">
        <f>+AM965-'[1]Summary by PAP CY2015'!$BE$172</f>
        <v>0</v>
      </c>
    </row>
    <row r="966" spans="1:49">
      <c r="A966" s="169"/>
      <c r="B966" s="170"/>
      <c r="C966" s="171"/>
      <c r="D966" s="172"/>
      <c r="E966" s="172"/>
      <c r="F966" s="172"/>
      <c r="G966" s="138">
        <f t="shared" si="531"/>
        <v>0</v>
      </c>
      <c r="H966" s="172"/>
      <c r="I966" s="172"/>
      <c r="J966" s="172"/>
      <c r="K966" s="138">
        <f t="shared" si="532"/>
        <v>0</v>
      </c>
      <c r="L966" s="138">
        <f t="shared" si="533"/>
        <v>0</v>
      </c>
      <c r="M966" s="138">
        <f t="shared" si="533"/>
        <v>0</v>
      </c>
      <c r="N966" s="138">
        <f t="shared" si="533"/>
        <v>0</v>
      </c>
      <c r="O966" s="138">
        <f t="shared" si="534"/>
        <v>0</v>
      </c>
      <c r="P966" s="172"/>
      <c r="Q966" s="172"/>
      <c r="R966" s="172"/>
      <c r="S966" s="138">
        <f t="shared" si="535"/>
        <v>0</v>
      </c>
      <c r="T966" s="172"/>
      <c r="U966" s="172"/>
      <c r="V966" s="172"/>
      <c r="W966" s="138">
        <f t="shared" si="536"/>
        <v>0</v>
      </c>
      <c r="X966" s="138"/>
      <c r="Y966" s="138"/>
      <c r="Z966" s="138"/>
      <c r="AA966" s="138">
        <f t="shared" si="537"/>
        <v>0</v>
      </c>
      <c r="AB966" s="138">
        <f t="shared" si="529"/>
        <v>0</v>
      </c>
      <c r="AC966" s="138">
        <f t="shared" si="529"/>
        <v>0</v>
      </c>
      <c r="AD966" s="138">
        <f t="shared" si="529"/>
        <v>0</v>
      </c>
      <c r="AE966" s="138">
        <f t="shared" si="530"/>
        <v>0</v>
      </c>
      <c r="AF966" s="138"/>
      <c r="AG966" s="138"/>
      <c r="AH966" s="138"/>
      <c r="AI966" s="138">
        <f t="shared" si="538"/>
        <v>0</v>
      </c>
      <c r="AJ966" s="138">
        <f t="shared" si="542"/>
        <v>0</v>
      </c>
      <c r="AK966" s="138">
        <f t="shared" si="542"/>
        <v>0</v>
      </c>
      <c r="AL966" s="138">
        <f t="shared" si="542"/>
        <v>0</v>
      </c>
      <c r="AM966" s="138">
        <f t="shared" si="543"/>
        <v>0</v>
      </c>
      <c r="AN966" s="142" t="str">
        <f t="shared" si="539"/>
        <v xml:space="preserve"> </v>
      </c>
      <c r="AO966" s="142" t="str">
        <f t="shared" si="539"/>
        <v xml:space="preserve"> </v>
      </c>
      <c r="AP966" s="142" t="str">
        <f t="shared" si="539"/>
        <v xml:space="preserve"> </v>
      </c>
      <c r="AQ966" s="142" t="str">
        <f t="shared" si="539"/>
        <v xml:space="preserve"> </v>
      </c>
      <c r="AR966" s="138">
        <f t="shared" si="540"/>
        <v>0</v>
      </c>
      <c r="AS966" s="138">
        <f t="shared" si="540"/>
        <v>0</v>
      </c>
      <c r="AT966" s="138">
        <f t="shared" si="540"/>
        <v>0</v>
      </c>
      <c r="AU966" s="138">
        <f t="shared" si="541"/>
        <v>0</v>
      </c>
      <c r="AV966" s="173"/>
    </row>
    <row r="967" spans="1:49">
      <c r="A967" s="176">
        <v>304000000</v>
      </c>
      <c r="B967" s="177"/>
      <c r="C967" s="300" t="s">
        <v>365</v>
      </c>
      <c r="D967" s="172"/>
      <c r="E967" s="172"/>
      <c r="F967" s="172"/>
      <c r="G967" s="138">
        <f t="shared" si="531"/>
        <v>0</v>
      </c>
      <c r="H967" s="172"/>
      <c r="I967" s="172"/>
      <c r="J967" s="172"/>
      <c r="K967" s="138">
        <f t="shared" si="532"/>
        <v>0</v>
      </c>
      <c r="L967" s="138">
        <f t="shared" si="533"/>
        <v>0</v>
      </c>
      <c r="M967" s="138">
        <f t="shared" si="533"/>
        <v>0</v>
      </c>
      <c r="N967" s="138">
        <f t="shared" si="533"/>
        <v>0</v>
      </c>
      <c r="O967" s="138">
        <f t="shared" si="534"/>
        <v>0</v>
      </c>
      <c r="P967" s="172"/>
      <c r="Q967" s="172"/>
      <c r="R967" s="172"/>
      <c r="S967" s="138">
        <f t="shared" si="535"/>
        <v>0</v>
      </c>
      <c r="T967" s="172"/>
      <c r="U967" s="172"/>
      <c r="V967" s="172"/>
      <c r="W967" s="138">
        <f t="shared" si="536"/>
        <v>0</v>
      </c>
      <c r="X967" s="138"/>
      <c r="Y967" s="138"/>
      <c r="Z967" s="138"/>
      <c r="AA967" s="138">
        <f t="shared" si="537"/>
        <v>0</v>
      </c>
      <c r="AB967" s="138">
        <f t="shared" si="529"/>
        <v>0</v>
      </c>
      <c r="AC967" s="138">
        <f t="shared" si="529"/>
        <v>0</v>
      </c>
      <c r="AD967" s="138">
        <f t="shared" si="529"/>
        <v>0</v>
      </c>
      <c r="AE967" s="138">
        <f t="shared" si="530"/>
        <v>0</v>
      </c>
      <c r="AF967" s="138"/>
      <c r="AG967" s="138"/>
      <c r="AH967" s="138"/>
      <c r="AI967" s="138">
        <f t="shared" si="538"/>
        <v>0</v>
      </c>
      <c r="AJ967" s="138">
        <f t="shared" si="542"/>
        <v>0</v>
      </c>
      <c r="AK967" s="138">
        <f t="shared" si="542"/>
        <v>0</v>
      </c>
      <c r="AL967" s="138">
        <f t="shared" si="542"/>
        <v>0</v>
      </c>
      <c r="AM967" s="138">
        <f t="shared" si="543"/>
        <v>0</v>
      </c>
      <c r="AN967" s="142" t="str">
        <f t="shared" si="539"/>
        <v xml:space="preserve"> </v>
      </c>
      <c r="AO967" s="142" t="str">
        <f t="shared" si="539"/>
        <v xml:space="preserve"> </v>
      </c>
      <c r="AP967" s="142" t="str">
        <f t="shared" si="539"/>
        <v xml:space="preserve"> </v>
      </c>
      <c r="AQ967" s="142" t="str">
        <f t="shared" si="539"/>
        <v xml:space="preserve"> </v>
      </c>
      <c r="AR967" s="138">
        <f t="shared" si="540"/>
        <v>0</v>
      </c>
      <c r="AS967" s="138">
        <f t="shared" si="540"/>
        <v>0</v>
      </c>
      <c r="AT967" s="138">
        <f t="shared" si="540"/>
        <v>0</v>
      </c>
      <c r="AU967" s="138">
        <f t="shared" si="541"/>
        <v>0</v>
      </c>
      <c r="AV967" s="173"/>
    </row>
    <row r="968" spans="1:49">
      <c r="A968" s="176">
        <v>304010000</v>
      </c>
      <c r="B968" s="177"/>
      <c r="C968" s="301" t="s">
        <v>366</v>
      </c>
      <c r="D968" s="172"/>
      <c r="E968" s="172"/>
      <c r="F968" s="172"/>
      <c r="G968" s="138">
        <f t="shared" si="531"/>
        <v>0</v>
      </c>
      <c r="H968" s="172"/>
      <c r="I968" s="172"/>
      <c r="J968" s="172"/>
      <c r="K968" s="138">
        <f t="shared" si="532"/>
        <v>0</v>
      </c>
      <c r="L968" s="138">
        <f t="shared" si="533"/>
        <v>0</v>
      </c>
      <c r="M968" s="138">
        <f t="shared" si="533"/>
        <v>0</v>
      </c>
      <c r="N968" s="138">
        <f t="shared" si="533"/>
        <v>0</v>
      </c>
      <c r="O968" s="138">
        <f t="shared" si="534"/>
        <v>0</v>
      </c>
      <c r="P968" s="172"/>
      <c r="Q968" s="172"/>
      <c r="R968" s="172"/>
      <c r="S968" s="138">
        <f t="shared" si="535"/>
        <v>0</v>
      </c>
      <c r="T968" s="172"/>
      <c r="U968" s="172"/>
      <c r="V968" s="172"/>
      <c r="W968" s="138">
        <f t="shared" si="536"/>
        <v>0</v>
      </c>
      <c r="X968" s="138"/>
      <c r="Y968" s="138"/>
      <c r="Z968" s="138"/>
      <c r="AA968" s="138">
        <f t="shared" si="537"/>
        <v>0</v>
      </c>
      <c r="AB968" s="138">
        <f t="shared" si="529"/>
        <v>0</v>
      </c>
      <c r="AC968" s="138">
        <f t="shared" si="529"/>
        <v>0</v>
      </c>
      <c r="AD968" s="138">
        <f t="shared" si="529"/>
        <v>0</v>
      </c>
      <c r="AE968" s="138">
        <f t="shared" si="530"/>
        <v>0</v>
      </c>
      <c r="AF968" s="138"/>
      <c r="AG968" s="138"/>
      <c r="AH968" s="138"/>
      <c r="AI968" s="138">
        <f t="shared" si="538"/>
        <v>0</v>
      </c>
      <c r="AJ968" s="138">
        <f t="shared" si="542"/>
        <v>0</v>
      </c>
      <c r="AK968" s="138">
        <f t="shared" si="542"/>
        <v>0</v>
      </c>
      <c r="AL968" s="138">
        <f t="shared" si="542"/>
        <v>0</v>
      </c>
      <c r="AM968" s="138">
        <f t="shared" si="543"/>
        <v>0</v>
      </c>
      <c r="AN968" s="142" t="str">
        <f t="shared" si="539"/>
        <v xml:space="preserve"> </v>
      </c>
      <c r="AO968" s="142" t="str">
        <f t="shared" si="539"/>
        <v xml:space="preserve"> </v>
      </c>
      <c r="AP968" s="142" t="str">
        <f t="shared" si="539"/>
        <v xml:space="preserve"> </v>
      </c>
      <c r="AQ968" s="142" t="str">
        <f t="shared" si="539"/>
        <v xml:space="preserve"> </v>
      </c>
      <c r="AR968" s="138">
        <f t="shared" si="540"/>
        <v>0</v>
      </c>
      <c r="AS968" s="138">
        <f t="shared" si="540"/>
        <v>0</v>
      </c>
      <c r="AT968" s="138">
        <f t="shared" si="540"/>
        <v>0</v>
      </c>
      <c r="AU968" s="138">
        <f t="shared" si="541"/>
        <v>0</v>
      </c>
      <c r="AV968" s="173"/>
    </row>
    <row r="969" spans="1:49" s="168" customFormat="1">
      <c r="A969" s="176" t="s">
        <v>367</v>
      </c>
      <c r="B969" s="177"/>
      <c r="C969" s="250" t="s">
        <v>368</v>
      </c>
      <c r="D969" s="164">
        <f>SUM(D970:D973)</f>
        <v>24513000</v>
      </c>
      <c r="E969" s="164">
        <f t="shared" ref="E969:AH969" si="544">SUM(E970:E973)</f>
        <v>24386000</v>
      </c>
      <c r="F969" s="164">
        <f t="shared" si="544"/>
        <v>0</v>
      </c>
      <c r="G969" s="164">
        <f t="shared" si="531"/>
        <v>48899000</v>
      </c>
      <c r="H969" s="164">
        <f t="shared" si="544"/>
        <v>0</v>
      </c>
      <c r="I969" s="164">
        <f t="shared" si="544"/>
        <v>-477200</v>
      </c>
      <c r="J969" s="164">
        <f t="shared" si="544"/>
        <v>0</v>
      </c>
      <c r="K969" s="164">
        <f t="shared" si="532"/>
        <v>-477200</v>
      </c>
      <c r="L969" s="164">
        <f t="shared" si="533"/>
        <v>24513000</v>
      </c>
      <c r="M969" s="164">
        <f t="shared" si="533"/>
        <v>23908800</v>
      </c>
      <c r="N969" s="164">
        <f t="shared" si="533"/>
        <v>0</v>
      </c>
      <c r="O969" s="164">
        <f t="shared" si="534"/>
        <v>48421800</v>
      </c>
      <c r="P969" s="164">
        <f t="shared" si="544"/>
        <v>24513000</v>
      </c>
      <c r="Q969" s="164">
        <f t="shared" si="544"/>
        <v>24386000</v>
      </c>
      <c r="R969" s="164">
        <f t="shared" si="544"/>
        <v>0</v>
      </c>
      <c r="S969" s="164">
        <f t="shared" si="535"/>
        <v>48899000</v>
      </c>
      <c r="T969" s="164">
        <f t="shared" si="544"/>
        <v>0</v>
      </c>
      <c r="U969" s="164">
        <f t="shared" si="544"/>
        <v>-477200</v>
      </c>
      <c r="V969" s="164">
        <f t="shared" si="544"/>
        <v>0</v>
      </c>
      <c r="W969" s="164">
        <f t="shared" si="536"/>
        <v>-477200</v>
      </c>
      <c r="X969" s="164">
        <f t="shared" si="544"/>
        <v>0</v>
      </c>
      <c r="Y969" s="164">
        <f t="shared" si="544"/>
        <v>0</v>
      </c>
      <c r="Z969" s="164">
        <f t="shared" si="544"/>
        <v>0</v>
      </c>
      <c r="AA969" s="164">
        <f t="shared" si="537"/>
        <v>0</v>
      </c>
      <c r="AB969" s="164">
        <f t="shared" si="529"/>
        <v>24513000</v>
      </c>
      <c r="AC969" s="164">
        <f t="shared" si="529"/>
        <v>23908800</v>
      </c>
      <c r="AD969" s="164">
        <f t="shared" si="529"/>
        <v>0</v>
      </c>
      <c r="AE969" s="164">
        <f t="shared" si="530"/>
        <v>48421800</v>
      </c>
      <c r="AF969" s="164">
        <f t="shared" si="544"/>
        <v>24225661.66</v>
      </c>
      <c r="AG969" s="164">
        <f t="shared" si="544"/>
        <v>15556507.399999999</v>
      </c>
      <c r="AH969" s="164">
        <f t="shared" si="544"/>
        <v>0</v>
      </c>
      <c r="AI969" s="164">
        <f t="shared" si="538"/>
        <v>39782169.060000002</v>
      </c>
      <c r="AJ969" s="164">
        <f t="shared" si="542"/>
        <v>287338.33999999985</v>
      </c>
      <c r="AK969" s="164">
        <f t="shared" si="542"/>
        <v>8352292.6000000015</v>
      </c>
      <c r="AL969" s="164">
        <f t="shared" si="542"/>
        <v>0</v>
      </c>
      <c r="AM969" s="164">
        <f t="shared" si="543"/>
        <v>8639630.9400000013</v>
      </c>
      <c r="AN969" s="166">
        <f t="shared" si="539"/>
        <v>0.98827812426059647</v>
      </c>
      <c r="AO969" s="166">
        <f t="shared" si="539"/>
        <v>0.65066031753998521</v>
      </c>
      <c r="AP969" s="166" t="str">
        <f t="shared" si="539"/>
        <v xml:space="preserve"> </v>
      </c>
      <c r="AQ969" s="166">
        <f t="shared" si="539"/>
        <v>0.82157559322453944</v>
      </c>
      <c r="AR969" s="164">
        <f t="shared" si="540"/>
        <v>0</v>
      </c>
      <c r="AS969" s="164">
        <f t="shared" si="540"/>
        <v>0</v>
      </c>
      <c r="AT969" s="164">
        <f t="shared" si="540"/>
        <v>0</v>
      </c>
      <c r="AU969" s="164">
        <f t="shared" si="541"/>
        <v>0</v>
      </c>
      <c r="AV969" s="167"/>
      <c r="AW969" s="168">
        <f>+AM969-'[1]Summary by PAP CY2015'!$BE$194</f>
        <v>0</v>
      </c>
    </row>
    <row r="970" spans="1:49" s="183" customFormat="1" ht="12.75">
      <c r="A970" s="135" t="s">
        <v>367</v>
      </c>
      <c r="B970" s="136"/>
      <c r="C970" s="302" t="s">
        <v>51</v>
      </c>
      <c r="D970" s="179">
        <v>24513000</v>
      </c>
      <c r="E970" s="179">
        <v>24386000</v>
      </c>
      <c r="F970" s="179"/>
      <c r="G970" s="179">
        <f t="shared" si="531"/>
        <v>48899000</v>
      </c>
      <c r="H970" s="179"/>
      <c r="I970" s="140">
        <v>-477200</v>
      </c>
      <c r="J970" s="179"/>
      <c r="K970" s="179">
        <f t="shared" si="532"/>
        <v>-477200</v>
      </c>
      <c r="L970" s="179">
        <f t="shared" si="533"/>
        <v>24513000</v>
      </c>
      <c r="M970" s="179">
        <f t="shared" si="533"/>
        <v>23908800</v>
      </c>
      <c r="N970" s="179">
        <f t="shared" si="533"/>
        <v>0</v>
      </c>
      <c r="O970" s="179">
        <f t="shared" si="534"/>
        <v>48421800</v>
      </c>
      <c r="P970" s="179">
        <v>24513000</v>
      </c>
      <c r="Q970" s="179">
        <v>24386000</v>
      </c>
      <c r="R970" s="179"/>
      <c r="S970" s="179">
        <f t="shared" si="535"/>
        <v>48899000</v>
      </c>
      <c r="T970" s="179"/>
      <c r="U970" s="140">
        <v>-477200</v>
      </c>
      <c r="V970" s="179"/>
      <c r="W970" s="179">
        <f t="shared" si="536"/>
        <v>-477200</v>
      </c>
      <c r="X970" s="179">
        <f>-'[3]Central CY'!E197</f>
        <v>-679091.5</v>
      </c>
      <c r="Y970" s="179">
        <f>-'[3]Central CY'!E198</f>
        <v>-49714.18</v>
      </c>
      <c r="Z970" s="179">
        <f>-'[3]Central CY'!E199</f>
        <v>0</v>
      </c>
      <c r="AA970" s="179">
        <f t="shared" si="537"/>
        <v>-728805.68</v>
      </c>
      <c r="AB970" s="179">
        <f t="shared" si="529"/>
        <v>23833908.5</v>
      </c>
      <c r="AC970" s="179">
        <f t="shared" si="529"/>
        <v>23859085.82</v>
      </c>
      <c r="AD970" s="179">
        <f t="shared" si="529"/>
        <v>0</v>
      </c>
      <c r="AE970" s="179">
        <f t="shared" si="530"/>
        <v>47692994.32</v>
      </c>
      <c r="AF970" s="179">
        <f>'[3]Central CY'!F197</f>
        <v>23831923.210000001</v>
      </c>
      <c r="AG970" s="179">
        <f>'[3]Central CY'!F198</f>
        <v>15506793.219999999</v>
      </c>
      <c r="AH970" s="179">
        <f>'[3]Central CY'!F199</f>
        <v>0</v>
      </c>
      <c r="AI970" s="179">
        <f t="shared" si="538"/>
        <v>39338716.43</v>
      </c>
      <c r="AJ970" s="179">
        <f t="shared" si="542"/>
        <v>1985.2899999991059</v>
      </c>
      <c r="AK970" s="179">
        <f t="shared" si="542"/>
        <v>8352292.6000000015</v>
      </c>
      <c r="AL970" s="179">
        <f t="shared" si="542"/>
        <v>0</v>
      </c>
      <c r="AM970" s="179">
        <f t="shared" si="543"/>
        <v>8354277.8900000006</v>
      </c>
      <c r="AN970" s="181">
        <f t="shared" si="539"/>
        <v>0.99991670312907344</v>
      </c>
      <c r="AO970" s="181">
        <f t="shared" si="539"/>
        <v>0.64993241304330907</v>
      </c>
      <c r="AP970" s="181" t="str">
        <f t="shared" si="539"/>
        <v xml:space="preserve"> </v>
      </c>
      <c r="AQ970" s="181">
        <f t="shared" si="539"/>
        <v>0.82483217904193018</v>
      </c>
      <c r="AR970" s="179">
        <f t="shared" si="540"/>
        <v>0</v>
      </c>
      <c r="AS970" s="179">
        <f t="shared" si="540"/>
        <v>0</v>
      </c>
      <c r="AT970" s="179">
        <f t="shared" si="540"/>
        <v>0</v>
      </c>
      <c r="AU970" s="138">
        <f t="shared" si="541"/>
        <v>0</v>
      </c>
      <c r="AV970" s="182"/>
    </row>
    <row r="971" spans="1:49" s="183" customFormat="1">
      <c r="A971" s="135"/>
      <c r="B971" s="136"/>
      <c r="C971" s="303" t="s">
        <v>62</v>
      </c>
      <c r="D971" s="179"/>
      <c r="E971" s="179"/>
      <c r="F971" s="179"/>
      <c r="G971" s="179">
        <f t="shared" si="531"/>
        <v>0</v>
      </c>
      <c r="H971" s="179"/>
      <c r="I971" s="179"/>
      <c r="J971" s="179"/>
      <c r="K971" s="179">
        <f t="shared" si="532"/>
        <v>0</v>
      </c>
      <c r="L971" s="179">
        <f t="shared" si="533"/>
        <v>0</v>
      </c>
      <c r="M971" s="179">
        <f t="shared" si="533"/>
        <v>0</v>
      </c>
      <c r="N971" s="179">
        <f t="shared" si="533"/>
        <v>0</v>
      </c>
      <c r="O971" s="179">
        <f t="shared" si="534"/>
        <v>0</v>
      </c>
      <c r="P971" s="179"/>
      <c r="Q971" s="179"/>
      <c r="R971" s="179"/>
      <c r="S971" s="179">
        <f t="shared" si="535"/>
        <v>0</v>
      </c>
      <c r="T971" s="179"/>
      <c r="U971" s="179"/>
      <c r="V971" s="179"/>
      <c r="W971" s="179">
        <f t="shared" si="536"/>
        <v>0</v>
      </c>
      <c r="X971" s="179">
        <v>386214</v>
      </c>
      <c r="Y971" s="179"/>
      <c r="Z971" s="179"/>
      <c r="AA971" s="179">
        <f t="shared" si="537"/>
        <v>386214</v>
      </c>
      <c r="AB971" s="179">
        <f t="shared" si="529"/>
        <v>386214</v>
      </c>
      <c r="AC971" s="179">
        <f t="shared" si="529"/>
        <v>0</v>
      </c>
      <c r="AD971" s="179">
        <f t="shared" si="529"/>
        <v>0</v>
      </c>
      <c r="AE971" s="179">
        <f t="shared" si="530"/>
        <v>386214</v>
      </c>
      <c r="AF971" s="179">
        <f>+[3]EAMC!AX195</f>
        <v>297573.86</v>
      </c>
      <c r="AG971" s="179">
        <f>+[3]EAMC!AX196</f>
        <v>0</v>
      </c>
      <c r="AH971" s="179">
        <f>+[3]EAMC!AX197</f>
        <v>0</v>
      </c>
      <c r="AI971" s="179">
        <f t="shared" si="538"/>
        <v>297573.86</v>
      </c>
      <c r="AJ971" s="179">
        <f t="shared" si="542"/>
        <v>88640.140000000014</v>
      </c>
      <c r="AK971" s="179">
        <f t="shared" si="542"/>
        <v>0</v>
      </c>
      <c r="AL971" s="179">
        <f t="shared" si="542"/>
        <v>0</v>
      </c>
      <c r="AM971" s="179">
        <f t="shared" si="543"/>
        <v>88640.140000000014</v>
      </c>
      <c r="AN971" s="181">
        <f t="shared" si="539"/>
        <v>0.77048957313820832</v>
      </c>
      <c r="AO971" s="181" t="str">
        <f t="shared" si="539"/>
        <v xml:space="preserve"> </v>
      </c>
      <c r="AP971" s="181" t="str">
        <f t="shared" si="539"/>
        <v xml:space="preserve"> </v>
      </c>
      <c r="AQ971" s="181">
        <f t="shared" si="539"/>
        <v>0.77048957313820832</v>
      </c>
      <c r="AR971" s="179">
        <f t="shared" si="540"/>
        <v>0</v>
      </c>
      <c r="AS971" s="179">
        <f t="shared" si="540"/>
        <v>0</v>
      </c>
      <c r="AT971" s="179">
        <f t="shared" si="540"/>
        <v>0</v>
      </c>
      <c r="AU971" s="138">
        <f t="shared" si="541"/>
        <v>0</v>
      </c>
      <c r="AV971" s="182"/>
    </row>
    <row r="972" spans="1:49" s="183" customFormat="1">
      <c r="A972" s="135"/>
      <c r="B972" s="136"/>
      <c r="C972" s="304" t="s">
        <v>64</v>
      </c>
      <c r="D972" s="179"/>
      <c r="E972" s="179"/>
      <c r="F972" s="179"/>
      <c r="G972" s="179">
        <f t="shared" si="531"/>
        <v>0</v>
      </c>
      <c r="H972" s="179"/>
      <c r="I972" s="179"/>
      <c r="J972" s="179"/>
      <c r="K972" s="179">
        <f t="shared" si="532"/>
        <v>0</v>
      </c>
      <c r="L972" s="179">
        <f t="shared" si="533"/>
        <v>0</v>
      </c>
      <c r="M972" s="179">
        <f t="shared" si="533"/>
        <v>0</v>
      </c>
      <c r="N972" s="179">
        <f t="shared" si="533"/>
        <v>0</v>
      </c>
      <c r="O972" s="179">
        <f t="shared" si="534"/>
        <v>0</v>
      </c>
      <c r="P972" s="179"/>
      <c r="Q972" s="179"/>
      <c r="R972" s="179"/>
      <c r="S972" s="179">
        <f t="shared" si="535"/>
        <v>0</v>
      </c>
      <c r="T972" s="179"/>
      <c r="U972" s="179"/>
      <c r="V972" s="179"/>
      <c r="W972" s="179">
        <f t="shared" si="536"/>
        <v>0</v>
      </c>
      <c r="X972" s="179">
        <v>198725</v>
      </c>
      <c r="Y972" s="179">
        <v>49714.18</v>
      </c>
      <c r="Z972" s="179"/>
      <c r="AA972" s="179">
        <f t="shared" si="537"/>
        <v>248439.18</v>
      </c>
      <c r="AB972" s="179">
        <f t="shared" si="529"/>
        <v>198725</v>
      </c>
      <c r="AC972" s="179">
        <f t="shared" si="529"/>
        <v>49714.18</v>
      </c>
      <c r="AD972" s="179">
        <f t="shared" si="529"/>
        <v>0</v>
      </c>
      <c r="AE972" s="179">
        <f t="shared" si="530"/>
        <v>248439.18</v>
      </c>
      <c r="AF972" s="179">
        <f>+[3]JRMMC!AX195</f>
        <v>72658</v>
      </c>
      <c r="AG972" s="179">
        <f>+[3]JRMMC!AX196</f>
        <v>49714.18</v>
      </c>
      <c r="AH972" s="179">
        <f>+[3]JRMMC!AX197</f>
        <v>0</v>
      </c>
      <c r="AI972" s="179">
        <f t="shared" si="538"/>
        <v>122372.18</v>
      </c>
      <c r="AJ972" s="179">
        <f t="shared" si="542"/>
        <v>126067</v>
      </c>
      <c r="AK972" s="179">
        <f t="shared" si="542"/>
        <v>0</v>
      </c>
      <c r="AL972" s="179">
        <f t="shared" si="542"/>
        <v>0</v>
      </c>
      <c r="AM972" s="179">
        <f t="shared" si="543"/>
        <v>126067</v>
      </c>
      <c r="AN972" s="181">
        <f t="shared" si="539"/>
        <v>0.36562083280915836</v>
      </c>
      <c r="AO972" s="181">
        <f t="shared" si="539"/>
        <v>1</v>
      </c>
      <c r="AP972" s="181" t="str">
        <f t="shared" si="539"/>
        <v xml:space="preserve"> </v>
      </c>
      <c r="AQ972" s="181">
        <f t="shared" si="539"/>
        <v>0.49256393456136827</v>
      </c>
      <c r="AR972" s="179">
        <f t="shared" si="540"/>
        <v>0</v>
      </c>
      <c r="AS972" s="179">
        <f t="shared" si="540"/>
        <v>0</v>
      </c>
      <c r="AT972" s="179">
        <f t="shared" si="540"/>
        <v>0</v>
      </c>
      <c r="AU972" s="138">
        <f t="shared" si="541"/>
        <v>0</v>
      </c>
      <c r="AV972" s="182"/>
    </row>
    <row r="973" spans="1:49" s="183" customFormat="1">
      <c r="A973" s="135"/>
      <c r="B973" s="136"/>
      <c r="C973" s="257" t="s">
        <v>166</v>
      </c>
      <c r="D973" s="179"/>
      <c r="E973" s="179"/>
      <c r="F973" s="179"/>
      <c r="G973" s="179">
        <f t="shared" si="531"/>
        <v>0</v>
      </c>
      <c r="H973" s="179"/>
      <c r="I973" s="179"/>
      <c r="J973" s="179"/>
      <c r="K973" s="179">
        <f t="shared" si="532"/>
        <v>0</v>
      </c>
      <c r="L973" s="179">
        <f t="shared" si="533"/>
        <v>0</v>
      </c>
      <c r="M973" s="179">
        <f t="shared" si="533"/>
        <v>0</v>
      </c>
      <c r="N973" s="179">
        <f t="shared" si="533"/>
        <v>0</v>
      </c>
      <c r="O973" s="179">
        <f t="shared" si="534"/>
        <v>0</v>
      </c>
      <c r="P973" s="179"/>
      <c r="Q973" s="179"/>
      <c r="R973" s="179"/>
      <c r="S973" s="179">
        <f t="shared" si="535"/>
        <v>0</v>
      </c>
      <c r="T973" s="179"/>
      <c r="U973" s="179"/>
      <c r="V973" s="179"/>
      <c r="W973" s="179">
        <f t="shared" si="536"/>
        <v>0</v>
      </c>
      <c r="X973" s="179">
        <v>94152.5</v>
      </c>
      <c r="Y973" s="179"/>
      <c r="Z973" s="179"/>
      <c r="AA973" s="179">
        <f t="shared" si="537"/>
        <v>94152.5</v>
      </c>
      <c r="AB973" s="179">
        <f t="shared" si="529"/>
        <v>94152.5</v>
      </c>
      <c r="AC973" s="179">
        <f t="shared" si="529"/>
        <v>0</v>
      </c>
      <c r="AD973" s="179">
        <f t="shared" si="529"/>
        <v>0</v>
      </c>
      <c r="AE973" s="179">
        <f t="shared" si="530"/>
        <v>94152.5</v>
      </c>
      <c r="AF973" s="179">
        <f>+[3]R1!AX195</f>
        <v>23506.59</v>
      </c>
      <c r="AG973" s="179">
        <f>+[3]R1!AX196</f>
        <v>0</v>
      </c>
      <c r="AH973" s="179">
        <f>+[3]R1!AX197</f>
        <v>0</v>
      </c>
      <c r="AI973" s="179">
        <f t="shared" si="538"/>
        <v>23506.59</v>
      </c>
      <c r="AJ973" s="179">
        <f t="shared" si="542"/>
        <v>70645.91</v>
      </c>
      <c r="AK973" s="179">
        <f t="shared" si="542"/>
        <v>0</v>
      </c>
      <c r="AL973" s="179">
        <f t="shared" si="542"/>
        <v>0</v>
      </c>
      <c r="AM973" s="179">
        <f t="shared" si="543"/>
        <v>70645.91</v>
      </c>
      <c r="AN973" s="181">
        <f t="shared" si="539"/>
        <v>0.24966506465574467</v>
      </c>
      <c r="AO973" s="181" t="str">
        <f t="shared" si="539"/>
        <v xml:space="preserve"> </v>
      </c>
      <c r="AP973" s="181" t="str">
        <f t="shared" si="539"/>
        <v xml:space="preserve"> </v>
      </c>
      <c r="AQ973" s="181">
        <f t="shared" si="539"/>
        <v>0.24966506465574467</v>
      </c>
      <c r="AR973" s="179">
        <f t="shared" si="540"/>
        <v>0</v>
      </c>
      <c r="AS973" s="179">
        <f t="shared" si="540"/>
        <v>0</v>
      </c>
      <c r="AT973" s="179">
        <f t="shared" si="540"/>
        <v>0</v>
      </c>
      <c r="AU973" s="138">
        <f t="shared" si="541"/>
        <v>0</v>
      </c>
      <c r="AV973" s="182"/>
    </row>
    <row r="974" spans="1:49" s="183" customFormat="1">
      <c r="A974" s="135"/>
      <c r="B974" s="136"/>
      <c r="C974" s="148"/>
      <c r="D974" s="179"/>
      <c r="E974" s="179"/>
      <c r="F974" s="179"/>
      <c r="G974" s="179">
        <f t="shared" si="531"/>
        <v>0</v>
      </c>
      <c r="H974" s="179"/>
      <c r="I974" s="179"/>
      <c r="J974" s="179"/>
      <c r="K974" s="179">
        <f t="shared" si="532"/>
        <v>0</v>
      </c>
      <c r="L974" s="179">
        <f t="shared" si="533"/>
        <v>0</v>
      </c>
      <c r="M974" s="179">
        <f t="shared" si="533"/>
        <v>0</v>
      </c>
      <c r="N974" s="179">
        <f t="shared" si="533"/>
        <v>0</v>
      </c>
      <c r="O974" s="179">
        <f t="shared" si="534"/>
        <v>0</v>
      </c>
      <c r="P974" s="179"/>
      <c r="Q974" s="179"/>
      <c r="R974" s="179"/>
      <c r="S974" s="179">
        <f t="shared" si="535"/>
        <v>0</v>
      </c>
      <c r="T974" s="179"/>
      <c r="U974" s="179"/>
      <c r="V974" s="179"/>
      <c r="W974" s="179">
        <f t="shared" si="536"/>
        <v>0</v>
      </c>
      <c r="X974" s="179"/>
      <c r="Y974" s="179"/>
      <c r="Z974" s="179"/>
      <c r="AA974" s="179">
        <f t="shared" si="537"/>
        <v>0</v>
      </c>
      <c r="AB974" s="179">
        <f t="shared" si="529"/>
        <v>0</v>
      </c>
      <c r="AC974" s="179">
        <f t="shared" si="529"/>
        <v>0</v>
      </c>
      <c r="AD974" s="179">
        <f t="shared" si="529"/>
        <v>0</v>
      </c>
      <c r="AE974" s="179">
        <f t="shared" si="530"/>
        <v>0</v>
      </c>
      <c r="AF974" s="179"/>
      <c r="AG974" s="179"/>
      <c r="AH974" s="179"/>
      <c r="AI974" s="179">
        <f t="shared" si="538"/>
        <v>0</v>
      </c>
      <c r="AJ974" s="179">
        <f t="shared" si="542"/>
        <v>0</v>
      </c>
      <c r="AK974" s="179">
        <f t="shared" si="542"/>
        <v>0</v>
      </c>
      <c r="AL974" s="179">
        <f t="shared" si="542"/>
        <v>0</v>
      </c>
      <c r="AM974" s="179">
        <f t="shared" si="543"/>
        <v>0</v>
      </c>
      <c r="AN974" s="181" t="str">
        <f t="shared" si="539"/>
        <v xml:space="preserve"> </v>
      </c>
      <c r="AO974" s="181" t="str">
        <f t="shared" si="539"/>
        <v xml:space="preserve"> </v>
      </c>
      <c r="AP974" s="181" t="str">
        <f t="shared" si="539"/>
        <v xml:space="preserve"> </v>
      </c>
      <c r="AQ974" s="181" t="str">
        <f t="shared" si="539"/>
        <v xml:space="preserve"> </v>
      </c>
      <c r="AR974" s="179">
        <f t="shared" si="540"/>
        <v>0</v>
      </c>
      <c r="AS974" s="179">
        <f t="shared" si="540"/>
        <v>0</v>
      </c>
      <c r="AT974" s="179">
        <f t="shared" si="540"/>
        <v>0</v>
      </c>
      <c r="AU974" s="138">
        <f t="shared" si="541"/>
        <v>0</v>
      </c>
      <c r="AV974" s="182"/>
    </row>
    <row r="975" spans="1:49" s="168" customFormat="1">
      <c r="A975" s="176" t="s">
        <v>369</v>
      </c>
      <c r="B975" s="177"/>
      <c r="C975" s="250" t="s">
        <v>370</v>
      </c>
      <c r="D975" s="164">
        <f>SUM(D976:D977)</f>
        <v>26504000</v>
      </c>
      <c r="E975" s="164">
        <f t="shared" ref="E975:AH975" si="545">SUM(E976:E977)</f>
        <v>18390000</v>
      </c>
      <c r="F975" s="164">
        <f t="shared" si="545"/>
        <v>0</v>
      </c>
      <c r="G975" s="164">
        <f t="shared" si="531"/>
        <v>44894000</v>
      </c>
      <c r="H975" s="164">
        <f t="shared" si="545"/>
        <v>0</v>
      </c>
      <c r="I975" s="164">
        <f t="shared" si="545"/>
        <v>0</v>
      </c>
      <c r="J975" s="164">
        <f t="shared" si="545"/>
        <v>0</v>
      </c>
      <c r="K975" s="164">
        <f t="shared" si="532"/>
        <v>0</v>
      </c>
      <c r="L975" s="164">
        <f t="shared" si="533"/>
        <v>26504000</v>
      </c>
      <c r="M975" s="164">
        <f t="shared" si="533"/>
        <v>18390000</v>
      </c>
      <c r="N975" s="164">
        <f t="shared" si="533"/>
        <v>0</v>
      </c>
      <c r="O975" s="164">
        <f t="shared" si="534"/>
        <v>44894000</v>
      </c>
      <c r="P975" s="164">
        <f t="shared" si="545"/>
        <v>26504000</v>
      </c>
      <c r="Q975" s="164">
        <f t="shared" si="545"/>
        <v>18390000</v>
      </c>
      <c r="R975" s="164">
        <f t="shared" si="545"/>
        <v>0</v>
      </c>
      <c r="S975" s="164">
        <f t="shared" si="535"/>
        <v>44894000</v>
      </c>
      <c r="T975" s="164">
        <f t="shared" si="545"/>
        <v>0</v>
      </c>
      <c r="U975" s="164">
        <f t="shared" si="545"/>
        <v>0</v>
      </c>
      <c r="V975" s="164">
        <f t="shared" si="545"/>
        <v>0</v>
      </c>
      <c r="W975" s="164">
        <f t="shared" si="536"/>
        <v>0</v>
      </c>
      <c r="X975" s="164">
        <f t="shared" si="545"/>
        <v>0</v>
      </c>
      <c r="Y975" s="164">
        <f t="shared" si="545"/>
        <v>0</v>
      </c>
      <c r="Z975" s="164">
        <f t="shared" si="545"/>
        <v>0</v>
      </c>
      <c r="AA975" s="164">
        <f t="shared" si="537"/>
        <v>0</v>
      </c>
      <c r="AB975" s="164">
        <f t="shared" si="529"/>
        <v>26504000</v>
      </c>
      <c r="AC975" s="164">
        <f t="shared" si="529"/>
        <v>18390000</v>
      </c>
      <c r="AD975" s="164">
        <f t="shared" si="529"/>
        <v>0</v>
      </c>
      <c r="AE975" s="164">
        <f t="shared" si="530"/>
        <v>44894000</v>
      </c>
      <c r="AF975" s="164">
        <f t="shared" si="545"/>
        <v>26497963.070000004</v>
      </c>
      <c r="AG975" s="164">
        <f t="shared" si="545"/>
        <v>13348341.309999997</v>
      </c>
      <c r="AH975" s="164">
        <f t="shared" si="545"/>
        <v>0</v>
      </c>
      <c r="AI975" s="164">
        <f t="shared" si="538"/>
        <v>39846304.380000003</v>
      </c>
      <c r="AJ975" s="164">
        <f t="shared" si="542"/>
        <v>6036.9299999959767</v>
      </c>
      <c r="AK975" s="164">
        <f t="shared" si="542"/>
        <v>5041658.6900000032</v>
      </c>
      <c r="AL975" s="164">
        <f t="shared" si="542"/>
        <v>0</v>
      </c>
      <c r="AM975" s="164">
        <f t="shared" si="543"/>
        <v>5047695.6199999992</v>
      </c>
      <c r="AN975" s="166">
        <f t="shared" si="539"/>
        <v>0.99977222570178104</v>
      </c>
      <c r="AO975" s="166">
        <f t="shared" si="539"/>
        <v>0.72584781457313741</v>
      </c>
      <c r="AP975" s="166" t="str">
        <f t="shared" si="539"/>
        <v xml:space="preserve"> </v>
      </c>
      <c r="AQ975" s="166">
        <f t="shared" si="539"/>
        <v>0.88756413730119843</v>
      </c>
      <c r="AR975" s="164">
        <f t="shared" si="540"/>
        <v>0</v>
      </c>
      <c r="AS975" s="164">
        <f t="shared" si="540"/>
        <v>0</v>
      </c>
      <c r="AT975" s="164">
        <f t="shared" si="540"/>
        <v>0</v>
      </c>
      <c r="AU975" s="164">
        <f t="shared" si="541"/>
        <v>0</v>
      </c>
      <c r="AV975" s="167"/>
      <c r="AW975" s="168">
        <f>+AM975-'[1]Summary by PAP CY2015'!$BE$199</f>
        <v>0</v>
      </c>
    </row>
    <row r="976" spans="1:49" s="183" customFormat="1">
      <c r="A976" s="135" t="s">
        <v>369</v>
      </c>
      <c r="B976" s="136"/>
      <c r="C976" s="212" t="s">
        <v>51</v>
      </c>
      <c r="D976" s="179">
        <v>26504000</v>
      </c>
      <c r="E976" s="179">
        <v>18390000</v>
      </c>
      <c r="F976" s="179"/>
      <c r="G976" s="179">
        <f t="shared" si="531"/>
        <v>44894000</v>
      </c>
      <c r="H976" s="179"/>
      <c r="I976" s="179"/>
      <c r="J976" s="179"/>
      <c r="K976" s="179">
        <f t="shared" si="532"/>
        <v>0</v>
      </c>
      <c r="L976" s="179">
        <f t="shared" si="533"/>
        <v>26504000</v>
      </c>
      <c r="M976" s="179">
        <f t="shared" si="533"/>
        <v>18390000</v>
      </c>
      <c r="N976" s="179">
        <f t="shared" si="533"/>
        <v>0</v>
      </c>
      <c r="O976" s="179">
        <f t="shared" si="534"/>
        <v>44894000</v>
      </c>
      <c r="P976" s="179">
        <v>26504000</v>
      </c>
      <c r="Q976" s="179">
        <v>18390000</v>
      </c>
      <c r="R976" s="179"/>
      <c r="S976" s="179">
        <f t="shared" si="535"/>
        <v>44894000</v>
      </c>
      <c r="T976" s="179"/>
      <c r="U976" s="179"/>
      <c r="V976" s="179"/>
      <c r="W976" s="179">
        <f t="shared" si="536"/>
        <v>0</v>
      </c>
      <c r="X976" s="179">
        <f>-'[3]Central CY'!E202</f>
        <v>0</v>
      </c>
      <c r="Y976" s="179">
        <f>-'[3]Central CY'!E203</f>
        <v>-49188.41</v>
      </c>
      <c r="Z976" s="179">
        <f>-'[3]Central CY'!E204</f>
        <v>0</v>
      </c>
      <c r="AA976" s="179">
        <f t="shared" si="537"/>
        <v>-49188.41</v>
      </c>
      <c r="AB976" s="179">
        <f t="shared" si="529"/>
        <v>26504000</v>
      </c>
      <c r="AC976" s="179">
        <f t="shared" si="529"/>
        <v>18340811.59</v>
      </c>
      <c r="AD976" s="179">
        <f t="shared" si="529"/>
        <v>0</v>
      </c>
      <c r="AE976" s="179">
        <f t="shared" si="530"/>
        <v>44844811.590000004</v>
      </c>
      <c r="AF976" s="179">
        <f>'[3]Central CY'!F202</f>
        <v>26497963.070000004</v>
      </c>
      <c r="AG976" s="179">
        <f>'[3]Central CY'!F203</f>
        <v>13299152.899999997</v>
      </c>
      <c r="AH976" s="179">
        <f>'[3]Central CY'!F204</f>
        <v>0</v>
      </c>
      <c r="AI976" s="179">
        <f t="shared" si="538"/>
        <v>39797115.969999999</v>
      </c>
      <c r="AJ976" s="179">
        <f t="shared" si="542"/>
        <v>6036.9299999959767</v>
      </c>
      <c r="AK976" s="179">
        <f t="shared" si="542"/>
        <v>5041658.6900000032</v>
      </c>
      <c r="AL976" s="179">
        <f t="shared" si="542"/>
        <v>0</v>
      </c>
      <c r="AM976" s="179">
        <f t="shared" si="543"/>
        <v>5047695.6199999992</v>
      </c>
      <c r="AN976" s="181">
        <f t="shared" si="539"/>
        <v>0.99977222570178104</v>
      </c>
      <c r="AO976" s="181">
        <f t="shared" si="539"/>
        <v>0.7251125630258981</v>
      </c>
      <c r="AP976" s="181" t="str">
        <f t="shared" si="539"/>
        <v xml:space="preserve"> </v>
      </c>
      <c r="AQ976" s="181">
        <f t="shared" si="539"/>
        <v>0.88744081107644579</v>
      </c>
      <c r="AR976" s="179">
        <f t="shared" si="540"/>
        <v>0</v>
      </c>
      <c r="AS976" s="179">
        <f t="shared" si="540"/>
        <v>0</v>
      </c>
      <c r="AT976" s="179">
        <f t="shared" si="540"/>
        <v>0</v>
      </c>
      <c r="AU976" s="138">
        <f t="shared" si="541"/>
        <v>0</v>
      </c>
      <c r="AV976" s="182"/>
    </row>
    <row r="977" spans="1:49" s="183" customFormat="1">
      <c r="A977" s="135"/>
      <c r="B977" s="136"/>
      <c r="C977" s="218" t="s">
        <v>64</v>
      </c>
      <c r="D977" s="179"/>
      <c r="E977" s="179"/>
      <c r="F977" s="179"/>
      <c r="G977" s="179">
        <f t="shared" si="531"/>
        <v>0</v>
      </c>
      <c r="H977" s="179"/>
      <c r="I977" s="179"/>
      <c r="J977" s="179"/>
      <c r="K977" s="179">
        <f t="shared" si="532"/>
        <v>0</v>
      </c>
      <c r="L977" s="179">
        <f t="shared" si="533"/>
        <v>0</v>
      </c>
      <c r="M977" s="179">
        <f t="shared" si="533"/>
        <v>0</v>
      </c>
      <c r="N977" s="179">
        <f t="shared" si="533"/>
        <v>0</v>
      </c>
      <c r="O977" s="179">
        <f t="shared" si="534"/>
        <v>0</v>
      </c>
      <c r="P977" s="179"/>
      <c r="Q977" s="179"/>
      <c r="R977" s="179"/>
      <c r="S977" s="179">
        <f t="shared" si="535"/>
        <v>0</v>
      </c>
      <c r="T977" s="179"/>
      <c r="U977" s="179"/>
      <c r="V977" s="179"/>
      <c r="W977" s="179">
        <f t="shared" si="536"/>
        <v>0</v>
      </c>
      <c r="X977" s="179"/>
      <c r="Y977" s="179">
        <v>49188.41</v>
      </c>
      <c r="Z977" s="179"/>
      <c r="AA977" s="179">
        <f t="shared" si="537"/>
        <v>49188.41</v>
      </c>
      <c r="AB977" s="179">
        <f t="shared" si="529"/>
        <v>0</v>
      </c>
      <c r="AC977" s="179">
        <f t="shared" si="529"/>
        <v>49188.41</v>
      </c>
      <c r="AD977" s="179">
        <f t="shared" si="529"/>
        <v>0</v>
      </c>
      <c r="AE977" s="179">
        <f t="shared" si="530"/>
        <v>49188.41</v>
      </c>
      <c r="AF977" s="179">
        <f>+[3]JRMMC!AX200</f>
        <v>0</v>
      </c>
      <c r="AG977" s="179">
        <f>+[3]JRMMC!AX201</f>
        <v>49188.41</v>
      </c>
      <c r="AH977" s="179">
        <f>+[3]JRMMC!AX202</f>
        <v>0</v>
      </c>
      <c r="AI977" s="179">
        <f t="shared" si="538"/>
        <v>49188.41</v>
      </c>
      <c r="AJ977" s="179">
        <f t="shared" si="542"/>
        <v>0</v>
      </c>
      <c r="AK977" s="179">
        <f t="shared" si="542"/>
        <v>0</v>
      </c>
      <c r="AL977" s="179">
        <f t="shared" si="542"/>
        <v>0</v>
      </c>
      <c r="AM977" s="179">
        <f t="shared" si="543"/>
        <v>0</v>
      </c>
      <c r="AN977" s="181" t="str">
        <f t="shared" si="539"/>
        <v xml:space="preserve"> </v>
      </c>
      <c r="AO977" s="181">
        <f t="shared" si="539"/>
        <v>1</v>
      </c>
      <c r="AP977" s="181" t="str">
        <f t="shared" si="539"/>
        <v xml:space="preserve"> </v>
      </c>
      <c r="AQ977" s="181">
        <f t="shared" si="539"/>
        <v>1</v>
      </c>
      <c r="AR977" s="179">
        <f t="shared" si="540"/>
        <v>0</v>
      </c>
      <c r="AS977" s="179">
        <f t="shared" si="540"/>
        <v>0</v>
      </c>
      <c r="AT977" s="179">
        <f t="shared" si="540"/>
        <v>0</v>
      </c>
      <c r="AU977" s="138">
        <f t="shared" si="541"/>
        <v>0</v>
      </c>
      <c r="AV977" s="182"/>
    </row>
    <row r="978" spans="1:49" s="183" customFormat="1">
      <c r="A978" s="135"/>
      <c r="B978" s="136"/>
      <c r="C978" s="148"/>
      <c r="D978" s="179"/>
      <c r="E978" s="179"/>
      <c r="F978" s="179"/>
      <c r="G978" s="179">
        <f t="shared" si="531"/>
        <v>0</v>
      </c>
      <c r="H978" s="179"/>
      <c r="I978" s="179"/>
      <c r="J978" s="179"/>
      <c r="K978" s="179">
        <f t="shared" si="532"/>
        <v>0</v>
      </c>
      <c r="L978" s="179">
        <f t="shared" si="533"/>
        <v>0</v>
      </c>
      <c r="M978" s="179">
        <f t="shared" si="533"/>
        <v>0</v>
      </c>
      <c r="N978" s="179">
        <f t="shared" si="533"/>
        <v>0</v>
      </c>
      <c r="O978" s="179">
        <f t="shared" si="534"/>
        <v>0</v>
      </c>
      <c r="P978" s="179"/>
      <c r="Q978" s="179"/>
      <c r="R978" s="179"/>
      <c r="S978" s="179">
        <f t="shared" si="535"/>
        <v>0</v>
      </c>
      <c r="T978" s="179"/>
      <c r="U978" s="179"/>
      <c r="V978" s="179"/>
      <c r="W978" s="179">
        <f t="shared" si="536"/>
        <v>0</v>
      </c>
      <c r="X978" s="179"/>
      <c r="Y978" s="179"/>
      <c r="Z978" s="179"/>
      <c r="AA978" s="179">
        <f t="shared" si="537"/>
        <v>0</v>
      </c>
      <c r="AB978" s="179">
        <f t="shared" si="529"/>
        <v>0</v>
      </c>
      <c r="AC978" s="179">
        <f t="shared" si="529"/>
        <v>0</v>
      </c>
      <c r="AD978" s="179">
        <f t="shared" si="529"/>
        <v>0</v>
      </c>
      <c r="AE978" s="179">
        <f t="shared" si="530"/>
        <v>0</v>
      </c>
      <c r="AF978" s="179"/>
      <c r="AG978" s="179"/>
      <c r="AH978" s="179"/>
      <c r="AI978" s="179">
        <f t="shared" si="538"/>
        <v>0</v>
      </c>
      <c r="AJ978" s="179">
        <f t="shared" si="542"/>
        <v>0</v>
      </c>
      <c r="AK978" s="179">
        <f t="shared" si="542"/>
        <v>0</v>
      </c>
      <c r="AL978" s="179">
        <f t="shared" si="542"/>
        <v>0</v>
      </c>
      <c r="AM978" s="179">
        <f t="shared" si="543"/>
        <v>0</v>
      </c>
      <c r="AN978" s="181" t="str">
        <f t="shared" si="539"/>
        <v xml:space="preserve"> </v>
      </c>
      <c r="AO978" s="181" t="str">
        <f t="shared" si="539"/>
        <v xml:space="preserve"> </v>
      </c>
      <c r="AP978" s="181" t="str">
        <f t="shared" si="539"/>
        <v xml:space="preserve"> </v>
      </c>
      <c r="AQ978" s="181" t="str">
        <f t="shared" si="539"/>
        <v xml:space="preserve"> </v>
      </c>
      <c r="AR978" s="179">
        <f t="shared" si="540"/>
        <v>0</v>
      </c>
      <c r="AS978" s="179">
        <f t="shared" si="540"/>
        <v>0</v>
      </c>
      <c r="AT978" s="179">
        <f t="shared" si="540"/>
        <v>0</v>
      </c>
      <c r="AU978" s="138">
        <f t="shared" si="541"/>
        <v>0</v>
      </c>
      <c r="AV978" s="182"/>
    </row>
    <row r="979" spans="1:49" s="168" customFormat="1" ht="36">
      <c r="A979" s="176" t="s">
        <v>371</v>
      </c>
      <c r="B979" s="177"/>
      <c r="C979" s="211" t="s">
        <v>372</v>
      </c>
      <c r="D979" s="164">
        <v>146286000</v>
      </c>
      <c r="E979" s="164">
        <v>114303000</v>
      </c>
      <c r="F979" s="164">
        <v>15200000</v>
      </c>
      <c r="G979" s="164">
        <f t="shared" si="531"/>
        <v>275789000</v>
      </c>
      <c r="H979" s="164">
        <f>+[3]FDAL!E205+[3]FDAM!E205</f>
        <v>7595000</v>
      </c>
      <c r="I979" s="164">
        <f>+[3]FDAL!E206</f>
        <v>-7595000</v>
      </c>
      <c r="J979" s="164"/>
      <c r="K979" s="164">
        <f t="shared" si="532"/>
        <v>0</v>
      </c>
      <c r="L979" s="164">
        <f t="shared" si="533"/>
        <v>153881000</v>
      </c>
      <c r="M979" s="164">
        <f t="shared" si="533"/>
        <v>106708000</v>
      </c>
      <c r="N979" s="164">
        <f t="shared" si="533"/>
        <v>15200000</v>
      </c>
      <c r="O979" s="164">
        <f t="shared" si="534"/>
        <v>275789000</v>
      </c>
      <c r="P979" s="164">
        <v>146286000</v>
      </c>
      <c r="Q979" s="164">
        <v>114303000</v>
      </c>
      <c r="R979" s="164">
        <v>15200000</v>
      </c>
      <c r="S979" s="164">
        <f t="shared" si="535"/>
        <v>275789000</v>
      </c>
      <c r="T979" s="164">
        <f>+[3]FDAL!H205+[3]FDAM!H205</f>
        <v>7595000</v>
      </c>
      <c r="U979" s="164">
        <f>+[3]FDAL!H206</f>
        <v>-7595000</v>
      </c>
      <c r="V979" s="164"/>
      <c r="W979" s="164">
        <f t="shared" si="536"/>
        <v>0</v>
      </c>
      <c r="X979" s="164">
        <f>+[3]FDAL!I205+[3]FDAM!J205</f>
        <v>-1745545</v>
      </c>
      <c r="Y979" s="164">
        <f>+[3]FDAL!J206+[3]FDAL!I206</f>
        <v>0</v>
      </c>
      <c r="Z979" s="164"/>
      <c r="AA979" s="164">
        <f t="shared" si="537"/>
        <v>-1745545</v>
      </c>
      <c r="AB979" s="164">
        <f t="shared" si="529"/>
        <v>152135455</v>
      </c>
      <c r="AC979" s="164">
        <f t="shared" si="529"/>
        <v>106708000</v>
      </c>
      <c r="AD979" s="164">
        <f t="shared" si="529"/>
        <v>15200000</v>
      </c>
      <c r="AE979" s="164">
        <f t="shared" si="530"/>
        <v>274043455</v>
      </c>
      <c r="AF979" s="164">
        <f>+[3]FDAL!AX205+[3]FDAM!AX205</f>
        <v>151547157.81</v>
      </c>
      <c r="AG979" s="164">
        <f>+[3]FDAL!AX206</f>
        <v>104680298.59</v>
      </c>
      <c r="AH979" s="164">
        <f>+[3]FDAL!AX207</f>
        <v>223352</v>
      </c>
      <c r="AI979" s="164">
        <f t="shared" si="538"/>
        <v>256450808.40000001</v>
      </c>
      <c r="AJ979" s="164">
        <f t="shared" si="542"/>
        <v>588297.18999999762</v>
      </c>
      <c r="AK979" s="164">
        <f t="shared" si="542"/>
        <v>2027701.4099999964</v>
      </c>
      <c r="AL979" s="164">
        <f t="shared" si="542"/>
        <v>14976648</v>
      </c>
      <c r="AM979" s="164">
        <f t="shared" si="543"/>
        <v>17592646.599999994</v>
      </c>
      <c r="AN979" s="166">
        <f t="shared" si="539"/>
        <v>0.99613306976996263</v>
      </c>
      <c r="AO979" s="166">
        <f t="shared" si="539"/>
        <v>0.98099766268695887</v>
      </c>
      <c r="AP979" s="166">
        <f t="shared" si="539"/>
        <v>1.4694210526315789E-2</v>
      </c>
      <c r="AQ979" s="166">
        <f t="shared" si="539"/>
        <v>0.93580344183005582</v>
      </c>
      <c r="AR979" s="164">
        <f t="shared" si="540"/>
        <v>0</v>
      </c>
      <c r="AS979" s="164">
        <f t="shared" si="540"/>
        <v>0</v>
      </c>
      <c r="AT979" s="164">
        <f t="shared" si="540"/>
        <v>0</v>
      </c>
      <c r="AU979" s="131">
        <f t="shared" si="541"/>
        <v>0</v>
      </c>
      <c r="AV979" s="167"/>
      <c r="AW979" s="214">
        <f>+AM979+AM980+AM981+AM982+-'[1]Summary by PAP CY2015'!$BE$204-'[1]Summary by PAP CY2015'!$BE$209-'[1]Summary by PAP CY2015'!$BE$214</f>
        <v>2.9802322387695313E-8</v>
      </c>
    </row>
    <row r="980" spans="1:49" s="168" customFormat="1">
      <c r="A980" s="176" t="s">
        <v>373</v>
      </c>
      <c r="B980" s="177"/>
      <c r="C980" s="305" t="s">
        <v>374</v>
      </c>
      <c r="D980" s="164">
        <v>5345000</v>
      </c>
      <c r="E980" s="164">
        <v>9431000</v>
      </c>
      <c r="F980" s="164">
        <v>0</v>
      </c>
      <c r="G980" s="164">
        <f t="shared" si="531"/>
        <v>14776000</v>
      </c>
      <c r="H980" s="164">
        <f>+[3]FDAV!E210</f>
        <v>0</v>
      </c>
      <c r="I980" s="164">
        <f>+[3]FDAV!E211</f>
        <v>0</v>
      </c>
      <c r="J980" s="164"/>
      <c r="K980" s="164">
        <f t="shared" si="532"/>
        <v>0</v>
      </c>
      <c r="L980" s="164">
        <f t="shared" si="533"/>
        <v>5345000</v>
      </c>
      <c r="M980" s="164">
        <f t="shared" si="533"/>
        <v>9431000</v>
      </c>
      <c r="N980" s="164">
        <f t="shared" si="533"/>
        <v>0</v>
      </c>
      <c r="O980" s="164">
        <f t="shared" si="534"/>
        <v>14776000</v>
      </c>
      <c r="P980" s="164">
        <v>5345000</v>
      </c>
      <c r="Q980" s="164">
        <v>9431000</v>
      </c>
      <c r="R980" s="164">
        <v>0</v>
      </c>
      <c r="S980" s="164">
        <f t="shared" si="535"/>
        <v>14776000</v>
      </c>
      <c r="T980" s="164">
        <f>+[3]FDAV!H210</f>
        <v>0</v>
      </c>
      <c r="U980" s="164">
        <f>+[3]FDAV!H211</f>
        <v>0</v>
      </c>
      <c r="V980" s="164"/>
      <c r="W980" s="164">
        <f t="shared" si="536"/>
        <v>0</v>
      </c>
      <c r="X980" s="164">
        <f>+[3]FDAV!J210+[3]FDAV!I210</f>
        <v>0</v>
      </c>
      <c r="Y980" s="164">
        <f>+[3]FDAV!J211+[3]FDAV!I211</f>
        <v>-1000000</v>
      </c>
      <c r="Z980" s="164"/>
      <c r="AA980" s="164">
        <f t="shared" si="537"/>
        <v>-1000000</v>
      </c>
      <c r="AB980" s="164">
        <f t="shared" si="529"/>
        <v>5345000</v>
      </c>
      <c r="AC980" s="164">
        <f t="shared" si="529"/>
        <v>8431000</v>
      </c>
      <c r="AD980" s="164">
        <f t="shared" si="529"/>
        <v>0</v>
      </c>
      <c r="AE980" s="164">
        <f t="shared" si="530"/>
        <v>13776000</v>
      </c>
      <c r="AF980" s="164">
        <f>+[3]FDAV!AX210</f>
        <v>5126794.54</v>
      </c>
      <c r="AG980" s="164">
        <f>+[3]FDAV!AX211</f>
        <v>7333887.3000000007</v>
      </c>
      <c r="AH980" s="164">
        <f>+[3]FDAV!AX212</f>
        <v>0</v>
      </c>
      <c r="AI980" s="164">
        <f t="shared" si="538"/>
        <v>12460681.84</v>
      </c>
      <c r="AJ980" s="164">
        <f t="shared" si="542"/>
        <v>218205.45999999996</v>
      </c>
      <c r="AK980" s="164">
        <f t="shared" si="542"/>
        <v>1097112.6999999993</v>
      </c>
      <c r="AL980" s="164">
        <f t="shared" si="542"/>
        <v>0</v>
      </c>
      <c r="AM980" s="164">
        <f t="shared" si="543"/>
        <v>1315318.1599999992</v>
      </c>
      <c r="AN980" s="166">
        <f t="shared" si="539"/>
        <v>0.95917577923292796</v>
      </c>
      <c r="AO980" s="166">
        <f t="shared" si="539"/>
        <v>0.86987158106986129</v>
      </c>
      <c r="AP980" s="166" t="str">
        <f t="shared" si="539"/>
        <v xml:space="preserve"> </v>
      </c>
      <c r="AQ980" s="166">
        <f t="shared" si="539"/>
        <v>0.90452103948896634</v>
      </c>
      <c r="AR980" s="164">
        <f t="shared" si="540"/>
        <v>0</v>
      </c>
      <c r="AS980" s="164">
        <f t="shared" si="540"/>
        <v>0</v>
      </c>
      <c r="AT980" s="164">
        <f t="shared" si="540"/>
        <v>0</v>
      </c>
      <c r="AU980" s="131">
        <f t="shared" si="541"/>
        <v>0</v>
      </c>
      <c r="AV980" s="167"/>
      <c r="AW980" s="214"/>
    </row>
    <row r="981" spans="1:49" s="168" customFormat="1">
      <c r="A981" s="176" t="s">
        <v>373</v>
      </c>
      <c r="B981" s="177"/>
      <c r="C981" s="305" t="s">
        <v>375</v>
      </c>
      <c r="D981" s="164">
        <v>5348000</v>
      </c>
      <c r="E981" s="164">
        <v>11820000</v>
      </c>
      <c r="F981" s="164">
        <v>0</v>
      </c>
      <c r="G981" s="164">
        <f t="shared" si="531"/>
        <v>17168000</v>
      </c>
      <c r="H981" s="164">
        <f>+[3]FDAM!E210</f>
        <v>0</v>
      </c>
      <c r="I981" s="164">
        <f>+[3]FDAM!E211</f>
        <v>0</v>
      </c>
      <c r="J981" s="164"/>
      <c r="K981" s="164">
        <f t="shared" si="532"/>
        <v>0</v>
      </c>
      <c r="L981" s="164">
        <f t="shared" si="533"/>
        <v>5348000</v>
      </c>
      <c r="M981" s="164">
        <f t="shared" si="533"/>
        <v>11820000</v>
      </c>
      <c r="N981" s="164">
        <f t="shared" si="533"/>
        <v>0</v>
      </c>
      <c r="O981" s="164">
        <f t="shared" si="534"/>
        <v>17168000</v>
      </c>
      <c r="P981" s="164">
        <v>5348000</v>
      </c>
      <c r="Q981" s="164">
        <v>11820000</v>
      </c>
      <c r="R981" s="164">
        <v>0</v>
      </c>
      <c r="S981" s="164">
        <f t="shared" si="535"/>
        <v>17168000</v>
      </c>
      <c r="T981" s="164">
        <f>+[3]FDAM!H210</f>
        <v>0</v>
      </c>
      <c r="U981" s="164">
        <f>+[3]FDAM!H211</f>
        <v>0</v>
      </c>
      <c r="V981" s="164"/>
      <c r="W981" s="164">
        <f t="shared" si="536"/>
        <v>0</v>
      </c>
      <c r="X981" s="164">
        <f>+[3]FDAM!I210++[3]FDAM!J210</f>
        <v>1745545</v>
      </c>
      <c r="Y981" s="164">
        <f>+[3]FDAM!J211</f>
        <v>1000000</v>
      </c>
      <c r="Z981" s="164"/>
      <c r="AA981" s="164">
        <f t="shared" si="537"/>
        <v>2745545</v>
      </c>
      <c r="AB981" s="164">
        <f t="shared" si="529"/>
        <v>7093545</v>
      </c>
      <c r="AC981" s="164">
        <f t="shared" si="529"/>
        <v>12820000</v>
      </c>
      <c r="AD981" s="164">
        <f t="shared" si="529"/>
        <v>0</v>
      </c>
      <c r="AE981" s="164">
        <f t="shared" si="530"/>
        <v>19913545</v>
      </c>
      <c r="AF981" s="164">
        <f>+[3]FDAM!AX210</f>
        <v>7058156.9900000002</v>
      </c>
      <c r="AG981" s="164">
        <f>+[3]FDAM!AX211</f>
        <v>12820000</v>
      </c>
      <c r="AH981" s="164">
        <f>+[3]FDAM!AX212</f>
        <v>0</v>
      </c>
      <c r="AI981" s="164">
        <f t="shared" si="538"/>
        <v>19878156.990000002</v>
      </c>
      <c r="AJ981" s="164">
        <f t="shared" si="542"/>
        <v>35388.009999999776</v>
      </c>
      <c r="AK981" s="164">
        <f t="shared" si="542"/>
        <v>0</v>
      </c>
      <c r="AL981" s="164">
        <f t="shared" si="542"/>
        <v>0</v>
      </c>
      <c r="AM981" s="164">
        <f t="shared" si="543"/>
        <v>35388.009999999776</v>
      </c>
      <c r="AN981" s="166">
        <f t="shared" si="539"/>
        <v>0.99501123768158239</v>
      </c>
      <c r="AO981" s="166">
        <f t="shared" si="539"/>
        <v>1</v>
      </c>
      <c r="AP981" s="166" t="str">
        <f t="shared" si="539"/>
        <v xml:space="preserve"> </v>
      </c>
      <c r="AQ981" s="166">
        <f t="shared" si="539"/>
        <v>0.99822291761712956</v>
      </c>
      <c r="AR981" s="164">
        <f t="shared" si="540"/>
        <v>0</v>
      </c>
      <c r="AS981" s="164">
        <f t="shared" si="540"/>
        <v>0</v>
      </c>
      <c r="AT981" s="164">
        <f t="shared" si="540"/>
        <v>0</v>
      </c>
      <c r="AU981" s="131">
        <f t="shared" si="541"/>
        <v>0</v>
      </c>
      <c r="AV981" s="167"/>
    </row>
    <row r="982" spans="1:49" s="168" customFormat="1" ht="24">
      <c r="A982" s="176" t="s">
        <v>376</v>
      </c>
      <c r="B982" s="177"/>
      <c r="C982" s="211" t="s">
        <v>254</v>
      </c>
      <c r="D982" s="164">
        <v>85123000</v>
      </c>
      <c r="E982" s="164">
        <v>84341443</v>
      </c>
      <c r="F982" s="164">
        <v>120000</v>
      </c>
      <c r="G982" s="164">
        <f t="shared" si="531"/>
        <v>169584443</v>
      </c>
      <c r="H982" s="164">
        <f>+[3]BOQ!E215</f>
        <v>6925000</v>
      </c>
      <c r="I982" s="164">
        <f>+[3]BOQ!E216</f>
        <v>-6925000</v>
      </c>
      <c r="J982" s="164">
        <f>+[3]BOQ!E217</f>
        <v>0</v>
      </c>
      <c r="K982" s="164">
        <f t="shared" si="532"/>
        <v>0</v>
      </c>
      <c r="L982" s="164">
        <f t="shared" si="533"/>
        <v>92048000</v>
      </c>
      <c r="M982" s="164">
        <f t="shared" si="533"/>
        <v>77416443</v>
      </c>
      <c r="N982" s="164">
        <f t="shared" si="533"/>
        <v>120000</v>
      </c>
      <c r="O982" s="164">
        <f t="shared" si="534"/>
        <v>169584443</v>
      </c>
      <c r="P982" s="306">
        <v>85123000</v>
      </c>
      <c r="Q982" s="306">
        <v>71934582</v>
      </c>
      <c r="R982" s="306">
        <v>12526861</v>
      </c>
      <c r="S982" s="164">
        <f t="shared" si="535"/>
        <v>169584443</v>
      </c>
      <c r="T982" s="164">
        <f>+[3]BOQ!H215</f>
        <v>6925000</v>
      </c>
      <c r="U982" s="164">
        <f>+[3]BOQ!H216</f>
        <v>-6925000</v>
      </c>
      <c r="V982" s="164">
        <f>+[3]BOQ!H217</f>
        <v>0</v>
      </c>
      <c r="W982" s="164">
        <f t="shared" si="536"/>
        <v>0</v>
      </c>
      <c r="X982" s="164">
        <f>+[3]BOQ!I216</f>
        <v>0</v>
      </c>
      <c r="Y982" s="164">
        <f>+[3]BOQ!J216</f>
        <v>0</v>
      </c>
      <c r="Z982" s="164"/>
      <c r="AA982" s="164">
        <f t="shared" si="537"/>
        <v>0</v>
      </c>
      <c r="AB982" s="164">
        <f t="shared" si="529"/>
        <v>92048000</v>
      </c>
      <c r="AC982" s="164">
        <f t="shared" si="529"/>
        <v>65009582</v>
      </c>
      <c r="AD982" s="164">
        <f t="shared" si="529"/>
        <v>12526861</v>
      </c>
      <c r="AE982" s="164">
        <f t="shared" si="530"/>
        <v>169584443</v>
      </c>
      <c r="AF982" s="164">
        <f>+[3]BOQ!AX215</f>
        <v>91890660.230000019</v>
      </c>
      <c r="AG982" s="164">
        <f>+[3]BOQ!AX216</f>
        <v>64996647.599999994</v>
      </c>
      <c r="AH982" s="164">
        <f>+[3]BOQ!AX217</f>
        <v>10689094.810000001</v>
      </c>
      <c r="AI982" s="164">
        <f t="shared" si="538"/>
        <v>167576402.64000002</v>
      </c>
      <c r="AJ982" s="164">
        <f t="shared" si="542"/>
        <v>157339.76999998093</v>
      </c>
      <c r="AK982" s="164">
        <f t="shared" si="542"/>
        <v>12934.40000000596</v>
      </c>
      <c r="AL982" s="164">
        <f t="shared" si="542"/>
        <v>1837766.1899999995</v>
      </c>
      <c r="AM982" s="164">
        <f t="shared" si="543"/>
        <v>2008040.3599999864</v>
      </c>
      <c r="AN982" s="166">
        <f t="shared" si="539"/>
        <v>0.9982906769294283</v>
      </c>
      <c r="AO982" s="166">
        <f t="shared" si="539"/>
        <v>0.9998010385607462</v>
      </c>
      <c r="AP982" s="166">
        <f t="shared" si="539"/>
        <v>0.85329395847850475</v>
      </c>
      <c r="AQ982" s="166">
        <f t="shared" si="539"/>
        <v>0.98815905324523201</v>
      </c>
      <c r="AR982" s="164">
        <f t="shared" si="540"/>
        <v>0</v>
      </c>
      <c r="AS982" s="164">
        <f t="shared" si="540"/>
        <v>12406861</v>
      </c>
      <c r="AT982" s="164">
        <f t="shared" si="540"/>
        <v>-12406861</v>
      </c>
      <c r="AU982" s="131">
        <f t="shared" si="541"/>
        <v>0</v>
      </c>
      <c r="AV982" s="167"/>
      <c r="AW982" s="168">
        <f>+AM982-'[1]Summary by PAP CY2015'!$BE$214</f>
        <v>1.862645149230957E-9</v>
      </c>
    </row>
    <row r="983" spans="1:49">
      <c r="A983" s="169"/>
      <c r="B983" s="170"/>
      <c r="C983" s="171"/>
      <c r="D983" s="172"/>
      <c r="E983" s="172"/>
      <c r="F983" s="172"/>
      <c r="G983" s="138">
        <f t="shared" si="531"/>
        <v>0</v>
      </c>
      <c r="H983" s="172"/>
      <c r="I983" s="172"/>
      <c r="J983" s="172"/>
      <c r="K983" s="138">
        <f t="shared" si="532"/>
        <v>0</v>
      </c>
      <c r="L983" s="138">
        <f t="shared" si="533"/>
        <v>0</v>
      </c>
      <c r="M983" s="138">
        <f t="shared" si="533"/>
        <v>0</v>
      </c>
      <c r="N983" s="138">
        <f t="shared" si="533"/>
        <v>0</v>
      </c>
      <c r="O983" s="138">
        <f t="shared" si="534"/>
        <v>0</v>
      </c>
      <c r="P983" s="172"/>
      <c r="Q983" s="172"/>
      <c r="R983" s="172"/>
      <c r="S983" s="138">
        <f t="shared" si="535"/>
        <v>0</v>
      </c>
      <c r="T983" s="172"/>
      <c r="U983" s="172"/>
      <c r="V983" s="172"/>
      <c r="W983" s="138">
        <f t="shared" si="536"/>
        <v>0</v>
      </c>
      <c r="X983" s="138"/>
      <c r="Y983" s="138"/>
      <c r="Z983" s="138"/>
      <c r="AA983" s="138">
        <f t="shared" si="537"/>
        <v>0</v>
      </c>
      <c r="AB983" s="138">
        <f t="shared" si="529"/>
        <v>0</v>
      </c>
      <c r="AC983" s="138">
        <f t="shared" si="529"/>
        <v>0</v>
      </c>
      <c r="AD983" s="138">
        <f t="shared" si="529"/>
        <v>0</v>
      </c>
      <c r="AE983" s="138">
        <f t="shared" si="530"/>
        <v>0</v>
      </c>
      <c r="AF983" s="138"/>
      <c r="AG983" s="138"/>
      <c r="AH983" s="138"/>
      <c r="AI983" s="138">
        <f t="shared" si="538"/>
        <v>0</v>
      </c>
      <c r="AJ983" s="138">
        <f t="shared" si="542"/>
        <v>0</v>
      </c>
      <c r="AK983" s="138">
        <f t="shared" si="542"/>
        <v>0</v>
      </c>
      <c r="AL983" s="138">
        <f t="shared" si="542"/>
        <v>0</v>
      </c>
      <c r="AM983" s="138">
        <f t="shared" si="543"/>
        <v>0</v>
      </c>
      <c r="AN983" s="142" t="str">
        <f t="shared" si="539"/>
        <v xml:space="preserve"> </v>
      </c>
      <c r="AO983" s="142" t="str">
        <f t="shared" si="539"/>
        <v xml:space="preserve"> </v>
      </c>
      <c r="AP983" s="142" t="str">
        <f t="shared" si="539"/>
        <v xml:space="preserve"> </v>
      </c>
      <c r="AQ983" s="142" t="str">
        <f t="shared" si="539"/>
        <v xml:space="preserve"> </v>
      </c>
      <c r="AR983" s="138">
        <f t="shared" si="540"/>
        <v>0</v>
      </c>
      <c r="AS983" s="138">
        <f t="shared" si="540"/>
        <v>0</v>
      </c>
      <c r="AT983" s="138">
        <f t="shared" si="540"/>
        <v>0</v>
      </c>
      <c r="AU983" s="138">
        <f t="shared" si="541"/>
        <v>0</v>
      </c>
      <c r="AV983" s="173"/>
    </row>
    <row r="984" spans="1:49" s="309" customFormat="1">
      <c r="A984" s="185">
        <v>304010006</v>
      </c>
      <c r="B984" s="186"/>
      <c r="C984" s="285" t="s">
        <v>377</v>
      </c>
      <c r="D984" s="188">
        <f>SUM(D985:D1003)</f>
        <v>77827000</v>
      </c>
      <c r="E984" s="188">
        <f t="shared" ref="E984:AM984" si="546">SUM(E985:E1003)</f>
        <v>123226000</v>
      </c>
      <c r="F984" s="188">
        <f t="shared" si="546"/>
        <v>0</v>
      </c>
      <c r="G984" s="188">
        <f t="shared" si="546"/>
        <v>201053000</v>
      </c>
      <c r="H984" s="188">
        <f t="shared" si="546"/>
        <v>3253576</v>
      </c>
      <c r="I984" s="188">
        <f t="shared" si="546"/>
        <v>-3878576</v>
      </c>
      <c r="J984" s="188">
        <f t="shared" si="546"/>
        <v>0</v>
      </c>
      <c r="K984" s="188">
        <f t="shared" si="546"/>
        <v>-625000</v>
      </c>
      <c r="L984" s="188">
        <f t="shared" si="546"/>
        <v>81080576</v>
      </c>
      <c r="M984" s="188">
        <f t="shared" si="546"/>
        <v>119347424</v>
      </c>
      <c r="N984" s="188">
        <f t="shared" si="546"/>
        <v>0</v>
      </c>
      <c r="O984" s="188">
        <f t="shared" si="546"/>
        <v>200428000</v>
      </c>
      <c r="P984" s="188">
        <f t="shared" si="546"/>
        <v>77827000</v>
      </c>
      <c r="Q984" s="188">
        <f t="shared" si="546"/>
        <v>123226000</v>
      </c>
      <c r="R984" s="188">
        <f t="shared" si="546"/>
        <v>0</v>
      </c>
      <c r="S984" s="188">
        <f t="shared" si="546"/>
        <v>201053000</v>
      </c>
      <c r="T984" s="188">
        <f t="shared" si="546"/>
        <v>3253576</v>
      </c>
      <c r="U984" s="188">
        <f t="shared" si="546"/>
        <v>-3878576</v>
      </c>
      <c r="V984" s="188">
        <f t="shared" si="546"/>
        <v>0</v>
      </c>
      <c r="W984" s="188">
        <f t="shared" si="546"/>
        <v>-625000</v>
      </c>
      <c r="X984" s="188">
        <f t="shared" si="546"/>
        <v>0</v>
      </c>
      <c r="Y984" s="188">
        <f t="shared" si="546"/>
        <v>0</v>
      </c>
      <c r="Z984" s="188">
        <f t="shared" si="546"/>
        <v>0</v>
      </c>
      <c r="AA984" s="188">
        <f t="shared" si="546"/>
        <v>0</v>
      </c>
      <c r="AB984" s="188">
        <f t="shared" si="529"/>
        <v>81080576</v>
      </c>
      <c r="AC984" s="188">
        <f t="shared" si="529"/>
        <v>119347424</v>
      </c>
      <c r="AD984" s="188">
        <f t="shared" si="529"/>
        <v>0</v>
      </c>
      <c r="AE984" s="188">
        <f t="shared" si="530"/>
        <v>200428000</v>
      </c>
      <c r="AF984" s="188">
        <f t="shared" si="546"/>
        <v>76944703.199999988</v>
      </c>
      <c r="AG984" s="188">
        <f t="shared" si="546"/>
        <v>106089730.91999999</v>
      </c>
      <c r="AH984" s="188">
        <f t="shared" si="546"/>
        <v>0</v>
      </c>
      <c r="AI984" s="188">
        <f t="shared" si="546"/>
        <v>183034434.12</v>
      </c>
      <c r="AJ984" s="188">
        <f t="shared" si="546"/>
        <v>4135872.8000000007</v>
      </c>
      <c r="AK984" s="188">
        <f t="shared" si="546"/>
        <v>13257693.080000002</v>
      </c>
      <c r="AL984" s="188">
        <f t="shared" si="546"/>
        <v>0</v>
      </c>
      <c r="AM984" s="188">
        <f t="shared" si="546"/>
        <v>17393565.879999999</v>
      </c>
      <c r="AN984" s="189">
        <f t="shared" si="539"/>
        <v>0.94899058437868011</v>
      </c>
      <c r="AO984" s="189">
        <f t="shared" si="539"/>
        <v>0.8889151299989515</v>
      </c>
      <c r="AP984" s="189" t="str">
        <f t="shared" si="539"/>
        <v xml:space="preserve"> </v>
      </c>
      <c r="AQ984" s="189">
        <f t="shared" si="539"/>
        <v>0.91321788432753914</v>
      </c>
      <c r="AR984" s="188">
        <f>SUM(AR985:AR1003)</f>
        <v>0</v>
      </c>
      <c r="AS984" s="188">
        <f>SUM(AS985:AS1003)</f>
        <v>0</v>
      </c>
      <c r="AT984" s="188">
        <f>SUM(AT985:AT1003)</f>
        <v>0</v>
      </c>
      <c r="AU984" s="188">
        <f>SUM(AU985:AU1003)</f>
        <v>0</v>
      </c>
      <c r="AV984" s="307"/>
      <c r="AW984" s="308">
        <f>+AM984-'[1]Summary by PAP CY2015'!$BE$219</f>
        <v>0</v>
      </c>
    </row>
    <row r="985" spans="1:49" s="96" customFormat="1" ht="24">
      <c r="A985" s="135" t="s">
        <v>378</v>
      </c>
      <c r="B985" s="136"/>
      <c r="C985" s="137" t="s">
        <v>52</v>
      </c>
      <c r="D985" s="138">
        <v>1243000</v>
      </c>
      <c r="E985" s="138">
        <v>7536000</v>
      </c>
      <c r="F985" s="138">
        <v>0</v>
      </c>
      <c r="G985" s="138">
        <f t="shared" si="531"/>
        <v>8779000</v>
      </c>
      <c r="H985" s="138">
        <f>[3]CHDNCR!E220</f>
        <v>0</v>
      </c>
      <c r="I985" s="138">
        <f>[3]CHDNCR!E221</f>
        <v>-625000</v>
      </c>
      <c r="J985" s="138">
        <f>[3]CHDNCR!D222</f>
        <v>0</v>
      </c>
      <c r="K985" s="138">
        <f t="shared" si="532"/>
        <v>-625000</v>
      </c>
      <c r="L985" s="138">
        <f t="shared" si="533"/>
        <v>1243000</v>
      </c>
      <c r="M985" s="138">
        <f t="shared" si="533"/>
        <v>6911000</v>
      </c>
      <c r="N985" s="138">
        <f t="shared" si="533"/>
        <v>0</v>
      </c>
      <c r="O985" s="138">
        <f t="shared" si="534"/>
        <v>8154000</v>
      </c>
      <c r="P985" s="138">
        <v>1243000</v>
      </c>
      <c r="Q985" s="138">
        <v>7536000</v>
      </c>
      <c r="R985" s="138">
        <v>0</v>
      </c>
      <c r="S985" s="138">
        <f t="shared" si="535"/>
        <v>8779000</v>
      </c>
      <c r="T985" s="138">
        <f>[3]CHDNCR!H220</f>
        <v>0</v>
      </c>
      <c r="U985" s="138">
        <f>[3]CHDNCR!H221</f>
        <v>-625000</v>
      </c>
      <c r="V985" s="138">
        <f>[3]CHDNCR!P222</f>
        <v>0</v>
      </c>
      <c r="W985" s="138">
        <f t="shared" si="536"/>
        <v>-625000</v>
      </c>
      <c r="X985" s="138"/>
      <c r="Y985" s="138"/>
      <c r="Z985" s="138"/>
      <c r="AA985" s="138">
        <f t="shared" si="537"/>
        <v>0</v>
      </c>
      <c r="AB985" s="138">
        <f t="shared" si="529"/>
        <v>1243000</v>
      </c>
      <c r="AC985" s="138">
        <f t="shared" si="529"/>
        <v>6911000</v>
      </c>
      <c r="AD985" s="138">
        <f t="shared" si="529"/>
        <v>0</v>
      </c>
      <c r="AE985" s="138">
        <f t="shared" si="530"/>
        <v>8154000</v>
      </c>
      <c r="AF985" s="138">
        <f>[3]CHDNCR!AX220</f>
        <v>1243000</v>
      </c>
      <c r="AG985" s="138">
        <f>[3]CHDNCR!AX221</f>
        <v>4912089.97</v>
      </c>
      <c r="AH985" s="138">
        <f>[3]CHDNCR!AB222</f>
        <v>0</v>
      </c>
      <c r="AI985" s="138">
        <f t="shared" si="538"/>
        <v>6155089.9699999997</v>
      </c>
      <c r="AJ985" s="138">
        <f t="shared" si="542"/>
        <v>0</v>
      </c>
      <c r="AK985" s="138">
        <f t="shared" si="542"/>
        <v>1998910.0300000003</v>
      </c>
      <c r="AL985" s="138">
        <f t="shared" si="542"/>
        <v>0</v>
      </c>
      <c r="AM985" s="138">
        <f t="shared" si="543"/>
        <v>1998910.0300000003</v>
      </c>
      <c r="AN985" s="142">
        <f t="shared" si="539"/>
        <v>1</v>
      </c>
      <c r="AO985" s="142">
        <f t="shared" si="539"/>
        <v>0.71076399508030674</v>
      </c>
      <c r="AP985" s="142" t="str">
        <f t="shared" si="539"/>
        <v xml:space="preserve"> </v>
      </c>
      <c r="AQ985" s="142">
        <f t="shared" si="539"/>
        <v>0.75485528207014962</v>
      </c>
      <c r="AR985" s="138">
        <f t="shared" si="540"/>
        <v>0</v>
      </c>
      <c r="AS985" s="138">
        <f t="shared" si="540"/>
        <v>0</v>
      </c>
      <c r="AT985" s="138">
        <f t="shared" si="540"/>
        <v>0</v>
      </c>
      <c r="AU985" s="138">
        <f t="shared" si="541"/>
        <v>0</v>
      </c>
      <c r="AV985" s="143"/>
    </row>
    <row r="986" spans="1:49" s="96" customFormat="1">
      <c r="A986" s="135" t="s">
        <v>379</v>
      </c>
      <c r="B986" s="136"/>
      <c r="C986" s="137" t="s">
        <v>88</v>
      </c>
      <c r="D986" s="138">
        <v>6906000</v>
      </c>
      <c r="E986" s="138">
        <v>5353000</v>
      </c>
      <c r="F986" s="138">
        <v>0</v>
      </c>
      <c r="G986" s="138">
        <f>SUM(D986:F986)</f>
        <v>12259000</v>
      </c>
      <c r="H986" s="138">
        <f>[3]CHDCAR!E220</f>
        <v>707565</v>
      </c>
      <c r="I986" s="138">
        <f>[3]CHDCAR!E221</f>
        <v>-707565</v>
      </c>
      <c r="J986" s="138">
        <f>[3]CHDCAR!D222</f>
        <v>0</v>
      </c>
      <c r="K986" s="138">
        <f>SUM(H986:J986)</f>
        <v>0</v>
      </c>
      <c r="L986" s="138">
        <f>+D986+H986</f>
        <v>7613565</v>
      </c>
      <c r="M986" s="138">
        <f>+E986+I986</f>
        <v>4645435</v>
      </c>
      <c r="N986" s="138">
        <f>+F986+J986</f>
        <v>0</v>
      </c>
      <c r="O986" s="138">
        <f>SUM(L986:N986)</f>
        <v>12259000</v>
      </c>
      <c r="P986" s="138">
        <v>6906000</v>
      </c>
      <c r="Q986" s="138">
        <v>5353000</v>
      </c>
      <c r="R986" s="138">
        <v>0</v>
      </c>
      <c r="S986" s="138">
        <f>SUM(P986:R986)</f>
        <v>12259000</v>
      </c>
      <c r="T986" s="138">
        <f>[3]CHDCAR!H220</f>
        <v>707565</v>
      </c>
      <c r="U986" s="138">
        <f>[3]CHDCAR!H221</f>
        <v>-707565</v>
      </c>
      <c r="V986" s="138">
        <f>[3]CHDCAR!P222</f>
        <v>0</v>
      </c>
      <c r="W986" s="138">
        <f>SUM(T986:V986)</f>
        <v>0</v>
      </c>
      <c r="X986" s="138"/>
      <c r="Y986" s="138"/>
      <c r="Z986" s="138"/>
      <c r="AA986" s="138">
        <f>SUM(X986:Z986)</f>
        <v>0</v>
      </c>
      <c r="AB986" s="138">
        <f t="shared" si="529"/>
        <v>7613565</v>
      </c>
      <c r="AC986" s="138">
        <f t="shared" si="529"/>
        <v>4645435</v>
      </c>
      <c r="AD986" s="138">
        <f t="shared" si="529"/>
        <v>0</v>
      </c>
      <c r="AE986" s="138">
        <f t="shared" si="530"/>
        <v>12259000</v>
      </c>
      <c r="AF986" s="138">
        <f>[3]CHDCAR!AX220</f>
        <v>6905999.9999999991</v>
      </c>
      <c r="AG986" s="138">
        <f>[3]CHDCAR!AX221</f>
        <v>4543735.4399999995</v>
      </c>
      <c r="AH986" s="138">
        <f>[3]CHDCAR!AB222</f>
        <v>0</v>
      </c>
      <c r="AI986" s="138">
        <f>SUM(AF986:AH986)</f>
        <v>11449735.439999998</v>
      </c>
      <c r="AJ986" s="138">
        <f>+AB986-AF986</f>
        <v>707565.00000000093</v>
      </c>
      <c r="AK986" s="138">
        <f>+AC986-AG986</f>
        <v>101699.56000000052</v>
      </c>
      <c r="AL986" s="138">
        <f>+AD986-AH986</f>
        <v>0</v>
      </c>
      <c r="AM986" s="138">
        <f>SUM(AJ986:AL986)</f>
        <v>809264.56000000145</v>
      </c>
      <c r="AN986" s="142">
        <f>IF(AB986=0," ",AF986/AB986)</f>
        <v>0.90706521846204757</v>
      </c>
      <c r="AO986" s="142">
        <f>IF(AC986=0," ",AG986/AC986)</f>
        <v>0.9781076346994414</v>
      </c>
      <c r="AP986" s="142" t="str">
        <f>IF(AD986=0," ",AH986/AD986)</f>
        <v xml:space="preserve"> </v>
      </c>
      <c r="AQ986" s="142">
        <f>IF(AE986=0," ",AI986/AE986)</f>
        <v>0.93398608695652152</v>
      </c>
      <c r="AR986" s="138">
        <f>+L986-P986-T986</f>
        <v>0</v>
      </c>
      <c r="AS986" s="138">
        <f>+M986-Q986-U986</f>
        <v>0</v>
      </c>
      <c r="AT986" s="138">
        <f>+N986-R986-V986</f>
        <v>0</v>
      </c>
      <c r="AU986" s="138">
        <f>SUM(AR986:AT986)</f>
        <v>0</v>
      </c>
      <c r="AV986" s="143"/>
    </row>
    <row r="987" spans="1:49" s="96" customFormat="1">
      <c r="A987" s="135" t="s">
        <v>380</v>
      </c>
      <c r="B987" s="136"/>
      <c r="C987" s="144" t="s">
        <v>80</v>
      </c>
      <c r="D987" s="138">
        <v>5917000</v>
      </c>
      <c r="E987" s="138">
        <v>10457000</v>
      </c>
      <c r="F987" s="138">
        <v>0</v>
      </c>
      <c r="G987" s="138">
        <f t="shared" si="531"/>
        <v>16374000</v>
      </c>
      <c r="H987" s="138">
        <f>[3]CHD1!E220</f>
        <v>0</v>
      </c>
      <c r="I987" s="138">
        <f>[3]CHD1!E221</f>
        <v>0</v>
      </c>
      <c r="J987" s="138">
        <f>[3]CHD1!D222</f>
        <v>0</v>
      </c>
      <c r="K987" s="138">
        <f t="shared" si="532"/>
        <v>0</v>
      </c>
      <c r="L987" s="138">
        <f t="shared" si="533"/>
        <v>5917000</v>
      </c>
      <c r="M987" s="138">
        <f t="shared" si="533"/>
        <v>10457000</v>
      </c>
      <c r="N987" s="138">
        <f t="shared" si="533"/>
        <v>0</v>
      </c>
      <c r="O987" s="138">
        <f t="shared" si="534"/>
        <v>16374000</v>
      </c>
      <c r="P987" s="138">
        <v>5917000</v>
      </c>
      <c r="Q987" s="138">
        <v>10457000</v>
      </c>
      <c r="R987" s="138">
        <v>0</v>
      </c>
      <c r="S987" s="138">
        <f t="shared" si="535"/>
        <v>16374000</v>
      </c>
      <c r="T987" s="138">
        <f>[3]CHD1!H220</f>
        <v>0</v>
      </c>
      <c r="U987" s="138">
        <f>[3]CHD1!H221</f>
        <v>0</v>
      </c>
      <c r="V987" s="138">
        <f>[3]CHD1!P222</f>
        <v>0</v>
      </c>
      <c r="W987" s="138">
        <f t="shared" si="536"/>
        <v>0</v>
      </c>
      <c r="X987" s="138"/>
      <c r="Y987" s="247">
        <f>+[3]CHD1!J221+[3]CHD1!I221</f>
        <v>-144000</v>
      </c>
      <c r="Z987" s="138"/>
      <c r="AA987" s="138">
        <f t="shared" si="537"/>
        <v>-144000</v>
      </c>
      <c r="AB987" s="138">
        <f t="shared" si="529"/>
        <v>5917000</v>
      </c>
      <c r="AC987" s="138">
        <f t="shared" si="529"/>
        <v>10313000</v>
      </c>
      <c r="AD987" s="138">
        <f t="shared" si="529"/>
        <v>0</v>
      </c>
      <c r="AE987" s="138">
        <f t="shared" si="530"/>
        <v>16230000</v>
      </c>
      <c r="AF987" s="138">
        <f>[3]CHD1!AX220</f>
        <v>2303990.27</v>
      </c>
      <c r="AG987" s="138">
        <f>[3]CHD1!AX221</f>
        <v>10124353.16</v>
      </c>
      <c r="AH987" s="138">
        <f>[3]CHD1!AB222</f>
        <v>0</v>
      </c>
      <c r="AI987" s="138">
        <f t="shared" si="538"/>
        <v>12428343.43</v>
      </c>
      <c r="AJ987" s="138">
        <f t="shared" si="542"/>
        <v>3613009.73</v>
      </c>
      <c r="AK987" s="138">
        <f t="shared" si="542"/>
        <v>188646.83999999985</v>
      </c>
      <c r="AL987" s="138">
        <f t="shared" si="542"/>
        <v>0</v>
      </c>
      <c r="AM987" s="138">
        <f t="shared" si="543"/>
        <v>3801656.57</v>
      </c>
      <c r="AN987" s="142">
        <f t="shared" si="539"/>
        <v>0.38938486902146358</v>
      </c>
      <c r="AO987" s="142">
        <f t="shared" si="539"/>
        <v>0.98170785998254628</v>
      </c>
      <c r="AP987" s="142" t="str">
        <f t="shared" si="539"/>
        <v xml:space="preserve"> </v>
      </c>
      <c r="AQ987" s="142">
        <f t="shared" si="539"/>
        <v>0.76576361244608748</v>
      </c>
      <c r="AR987" s="138">
        <f t="shared" si="540"/>
        <v>0</v>
      </c>
      <c r="AS987" s="138">
        <f t="shared" si="540"/>
        <v>0</v>
      </c>
      <c r="AT987" s="138">
        <f t="shared" si="540"/>
        <v>0</v>
      </c>
      <c r="AU987" s="138">
        <f t="shared" si="541"/>
        <v>0</v>
      </c>
      <c r="AV987" s="143"/>
    </row>
    <row r="988" spans="1:49" s="96" customFormat="1" ht="24">
      <c r="A988" s="135" t="s">
        <v>381</v>
      </c>
      <c r="B988" s="136"/>
      <c r="C988" s="137" t="s">
        <v>91</v>
      </c>
      <c r="D988" s="138">
        <v>2881000</v>
      </c>
      <c r="E988" s="138">
        <v>8263000</v>
      </c>
      <c r="F988" s="138">
        <v>0</v>
      </c>
      <c r="G988" s="138">
        <f t="shared" si="531"/>
        <v>11144000</v>
      </c>
      <c r="H988" s="138">
        <f>[3]CHD2!E220</f>
        <v>0</v>
      </c>
      <c r="I988" s="138">
        <f>[3]CHD2!E221</f>
        <v>0</v>
      </c>
      <c r="J988" s="138">
        <f>[3]CHD2!D222</f>
        <v>0</v>
      </c>
      <c r="K988" s="138">
        <f t="shared" si="532"/>
        <v>0</v>
      </c>
      <c r="L988" s="138">
        <f t="shared" si="533"/>
        <v>2881000</v>
      </c>
      <c r="M988" s="138">
        <f t="shared" si="533"/>
        <v>8263000</v>
      </c>
      <c r="N988" s="138">
        <f t="shared" si="533"/>
        <v>0</v>
      </c>
      <c r="O988" s="138">
        <f t="shared" si="534"/>
        <v>11144000</v>
      </c>
      <c r="P988" s="138">
        <v>2881000</v>
      </c>
      <c r="Q988" s="138">
        <v>8263000</v>
      </c>
      <c r="R988" s="138">
        <v>0</v>
      </c>
      <c r="S988" s="138">
        <f t="shared" si="535"/>
        <v>11144000</v>
      </c>
      <c r="T988" s="138">
        <f>[3]CHD2!H220</f>
        <v>0</v>
      </c>
      <c r="U988" s="138">
        <f>[3]CHD2!H221</f>
        <v>0</v>
      </c>
      <c r="V988" s="138">
        <f>[3]CHD2!P222</f>
        <v>0</v>
      </c>
      <c r="W988" s="138">
        <f t="shared" si="536"/>
        <v>0</v>
      </c>
      <c r="X988" s="138"/>
      <c r="Y988" s="138"/>
      <c r="Z988" s="138"/>
      <c r="AA988" s="138">
        <f t="shared" si="537"/>
        <v>0</v>
      </c>
      <c r="AB988" s="138">
        <f t="shared" si="529"/>
        <v>2881000</v>
      </c>
      <c r="AC988" s="138">
        <f t="shared" si="529"/>
        <v>8263000</v>
      </c>
      <c r="AD988" s="138">
        <f t="shared" si="529"/>
        <v>0</v>
      </c>
      <c r="AE988" s="138">
        <f t="shared" si="530"/>
        <v>11144000</v>
      </c>
      <c r="AF988" s="138">
        <f>[3]CHD2!AX220</f>
        <v>2877895.02</v>
      </c>
      <c r="AG988" s="138">
        <f>[3]CHD2!AX221</f>
        <v>7956341.2599999998</v>
      </c>
      <c r="AH988" s="138">
        <f>[3]CHD2!AB222</f>
        <v>0</v>
      </c>
      <c r="AI988" s="138">
        <f t="shared" si="538"/>
        <v>10834236.279999999</v>
      </c>
      <c r="AJ988" s="138">
        <f t="shared" si="542"/>
        <v>3104.9799999999814</v>
      </c>
      <c r="AK988" s="138">
        <f t="shared" si="542"/>
        <v>306658.74000000022</v>
      </c>
      <c r="AL988" s="138">
        <f t="shared" si="542"/>
        <v>0</v>
      </c>
      <c r="AM988" s="138">
        <f t="shared" si="543"/>
        <v>309763.7200000002</v>
      </c>
      <c r="AN988" s="142">
        <f t="shared" si="539"/>
        <v>0.99892225616105523</v>
      </c>
      <c r="AO988" s="142">
        <f t="shared" si="539"/>
        <v>0.96288772358707486</v>
      </c>
      <c r="AP988" s="142" t="str">
        <f t="shared" si="539"/>
        <v xml:space="preserve"> </v>
      </c>
      <c r="AQ988" s="142">
        <f t="shared" si="539"/>
        <v>0.97220354271356779</v>
      </c>
      <c r="AR988" s="138">
        <f t="shared" si="540"/>
        <v>0</v>
      </c>
      <c r="AS988" s="138">
        <f t="shared" si="540"/>
        <v>0</v>
      </c>
      <c r="AT988" s="138">
        <f t="shared" si="540"/>
        <v>0</v>
      </c>
      <c r="AU988" s="138">
        <f t="shared" si="541"/>
        <v>0</v>
      </c>
      <c r="AV988" s="143"/>
    </row>
    <row r="989" spans="1:49" s="96" customFormat="1">
      <c r="A989" s="135" t="s">
        <v>382</v>
      </c>
      <c r="B989" s="136"/>
      <c r="C989" s="137" t="s">
        <v>93</v>
      </c>
      <c r="D989" s="138">
        <v>3883000</v>
      </c>
      <c r="E989" s="138">
        <v>10990000</v>
      </c>
      <c r="F989" s="138">
        <v>0</v>
      </c>
      <c r="G989" s="138">
        <f t="shared" si="531"/>
        <v>14873000</v>
      </c>
      <c r="H989" s="138">
        <f>[3]CHD3!E220</f>
        <v>0</v>
      </c>
      <c r="I989" s="138">
        <f>[3]CHD3!E221</f>
        <v>0</v>
      </c>
      <c r="J989" s="138">
        <f>[3]CHD3!D222</f>
        <v>0</v>
      </c>
      <c r="K989" s="138">
        <f t="shared" si="532"/>
        <v>0</v>
      </c>
      <c r="L989" s="138">
        <f t="shared" si="533"/>
        <v>3883000</v>
      </c>
      <c r="M989" s="138">
        <f t="shared" si="533"/>
        <v>10990000</v>
      </c>
      <c r="N989" s="138">
        <f t="shared" si="533"/>
        <v>0</v>
      </c>
      <c r="O989" s="138">
        <f t="shared" si="534"/>
        <v>14873000</v>
      </c>
      <c r="P989" s="138">
        <v>3883000</v>
      </c>
      <c r="Q989" s="138">
        <v>10990000</v>
      </c>
      <c r="R989" s="138">
        <v>0</v>
      </c>
      <c r="S989" s="138">
        <f t="shared" si="535"/>
        <v>14873000</v>
      </c>
      <c r="T989" s="138">
        <f>[3]CHD3!H220</f>
        <v>0</v>
      </c>
      <c r="U989" s="138">
        <f>[3]CHD3!H221</f>
        <v>0</v>
      </c>
      <c r="V989" s="138">
        <f>[3]CHD3!P222</f>
        <v>0</v>
      </c>
      <c r="W989" s="138">
        <f t="shared" si="536"/>
        <v>0</v>
      </c>
      <c r="X989" s="138"/>
      <c r="Y989" s="138"/>
      <c r="Z989" s="138"/>
      <c r="AA989" s="138">
        <f t="shared" si="537"/>
        <v>0</v>
      </c>
      <c r="AB989" s="138">
        <f t="shared" si="529"/>
        <v>3883000</v>
      </c>
      <c r="AC989" s="138">
        <f t="shared" si="529"/>
        <v>10990000</v>
      </c>
      <c r="AD989" s="138">
        <f t="shared" si="529"/>
        <v>0</v>
      </c>
      <c r="AE989" s="138">
        <f t="shared" si="530"/>
        <v>14873000</v>
      </c>
      <c r="AF989" s="138">
        <f>[3]CHD3!AX220</f>
        <v>3883000</v>
      </c>
      <c r="AG989" s="138">
        <f>[3]CHD3!AX221</f>
        <v>10990000</v>
      </c>
      <c r="AH989" s="138">
        <f>[3]CHD3!AB222</f>
        <v>0</v>
      </c>
      <c r="AI989" s="138">
        <f t="shared" si="538"/>
        <v>14873000</v>
      </c>
      <c r="AJ989" s="138">
        <f t="shared" si="542"/>
        <v>0</v>
      </c>
      <c r="AK989" s="138">
        <f t="shared" si="542"/>
        <v>0</v>
      </c>
      <c r="AL989" s="138">
        <f t="shared" si="542"/>
        <v>0</v>
      </c>
      <c r="AM989" s="138">
        <f t="shared" si="543"/>
        <v>0</v>
      </c>
      <c r="AN989" s="142">
        <f t="shared" si="539"/>
        <v>1</v>
      </c>
      <c r="AO989" s="142">
        <f t="shared" si="539"/>
        <v>1</v>
      </c>
      <c r="AP989" s="142" t="str">
        <f t="shared" si="539"/>
        <v xml:space="preserve"> </v>
      </c>
      <c r="AQ989" s="142">
        <f t="shared" si="539"/>
        <v>1</v>
      </c>
      <c r="AR989" s="138">
        <f t="shared" si="540"/>
        <v>0</v>
      </c>
      <c r="AS989" s="138">
        <f t="shared" si="540"/>
        <v>0</v>
      </c>
      <c r="AT989" s="138">
        <f t="shared" si="540"/>
        <v>0</v>
      </c>
      <c r="AU989" s="138">
        <f t="shared" si="541"/>
        <v>0</v>
      </c>
      <c r="AV989" s="143"/>
    </row>
    <row r="990" spans="1:49" s="96" customFormat="1">
      <c r="A990" s="135" t="s">
        <v>383</v>
      </c>
      <c r="B990" s="136"/>
      <c r="C990" s="137" t="s">
        <v>95</v>
      </c>
      <c r="D990" s="138">
        <v>4818000</v>
      </c>
      <c r="E990" s="138">
        <v>7075000</v>
      </c>
      <c r="F990" s="138">
        <v>0</v>
      </c>
      <c r="G990" s="138">
        <f t="shared" si="531"/>
        <v>11893000</v>
      </c>
      <c r="H990" s="138">
        <f>[3]CHD4A!E220</f>
        <v>0</v>
      </c>
      <c r="I990" s="138">
        <f>[3]CHD4A!E221</f>
        <v>0</v>
      </c>
      <c r="J990" s="138">
        <f>[3]CHD4A!D222</f>
        <v>0</v>
      </c>
      <c r="K990" s="138">
        <f t="shared" si="532"/>
        <v>0</v>
      </c>
      <c r="L990" s="138">
        <f t="shared" si="533"/>
        <v>4818000</v>
      </c>
      <c r="M990" s="138">
        <f t="shared" si="533"/>
        <v>7075000</v>
      </c>
      <c r="N990" s="138">
        <f t="shared" si="533"/>
        <v>0</v>
      </c>
      <c r="O990" s="138">
        <f t="shared" si="534"/>
        <v>11893000</v>
      </c>
      <c r="P990" s="138">
        <v>4818000</v>
      </c>
      <c r="Q990" s="138">
        <v>7075000</v>
      </c>
      <c r="R990" s="138">
        <v>0</v>
      </c>
      <c r="S990" s="138">
        <f t="shared" si="535"/>
        <v>11893000</v>
      </c>
      <c r="T990" s="138">
        <f>[3]CHD4A!H220</f>
        <v>0</v>
      </c>
      <c r="U990" s="138">
        <f>[3]CHD4A!H221</f>
        <v>0</v>
      </c>
      <c r="V990" s="138">
        <f>[3]CHD4A!P222</f>
        <v>0</v>
      </c>
      <c r="W990" s="138">
        <f t="shared" si="536"/>
        <v>0</v>
      </c>
      <c r="X990" s="138"/>
      <c r="Y990" s="138"/>
      <c r="Z990" s="138"/>
      <c r="AA990" s="138">
        <f t="shared" si="537"/>
        <v>0</v>
      </c>
      <c r="AB990" s="138">
        <f t="shared" si="529"/>
        <v>4818000</v>
      </c>
      <c r="AC990" s="138">
        <f t="shared" si="529"/>
        <v>7075000</v>
      </c>
      <c r="AD990" s="138">
        <f t="shared" si="529"/>
        <v>0</v>
      </c>
      <c r="AE990" s="138">
        <f t="shared" si="530"/>
        <v>11893000</v>
      </c>
      <c r="AF990" s="138">
        <f>[3]CHD4A!AX220</f>
        <v>4113893.3899999997</v>
      </c>
      <c r="AG990" s="138">
        <f>[3]CHD4A!AX221</f>
        <v>5849391.4400000004</v>
      </c>
      <c r="AH990" s="138">
        <f>[3]CHD4A!AB222</f>
        <v>0</v>
      </c>
      <c r="AI990" s="138">
        <f t="shared" si="538"/>
        <v>9963284.8300000001</v>
      </c>
      <c r="AJ990" s="138">
        <f t="shared" si="542"/>
        <v>704106.61000000034</v>
      </c>
      <c r="AK990" s="138">
        <f t="shared" si="542"/>
        <v>1225608.5599999996</v>
      </c>
      <c r="AL990" s="138">
        <f t="shared" si="542"/>
        <v>0</v>
      </c>
      <c r="AM990" s="138">
        <f t="shared" si="543"/>
        <v>1929715.17</v>
      </c>
      <c r="AN990" s="142">
        <f t="shared" si="539"/>
        <v>0.8538591511000414</v>
      </c>
      <c r="AO990" s="142">
        <f t="shared" si="539"/>
        <v>0.8267691081272085</v>
      </c>
      <c r="AP990" s="142" t="str">
        <f t="shared" si="539"/>
        <v xml:space="preserve"> </v>
      </c>
      <c r="AQ990" s="142">
        <f t="shared" si="539"/>
        <v>0.83774361641301609</v>
      </c>
      <c r="AR990" s="138">
        <f t="shared" si="540"/>
        <v>0</v>
      </c>
      <c r="AS990" s="138">
        <f t="shared" si="540"/>
        <v>0</v>
      </c>
      <c r="AT990" s="138">
        <f t="shared" si="540"/>
        <v>0</v>
      </c>
      <c r="AU990" s="138">
        <f t="shared" si="541"/>
        <v>0</v>
      </c>
      <c r="AV990" s="143"/>
    </row>
    <row r="991" spans="1:49" s="96" customFormat="1">
      <c r="A991" s="135" t="s">
        <v>384</v>
      </c>
      <c r="B991" s="136"/>
      <c r="C991" s="137" t="s">
        <v>97</v>
      </c>
      <c r="D991" s="138">
        <v>2963000</v>
      </c>
      <c r="E991" s="138">
        <v>6280000</v>
      </c>
      <c r="F991" s="138">
        <v>0</v>
      </c>
      <c r="G991" s="138">
        <f t="shared" si="531"/>
        <v>9243000</v>
      </c>
      <c r="H991" s="138">
        <f>[3]CHD4B!E220</f>
        <v>0</v>
      </c>
      <c r="I991" s="138">
        <f>[3]CHD4B!E221</f>
        <v>0</v>
      </c>
      <c r="J991" s="138">
        <f>[3]CHD4B!D222</f>
        <v>0</v>
      </c>
      <c r="K991" s="138">
        <f t="shared" si="532"/>
        <v>0</v>
      </c>
      <c r="L991" s="138">
        <f t="shared" si="533"/>
        <v>2963000</v>
      </c>
      <c r="M991" s="138">
        <f t="shared" si="533"/>
        <v>6280000</v>
      </c>
      <c r="N991" s="138">
        <f t="shared" si="533"/>
        <v>0</v>
      </c>
      <c r="O991" s="138">
        <f t="shared" si="534"/>
        <v>9243000</v>
      </c>
      <c r="P991" s="138">
        <v>2963000</v>
      </c>
      <c r="Q991" s="138">
        <v>6280000</v>
      </c>
      <c r="R991" s="138">
        <v>0</v>
      </c>
      <c r="S991" s="138">
        <f t="shared" si="535"/>
        <v>9243000</v>
      </c>
      <c r="T991" s="138">
        <f>[3]CHD4B!H220</f>
        <v>0</v>
      </c>
      <c r="U991" s="138">
        <f>[3]CHD4B!H221</f>
        <v>0</v>
      </c>
      <c r="V991" s="138">
        <f>[3]CHD4B!P222</f>
        <v>0</v>
      </c>
      <c r="W991" s="138">
        <f t="shared" si="536"/>
        <v>0</v>
      </c>
      <c r="X991" s="138"/>
      <c r="Y991" s="138"/>
      <c r="Z991" s="138"/>
      <c r="AA991" s="138">
        <f t="shared" si="537"/>
        <v>0</v>
      </c>
      <c r="AB991" s="138">
        <f t="shared" si="529"/>
        <v>2963000</v>
      </c>
      <c r="AC991" s="138">
        <f t="shared" si="529"/>
        <v>6280000</v>
      </c>
      <c r="AD991" s="138">
        <f t="shared" si="529"/>
        <v>0</v>
      </c>
      <c r="AE991" s="138">
        <f t="shared" si="530"/>
        <v>9243000</v>
      </c>
      <c r="AF991" s="138">
        <f>[3]CHD4B!AX220</f>
        <v>4713000</v>
      </c>
      <c r="AG991" s="138">
        <f>[3]CHD4B!AX221</f>
        <v>5782708.0099999998</v>
      </c>
      <c r="AH991" s="138">
        <f>[3]CHD4B!AB222</f>
        <v>0</v>
      </c>
      <c r="AI991" s="138">
        <f t="shared" si="538"/>
        <v>10495708.01</v>
      </c>
      <c r="AJ991" s="138">
        <f t="shared" si="542"/>
        <v>-1750000</v>
      </c>
      <c r="AK991" s="138">
        <f t="shared" si="542"/>
        <v>497291.99000000022</v>
      </c>
      <c r="AL991" s="138">
        <f t="shared" si="542"/>
        <v>0</v>
      </c>
      <c r="AM991" s="138">
        <f t="shared" si="543"/>
        <v>-1252708.0099999998</v>
      </c>
      <c r="AN991" s="142">
        <f t="shared" si="539"/>
        <v>1.5906176172797839</v>
      </c>
      <c r="AO991" s="142">
        <f t="shared" si="539"/>
        <v>0.92081337738853497</v>
      </c>
      <c r="AP991" s="142" t="str">
        <f t="shared" si="539"/>
        <v xml:space="preserve"> </v>
      </c>
      <c r="AQ991" s="142">
        <f t="shared" si="539"/>
        <v>1.1355304565617224</v>
      </c>
      <c r="AR991" s="138">
        <f t="shared" si="540"/>
        <v>0</v>
      </c>
      <c r="AS991" s="138">
        <f t="shared" si="540"/>
        <v>0</v>
      </c>
      <c r="AT991" s="138">
        <f t="shared" si="540"/>
        <v>0</v>
      </c>
      <c r="AU991" s="138">
        <f t="shared" si="541"/>
        <v>0</v>
      </c>
      <c r="AV991" s="143"/>
    </row>
    <row r="992" spans="1:49" s="96" customFormat="1">
      <c r="A992" s="135" t="s">
        <v>385</v>
      </c>
      <c r="B992" s="136"/>
      <c r="C992" s="137" t="s">
        <v>53</v>
      </c>
      <c r="D992" s="138">
        <v>4390000</v>
      </c>
      <c r="E992" s="138">
        <v>7472000</v>
      </c>
      <c r="F992" s="138">
        <v>0</v>
      </c>
      <c r="G992" s="138">
        <f t="shared" si="531"/>
        <v>11862000</v>
      </c>
      <c r="H992" s="138">
        <f>[3]CHD5!E220</f>
        <v>475000</v>
      </c>
      <c r="I992" s="138">
        <f>[3]CHD5!E221</f>
        <v>-475000</v>
      </c>
      <c r="J992" s="138">
        <f>[3]CHD5!D222</f>
        <v>0</v>
      </c>
      <c r="K992" s="138">
        <f t="shared" si="532"/>
        <v>0</v>
      </c>
      <c r="L992" s="138">
        <f t="shared" si="533"/>
        <v>4865000</v>
      </c>
      <c r="M992" s="138">
        <f t="shared" si="533"/>
        <v>6997000</v>
      </c>
      <c r="N992" s="138">
        <f t="shared" si="533"/>
        <v>0</v>
      </c>
      <c r="O992" s="138">
        <f t="shared" si="534"/>
        <v>11862000</v>
      </c>
      <c r="P992" s="138">
        <v>4390000</v>
      </c>
      <c r="Q992" s="138">
        <v>7472000</v>
      </c>
      <c r="R992" s="138">
        <v>0</v>
      </c>
      <c r="S992" s="138">
        <f t="shared" si="535"/>
        <v>11862000</v>
      </c>
      <c r="T992" s="138">
        <f>[3]CHD5!H220</f>
        <v>475000</v>
      </c>
      <c r="U992" s="138">
        <f>[3]CHD5!H221</f>
        <v>-475000</v>
      </c>
      <c r="V992" s="138">
        <f>[3]CHD5!P222</f>
        <v>0</v>
      </c>
      <c r="W992" s="138">
        <f t="shared" si="536"/>
        <v>0</v>
      </c>
      <c r="X992" s="138">
        <f>+[3]CHD5!I220</f>
        <v>-90219.1</v>
      </c>
      <c r="Y992" s="138"/>
      <c r="Z992" s="138"/>
      <c r="AA992" s="138">
        <f t="shared" si="537"/>
        <v>-90219.1</v>
      </c>
      <c r="AB992" s="138">
        <f t="shared" si="529"/>
        <v>4774780.9000000004</v>
      </c>
      <c r="AC992" s="138">
        <f t="shared" si="529"/>
        <v>6997000</v>
      </c>
      <c r="AD992" s="138">
        <f t="shared" si="529"/>
        <v>0</v>
      </c>
      <c r="AE992" s="138">
        <f t="shared" si="530"/>
        <v>11771780.9</v>
      </c>
      <c r="AF992" s="138">
        <f>[3]CHD5!AX220</f>
        <v>4790820.9000000004</v>
      </c>
      <c r="AG992" s="138">
        <f>[3]CHD5!AX221</f>
        <v>6997000</v>
      </c>
      <c r="AH992" s="138">
        <f>[3]CHD5!AB222</f>
        <v>0</v>
      </c>
      <c r="AI992" s="138">
        <f t="shared" si="538"/>
        <v>11787820.9</v>
      </c>
      <c r="AJ992" s="138">
        <f t="shared" si="542"/>
        <v>-16040</v>
      </c>
      <c r="AK992" s="138">
        <f t="shared" si="542"/>
        <v>0</v>
      </c>
      <c r="AL992" s="138">
        <f t="shared" si="542"/>
        <v>0</v>
      </c>
      <c r="AM992" s="138">
        <f t="shared" si="543"/>
        <v>-16040</v>
      </c>
      <c r="AN992" s="142">
        <f t="shared" si="539"/>
        <v>1.0033593164452845</v>
      </c>
      <c r="AO992" s="142">
        <f t="shared" si="539"/>
        <v>1</v>
      </c>
      <c r="AP992" s="142" t="str">
        <f t="shared" si="539"/>
        <v xml:space="preserve"> </v>
      </c>
      <c r="AQ992" s="142">
        <f t="shared" si="539"/>
        <v>1.0013625805760622</v>
      </c>
      <c r="AR992" s="138">
        <f t="shared" si="540"/>
        <v>0</v>
      </c>
      <c r="AS992" s="138">
        <f t="shared" si="540"/>
        <v>0</v>
      </c>
      <c r="AT992" s="138">
        <f t="shared" si="540"/>
        <v>0</v>
      </c>
      <c r="AU992" s="138">
        <f t="shared" si="541"/>
        <v>0</v>
      </c>
      <c r="AV992" s="143"/>
    </row>
    <row r="993" spans="1:49" s="96" customFormat="1">
      <c r="A993" s="135" t="s">
        <v>386</v>
      </c>
      <c r="B993" s="136"/>
      <c r="C993" s="137" t="s">
        <v>100</v>
      </c>
      <c r="D993" s="138">
        <v>5912000</v>
      </c>
      <c r="E993" s="138">
        <v>7118000</v>
      </c>
      <c r="F993" s="138">
        <v>0</v>
      </c>
      <c r="G993" s="138">
        <f t="shared" si="531"/>
        <v>13030000</v>
      </c>
      <c r="H993" s="138">
        <f>[3]CHD6!E220</f>
        <v>0</v>
      </c>
      <c r="I993" s="138">
        <f>[3]CHD6!E221</f>
        <v>0</v>
      </c>
      <c r="J993" s="138">
        <f>[3]CHD6!D222</f>
        <v>0</v>
      </c>
      <c r="K993" s="138">
        <f t="shared" si="532"/>
        <v>0</v>
      </c>
      <c r="L993" s="138">
        <f t="shared" si="533"/>
        <v>5912000</v>
      </c>
      <c r="M993" s="138">
        <f t="shared" si="533"/>
        <v>7118000</v>
      </c>
      <c r="N993" s="138">
        <f t="shared" si="533"/>
        <v>0</v>
      </c>
      <c r="O993" s="138">
        <f t="shared" si="534"/>
        <v>13030000</v>
      </c>
      <c r="P993" s="138">
        <v>5912000</v>
      </c>
      <c r="Q993" s="138">
        <v>7118000</v>
      </c>
      <c r="R993" s="138">
        <v>0</v>
      </c>
      <c r="S993" s="138">
        <f t="shared" si="535"/>
        <v>13030000</v>
      </c>
      <c r="T993" s="138">
        <f>[3]CHD6!H220</f>
        <v>0</v>
      </c>
      <c r="U993" s="138">
        <f>[3]CHD6!H221</f>
        <v>0</v>
      </c>
      <c r="V993" s="138">
        <f>[3]CHD6!P222</f>
        <v>0</v>
      </c>
      <c r="W993" s="138">
        <f t="shared" si="536"/>
        <v>0</v>
      </c>
      <c r="X993" s="138"/>
      <c r="Y993" s="138"/>
      <c r="Z993" s="138"/>
      <c r="AA993" s="138">
        <f t="shared" si="537"/>
        <v>0</v>
      </c>
      <c r="AB993" s="138">
        <f t="shared" si="529"/>
        <v>5912000</v>
      </c>
      <c r="AC993" s="138">
        <f t="shared" si="529"/>
        <v>7118000</v>
      </c>
      <c r="AD993" s="138">
        <f t="shared" si="529"/>
        <v>0</v>
      </c>
      <c r="AE993" s="138">
        <f t="shared" si="530"/>
        <v>13030000</v>
      </c>
      <c r="AF993" s="138">
        <f>[3]CHD6!AX220</f>
        <v>5911922.3200000003</v>
      </c>
      <c r="AG993" s="138">
        <f>[3]CHD6!AX221</f>
        <v>5608556.1200000001</v>
      </c>
      <c r="AH993" s="138">
        <f>[3]CHD6!AB222</f>
        <v>0</v>
      </c>
      <c r="AI993" s="138">
        <f t="shared" si="538"/>
        <v>11520478.440000001</v>
      </c>
      <c r="AJ993" s="138">
        <f t="shared" si="542"/>
        <v>77.679999999701977</v>
      </c>
      <c r="AK993" s="138">
        <f t="shared" si="542"/>
        <v>1509443.88</v>
      </c>
      <c r="AL993" s="138">
        <f t="shared" si="542"/>
        <v>0</v>
      </c>
      <c r="AM993" s="138">
        <f t="shared" si="543"/>
        <v>1509521.5599999996</v>
      </c>
      <c r="AN993" s="142">
        <f t="shared" si="539"/>
        <v>0.99998686062246289</v>
      </c>
      <c r="AO993" s="142">
        <f t="shared" si="539"/>
        <v>0.7879398876088789</v>
      </c>
      <c r="AP993" s="142" t="str">
        <f t="shared" si="539"/>
        <v xml:space="preserve"> </v>
      </c>
      <c r="AQ993" s="142">
        <f t="shared" si="539"/>
        <v>0.88415030237912517</v>
      </c>
      <c r="AR993" s="138">
        <f t="shared" si="540"/>
        <v>0</v>
      </c>
      <c r="AS993" s="138">
        <f t="shared" si="540"/>
        <v>0</v>
      </c>
      <c r="AT993" s="138">
        <f t="shared" si="540"/>
        <v>0</v>
      </c>
      <c r="AU993" s="138">
        <f t="shared" si="541"/>
        <v>0</v>
      </c>
      <c r="AV993" s="143"/>
    </row>
    <row r="994" spans="1:49" s="96" customFormat="1">
      <c r="A994" s="135" t="s">
        <v>387</v>
      </c>
      <c r="B994" s="136"/>
      <c r="C994" s="137" t="s">
        <v>54</v>
      </c>
      <c r="D994" s="138">
        <v>4210000</v>
      </c>
      <c r="E994" s="138">
        <v>5651000</v>
      </c>
      <c r="F994" s="138">
        <v>0</v>
      </c>
      <c r="G994" s="138">
        <f t="shared" si="531"/>
        <v>9861000</v>
      </c>
      <c r="H994" s="138">
        <f>[3]CHD7!E220</f>
        <v>276000</v>
      </c>
      <c r="I994" s="138">
        <f>[3]CHD7!E221</f>
        <v>-276000</v>
      </c>
      <c r="J994" s="138">
        <f>[3]CHD7!D222</f>
        <v>0</v>
      </c>
      <c r="K994" s="138">
        <f t="shared" si="532"/>
        <v>0</v>
      </c>
      <c r="L994" s="138">
        <f t="shared" si="533"/>
        <v>4486000</v>
      </c>
      <c r="M994" s="138">
        <f t="shared" si="533"/>
        <v>5375000</v>
      </c>
      <c r="N994" s="138">
        <f t="shared" si="533"/>
        <v>0</v>
      </c>
      <c r="O994" s="138">
        <f t="shared" si="534"/>
        <v>9861000</v>
      </c>
      <c r="P994" s="138">
        <v>4210000</v>
      </c>
      <c r="Q994" s="138">
        <v>5651000</v>
      </c>
      <c r="R994" s="138">
        <v>0</v>
      </c>
      <c r="S994" s="138">
        <f t="shared" si="535"/>
        <v>9861000</v>
      </c>
      <c r="T994" s="138">
        <f>[3]CHD7!H220</f>
        <v>276000</v>
      </c>
      <c r="U994" s="138">
        <f>[3]CHD7!H221</f>
        <v>-276000</v>
      </c>
      <c r="V994" s="138">
        <f>[3]CHD7!P222</f>
        <v>0</v>
      </c>
      <c r="W994" s="138">
        <f t="shared" si="536"/>
        <v>0</v>
      </c>
      <c r="X994" s="138"/>
      <c r="Y994" s="138"/>
      <c r="Z994" s="138"/>
      <c r="AA994" s="138">
        <f t="shared" si="537"/>
        <v>0</v>
      </c>
      <c r="AB994" s="138">
        <f t="shared" si="529"/>
        <v>4486000</v>
      </c>
      <c r="AC994" s="138">
        <f t="shared" si="529"/>
        <v>5375000</v>
      </c>
      <c r="AD994" s="138">
        <f t="shared" si="529"/>
        <v>0</v>
      </c>
      <c r="AE994" s="138">
        <f t="shared" si="530"/>
        <v>9861000</v>
      </c>
      <c r="AF994" s="138">
        <f>[3]CHD7!AX220</f>
        <v>4486000</v>
      </c>
      <c r="AG994" s="138">
        <f>[3]CHD7!AX221</f>
        <v>4717467.8899999997</v>
      </c>
      <c r="AH994" s="138">
        <f>[3]CHD7!AB222</f>
        <v>0</v>
      </c>
      <c r="AI994" s="138">
        <f t="shared" si="538"/>
        <v>9203467.8900000006</v>
      </c>
      <c r="AJ994" s="138">
        <f t="shared" si="542"/>
        <v>0</v>
      </c>
      <c r="AK994" s="138">
        <f t="shared" si="542"/>
        <v>657532.11000000034</v>
      </c>
      <c r="AL994" s="138">
        <f t="shared" si="542"/>
        <v>0</v>
      </c>
      <c r="AM994" s="138">
        <f t="shared" si="543"/>
        <v>657532.11000000034</v>
      </c>
      <c r="AN994" s="142">
        <f t="shared" si="539"/>
        <v>1</v>
      </c>
      <c r="AO994" s="142">
        <f t="shared" si="539"/>
        <v>0.87766844465116278</v>
      </c>
      <c r="AP994" s="142" t="str">
        <f t="shared" si="539"/>
        <v xml:space="preserve"> </v>
      </c>
      <c r="AQ994" s="142">
        <f t="shared" si="539"/>
        <v>0.93331993611195629</v>
      </c>
      <c r="AR994" s="138">
        <f t="shared" si="540"/>
        <v>0</v>
      </c>
      <c r="AS994" s="138">
        <f t="shared" si="540"/>
        <v>0</v>
      </c>
      <c r="AT994" s="138">
        <f t="shared" si="540"/>
        <v>0</v>
      </c>
      <c r="AU994" s="138">
        <f t="shared" si="541"/>
        <v>0</v>
      </c>
      <c r="AV994" s="143"/>
    </row>
    <row r="995" spans="1:49" s="96" customFormat="1">
      <c r="A995" s="135" t="s">
        <v>388</v>
      </c>
      <c r="B995" s="136"/>
      <c r="C995" s="137" t="s">
        <v>103</v>
      </c>
      <c r="D995" s="138">
        <v>6280000</v>
      </c>
      <c r="E995" s="138">
        <v>4844000</v>
      </c>
      <c r="F995" s="138">
        <v>0</v>
      </c>
      <c r="G995" s="138">
        <f t="shared" si="531"/>
        <v>11124000</v>
      </c>
      <c r="H995" s="138">
        <f>[3]CHD8!E220</f>
        <v>0</v>
      </c>
      <c r="I995" s="138">
        <f>[3]CHD8!E221</f>
        <v>0</v>
      </c>
      <c r="J995" s="138">
        <f>[3]CHD8!D222</f>
        <v>0</v>
      </c>
      <c r="K995" s="138">
        <f t="shared" si="532"/>
        <v>0</v>
      </c>
      <c r="L995" s="138">
        <f t="shared" si="533"/>
        <v>6280000</v>
      </c>
      <c r="M995" s="138">
        <f t="shared" si="533"/>
        <v>4844000</v>
      </c>
      <c r="N995" s="138">
        <f t="shared" si="533"/>
        <v>0</v>
      </c>
      <c r="O995" s="138">
        <f t="shared" si="534"/>
        <v>11124000</v>
      </c>
      <c r="P995" s="138">
        <v>6280000</v>
      </c>
      <c r="Q995" s="138">
        <v>4844000</v>
      </c>
      <c r="R995" s="138">
        <v>0</v>
      </c>
      <c r="S995" s="138">
        <f t="shared" si="535"/>
        <v>11124000</v>
      </c>
      <c r="T995" s="138">
        <f>[3]CHD8!H220</f>
        <v>0</v>
      </c>
      <c r="U995" s="138">
        <f>[3]CHD8!H221</f>
        <v>0</v>
      </c>
      <c r="V995" s="138">
        <f>[3]CHD8!P222</f>
        <v>0</v>
      </c>
      <c r="W995" s="138">
        <f t="shared" si="536"/>
        <v>0</v>
      </c>
      <c r="X995" s="138"/>
      <c r="Y995" s="138"/>
      <c r="Z995" s="138"/>
      <c r="AA995" s="138">
        <f t="shared" si="537"/>
        <v>0</v>
      </c>
      <c r="AB995" s="138">
        <f t="shared" si="529"/>
        <v>6280000</v>
      </c>
      <c r="AC995" s="138">
        <f t="shared" si="529"/>
        <v>4844000</v>
      </c>
      <c r="AD995" s="138">
        <f t="shared" si="529"/>
        <v>0</v>
      </c>
      <c r="AE995" s="138">
        <f t="shared" si="530"/>
        <v>11124000</v>
      </c>
      <c r="AF995" s="138">
        <f>[3]CHD8!AX220</f>
        <v>5415627.2000000002</v>
      </c>
      <c r="AG995" s="138">
        <f>[3]CHD8!AX221</f>
        <v>3903941.42</v>
      </c>
      <c r="AH995" s="138">
        <f>[3]CHD8!AB222</f>
        <v>0</v>
      </c>
      <c r="AI995" s="138">
        <f t="shared" si="538"/>
        <v>9319568.620000001</v>
      </c>
      <c r="AJ995" s="138">
        <f t="shared" si="542"/>
        <v>864372.79999999981</v>
      </c>
      <c r="AK995" s="138">
        <f t="shared" si="542"/>
        <v>940058.58000000007</v>
      </c>
      <c r="AL995" s="138">
        <f t="shared" si="542"/>
        <v>0</v>
      </c>
      <c r="AM995" s="138">
        <f t="shared" si="543"/>
        <v>1804431.38</v>
      </c>
      <c r="AN995" s="142">
        <f t="shared" si="539"/>
        <v>0.86236101910828034</v>
      </c>
      <c r="AO995" s="142">
        <f t="shared" si="539"/>
        <v>0.80593340627580512</v>
      </c>
      <c r="AP995" s="142" t="str">
        <f t="shared" si="539"/>
        <v xml:space="preserve"> </v>
      </c>
      <c r="AQ995" s="142">
        <f t="shared" si="539"/>
        <v>0.83778934016540818</v>
      </c>
      <c r="AR995" s="138">
        <f t="shared" si="540"/>
        <v>0</v>
      </c>
      <c r="AS995" s="138">
        <f t="shared" si="540"/>
        <v>0</v>
      </c>
      <c r="AT995" s="138">
        <f t="shared" si="540"/>
        <v>0</v>
      </c>
      <c r="AU995" s="138">
        <f t="shared" si="541"/>
        <v>0</v>
      </c>
      <c r="AV995" s="143"/>
    </row>
    <row r="996" spans="1:49" s="96" customFormat="1" ht="24">
      <c r="A996" s="135" t="s">
        <v>389</v>
      </c>
      <c r="B996" s="136"/>
      <c r="C996" s="137" t="s">
        <v>105</v>
      </c>
      <c r="D996" s="138">
        <v>7535000</v>
      </c>
      <c r="E996" s="138">
        <v>6696000</v>
      </c>
      <c r="F996" s="138">
        <v>0</v>
      </c>
      <c r="G996" s="138">
        <f t="shared" si="531"/>
        <v>14231000</v>
      </c>
      <c r="H996" s="138">
        <f>[3]CHD9!E220</f>
        <v>0</v>
      </c>
      <c r="I996" s="138">
        <f>[3]CHD9!E221</f>
        <v>0</v>
      </c>
      <c r="J996" s="138">
        <f>[3]CHD9!D222</f>
        <v>0</v>
      </c>
      <c r="K996" s="138">
        <f t="shared" si="532"/>
        <v>0</v>
      </c>
      <c r="L996" s="138">
        <f t="shared" si="533"/>
        <v>7535000</v>
      </c>
      <c r="M996" s="138">
        <f t="shared" si="533"/>
        <v>6696000</v>
      </c>
      <c r="N996" s="138">
        <f t="shared" si="533"/>
        <v>0</v>
      </c>
      <c r="O996" s="138">
        <f t="shared" si="534"/>
        <v>14231000</v>
      </c>
      <c r="P996" s="138">
        <v>7535000</v>
      </c>
      <c r="Q996" s="138">
        <v>6696000</v>
      </c>
      <c r="R996" s="138">
        <v>0</v>
      </c>
      <c r="S996" s="138">
        <f t="shared" si="535"/>
        <v>14231000</v>
      </c>
      <c r="T996" s="138">
        <f>[3]CHD9!H220</f>
        <v>0</v>
      </c>
      <c r="U996" s="138">
        <f>[3]CHD9!H221</f>
        <v>0</v>
      </c>
      <c r="V996" s="138">
        <f>[3]CHD9!P222</f>
        <v>0</v>
      </c>
      <c r="W996" s="138">
        <f t="shared" si="536"/>
        <v>0</v>
      </c>
      <c r="X996" s="138"/>
      <c r="Y996" s="138"/>
      <c r="Z996" s="138"/>
      <c r="AA996" s="138">
        <f t="shared" si="537"/>
        <v>0</v>
      </c>
      <c r="AB996" s="138">
        <f t="shared" si="529"/>
        <v>7535000</v>
      </c>
      <c r="AC996" s="138">
        <f t="shared" si="529"/>
        <v>6696000</v>
      </c>
      <c r="AD996" s="138">
        <f t="shared" si="529"/>
        <v>0</v>
      </c>
      <c r="AE996" s="138">
        <f t="shared" si="530"/>
        <v>14231000</v>
      </c>
      <c r="AF996" s="138">
        <f>[3]CHD9!AX220</f>
        <v>7535000</v>
      </c>
      <c r="AG996" s="138">
        <f>[3]CHD9!AX221</f>
        <v>5590009.1600000001</v>
      </c>
      <c r="AH996" s="138">
        <f>[3]CHD9!AB222</f>
        <v>0</v>
      </c>
      <c r="AI996" s="138">
        <f t="shared" si="538"/>
        <v>13125009.16</v>
      </c>
      <c r="AJ996" s="138">
        <f t="shared" si="542"/>
        <v>0</v>
      </c>
      <c r="AK996" s="138">
        <f t="shared" si="542"/>
        <v>1105990.8399999999</v>
      </c>
      <c r="AL996" s="138">
        <f t="shared" si="542"/>
        <v>0</v>
      </c>
      <c r="AM996" s="138">
        <f t="shared" si="543"/>
        <v>1105990.8399999999</v>
      </c>
      <c r="AN996" s="142">
        <f t="shared" si="539"/>
        <v>1</v>
      </c>
      <c r="AO996" s="142">
        <f t="shared" si="539"/>
        <v>0.8348281302270012</v>
      </c>
      <c r="AP996" s="142" t="str">
        <f t="shared" si="539"/>
        <v xml:space="preserve"> </v>
      </c>
      <c r="AQ996" s="142">
        <f t="shared" si="539"/>
        <v>0.92228298503267514</v>
      </c>
      <c r="AR996" s="138">
        <f t="shared" si="540"/>
        <v>0</v>
      </c>
      <c r="AS996" s="138">
        <f t="shared" si="540"/>
        <v>0</v>
      </c>
      <c r="AT996" s="138">
        <f t="shared" si="540"/>
        <v>0</v>
      </c>
      <c r="AU996" s="138">
        <f t="shared" si="541"/>
        <v>0</v>
      </c>
      <c r="AV996" s="143"/>
    </row>
    <row r="997" spans="1:49" s="96" customFormat="1" ht="24">
      <c r="A997" s="135" t="s">
        <v>390</v>
      </c>
      <c r="B997" s="136"/>
      <c r="C997" s="137" t="s">
        <v>107</v>
      </c>
      <c r="D997" s="138">
        <v>4267000</v>
      </c>
      <c r="E997" s="138">
        <v>10957000</v>
      </c>
      <c r="F997" s="138">
        <v>0</v>
      </c>
      <c r="G997" s="138">
        <f t="shared" si="531"/>
        <v>15224000</v>
      </c>
      <c r="H997" s="138">
        <f>[3]CHD10!E220</f>
        <v>1025000</v>
      </c>
      <c r="I997" s="138">
        <f>[3]CHD10!E221</f>
        <v>-1025000</v>
      </c>
      <c r="J997" s="138">
        <f>[3]CHD10!D222</f>
        <v>0</v>
      </c>
      <c r="K997" s="138">
        <f t="shared" si="532"/>
        <v>0</v>
      </c>
      <c r="L997" s="138">
        <f t="shared" si="533"/>
        <v>5292000</v>
      </c>
      <c r="M997" s="138">
        <f t="shared" si="533"/>
        <v>9932000</v>
      </c>
      <c r="N997" s="138">
        <f t="shared" si="533"/>
        <v>0</v>
      </c>
      <c r="O997" s="138">
        <f t="shared" si="534"/>
        <v>15224000</v>
      </c>
      <c r="P997" s="138">
        <v>4267000</v>
      </c>
      <c r="Q997" s="138">
        <v>10957000</v>
      </c>
      <c r="R997" s="138">
        <v>0</v>
      </c>
      <c r="S997" s="138">
        <f t="shared" si="535"/>
        <v>15224000</v>
      </c>
      <c r="T997" s="138">
        <f>[3]CHD10!H220</f>
        <v>1025000</v>
      </c>
      <c r="U997" s="138">
        <f>[3]CHD10!H221</f>
        <v>-1025000</v>
      </c>
      <c r="V997" s="138">
        <f>[3]CHD10!P222</f>
        <v>0</v>
      </c>
      <c r="W997" s="138">
        <f t="shared" si="536"/>
        <v>0</v>
      </c>
      <c r="X997" s="138"/>
      <c r="Y997" s="138"/>
      <c r="Z997" s="138"/>
      <c r="AA997" s="138">
        <f t="shared" si="537"/>
        <v>0</v>
      </c>
      <c r="AB997" s="138">
        <f t="shared" si="529"/>
        <v>5292000</v>
      </c>
      <c r="AC997" s="138">
        <f t="shared" si="529"/>
        <v>9932000</v>
      </c>
      <c r="AD997" s="138">
        <f t="shared" si="529"/>
        <v>0</v>
      </c>
      <c r="AE997" s="138">
        <f t="shared" si="530"/>
        <v>15224000</v>
      </c>
      <c r="AF997" s="138">
        <f>[3]CHD10!AX220</f>
        <v>5282324</v>
      </c>
      <c r="AG997" s="138">
        <f>[3]CHD10!AX221</f>
        <v>8746737.1699999999</v>
      </c>
      <c r="AH997" s="138">
        <f>[3]CHD10!AB222</f>
        <v>0</v>
      </c>
      <c r="AI997" s="138">
        <f t="shared" si="538"/>
        <v>14029061.17</v>
      </c>
      <c r="AJ997" s="138">
        <f t="shared" si="542"/>
        <v>9676</v>
      </c>
      <c r="AK997" s="138">
        <f t="shared" si="542"/>
        <v>1185262.83</v>
      </c>
      <c r="AL997" s="138">
        <f t="shared" si="542"/>
        <v>0</v>
      </c>
      <c r="AM997" s="138">
        <f t="shared" si="543"/>
        <v>1194938.83</v>
      </c>
      <c r="AN997" s="142">
        <f t="shared" si="539"/>
        <v>0.9981715797430083</v>
      </c>
      <c r="AO997" s="142">
        <f t="shared" si="539"/>
        <v>0.88066222009665729</v>
      </c>
      <c r="AP997" s="142" t="str">
        <f t="shared" si="539"/>
        <v xml:space="preserve"> </v>
      </c>
      <c r="AQ997" s="142">
        <f t="shared" si="539"/>
        <v>0.92150953560168158</v>
      </c>
      <c r="AR997" s="138">
        <f t="shared" si="540"/>
        <v>0</v>
      </c>
      <c r="AS997" s="138">
        <f t="shared" si="540"/>
        <v>0</v>
      </c>
      <c r="AT997" s="138">
        <f t="shared" si="540"/>
        <v>0</v>
      </c>
      <c r="AU997" s="138">
        <f t="shared" si="541"/>
        <v>0</v>
      </c>
      <c r="AV997" s="143"/>
    </row>
    <row r="998" spans="1:49" s="96" customFormat="1">
      <c r="A998" s="135" t="s">
        <v>391</v>
      </c>
      <c r="B998" s="136"/>
      <c r="C998" s="137" t="s">
        <v>55</v>
      </c>
      <c r="D998" s="138">
        <v>5287000</v>
      </c>
      <c r="E998" s="138">
        <v>8676000</v>
      </c>
      <c r="F998" s="138">
        <v>0</v>
      </c>
      <c r="G998" s="138">
        <f t="shared" si="531"/>
        <v>13963000</v>
      </c>
      <c r="H998" s="138">
        <f>[3]CHD11!E220</f>
        <v>0</v>
      </c>
      <c r="I998" s="138">
        <f>[3]CHD11!E221</f>
        <v>0</v>
      </c>
      <c r="J998" s="138">
        <f>[3]CHD11!D222</f>
        <v>0</v>
      </c>
      <c r="K998" s="138">
        <f t="shared" si="532"/>
        <v>0</v>
      </c>
      <c r="L998" s="138">
        <f t="shared" si="533"/>
        <v>5287000</v>
      </c>
      <c r="M998" s="138">
        <f t="shared" si="533"/>
        <v>8676000</v>
      </c>
      <c r="N998" s="138">
        <f t="shared" si="533"/>
        <v>0</v>
      </c>
      <c r="O998" s="138">
        <f t="shared" si="534"/>
        <v>13963000</v>
      </c>
      <c r="P998" s="138">
        <v>5287000</v>
      </c>
      <c r="Q998" s="138">
        <v>8676000</v>
      </c>
      <c r="R998" s="138">
        <v>0</v>
      </c>
      <c r="S998" s="138">
        <f t="shared" si="535"/>
        <v>13963000</v>
      </c>
      <c r="T998" s="138">
        <f>[3]CHD11!H220</f>
        <v>0</v>
      </c>
      <c r="U998" s="138">
        <f>[3]CHD11!H221</f>
        <v>0</v>
      </c>
      <c r="V998" s="138">
        <f>[3]CHD11!P222</f>
        <v>0</v>
      </c>
      <c r="W998" s="138">
        <f t="shared" si="536"/>
        <v>0</v>
      </c>
      <c r="X998" s="138"/>
      <c r="Y998" s="138"/>
      <c r="Z998" s="138"/>
      <c r="AA998" s="138">
        <f t="shared" si="537"/>
        <v>0</v>
      </c>
      <c r="AB998" s="138">
        <f t="shared" si="529"/>
        <v>5287000</v>
      </c>
      <c r="AC998" s="138">
        <f t="shared" si="529"/>
        <v>8676000</v>
      </c>
      <c r="AD998" s="138">
        <f t="shared" si="529"/>
        <v>0</v>
      </c>
      <c r="AE998" s="138">
        <f t="shared" si="530"/>
        <v>13963000</v>
      </c>
      <c r="AF998" s="138">
        <f>[3]CHD11!AX220</f>
        <v>5287000</v>
      </c>
      <c r="AG998" s="138">
        <f>[3]CHD11!AX221</f>
        <v>8676000</v>
      </c>
      <c r="AH998" s="138">
        <f>[3]CHD11!AB222</f>
        <v>0</v>
      </c>
      <c r="AI998" s="138">
        <f t="shared" si="538"/>
        <v>13963000</v>
      </c>
      <c r="AJ998" s="138">
        <f t="shared" si="542"/>
        <v>0</v>
      </c>
      <c r="AK998" s="138">
        <f t="shared" si="542"/>
        <v>0</v>
      </c>
      <c r="AL998" s="138">
        <f t="shared" si="542"/>
        <v>0</v>
      </c>
      <c r="AM998" s="138">
        <f t="shared" si="543"/>
        <v>0</v>
      </c>
      <c r="AN998" s="142">
        <f t="shared" si="539"/>
        <v>1</v>
      </c>
      <c r="AO998" s="142">
        <f t="shared" si="539"/>
        <v>1</v>
      </c>
      <c r="AP998" s="142" t="str">
        <f t="shared" si="539"/>
        <v xml:space="preserve"> </v>
      </c>
      <c r="AQ998" s="142">
        <f t="shared" si="539"/>
        <v>1</v>
      </c>
      <c r="AR998" s="138">
        <f t="shared" si="540"/>
        <v>0</v>
      </c>
      <c r="AS998" s="138">
        <f t="shared" si="540"/>
        <v>0</v>
      </c>
      <c r="AT998" s="138">
        <f t="shared" si="540"/>
        <v>0</v>
      </c>
      <c r="AU998" s="138">
        <f t="shared" si="541"/>
        <v>0</v>
      </c>
      <c r="AV998" s="143"/>
    </row>
    <row r="999" spans="1:49" s="96" customFormat="1">
      <c r="A999" s="135" t="s">
        <v>392</v>
      </c>
      <c r="B999" s="136"/>
      <c r="C999" s="137" t="s">
        <v>56</v>
      </c>
      <c r="D999" s="138">
        <v>4752000</v>
      </c>
      <c r="E999" s="138">
        <v>6686000</v>
      </c>
      <c r="F999" s="138">
        <v>0</v>
      </c>
      <c r="G999" s="138">
        <f t="shared" si="531"/>
        <v>11438000</v>
      </c>
      <c r="H999" s="138">
        <f>[3]CHD12!E220</f>
        <v>560000</v>
      </c>
      <c r="I999" s="138">
        <f>[3]CHD12!E221</f>
        <v>-560000</v>
      </c>
      <c r="J999" s="138">
        <f>[3]CHD12!D222</f>
        <v>0</v>
      </c>
      <c r="K999" s="138">
        <f t="shared" si="532"/>
        <v>0</v>
      </c>
      <c r="L999" s="138">
        <f t="shared" si="533"/>
        <v>5312000</v>
      </c>
      <c r="M999" s="138">
        <f t="shared" si="533"/>
        <v>6126000</v>
      </c>
      <c r="N999" s="138">
        <f t="shared" si="533"/>
        <v>0</v>
      </c>
      <c r="O999" s="138">
        <f t="shared" si="534"/>
        <v>11438000</v>
      </c>
      <c r="P999" s="138">
        <v>4752000</v>
      </c>
      <c r="Q999" s="138">
        <v>6686000</v>
      </c>
      <c r="R999" s="138">
        <v>0</v>
      </c>
      <c r="S999" s="138">
        <f t="shared" si="535"/>
        <v>11438000</v>
      </c>
      <c r="T999" s="138">
        <f>[3]CHD12!H220</f>
        <v>560000</v>
      </c>
      <c r="U999" s="138">
        <f>[3]CHD12!H221</f>
        <v>-560000</v>
      </c>
      <c r="V999" s="138">
        <f>[3]CHD12!P222</f>
        <v>0</v>
      </c>
      <c r="W999" s="138">
        <f t="shared" si="536"/>
        <v>0</v>
      </c>
      <c r="X999" s="138"/>
      <c r="Y999" s="138"/>
      <c r="Z999" s="138"/>
      <c r="AA999" s="138">
        <f t="shared" si="537"/>
        <v>0</v>
      </c>
      <c r="AB999" s="138">
        <f t="shared" si="529"/>
        <v>5312000</v>
      </c>
      <c r="AC999" s="138">
        <f t="shared" si="529"/>
        <v>6126000</v>
      </c>
      <c r="AD999" s="138">
        <f t="shared" si="529"/>
        <v>0</v>
      </c>
      <c r="AE999" s="138">
        <f t="shared" si="530"/>
        <v>11438000</v>
      </c>
      <c r="AF999" s="138">
        <f>[3]CHD12!AX220</f>
        <v>5312000</v>
      </c>
      <c r="AG999" s="138">
        <f>[3]CHD12!AX221</f>
        <v>3968894.58</v>
      </c>
      <c r="AH999" s="138">
        <f>[3]CHD12!AB222</f>
        <v>0</v>
      </c>
      <c r="AI999" s="138">
        <f t="shared" si="538"/>
        <v>9280894.5800000001</v>
      </c>
      <c r="AJ999" s="138">
        <f t="shared" si="542"/>
        <v>0</v>
      </c>
      <c r="AK999" s="138">
        <f t="shared" si="542"/>
        <v>2157105.42</v>
      </c>
      <c r="AL999" s="138">
        <f t="shared" si="542"/>
        <v>0</v>
      </c>
      <c r="AM999" s="138">
        <f t="shared" si="543"/>
        <v>2157105.42</v>
      </c>
      <c r="AN999" s="142">
        <f t="shared" si="539"/>
        <v>1</v>
      </c>
      <c r="AO999" s="142">
        <f t="shared" si="539"/>
        <v>0.64787701273261511</v>
      </c>
      <c r="AP999" s="142" t="str">
        <f t="shared" si="539"/>
        <v xml:space="preserve"> </v>
      </c>
      <c r="AQ999" s="142">
        <f t="shared" si="539"/>
        <v>0.81140886343766394</v>
      </c>
      <c r="AR999" s="138">
        <f t="shared" si="540"/>
        <v>0</v>
      </c>
      <c r="AS999" s="138">
        <f t="shared" si="540"/>
        <v>0</v>
      </c>
      <c r="AT999" s="138">
        <f t="shared" si="540"/>
        <v>0</v>
      </c>
      <c r="AU999" s="138">
        <f t="shared" si="541"/>
        <v>0</v>
      </c>
      <c r="AV999" s="143"/>
    </row>
    <row r="1000" spans="1:49" s="96" customFormat="1">
      <c r="A1000" s="135" t="s">
        <v>393</v>
      </c>
      <c r="B1000" s="136"/>
      <c r="C1000" s="137" t="s">
        <v>111</v>
      </c>
      <c r="D1000" s="138">
        <v>6583000</v>
      </c>
      <c r="E1000" s="138">
        <v>9172000</v>
      </c>
      <c r="F1000" s="138">
        <v>0</v>
      </c>
      <c r="G1000" s="138">
        <f t="shared" si="531"/>
        <v>15755000</v>
      </c>
      <c r="H1000" s="138">
        <f>[3]CHD13!E220</f>
        <v>210011</v>
      </c>
      <c r="I1000" s="138">
        <f>[3]CHD13!E221</f>
        <v>-210011</v>
      </c>
      <c r="J1000" s="138">
        <f>[3]CHD13!D222</f>
        <v>0</v>
      </c>
      <c r="K1000" s="138">
        <f t="shared" si="532"/>
        <v>0</v>
      </c>
      <c r="L1000" s="138">
        <f t="shared" si="533"/>
        <v>6793011</v>
      </c>
      <c r="M1000" s="138">
        <f t="shared" si="533"/>
        <v>8961989</v>
      </c>
      <c r="N1000" s="138">
        <f t="shared" si="533"/>
        <v>0</v>
      </c>
      <c r="O1000" s="138">
        <f t="shared" si="534"/>
        <v>15755000</v>
      </c>
      <c r="P1000" s="138">
        <v>6583000</v>
      </c>
      <c r="Q1000" s="138">
        <v>9172000</v>
      </c>
      <c r="R1000" s="138">
        <v>0</v>
      </c>
      <c r="S1000" s="138">
        <f t="shared" si="535"/>
        <v>15755000</v>
      </c>
      <c r="T1000" s="138">
        <f>[3]CHD13!H220</f>
        <v>210011</v>
      </c>
      <c r="U1000" s="138">
        <f>[3]CHD13!H221</f>
        <v>-210011</v>
      </c>
      <c r="V1000" s="138">
        <f>[3]CHD13!P222</f>
        <v>0</v>
      </c>
      <c r="W1000" s="138">
        <f t="shared" si="536"/>
        <v>0</v>
      </c>
      <c r="X1000" s="138"/>
      <c r="Y1000" s="138"/>
      <c r="Z1000" s="138"/>
      <c r="AA1000" s="138">
        <f t="shared" si="537"/>
        <v>0</v>
      </c>
      <c r="AB1000" s="138">
        <f t="shared" si="529"/>
        <v>6793011</v>
      </c>
      <c r="AC1000" s="138">
        <f t="shared" si="529"/>
        <v>8961989</v>
      </c>
      <c r="AD1000" s="138">
        <f t="shared" si="529"/>
        <v>0</v>
      </c>
      <c r="AE1000" s="138">
        <f t="shared" si="530"/>
        <v>15755000</v>
      </c>
      <c r="AF1000" s="138">
        <f>[3]CHD13!AX220</f>
        <v>6793011</v>
      </c>
      <c r="AG1000" s="138">
        <f>[3]CHD13!AX221</f>
        <v>7578505.2999999998</v>
      </c>
      <c r="AH1000" s="138">
        <f>[3]CHD13!AB222</f>
        <v>0</v>
      </c>
      <c r="AI1000" s="138">
        <f t="shared" si="538"/>
        <v>14371516.300000001</v>
      </c>
      <c r="AJ1000" s="138">
        <f t="shared" si="542"/>
        <v>0</v>
      </c>
      <c r="AK1000" s="138">
        <f t="shared" si="542"/>
        <v>1383483.7000000002</v>
      </c>
      <c r="AL1000" s="138">
        <f t="shared" si="542"/>
        <v>0</v>
      </c>
      <c r="AM1000" s="138">
        <f t="shared" si="543"/>
        <v>1383483.7000000002</v>
      </c>
      <c r="AN1000" s="142">
        <f t="shared" si="539"/>
        <v>1</v>
      </c>
      <c r="AO1000" s="142">
        <f t="shared" si="539"/>
        <v>0.84562760565762796</v>
      </c>
      <c r="AP1000" s="142" t="str">
        <f t="shared" si="539"/>
        <v xml:space="preserve"> </v>
      </c>
      <c r="AQ1000" s="142">
        <f t="shared" si="539"/>
        <v>0.91218764201840685</v>
      </c>
      <c r="AR1000" s="138">
        <f t="shared" si="540"/>
        <v>0</v>
      </c>
      <c r="AS1000" s="138">
        <f t="shared" si="540"/>
        <v>0</v>
      </c>
      <c r="AT1000" s="138">
        <f t="shared" si="540"/>
        <v>0</v>
      </c>
      <c r="AU1000" s="138">
        <f t="shared" si="541"/>
        <v>0</v>
      </c>
      <c r="AV1000" s="143"/>
    </row>
    <row r="1001" spans="1:49" s="96" customFormat="1">
      <c r="A1001" s="135"/>
      <c r="B1001" s="136"/>
      <c r="C1001" s="137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>
        <f t="shared" si="529"/>
        <v>0</v>
      </c>
      <c r="AC1001" s="138">
        <f t="shared" si="529"/>
        <v>0</v>
      </c>
      <c r="AD1001" s="138">
        <f t="shared" si="529"/>
        <v>0</v>
      </c>
      <c r="AE1001" s="138">
        <f t="shared" si="530"/>
        <v>0</v>
      </c>
      <c r="AF1001" s="138"/>
      <c r="AG1001" s="138"/>
      <c r="AH1001" s="138"/>
      <c r="AI1001" s="138"/>
      <c r="AJ1001" s="138"/>
      <c r="AK1001" s="138"/>
      <c r="AL1001" s="138"/>
      <c r="AM1001" s="138"/>
      <c r="AN1001" s="142"/>
      <c r="AO1001" s="142"/>
      <c r="AP1001" s="142"/>
      <c r="AQ1001" s="142"/>
      <c r="AR1001" s="138"/>
      <c r="AS1001" s="138"/>
      <c r="AT1001" s="138"/>
      <c r="AU1001" s="138"/>
      <c r="AV1001" s="143"/>
    </row>
    <row r="1002" spans="1:49" s="96" customFormat="1" ht="24">
      <c r="A1002" s="135"/>
      <c r="B1002" s="136"/>
      <c r="C1002" s="145" t="s">
        <v>138</v>
      </c>
      <c r="D1002" s="138"/>
      <c r="E1002" s="138"/>
      <c r="F1002" s="138"/>
      <c r="G1002" s="138">
        <f>SUM(D1002:F1002)</f>
        <v>0</v>
      </c>
      <c r="H1002" s="138"/>
      <c r="I1002" s="138">
        <f>+[3]MMMHMC!E221</f>
        <v>0</v>
      </c>
      <c r="J1002" s="138"/>
      <c r="K1002" s="138">
        <f>SUM(H1002:J1002)</f>
        <v>0</v>
      </c>
      <c r="L1002" s="138">
        <f t="shared" ref="L1002:N1003" si="547">+D1002+H1002</f>
        <v>0</v>
      </c>
      <c r="M1002" s="138">
        <f t="shared" si="547"/>
        <v>0</v>
      </c>
      <c r="N1002" s="138">
        <f t="shared" si="547"/>
        <v>0</v>
      </c>
      <c r="O1002" s="138">
        <f>SUM(L1002:N1002)</f>
        <v>0</v>
      </c>
      <c r="P1002" s="138"/>
      <c r="Q1002" s="138"/>
      <c r="R1002" s="138"/>
      <c r="S1002" s="138">
        <f>SUM(P1002:R1002)</f>
        <v>0</v>
      </c>
      <c r="T1002" s="138"/>
      <c r="U1002" s="138">
        <f>+[3]MMMHMC!H221</f>
        <v>0</v>
      </c>
      <c r="V1002" s="138"/>
      <c r="W1002" s="138">
        <f>SUM(T1002:V1002)</f>
        <v>0</v>
      </c>
      <c r="X1002" s="138"/>
      <c r="Y1002" s="138">
        <f>+[3]MMMHMC!J221</f>
        <v>144000</v>
      </c>
      <c r="Z1002" s="138"/>
      <c r="AA1002" s="138">
        <f>SUM(X1002:Z1002)</f>
        <v>144000</v>
      </c>
      <c r="AB1002" s="138">
        <f t="shared" si="529"/>
        <v>0</v>
      </c>
      <c r="AC1002" s="138">
        <f t="shared" si="529"/>
        <v>144000</v>
      </c>
      <c r="AD1002" s="138">
        <f t="shared" si="529"/>
        <v>0</v>
      </c>
      <c r="AE1002" s="138">
        <f t="shared" si="530"/>
        <v>144000</v>
      </c>
      <c r="AF1002" s="138"/>
      <c r="AG1002" s="138">
        <f>+[3]MMMHMC!AX221</f>
        <v>144000</v>
      </c>
      <c r="AH1002" s="138"/>
      <c r="AI1002" s="138">
        <f>SUM(AF1002:AH1002)</f>
        <v>144000</v>
      </c>
      <c r="AJ1002" s="138">
        <f t="shared" ref="AJ1002:AL1003" si="548">+AB1002-AF1002</f>
        <v>0</v>
      </c>
      <c r="AK1002" s="138">
        <f t="shared" si="548"/>
        <v>0</v>
      </c>
      <c r="AL1002" s="138">
        <f t="shared" si="548"/>
        <v>0</v>
      </c>
      <c r="AM1002" s="138">
        <f>SUM(AJ1002:AL1002)</f>
        <v>0</v>
      </c>
      <c r="AN1002" s="142" t="str">
        <f t="shared" ref="AN1002:AQ1003" si="549">IF(AB1002=0," ",AF1002/AB1002)</f>
        <v xml:space="preserve"> </v>
      </c>
      <c r="AO1002" s="142">
        <f t="shared" si="549"/>
        <v>1</v>
      </c>
      <c r="AP1002" s="142" t="str">
        <f t="shared" si="549"/>
        <v xml:space="preserve"> </v>
      </c>
      <c r="AQ1002" s="142">
        <f t="shared" si="549"/>
        <v>1</v>
      </c>
      <c r="AR1002" s="138">
        <f t="shared" ref="AR1002:AT1003" si="550">+L1002-P1002-T1002</f>
        <v>0</v>
      </c>
      <c r="AS1002" s="138">
        <f t="shared" si="550"/>
        <v>0</v>
      </c>
      <c r="AT1002" s="138">
        <f t="shared" si="550"/>
        <v>0</v>
      </c>
      <c r="AU1002" s="138">
        <f>SUM(AR1002:AT1002)</f>
        <v>0</v>
      </c>
      <c r="AV1002" s="143"/>
    </row>
    <row r="1003" spans="1:49" s="96" customFormat="1" ht="24">
      <c r="A1003" s="135"/>
      <c r="B1003" s="136"/>
      <c r="C1003" s="137" t="s">
        <v>117</v>
      </c>
      <c r="D1003" s="138"/>
      <c r="E1003" s="138"/>
      <c r="F1003" s="138"/>
      <c r="G1003" s="138">
        <f t="shared" si="531"/>
        <v>0</v>
      </c>
      <c r="H1003" s="138">
        <f>+[3]BRTTH!E220</f>
        <v>0</v>
      </c>
      <c r="I1003" s="138">
        <f>[3]BRTTH!E221</f>
        <v>0</v>
      </c>
      <c r="J1003" s="138"/>
      <c r="K1003" s="138">
        <f t="shared" si="532"/>
        <v>0</v>
      </c>
      <c r="L1003" s="138">
        <f t="shared" si="547"/>
        <v>0</v>
      </c>
      <c r="M1003" s="138">
        <f t="shared" si="547"/>
        <v>0</v>
      </c>
      <c r="N1003" s="138">
        <f t="shared" si="547"/>
        <v>0</v>
      </c>
      <c r="O1003" s="138">
        <f>SUM(L1003:N1003)</f>
        <v>0</v>
      </c>
      <c r="P1003" s="138"/>
      <c r="Q1003" s="138"/>
      <c r="R1003" s="138"/>
      <c r="S1003" s="138">
        <f t="shared" si="535"/>
        <v>0</v>
      </c>
      <c r="T1003" s="138">
        <f>+[3]BRTTH!H220</f>
        <v>0</v>
      </c>
      <c r="U1003" s="138">
        <f>[3]BRTTH!H221</f>
        <v>0</v>
      </c>
      <c r="V1003" s="138"/>
      <c r="W1003" s="138">
        <f t="shared" si="536"/>
        <v>0</v>
      </c>
      <c r="X1003" s="138">
        <f>+[3]BRTTH!J220</f>
        <v>90219.1</v>
      </c>
      <c r="Y1003" s="138"/>
      <c r="Z1003" s="138"/>
      <c r="AA1003" s="138">
        <f>SUM(X1003:Z1003)</f>
        <v>90219.1</v>
      </c>
      <c r="AB1003" s="138">
        <f t="shared" si="529"/>
        <v>90219.1</v>
      </c>
      <c r="AC1003" s="138">
        <f t="shared" si="529"/>
        <v>0</v>
      </c>
      <c r="AD1003" s="138">
        <f t="shared" si="529"/>
        <v>0</v>
      </c>
      <c r="AE1003" s="138">
        <f t="shared" si="530"/>
        <v>90219.1</v>
      </c>
      <c r="AF1003" s="138">
        <f>+[3]BRTTH!AX220</f>
        <v>90219.099999999991</v>
      </c>
      <c r="AG1003" s="138">
        <f>[3]BRTTH!AX221</f>
        <v>0</v>
      </c>
      <c r="AH1003" s="138"/>
      <c r="AI1003" s="138">
        <f>SUM(AF1003:AH1003)</f>
        <v>90219.099999999991</v>
      </c>
      <c r="AJ1003" s="138">
        <f t="shared" si="548"/>
        <v>0</v>
      </c>
      <c r="AK1003" s="138">
        <f t="shared" si="548"/>
        <v>0</v>
      </c>
      <c r="AL1003" s="138">
        <f t="shared" si="548"/>
        <v>0</v>
      </c>
      <c r="AM1003" s="138">
        <f>SUM(AJ1003:AL1003)</f>
        <v>0</v>
      </c>
      <c r="AN1003" s="142">
        <f t="shared" si="549"/>
        <v>0.99999999999999989</v>
      </c>
      <c r="AO1003" s="142" t="str">
        <f t="shared" si="549"/>
        <v xml:space="preserve"> </v>
      </c>
      <c r="AP1003" s="142" t="str">
        <f t="shared" si="549"/>
        <v xml:space="preserve"> </v>
      </c>
      <c r="AQ1003" s="142">
        <f t="shared" si="549"/>
        <v>0.99999999999999989</v>
      </c>
      <c r="AR1003" s="138">
        <f t="shared" si="550"/>
        <v>0</v>
      </c>
      <c r="AS1003" s="138">
        <f t="shared" si="550"/>
        <v>0</v>
      </c>
      <c r="AT1003" s="138">
        <f t="shared" si="550"/>
        <v>0</v>
      </c>
      <c r="AU1003" s="138">
        <f>SUM(AR1003:AT1003)</f>
        <v>0</v>
      </c>
      <c r="AV1003" s="143"/>
    </row>
    <row r="1004" spans="1:49" s="299" customFormat="1">
      <c r="A1004" s="292"/>
      <c r="B1004" s="293"/>
      <c r="C1004" s="265" t="s">
        <v>394</v>
      </c>
      <c r="D1004" s="295">
        <f>+D984+D969+D975+D979+D980+D981+D982</f>
        <v>370946000</v>
      </c>
      <c r="E1004" s="295">
        <f t="shared" ref="E1004:AH1004" si="551">+E984+E969+E975+E979+E980+E981+E982</f>
        <v>385897443</v>
      </c>
      <c r="F1004" s="295">
        <f t="shared" si="551"/>
        <v>15320000</v>
      </c>
      <c r="G1004" s="295">
        <f t="shared" si="551"/>
        <v>772163443</v>
      </c>
      <c r="H1004" s="295">
        <f t="shared" si="551"/>
        <v>17773576</v>
      </c>
      <c r="I1004" s="295">
        <f t="shared" si="551"/>
        <v>-18875776</v>
      </c>
      <c r="J1004" s="295">
        <f t="shared" si="551"/>
        <v>0</v>
      </c>
      <c r="K1004" s="295">
        <f t="shared" si="532"/>
        <v>-1102200</v>
      </c>
      <c r="L1004" s="295">
        <f t="shared" si="533"/>
        <v>388719576</v>
      </c>
      <c r="M1004" s="295">
        <f t="shared" si="533"/>
        <v>367021667</v>
      </c>
      <c r="N1004" s="295">
        <f t="shared" si="533"/>
        <v>15320000</v>
      </c>
      <c r="O1004" s="295">
        <f t="shared" si="534"/>
        <v>771061243</v>
      </c>
      <c r="P1004" s="295">
        <f t="shared" si="551"/>
        <v>370946000</v>
      </c>
      <c r="Q1004" s="295">
        <f t="shared" si="551"/>
        <v>373490582</v>
      </c>
      <c r="R1004" s="295">
        <f t="shared" si="551"/>
        <v>27726861</v>
      </c>
      <c r="S1004" s="295">
        <f t="shared" si="535"/>
        <v>772163443</v>
      </c>
      <c r="T1004" s="295">
        <f t="shared" si="551"/>
        <v>17773576</v>
      </c>
      <c r="U1004" s="295">
        <f t="shared" si="551"/>
        <v>-18875776</v>
      </c>
      <c r="V1004" s="295">
        <f t="shared" si="551"/>
        <v>0</v>
      </c>
      <c r="W1004" s="295">
        <f t="shared" si="536"/>
        <v>-1102200</v>
      </c>
      <c r="X1004" s="295">
        <f t="shared" si="551"/>
        <v>0</v>
      </c>
      <c r="Y1004" s="295">
        <f t="shared" si="551"/>
        <v>0</v>
      </c>
      <c r="Z1004" s="295">
        <f t="shared" si="551"/>
        <v>0</v>
      </c>
      <c r="AA1004" s="295">
        <f t="shared" si="537"/>
        <v>0</v>
      </c>
      <c r="AB1004" s="295">
        <f t="shared" si="529"/>
        <v>388719576</v>
      </c>
      <c r="AC1004" s="295">
        <f t="shared" si="529"/>
        <v>354614806</v>
      </c>
      <c r="AD1004" s="295">
        <f t="shared" si="529"/>
        <v>27726861</v>
      </c>
      <c r="AE1004" s="295">
        <f t="shared" si="530"/>
        <v>771061243</v>
      </c>
      <c r="AF1004" s="295">
        <f t="shared" si="551"/>
        <v>383291097.50000006</v>
      </c>
      <c r="AG1004" s="295">
        <f t="shared" si="551"/>
        <v>324825413.12</v>
      </c>
      <c r="AH1004" s="295">
        <f t="shared" si="551"/>
        <v>10912446.810000001</v>
      </c>
      <c r="AI1004" s="295">
        <f t="shared" si="538"/>
        <v>719028957.43000007</v>
      </c>
      <c r="AJ1004" s="295">
        <f t="shared" si="542"/>
        <v>5428478.4999999404</v>
      </c>
      <c r="AK1004" s="295">
        <f t="shared" si="542"/>
        <v>29789392.879999995</v>
      </c>
      <c r="AL1004" s="295">
        <f t="shared" si="542"/>
        <v>16814414.189999998</v>
      </c>
      <c r="AM1004" s="295">
        <f t="shared" si="543"/>
        <v>52032285.569999933</v>
      </c>
      <c r="AN1004" s="296">
        <f t="shared" si="539"/>
        <v>0.98603497524909844</v>
      </c>
      <c r="AO1004" s="296">
        <f t="shared" si="539"/>
        <v>0.91599506739151781</v>
      </c>
      <c r="AP1004" s="296">
        <f t="shared" si="539"/>
        <v>0.39356949962709448</v>
      </c>
      <c r="AQ1004" s="296">
        <f t="shared" si="539"/>
        <v>0.93251860855104618</v>
      </c>
      <c r="AR1004" s="295">
        <f t="shared" si="540"/>
        <v>0</v>
      </c>
      <c r="AS1004" s="295">
        <f t="shared" si="540"/>
        <v>12406861</v>
      </c>
      <c r="AT1004" s="295">
        <f t="shared" si="540"/>
        <v>-12406861</v>
      </c>
      <c r="AU1004" s="295">
        <f t="shared" si="541"/>
        <v>0</v>
      </c>
      <c r="AV1004" s="297">
        <f>+AV984+AV969+AV975+AV979+AV980+AV981+AV982</f>
        <v>0</v>
      </c>
      <c r="AW1004" s="298">
        <f>+AM1004-'[1]Summary by PAP CY2015'!$BE$193</f>
        <v>0</v>
      </c>
    </row>
    <row r="1005" spans="1:49" s="206" customFormat="1">
      <c r="A1005" s="201"/>
      <c r="B1005" s="202"/>
      <c r="C1005" s="155" t="s">
        <v>395</v>
      </c>
      <c r="D1005" s="156">
        <f>+D1004+D965+D740+D223</f>
        <v>9778187000</v>
      </c>
      <c r="E1005" s="156">
        <f>+E1004+E965+E740+E223</f>
        <v>27861766343</v>
      </c>
      <c r="F1005" s="156">
        <f>+F1004+F965+F740+F223</f>
        <v>23583105857</v>
      </c>
      <c r="G1005" s="156">
        <f t="shared" si="531"/>
        <v>61223059200</v>
      </c>
      <c r="H1005" s="156">
        <f>+H1004+H965+H740+H223</f>
        <v>453660490.40999997</v>
      </c>
      <c r="I1005" s="156">
        <f>+I1004+I965+I740+I223</f>
        <v>-494495495.91999996</v>
      </c>
      <c r="J1005" s="156">
        <f>+J1004+J965+J740+J223</f>
        <v>-320600000</v>
      </c>
      <c r="K1005" s="156">
        <f t="shared" si="532"/>
        <v>-361435005.50999999</v>
      </c>
      <c r="L1005" s="156">
        <f t="shared" si="533"/>
        <v>10231847490.41</v>
      </c>
      <c r="M1005" s="156">
        <f t="shared" si="533"/>
        <v>27367270847.080002</v>
      </c>
      <c r="N1005" s="156">
        <f t="shared" si="533"/>
        <v>23262505857</v>
      </c>
      <c r="O1005" s="156">
        <f t="shared" si="534"/>
        <v>60861624194.490005</v>
      </c>
      <c r="P1005" s="156">
        <f>+P1004+P965+P740+P223</f>
        <v>9778187000</v>
      </c>
      <c r="Q1005" s="156">
        <f>+Q1004+Q965+Q740+Q223</f>
        <v>27834159482</v>
      </c>
      <c r="R1005" s="156">
        <f>+R1004+R965+R740+R223</f>
        <v>16476840350</v>
      </c>
      <c r="S1005" s="156">
        <f t="shared" si="535"/>
        <v>54089186832</v>
      </c>
      <c r="T1005" s="156">
        <f>+T1004+T965+T740+T223</f>
        <v>453660490.40999997</v>
      </c>
      <c r="U1005" s="156">
        <f>+U1004+U965+U740+U223</f>
        <v>-494495495.91999996</v>
      </c>
      <c r="V1005" s="156">
        <f>+V1004+V965+V740+V223</f>
        <v>-320600000</v>
      </c>
      <c r="W1005" s="156">
        <f t="shared" si="536"/>
        <v>-361435005.50999999</v>
      </c>
      <c r="X1005" s="156">
        <f>+X1004+X965+X740+X223</f>
        <v>0</v>
      </c>
      <c r="Y1005" s="156">
        <f>+Y1004+Y965+Y740+Y223</f>
        <v>5.5879354476928711E-9</v>
      </c>
      <c r="Z1005" s="156">
        <f>+Z1004+Z965+Z740+Z223</f>
        <v>-2.9802322387695313E-8</v>
      </c>
      <c r="AA1005" s="156">
        <f t="shared" si="537"/>
        <v>-2.4214386940002441E-8</v>
      </c>
      <c r="AB1005" s="156">
        <f t="shared" si="529"/>
        <v>10231847490.41</v>
      </c>
      <c r="AC1005" s="156">
        <f t="shared" si="529"/>
        <v>27339663986.080002</v>
      </c>
      <c r="AD1005" s="156">
        <f t="shared" si="529"/>
        <v>16156240350</v>
      </c>
      <c r="AE1005" s="156">
        <f t="shared" si="530"/>
        <v>53727751826.490005</v>
      </c>
      <c r="AF1005" s="156">
        <f>+AF1004+AF965+AF740+AF223</f>
        <v>10186424095.599998</v>
      </c>
      <c r="AG1005" s="156">
        <f>+AG1004+AG965+AG740+AG223</f>
        <v>23695172119.155003</v>
      </c>
      <c r="AH1005" s="156">
        <f>+AH1004+AH965+AH740+AH223</f>
        <v>12171639105.48</v>
      </c>
      <c r="AI1005" s="156">
        <f t="shared" si="538"/>
        <v>46053235320.235001</v>
      </c>
      <c r="AJ1005" s="156">
        <f t="shared" si="542"/>
        <v>45423394.810001373</v>
      </c>
      <c r="AK1005" s="156">
        <f t="shared" si="542"/>
        <v>3644491866.9249992</v>
      </c>
      <c r="AL1005" s="156">
        <f t="shared" si="542"/>
        <v>3984601244.5200005</v>
      </c>
      <c r="AM1005" s="156">
        <f t="shared" si="543"/>
        <v>7674516506.2550011</v>
      </c>
      <c r="AN1005" s="204">
        <f t="shared" si="539"/>
        <v>0.99556058719086893</v>
      </c>
      <c r="AO1005" s="204">
        <f t="shared" si="539"/>
        <v>0.86669580618179531</v>
      </c>
      <c r="AP1005" s="204">
        <f t="shared" si="539"/>
        <v>0.75337076212040877</v>
      </c>
      <c r="AQ1005" s="204">
        <f t="shared" si="539"/>
        <v>0.85715917295331256</v>
      </c>
      <c r="AR1005" s="156">
        <f t="shared" si="540"/>
        <v>0</v>
      </c>
      <c r="AS1005" s="156">
        <f t="shared" si="540"/>
        <v>27606861.000001788</v>
      </c>
      <c r="AT1005" s="156">
        <f t="shared" si="540"/>
        <v>7106265507</v>
      </c>
      <c r="AU1005" s="156">
        <f t="shared" si="541"/>
        <v>7133872368.0000019</v>
      </c>
      <c r="AV1005" s="310"/>
      <c r="AW1005" s="205">
        <f>+AM1005-'[1]Summary by PAP CY2015'!$BE$223</f>
        <v>0</v>
      </c>
    </row>
    <row r="1006" spans="1:49">
      <c r="C1006" s="312"/>
      <c r="D1006" s="313"/>
      <c r="E1006" s="313"/>
      <c r="F1006" s="313"/>
      <c r="G1006" s="314">
        <f t="shared" si="531"/>
        <v>0</v>
      </c>
      <c r="H1006" s="313"/>
      <c r="I1006" s="313"/>
      <c r="J1006" s="313"/>
      <c r="K1006" s="314">
        <f t="shared" si="532"/>
        <v>0</v>
      </c>
      <c r="L1006" s="314">
        <f t="shared" si="533"/>
        <v>0</v>
      </c>
      <c r="M1006" s="314">
        <f t="shared" si="533"/>
        <v>0</v>
      </c>
      <c r="N1006" s="314">
        <f t="shared" si="533"/>
        <v>0</v>
      </c>
      <c r="O1006" s="314">
        <f t="shared" si="534"/>
        <v>0</v>
      </c>
      <c r="P1006" s="313"/>
      <c r="Q1006" s="313"/>
      <c r="R1006" s="313"/>
      <c r="S1006" s="314">
        <f t="shared" si="535"/>
        <v>0</v>
      </c>
      <c r="T1006" s="313"/>
      <c r="U1006" s="313"/>
      <c r="V1006" s="313"/>
      <c r="W1006" s="313">
        <f t="shared" si="536"/>
        <v>0</v>
      </c>
      <c r="X1006" s="314"/>
      <c r="Y1006" s="314"/>
      <c r="Z1006" s="314"/>
      <c r="AA1006" s="314">
        <f t="shared" si="537"/>
        <v>0</v>
      </c>
      <c r="AB1006" s="314">
        <f t="shared" si="529"/>
        <v>0</v>
      </c>
      <c r="AC1006" s="314">
        <f t="shared" si="529"/>
        <v>0</v>
      </c>
      <c r="AD1006" s="314">
        <f t="shared" si="529"/>
        <v>0</v>
      </c>
      <c r="AE1006" s="314">
        <f t="shared" si="530"/>
        <v>0</v>
      </c>
      <c r="AF1006" s="314"/>
      <c r="AG1006" s="314"/>
      <c r="AH1006" s="314"/>
      <c r="AI1006" s="314">
        <f t="shared" si="538"/>
        <v>0</v>
      </c>
      <c r="AJ1006" s="314">
        <f t="shared" si="542"/>
        <v>0</v>
      </c>
      <c r="AK1006" s="314">
        <f t="shared" si="542"/>
        <v>0</v>
      </c>
      <c r="AL1006" s="314">
        <f t="shared" si="542"/>
        <v>0</v>
      </c>
      <c r="AM1006" s="314">
        <f t="shared" si="543"/>
        <v>0</v>
      </c>
      <c r="AN1006" s="315" t="str">
        <f t="shared" si="539"/>
        <v xml:space="preserve"> </v>
      </c>
      <c r="AO1006" s="315" t="str">
        <f t="shared" si="539"/>
        <v xml:space="preserve"> </v>
      </c>
      <c r="AP1006" s="315" t="str">
        <f t="shared" si="539"/>
        <v xml:space="preserve"> </v>
      </c>
      <c r="AQ1006" s="315" t="str">
        <f t="shared" si="539"/>
        <v xml:space="preserve"> </v>
      </c>
      <c r="AR1006" s="313"/>
      <c r="AS1006" s="313"/>
      <c r="AT1006" s="313"/>
      <c r="AU1006" s="313"/>
      <c r="AV1006" s="316"/>
    </row>
    <row r="1007" spans="1:49">
      <c r="A1007" s="176">
        <v>400000000</v>
      </c>
      <c r="B1007" s="177"/>
      <c r="C1007" s="317" t="s">
        <v>396</v>
      </c>
      <c r="D1007" s="172"/>
      <c r="E1007" s="172"/>
      <c r="F1007" s="172"/>
      <c r="G1007" s="138">
        <f t="shared" si="531"/>
        <v>0</v>
      </c>
      <c r="H1007" s="172"/>
      <c r="I1007" s="172"/>
      <c r="J1007" s="172"/>
      <c r="K1007" s="138">
        <f t="shared" si="532"/>
        <v>0</v>
      </c>
      <c r="L1007" s="138">
        <f t="shared" si="533"/>
        <v>0</v>
      </c>
      <c r="M1007" s="138">
        <f t="shared" si="533"/>
        <v>0</v>
      </c>
      <c r="N1007" s="138">
        <f t="shared" si="533"/>
        <v>0</v>
      </c>
      <c r="O1007" s="138">
        <f t="shared" si="534"/>
        <v>0</v>
      </c>
      <c r="P1007" s="172"/>
      <c r="Q1007" s="172"/>
      <c r="R1007" s="172"/>
      <c r="S1007" s="138">
        <f t="shared" si="535"/>
        <v>0</v>
      </c>
      <c r="T1007" s="172"/>
      <c r="U1007" s="172"/>
      <c r="V1007" s="172"/>
      <c r="W1007" s="138">
        <f t="shared" si="536"/>
        <v>0</v>
      </c>
      <c r="X1007" s="138"/>
      <c r="Y1007" s="138"/>
      <c r="Z1007" s="138"/>
      <c r="AA1007" s="138">
        <f t="shared" si="537"/>
        <v>0</v>
      </c>
      <c r="AB1007" s="138">
        <f t="shared" si="529"/>
        <v>0</v>
      </c>
      <c r="AC1007" s="138">
        <f t="shared" si="529"/>
        <v>0</v>
      </c>
      <c r="AD1007" s="138">
        <f t="shared" si="529"/>
        <v>0</v>
      </c>
      <c r="AE1007" s="138">
        <f t="shared" si="530"/>
        <v>0</v>
      </c>
      <c r="AF1007" s="138"/>
      <c r="AG1007" s="138"/>
      <c r="AH1007" s="138"/>
      <c r="AI1007" s="138">
        <f t="shared" si="538"/>
        <v>0</v>
      </c>
      <c r="AJ1007" s="138">
        <f t="shared" si="542"/>
        <v>0</v>
      </c>
      <c r="AK1007" s="138">
        <f t="shared" si="542"/>
        <v>0</v>
      </c>
      <c r="AL1007" s="138">
        <f t="shared" si="542"/>
        <v>0</v>
      </c>
      <c r="AM1007" s="138">
        <f t="shared" si="543"/>
        <v>0</v>
      </c>
      <c r="AN1007" s="142" t="str">
        <f t="shared" si="539"/>
        <v xml:space="preserve"> </v>
      </c>
      <c r="AO1007" s="142" t="str">
        <f t="shared" si="539"/>
        <v xml:space="preserve"> </v>
      </c>
      <c r="AP1007" s="142" t="str">
        <f t="shared" si="539"/>
        <v xml:space="preserve"> </v>
      </c>
      <c r="AQ1007" s="142" t="str">
        <f t="shared" si="539"/>
        <v xml:space="preserve"> </v>
      </c>
      <c r="AR1007" s="138">
        <f t="shared" si="540"/>
        <v>0</v>
      </c>
      <c r="AS1007" s="138">
        <f t="shared" si="540"/>
        <v>0</v>
      </c>
      <c r="AT1007" s="138">
        <f t="shared" si="540"/>
        <v>0</v>
      </c>
      <c r="AU1007" s="138">
        <f t="shared" si="541"/>
        <v>0</v>
      </c>
      <c r="AV1007" s="173"/>
    </row>
    <row r="1008" spans="1:49" s="199" customFormat="1">
      <c r="A1008" s="176">
        <v>414000000</v>
      </c>
      <c r="B1008" s="177"/>
      <c r="C1008" s="178" t="s">
        <v>397</v>
      </c>
      <c r="D1008" s="209"/>
      <c r="E1008" s="209"/>
      <c r="F1008" s="209"/>
      <c r="G1008" s="131">
        <f t="shared" si="531"/>
        <v>0</v>
      </c>
      <c r="H1008" s="209"/>
      <c r="I1008" s="209"/>
      <c r="J1008" s="209"/>
      <c r="K1008" s="131">
        <f t="shared" si="532"/>
        <v>0</v>
      </c>
      <c r="L1008" s="131">
        <f t="shared" si="533"/>
        <v>0</v>
      </c>
      <c r="M1008" s="131">
        <f t="shared" si="533"/>
        <v>0</v>
      </c>
      <c r="N1008" s="131">
        <f t="shared" si="533"/>
        <v>0</v>
      </c>
      <c r="O1008" s="131">
        <f t="shared" si="534"/>
        <v>0</v>
      </c>
      <c r="P1008" s="209"/>
      <c r="Q1008" s="209"/>
      <c r="R1008" s="209"/>
      <c r="S1008" s="131">
        <f t="shared" si="535"/>
        <v>0</v>
      </c>
      <c r="T1008" s="209"/>
      <c r="U1008" s="209"/>
      <c r="V1008" s="209"/>
      <c r="W1008" s="131">
        <f t="shared" si="536"/>
        <v>0</v>
      </c>
      <c r="X1008" s="131"/>
      <c r="Y1008" s="131"/>
      <c r="Z1008" s="131"/>
      <c r="AA1008" s="131">
        <f t="shared" si="537"/>
        <v>0</v>
      </c>
      <c r="AB1008" s="131">
        <f t="shared" si="529"/>
        <v>0</v>
      </c>
      <c r="AC1008" s="131">
        <f t="shared" si="529"/>
        <v>0</v>
      </c>
      <c r="AD1008" s="131">
        <f t="shared" si="529"/>
        <v>0</v>
      </c>
      <c r="AE1008" s="131">
        <f t="shared" si="530"/>
        <v>0</v>
      </c>
      <c r="AF1008" s="131"/>
      <c r="AG1008" s="131"/>
      <c r="AH1008" s="131"/>
      <c r="AI1008" s="131">
        <f t="shared" si="538"/>
        <v>0</v>
      </c>
      <c r="AJ1008" s="131">
        <f t="shared" si="542"/>
        <v>0</v>
      </c>
      <c r="AK1008" s="131">
        <f t="shared" si="542"/>
        <v>0</v>
      </c>
      <c r="AL1008" s="131">
        <f t="shared" si="542"/>
        <v>0</v>
      </c>
      <c r="AM1008" s="131">
        <f t="shared" si="543"/>
        <v>0</v>
      </c>
      <c r="AN1008" s="133" t="str">
        <f t="shared" si="539"/>
        <v xml:space="preserve"> </v>
      </c>
      <c r="AO1008" s="133" t="str">
        <f t="shared" si="539"/>
        <v xml:space="preserve"> </v>
      </c>
      <c r="AP1008" s="133" t="str">
        <f t="shared" si="539"/>
        <v xml:space="preserve"> </v>
      </c>
      <c r="AQ1008" s="133" t="str">
        <f t="shared" si="539"/>
        <v xml:space="preserve"> </v>
      </c>
      <c r="AR1008" s="131">
        <f t="shared" si="540"/>
        <v>0</v>
      </c>
      <c r="AS1008" s="131">
        <f t="shared" si="540"/>
        <v>0</v>
      </c>
      <c r="AT1008" s="131">
        <f t="shared" si="540"/>
        <v>0</v>
      </c>
      <c r="AU1008" s="131">
        <f t="shared" si="541"/>
        <v>0</v>
      </c>
      <c r="AV1008" s="197"/>
      <c r="AW1008" s="210"/>
    </row>
    <row r="1009" spans="1:49" s="199" customFormat="1">
      <c r="A1009" s="176">
        <v>414010000</v>
      </c>
      <c r="B1009" s="177"/>
      <c r="C1009" s="178" t="s">
        <v>398</v>
      </c>
      <c r="D1009" s="131"/>
      <c r="E1009" s="131"/>
      <c r="F1009" s="131"/>
      <c r="G1009" s="131">
        <f t="shared" si="531"/>
        <v>0</v>
      </c>
      <c r="H1009" s="131"/>
      <c r="I1009" s="131"/>
      <c r="J1009" s="131"/>
      <c r="K1009" s="131">
        <f t="shared" si="532"/>
        <v>0</v>
      </c>
      <c r="L1009" s="131">
        <f t="shared" si="533"/>
        <v>0</v>
      </c>
      <c r="M1009" s="131">
        <f t="shared" si="533"/>
        <v>0</v>
      </c>
      <c r="N1009" s="131">
        <f t="shared" si="533"/>
        <v>0</v>
      </c>
      <c r="O1009" s="131">
        <f t="shared" si="534"/>
        <v>0</v>
      </c>
      <c r="P1009" s="131"/>
      <c r="Q1009" s="131"/>
      <c r="R1009" s="131"/>
      <c r="S1009" s="131">
        <f t="shared" si="535"/>
        <v>0</v>
      </c>
      <c r="T1009" s="209"/>
      <c r="U1009" s="209"/>
      <c r="V1009" s="209"/>
      <c r="W1009" s="131">
        <f t="shared" si="536"/>
        <v>0</v>
      </c>
      <c r="X1009" s="131"/>
      <c r="Y1009" s="131"/>
      <c r="Z1009" s="131"/>
      <c r="AA1009" s="131">
        <f t="shared" si="537"/>
        <v>0</v>
      </c>
      <c r="AB1009" s="131">
        <f t="shared" si="529"/>
        <v>0</v>
      </c>
      <c r="AC1009" s="131">
        <f t="shared" si="529"/>
        <v>0</v>
      </c>
      <c r="AD1009" s="131">
        <f t="shared" si="529"/>
        <v>0</v>
      </c>
      <c r="AE1009" s="131">
        <f t="shared" si="530"/>
        <v>0</v>
      </c>
      <c r="AF1009" s="131"/>
      <c r="AG1009" s="131"/>
      <c r="AH1009" s="131"/>
      <c r="AI1009" s="131">
        <f t="shared" si="538"/>
        <v>0</v>
      </c>
      <c r="AJ1009" s="131">
        <f t="shared" si="542"/>
        <v>0</v>
      </c>
      <c r="AK1009" s="131">
        <f t="shared" si="542"/>
        <v>0</v>
      </c>
      <c r="AL1009" s="131">
        <f t="shared" si="542"/>
        <v>0</v>
      </c>
      <c r="AM1009" s="131">
        <f t="shared" si="543"/>
        <v>0</v>
      </c>
      <c r="AN1009" s="133" t="str">
        <f t="shared" si="539"/>
        <v xml:space="preserve"> </v>
      </c>
      <c r="AO1009" s="133" t="str">
        <f t="shared" si="539"/>
        <v xml:space="preserve"> </v>
      </c>
      <c r="AP1009" s="133" t="str">
        <f t="shared" si="539"/>
        <v xml:space="preserve"> </v>
      </c>
      <c r="AQ1009" s="133" t="str">
        <f t="shared" si="539"/>
        <v xml:space="preserve"> </v>
      </c>
      <c r="AR1009" s="131">
        <f t="shared" si="540"/>
        <v>0</v>
      </c>
      <c r="AS1009" s="131">
        <f t="shared" si="540"/>
        <v>0</v>
      </c>
      <c r="AT1009" s="131">
        <f t="shared" si="540"/>
        <v>0</v>
      </c>
      <c r="AU1009" s="131">
        <f t="shared" si="541"/>
        <v>0</v>
      </c>
      <c r="AV1009" s="197"/>
      <c r="AW1009" s="210"/>
    </row>
    <row r="1010" spans="1:49" s="199" customFormat="1" ht="60">
      <c r="A1010" s="176" t="s">
        <v>399</v>
      </c>
      <c r="B1010" s="177"/>
      <c r="C1010" s="208" t="s">
        <v>400</v>
      </c>
      <c r="D1010" s="131">
        <f>SUM(D1011:D1049)</f>
        <v>0</v>
      </c>
      <c r="E1010" s="131">
        <f t="shared" ref="E1010:AM1010" si="552">SUM(E1011:E1049)</f>
        <v>743850000</v>
      </c>
      <c r="F1010" s="131">
        <f t="shared" si="552"/>
        <v>0</v>
      </c>
      <c r="G1010" s="131">
        <f t="shared" si="552"/>
        <v>743850000</v>
      </c>
      <c r="H1010" s="131">
        <f t="shared" si="552"/>
        <v>0</v>
      </c>
      <c r="I1010" s="131">
        <f t="shared" si="552"/>
        <v>0</v>
      </c>
      <c r="J1010" s="131">
        <f t="shared" si="552"/>
        <v>0</v>
      </c>
      <c r="K1010" s="131">
        <f t="shared" si="552"/>
        <v>0</v>
      </c>
      <c r="L1010" s="131">
        <f t="shared" si="552"/>
        <v>0</v>
      </c>
      <c r="M1010" s="131">
        <f t="shared" si="552"/>
        <v>743850000</v>
      </c>
      <c r="N1010" s="131">
        <f t="shared" si="552"/>
        <v>0</v>
      </c>
      <c r="O1010" s="131">
        <f t="shared" si="552"/>
        <v>743850000</v>
      </c>
      <c r="P1010" s="131">
        <f t="shared" si="552"/>
        <v>0</v>
      </c>
      <c r="Q1010" s="131">
        <f t="shared" si="552"/>
        <v>611800000</v>
      </c>
      <c r="R1010" s="131">
        <f t="shared" si="552"/>
        <v>0</v>
      </c>
      <c r="S1010" s="131">
        <f t="shared" si="552"/>
        <v>611800000</v>
      </c>
      <c r="T1010" s="131">
        <f t="shared" si="552"/>
        <v>0</v>
      </c>
      <c r="U1010" s="131">
        <f t="shared" si="552"/>
        <v>0</v>
      </c>
      <c r="V1010" s="131">
        <f t="shared" si="552"/>
        <v>0</v>
      </c>
      <c r="W1010" s="131">
        <f t="shared" si="552"/>
        <v>0</v>
      </c>
      <c r="X1010" s="131">
        <f t="shared" si="552"/>
        <v>0</v>
      </c>
      <c r="Y1010" s="131">
        <f t="shared" si="552"/>
        <v>-1.862645149230957E-8</v>
      </c>
      <c r="Z1010" s="131">
        <f t="shared" si="552"/>
        <v>0</v>
      </c>
      <c r="AA1010" s="131">
        <f t="shared" si="552"/>
        <v>-1.862645149230957E-8</v>
      </c>
      <c r="AB1010" s="131">
        <f t="shared" si="529"/>
        <v>0</v>
      </c>
      <c r="AC1010" s="131">
        <f t="shared" si="529"/>
        <v>611800000</v>
      </c>
      <c r="AD1010" s="131">
        <f t="shared" si="529"/>
        <v>0</v>
      </c>
      <c r="AE1010" s="131">
        <f t="shared" si="530"/>
        <v>611800000</v>
      </c>
      <c r="AF1010" s="131">
        <f t="shared" si="552"/>
        <v>0</v>
      </c>
      <c r="AG1010" s="131">
        <f t="shared" si="552"/>
        <v>469373252.37999994</v>
      </c>
      <c r="AH1010" s="131">
        <f t="shared" si="552"/>
        <v>0</v>
      </c>
      <c r="AI1010" s="131">
        <f t="shared" si="552"/>
        <v>469373252.37999994</v>
      </c>
      <c r="AJ1010" s="131">
        <f t="shared" si="552"/>
        <v>0</v>
      </c>
      <c r="AK1010" s="131">
        <f t="shared" si="552"/>
        <v>142426747.62000012</v>
      </c>
      <c r="AL1010" s="131">
        <f t="shared" si="552"/>
        <v>0</v>
      </c>
      <c r="AM1010" s="131">
        <f t="shared" si="552"/>
        <v>142426747.62000012</v>
      </c>
      <c r="AN1010" s="133" t="str">
        <f t="shared" si="539"/>
        <v xml:space="preserve"> </v>
      </c>
      <c r="AO1010" s="133">
        <f t="shared" si="539"/>
        <v>0.76720047790127477</v>
      </c>
      <c r="AP1010" s="133" t="str">
        <f t="shared" si="539"/>
        <v xml:space="preserve"> </v>
      </c>
      <c r="AQ1010" s="133">
        <f t="shared" si="539"/>
        <v>0.76720047790127477</v>
      </c>
      <c r="AR1010" s="131">
        <f>SUM(AR1011:AR1049)</f>
        <v>0</v>
      </c>
      <c r="AS1010" s="131">
        <f>SUM(AS1011:AS1049)</f>
        <v>132050000</v>
      </c>
      <c r="AT1010" s="131">
        <f>SUM(AT1011:AT1049)</f>
        <v>0</v>
      </c>
      <c r="AU1010" s="131">
        <f>SUM(AU1011:AU1049)</f>
        <v>132050000</v>
      </c>
      <c r="AV1010" s="197"/>
      <c r="AW1010" s="277">
        <f>+AM1010-'[1]Summary by PAP CY2015'!$BE$226</f>
        <v>0</v>
      </c>
    </row>
    <row r="1011" spans="1:49">
      <c r="A1011" s="135" t="s">
        <v>399</v>
      </c>
      <c r="B1011" s="136"/>
      <c r="C1011" s="212" t="s">
        <v>51</v>
      </c>
      <c r="D1011" s="138"/>
      <c r="E1011" s="138">
        <v>743850000</v>
      </c>
      <c r="F1011" s="138">
        <v>0</v>
      </c>
      <c r="G1011" s="138">
        <f t="shared" si="531"/>
        <v>743850000</v>
      </c>
      <c r="H1011" s="138"/>
      <c r="I1011" s="138"/>
      <c r="J1011" s="138"/>
      <c r="K1011" s="138">
        <f t="shared" si="532"/>
        <v>0</v>
      </c>
      <c r="L1011" s="138">
        <f t="shared" si="533"/>
        <v>0</v>
      </c>
      <c r="M1011" s="138">
        <f t="shared" si="533"/>
        <v>743850000</v>
      </c>
      <c r="N1011" s="138">
        <f t="shared" si="533"/>
        <v>0</v>
      </c>
      <c r="O1011" s="138">
        <f t="shared" si="534"/>
        <v>743850000</v>
      </c>
      <c r="P1011" s="138"/>
      <c r="Q1011" s="138">
        <v>611800000</v>
      </c>
      <c r="R1011" s="138"/>
      <c r="S1011" s="138">
        <f t="shared" si="535"/>
        <v>611800000</v>
      </c>
      <c r="T1011" s="172"/>
      <c r="U1011" s="318"/>
      <c r="V1011" s="172"/>
      <c r="W1011" s="138">
        <f t="shared" si="536"/>
        <v>0</v>
      </c>
      <c r="X1011" s="138">
        <f>-'[3]Central CY'!E218</f>
        <v>0</v>
      </c>
      <c r="Y1011" s="138">
        <f>-'[3]Central CY'!E219</f>
        <v>-481877785.74000001</v>
      </c>
      <c r="Z1011" s="138">
        <f>-'[3]Central CY'!E220</f>
        <v>0</v>
      </c>
      <c r="AA1011" s="138">
        <f t="shared" si="537"/>
        <v>-481877785.74000001</v>
      </c>
      <c r="AB1011" s="138">
        <f t="shared" si="529"/>
        <v>0</v>
      </c>
      <c r="AC1011" s="138">
        <f t="shared" si="529"/>
        <v>129922214.25999999</v>
      </c>
      <c r="AD1011" s="138">
        <f t="shared" si="529"/>
        <v>0</v>
      </c>
      <c r="AE1011" s="138">
        <f t="shared" si="530"/>
        <v>129922214.25999999</v>
      </c>
      <c r="AF1011" s="138">
        <f>'[3]Central CY'!F218</f>
        <v>0</v>
      </c>
      <c r="AG1011" s="138">
        <f>'[3]Central CY'!F219</f>
        <v>57395124.499999881</v>
      </c>
      <c r="AH1011" s="138">
        <f>'[3]Central CY'!F220</f>
        <v>0</v>
      </c>
      <c r="AI1011" s="138">
        <f t="shared" si="538"/>
        <v>57395124.499999881</v>
      </c>
      <c r="AJ1011" s="138">
        <f t="shared" si="542"/>
        <v>0</v>
      </c>
      <c r="AK1011" s="138">
        <f t="shared" si="542"/>
        <v>72527089.76000011</v>
      </c>
      <c r="AL1011" s="138">
        <f t="shared" si="542"/>
        <v>0</v>
      </c>
      <c r="AM1011" s="138">
        <f t="shared" si="543"/>
        <v>72527089.76000011</v>
      </c>
      <c r="AN1011" s="142" t="str">
        <f t="shared" si="539"/>
        <v xml:space="preserve"> </v>
      </c>
      <c r="AO1011" s="142">
        <f t="shared" si="539"/>
        <v>0.44176528876840809</v>
      </c>
      <c r="AP1011" s="142" t="str">
        <f t="shared" si="539"/>
        <v xml:space="preserve"> </v>
      </c>
      <c r="AQ1011" s="142">
        <f t="shared" si="539"/>
        <v>0.44176528876840809</v>
      </c>
      <c r="AR1011" s="138">
        <f t="shared" si="540"/>
        <v>0</v>
      </c>
      <c r="AS1011" s="138">
        <f t="shared" si="540"/>
        <v>132050000</v>
      </c>
      <c r="AT1011" s="138">
        <f t="shared" si="540"/>
        <v>0</v>
      </c>
      <c r="AU1011" s="138">
        <f t="shared" si="541"/>
        <v>132050000</v>
      </c>
      <c r="AV1011" s="173"/>
    </row>
    <row r="1012" spans="1:49" ht="24">
      <c r="A1012" s="135"/>
      <c r="B1012" s="136"/>
      <c r="C1012" s="212" t="s">
        <v>52</v>
      </c>
      <c r="D1012" s="138"/>
      <c r="E1012" s="138"/>
      <c r="F1012" s="138"/>
      <c r="G1012" s="138">
        <f>SUM(D1012:F1012)</f>
        <v>0</v>
      </c>
      <c r="H1012" s="138"/>
      <c r="I1012" s="138"/>
      <c r="J1012" s="138"/>
      <c r="K1012" s="138">
        <f>SUM(H1012:J1012)</f>
        <v>0</v>
      </c>
      <c r="L1012" s="138">
        <f>+D1012+H1012</f>
        <v>0</v>
      </c>
      <c r="M1012" s="138">
        <f>+E1012+I1012</f>
        <v>0</v>
      </c>
      <c r="N1012" s="138">
        <f>+F1012+J1012</f>
        <v>0</v>
      </c>
      <c r="O1012" s="138">
        <f>SUM(L1012:N1012)</f>
        <v>0</v>
      </c>
      <c r="P1012" s="138"/>
      <c r="Q1012" s="138"/>
      <c r="R1012" s="138"/>
      <c r="S1012" s="138">
        <f>SUM(P1012:R1012)</f>
        <v>0</v>
      </c>
      <c r="T1012" s="172"/>
      <c r="U1012" s="318"/>
      <c r="V1012" s="172"/>
      <c r="W1012" s="138">
        <f>SUM(T1012:V1012)</f>
        <v>0</v>
      </c>
      <c r="X1012" s="138"/>
      <c r="Y1012" s="138">
        <f>+[3]CHDNCR!J228+[3]CHDNCR!I228</f>
        <v>26100000</v>
      </c>
      <c r="Z1012" s="138"/>
      <c r="AA1012" s="138">
        <f>SUM(X1012:Z1012)</f>
        <v>26100000</v>
      </c>
      <c r="AB1012" s="138">
        <f t="shared" si="529"/>
        <v>0</v>
      </c>
      <c r="AC1012" s="138">
        <f t="shared" si="529"/>
        <v>26100000</v>
      </c>
      <c r="AD1012" s="138">
        <f t="shared" si="529"/>
        <v>0</v>
      </c>
      <c r="AE1012" s="138">
        <f t="shared" si="530"/>
        <v>26100000</v>
      </c>
      <c r="AF1012" s="138"/>
      <c r="AG1012" s="138">
        <f>+[3]CHDNCR!AX228</f>
        <v>26100000</v>
      </c>
      <c r="AH1012" s="138"/>
      <c r="AI1012" s="138">
        <f>SUM(AF1012:AH1012)</f>
        <v>26100000</v>
      </c>
      <c r="AJ1012" s="138">
        <f>+AB1012-AF1012</f>
        <v>0</v>
      </c>
      <c r="AK1012" s="138">
        <f>+AC1012-AG1012</f>
        <v>0</v>
      </c>
      <c r="AL1012" s="138">
        <f>+AD1012-AH1012</f>
        <v>0</v>
      </c>
      <c r="AM1012" s="141">
        <f>SUM(AJ1012:AL1012)</f>
        <v>0</v>
      </c>
      <c r="AN1012" s="142" t="str">
        <f>IF(AB1012=0," ",AF1012/AB1012)</f>
        <v xml:space="preserve"> </v>
      </c>
      <c r="AO1012" s="142">
        <f>IF(AC1012=0," ",AG1012/AC1012)</f>
        <v>1</v>
      </c>
      <c r="AP1012" s="142" t="str">
        <f>IF(AD1012=0," ",AH1012/AD1012)</f>
        <v xml:space="preserve"> </v>
      </c>
      <c r="AQ1012" s="142">
        <f>IF(AE1012=0," ",AI1012/AE1012)</f>
        <v>1</v>
      </c>
      <c r="AR1012" s="138">
        <f>+L1012-P1012-T1012</f>
        <v>0</v>
      </c>
      <c r="AS1012" s="138">
        <f>+M1012-Q1012-U1012</f>
        <v>0</v>
      </c>
      <c r="AT1012" s="138">
        <f>+N1012-R1012-V1012</f>
        <v>0</v>
      </c>
      <c r="AU1012" s="138">
        <f>SUM(AR1012:AT1012)</f>
        <v>0</v>
      </c>
      <c r="AV1012" s="173"/>
    </row>
    <row r="1013" spans="1:49">
      <c r="A1013" s="135"/>
      <c r="B1013" s="136"/>
      <c r="C1013" s="212" t="s">
        <v>88</v>
      </c>
      <c r="D1013" s="138"/>
      <c r="E1013" s="138"/>
      <c r="F1013" s="138"/>
      <c r="G1013" s="138">
        <f t="shared" si="531"/>
        <v>0</v>
      </c>
      <c r="H1013" s="138"/>
      <c r="I1013" s="138"/>
      <c r="J1013" s="138"/>
      <c r="K1013" s="138">
        <f t="shared" si="532"/>
        <v>0</v>
      </c>
      <c r="L1013" s="138">
        <f t="shared" si="533"/>
        <v>0</v>
      </c>
      <c r="M1013" s="138">
        <f t="shared" si="533"/>
        <v>0</v>
      </c>
      <c r="N1013" s="138">
        <f t="shared" si="533"/>
        <v>0</v>
      </c>
      <c r="O1013" s="138">
        <f t="shared" si="534"/>
        <v>0</v>
      </c>
      <c r="P1013" s="138"/>
      <c r="Q1013" s="138"/>
      <c r="R1013" s="138"/>
      <c r="S1013" s="138">
        <f t="shared" si="535"/>
        <v>0</v>
      </c>
      <c r="T1013" s="172"/>
      <c r="U1013" s="318"/>
      <c r="V1013" s="172"/>
      <c r="W1013" s="138">
        <f t="shared" si="536"/>
        <v>0</v>
      </c>
      <c r="X1013" s="138"/>
      <c r="Y1013" s="138">
        <f>+[3]CHDCAR!J228+[3]CHDCAR!I228</f>
        <v>6139424.2600000007</v>
      </c>
      <c r="Z1013" s="138"/>
      <c r="AA1013" s="138">
        <f t="shared" si="537"/>
        <v>6139424.2600000007</v>
      </c>
      <c r="AB1013" s="138">
        <f t="shared" si="529"/>
        <v>0</v>
      </c>
      <c r="AC1013" s="138">
        <f t="shared" si="529"/>
        <v>6139424.2600000007</v>
      </c>
      <c r="AD1013" s="138">
        <f t="shared" si="529"/>
        <v>0</v>
      </c>
      <c r="AE1013" s="138">
        <f t="shared" si="530"/>
        <v>6139424.2600000007</v>
      </c>
      <c r="AF1013" s="138"/>
      <c r="AG1013" s="138">
        <f>+[3]CHDCAR!AX228</f>
        <v>4253946.76</v>
      </c>
      <c r="AH1013" s="138"/>
      <c r="AI1013" s="138">
        <f t="shared" si="538"/>
        <v>4253946.76</v>
      </c>
      <c r="AJ1013" s="138">
        <f t="shared" si="542"/>
        <v>0</v>
      </c>
      <c r="AK1013" s="138">
        <f t="shared" si="542"/>
        <v>1885477.5000000009</v>
      </c>
      <c r="AL1013" s="138">
        <f t="shared" si="542"/>
        <v>0</v>
      </c>
      <c r="AM1013" s="141">
        <f t="shared" si="543"/>
        <v>1885477.5000000009</v>
      </c>
      <c r="AN1013" s="142" t="str">
        <f t="shared" si="539"/>
        <v xml:space="preserve"> </v>
      </c>
      <c r="AO1013" s="142">
        <f t="shared" si="539"/>
        <v>0.69289017664337138</v>
      </c>
      <c r="AP1013" s="142" t="str">
        <f t="shared" si="539"/>
        <v xml:space="preserve"> </v>
      </c>
      <c r="AQ1013" s="142">
        <f t="shared" si="539"/>
        <v>0.69289017664337138</v>
      </c>
      <c r="AR1013" s="138">
        <f t="shared" si="540"/>
        <v>0</v>
      </c>
      <c r="AS1013" s="138">
        <f t="shared" si="540"/>
        <v>0</v>
      </c>
      <c r="AT1013" s="138">
        <f t="shared" si="540"/>
        <v>0</v>
      </c>
      <c r="AU1013" s="138">
        <f t="shared" si="541"/>
        <v>0</v>
      </c>
      <c r="AV1013" s="173"/>
    </row>
    <row r="1014" spans="1:49">
      <c r="A1014" s="135"/>
      <c r="B1014" s="136"/>
      <c r="C1014" s="213" t="s">
        <v>80</v>
      </c>
      <c r="D1014" s="138"/>
      <c r="E1014" s="138"/>
      <c r="F1014" s="138"/>
      <c r="G1014" s="138">
        <f t="shared" ref="G1014:G1027" si="553">SUM(D1014:F1014)</f>
        <v>0</v>
      </c>
      <c r="H1014" s="138"/>
      <c r="I1014" s="138"/>
      <c r="J1014" s="138"/>
      <c r="K1014" s="138">
        <f t="shared" ref="K1014:K1027" si="554">SUM(H1014:J1014)</f>
        <v>0</v>
      </c>
      <c r="L1014" s="138">
        <f t="shared" si="533"/>
        <v>0</v>
      </c>
      <c r="M1014" s="138">
        <f t="shared" si="533"/>
        <v>0</v>
      </c>
      <c r="N1014" s="138">
        <f t="shared" si="533"/>
        <v>0</v>
      </c>
      <c r="O1014" s="138">
        <f t="shared" ref="O1014:O1027" si="555">SUM(L1014:N1014)</f>
        <v>0</v>
      </c>
      <c r="P1014" s="138"/>
      <c r="Q1014" s="138"/>
      <c r="R1014" s="138"/>
      <c r="S1014" s="138">
        <f t="shared" ref="S1014:S1027" si="556">SUM(P1014:R1014)</f>
        <v>0</v>
      </c>
      <c r="T1014" s="172"/>
      <c r="U1014" s="318"/>
      <c r="V1014" s="172"/>
      <c r="W1014" s="138">
        <f t="shared" ref="W1014:W1027" si="557">SUM(T1014:V1014)</f>
        <v>0</v>
      </c>
      <c r="X1014" s="138"/>
      <c r="Y1014" s="141">
        <f>+[3]CHD1!J228+[3]CHD1!I228</f>
        <v>22362213</v>
      </c>
      <c r="Z1014" s="138"/>
      <c r="AA1014" s="138">
        <f t="shared" ref="AA1014:AA1027" si="558">SUM(X1014:Z1014)</f>
        <v>22362213</v>
      </c>
      <c r="AB1014" s="138">
        <f t="shared" si="529"/>
        <v>0</v>
      </c>
      <c r="AC1014" s="138">
        <f t="shared" si="529"/>
        <v>22362213</v>
      </c>
      <c r="AD1014" s="138">
        <f t="shared" si="529"/>
        <v>0</v>
      </c>
      <c r="AE1014" s="138">
        <f t="shared" si="530"/>
        <v>22362213</v>
      </c>
      <c r="AF1014" s="138"/>
      <c r="AG1014" s="138">
        <f>+[3]CHD1!AX228</f>
        <v>1398587</v>
      </c>
      <c r="AH1014" s="138"/>
      <c r="AI1014" s="138">
        <f t="shared" ref="AI1014:AI1027" si="559">SUM(AF1014:AH1014)</f>
        <v>1398587</v>
      </c>
      <c r="AJ1014" s="138">
        <f t="shared" si="542"/>
        <v>0</v>
      </c>
      <c r="AK1014" s="138">
        <f t="shared" si="542"/>
        <v>20963626</v>
      </c>
      <c r="AL1014" s="138">
        <f t="shared" si="542"/>
        <v>0</v>
      </c>
      <c r="AM1014" s="141">
        <f t="shared" ref="AM1014:AM1027" si="560">SUM(AJ1014:AL1014)</f>
        <v>20963626</v>
      </c>
      <c r="AN1014" s="142" t="str">
        <f t="shared" si="539"/>
        <v xml:space="preserve"> </v>
      </c>
      <c r="AO1014" s="142">
        <f t="shared" si="539"/>
        <v>6.2542423685884752E-2</v>
      </c>
      <c r="AP1014" s="142" t="str">
        <f t="shared" si="539"/>
        <v xml:space="preserve"> </v>
      </c>
      <c r="AQ1014" s="142">
        <f t="shared" si="539"/>
        <v>6.2542423685884752E-2</v>
      </c>
      <c r="AR1014" s="138">
        <f t="shared" si="540"/>
        <v>0</v>
      </c>
      <c r="AS1014" s="138">
        <f t="shared" si="540"/>
        <v>0</v>
      </c>
      <c r="AT1014" s="138">
        <f t="shared" si="540"/>
        <v>0</v>
      </c>
      <c r="AU1014" s="138">
        <f t="shared" si="541"/>
        <v>0</v>
      </c>
      <c r="AV1014" s="173"/>
    </row>
    <row r="1015" spans="1:49" ht="24">
      <c r="A1015" s="135"/>
      <c r="B1015" s="136"/>
      <c r="C1015" s="212" t="s">
        <v>91</v>
      </c>
      <c r="D1015" s="138"/>
      <c r="E1015" s="138"/>
      <c r="F1015" s="138"/>
      <c r="G1015" s="138">
        <f t="shared" si="553"/>
        <v>0</v>
      </c>
      <c r="H1015" s="138"/>
      <c r="I1015" s="138"/>
      <c r="J1015" s="138"/>
      <c r="K1015" s="138">
        <f t="shared" si="554"/>
        <v>0</v>
      </c>
      <c r="L1015" s="138">
        <f t="shared" si="533"/>
        <v>0</v>
      </c>
      <c r="M1015" s="138">
        <f t="shared" si="533"/>
        <v>0</v>
      </c>
      <c r="N1015" s="138">
        <f t="shared" si="533"/>
        <v>0</v>
      </c>
      <c r="O1015" s="138">
        <f t="shared" si="555"/>
        <v>0</v>
      </c>
      <c r="P1015" s="138"/>
      <c r="Q1015" s="138"/>
      <c r="R1015" s="138"/>
      <c r="S1015" s="138">
        <f t="shared" si="556"/>
        <v>0</v>
      </c>
      <c r="T1015" s="172"/>
      <c r="U1015" s="318"/>
      <c r="V1015" s="172"/>
      <c r="W1015" s="138">
        <f t="shared" si="557"/>
        <v>0</v>
      </c>
      <c r="X1015" s="138"/>
      <c r="Y1015" s="141">
        <f>+[3]CHD2!J228+[3]CHD2!I228</f>
        <v>6300000</v>
      </c>
      <c r="Z1015" s="138"/>
      <c r="AA1015" s="138">
        <f t="shared" si="558"/>
        <v>6300000</v>
      </c>
      <c r="AB1015" s="138">
        <f t="shared" si="529"/>
        <v>0</v>
      </c>
      <c r="AC1015" s="138">
        <f t="shared" si="529"/>
        <v>6300000</v>
      </c>
      <c r="AD1015" s="138">
        <f t="shared" si="529"/>
        <v>0</v>
      </c>
      <c r="AE1015" s="138">
        <f t="shared" si="530"/>
        <v>6300000</v>
      </c>
      <c r="AF1015" s="138"/>
      <c r="AG1015" s="138">
        <f>+[3]CHD2!AX228</f>
        <v>6000000</v>
      </c>
      <c r="AH1015" s="138"/>
      <c r="AI1015" s="138">
        <f t="shared" si="559"/>
        <v>6000000</v>
      </c>
      <c r="AJ1015" s="138">
        <f t="shared" si="542"/>
        <v>0</v>
      </c>
      <c r="AK1015" s="138">
        <f t="shared" si="542"/>
        <v>300000</v>
      </c>
      <c r="AL1015" s="138">
        <f t="shared" si="542"/>
        <v>0</v>
      </c>
      <c r="AM1015" s="138">
        <f t="shared" si="560"/>
        <v>300000</v>
      </c>
      <c r="AN1015" s="142" t="str">
        <f t="shared" si="539"/>
        <v xml:space="preserve"> </v>
      </c>
      <c r="AO1015" s="142">
        <f t="shared" si="539"/>
        <v>0.95238095238095233</v>
      </c>
      <c r="AP1015" s="142" t="str">
        <f t="shared" si="539"/>
        <v xml:space="preserve"> </v>
      </c>
      <c r="AQ1015" s="142">
        <f t="shared" si="539"/>
        <v>0.95238095238095233</v>
      </c>
      <c r="AR1015" s="138">
        <f t="shared" si="540"/>
        <v>0</v>
      </c>
      <c r="AS1015" s="138">
        <f t="shared" si="540"/>
        <v>0</v>
      </c>
      <c r="AT1015" s="138">
        <f t="shared" si="540"/>
        <v>0</v>
      </c>
      <c r="AU1015" s="138">
        <f t="shared" si="541"/>
        <v>0</v>
      </c>
      <c r="AV1015" s="173"/>
    </row>
    <row r="1016" spans="1:49">
      <c r="A1016" s="135"/>
      <c r="B1016" s="136"/>
      <c r="C1016" s="212" t="s">
        <v>93</v>
      </c>
      <c r="D1016" s="138"/>
      <c r="E1016" s="138"/>
      <c r="F1016" s="138"/>
      <c r="G1016" s="138">
        <f t="shared" si="553"/>
        <v>0</v>
      </c>
      <c r="H1016" s="138"/>
      <c r="I1016" s="138"/>
      <c r="J1016" s="138"/>
      <c r="K1016" s="138">
        <f t="shared" si="554"/>
        <v>0</v>
      </c>
      <c r="L1016" s="138">
        <f t="shared" si="533"/>
        <v>0</v>
      </c>
      <c r="M1016" s="138">
        <f t="shared" si="533"/>
        <v>0</v>
      </c>
      <c r="N1016" s="138">
        <f t="shared" si="533"/>
        <v>0</v>
      </c>
      <c r="O1016" s="138">
        <f t="shared" si="555"/>
        <v>0</v>
      </c>
      <c r="P1016" s="138"/>
      <c r="Q1016" s="138"/>
      <c r="R1016" s="138"/>
      <c r="S1016" s="138">
        <f t="shared" si="556"/>
        <v>0</v>
      </c>
      <c r="T1016" s="172"/>
      <c r="U1016" s="318"/>
      <c r="V1016" s="172"/>
      <c r="W1016" s="138">
        <f t="shared" si="557"/>
        <v>0</v>
      </c>
      <c r="X1016" s="138"/>
      <c r="Y1016" s="141">
        <f>+[3]CHD3!J228+[3]CHD3!I228</f>
        <v>57300000</v>
      </c>
      <c r="Z1016" s="138"/>
      <c r="AA1016" s="138">
        <f t="shared" si="558"/>
        <v>57300000</v>
      </c>
      <c r="AB1016" s="138">
        <f t="shared" si="529"/>
        <v>0</v>
      </c>
      <c r="AC1016" s="138">
        <f t="shared" si="529"/>
        <v>57300000</v>
      </c>
      <c r="AD1016" s="138">
        <f t="shared" si="529"/>
        <v>0</v>
      </c>
      <c r="AE1016" s="138">
        <f t="shared" si="530"/>
        <v>57300000</v>
      </c>
      <c r="AF1016" s="138"/>
      <c r="AG1016" s="138">
        <f>+[3]CHD3!AX228</f>
        <v>57250000</v>
      </c>
      <c r="AH1016" s="138"/>
      <c r="AI1016" s="138">
        <f t="shared" si="559"/>
        <v>57250000</v>
      </c>
      <c r="AJ1016" s="138">
        <f t="shared" si="542"/>
        <v>0</v>
      </c>
      <c r="AK1016" s="138">
        <f t="shared" si="542"/>
        <v>50000</v>
      </c>
      <c r="AL1016" s="138">
        <f t="shared" si="542"/>
        <v>0</v>
      </c>
      <c r="AM1016" s="138">
        <f t="shared" si="560"/>
        <v>50000</v>
      </c>
      <c r="AN1016" s="142" t="str">
        <f t="shared" si="539"/>
        <v xml:space="preserve"> </v>
      </c>
      <c r="AO1016" s="142">
        <f t="shared" si="539"/>
        <v>0.99912739965095987</v>
      </c>
      <c r="AP1016" s="142" t="str">
        <f t="shared" si="539"/>
        <v xml:space="preserve"> </v>
      </c>
      <c r="AQ1016" s="142">
        <f t="shared" si="539"/>
        <v>0.99912739965095987</v>
      </c>
      <c r="AR1016" s="138">
        <f t="shared" si="540"/>
        <v>0</v>
      </c>
      <c r="AS1016" s="138">
        <f t="shared" si="540"/>
        <v>0</v>
      </c>
      <c r="AT1016" s="138">
        <f t="shared" si="540"/>
        <v>0</v>
      </c>
      <c r="AU1016" s="138">
        <f t="shared" si="541"/>
        <v>0</v>
      </c>
      <c r="AV1016" s="173"/>
    </row>
    <row r="1017" spans="1:49">
      <c r="A1017" s="135"/>
      <c r="B1017" s="136"/>
      <c r="C1017" s="212" t="s">
        <v>95</v>
      </c>
      <c r="D1017" s="138"/>
      <c r="E1017" s="138"/>
      <c r="F1017" s="138"/>
      <c r="G1017" s="138">
        <f t="shared" si="553"/>
        <v>0</v>
      </c>
      <c r="H1017" s="138"/>
      <c r="I1017" s="138"/>
      <c r="J1017" s="138"/>
      <c r="K1017" s="138">
        <f t="shared" si="554"/>
        <v>0</v>
      </c>
      <c r="L1017" s="138">
        <f t="shared" si="533"/>
        <v>0</v>
      </c>
      <c r="M1017" s="138">
        <f t="shared" si="533"/>
        <v>0</v>
      </c>
      <c r="N1017" s="138">
        <f t="shared" si="533"/>
        <v>0</v>
      </c>
      <c r="O1017" s="138">
        <f t="shared" si="555"/>
        <v>0</v>
      </c>
      <c r="P1017" s="138"/>
      <c r="Q1017" s="138"/>
      <c r="R1017" s="138"/>
      <c r="S1017" s="138">
        <f t="shared" si="556"/>
        <v>0</v>
      </c>
      <c r="T1017" s="172"/>
      <c r="U1017" s="318"/>
      <c r="V1017" s="172"/>
      <c r="W1017" s="138">
        <f t="shared" si="557"/>
        <v>0</v>
      </c>
      <c r="X1017" s="138"/>
      <c r="Y1017" s="141">
        <f>+[3]CHD4A!J228+[3]CHD4A!I228</f>
        <v>44050000</v>
      </c>
      <c r="Z1017" s="138"/>
      <c r="AA1017" s="138">
        <f t="shared" si="558"/>
        <v>44050000</v>
      </c>
      <c r="AB1017" s="138">
        <f t="shared" si="529"/>
        <v>0</v>
      </c>
      <c r="AC1017" s="138">
        <f t="shared" si="529"/>
        <v>44050000</v>
      </c>
      <c r="AD1017" s="138">
        <f t="shared" si="529"/>
        <v>0</v>
      </c>
      <c r="AE1017" s="138">
        <f t="shared" si="530"/>
        <v>44050000</v>
      </c>
      <c r="AF1017" s="138"/>
      <c r="AG1017" s="138">
        <f>+[3]CHD4A!AX228</f>
        <v>44050000</v>
      </c>
      <c r="AH1017" s="138"/>
      <c r="AI1017" s="138">
        <f t="shared" si="559"/>
        <v>44050000</v>
      </c>
      <c r="AJ1017" s="138">
        <f t="shared" si="542"/>
        <v>0</v>
      </c>
      <c r="AK1017" s="138">
        <f t="shared" si="542"/>
        <v>0</v>
      </c>
      <c r="AL1017" s="138">
        <f t="shared" si="542"/>
        <v>0</v>
      </c>
      <c r="AM1017" s="138">
        <f t="shared" si="560"/>
        <v>0</v>
      </c>
      <c r="AN1017" s="142" t="str">
        <f t="shared" si="539"/>
        <v xml:space="preserve"> </v>
      </c>
      <c r="AO1017" s="142">
        <f t="shared" si="539"/>
        <v>1</v>
      </c>
      <c r="AP1017" s="142" t="str">
        <f t="shared" si="539"/>
        <v xml:space="preserve"> </v>
      </c>
      <c r="AQ1017" s="142">
        <f t="shared" si="539"/>
        <v>1</v>
      </c>
      <c r="AR1017" s="138">
        <f t="shared" si="540"/>
        <v>0</v>
      </c>
      <c r="AS1017" s="138">
        <f t="shared" si="540"/>
        <v>0</v>
      </c>
      <c r="AT1017" s="138">
        <f t="shared" si="540"/>
        <v>0</v>
      </c>
      <c r="AU1017" s="138">
        <f t="shared" si="541"/>
        <v>0</v>
      </c>
      <c r="AV1017" s="173"/>
    </row>
    <row r="1018" spans="1:49">
      <c r="A1018" s="135"/>
      <c r="B1018" s="136"/>
      <c r="C1018" s="212" t="s">
        <v>97</v>
      </c>
      <c r="D1018" s="138"/>
      <c r="E1018" s="138"/>
      <c r="F1018" s="138"/>
      <c r="G1018" s="138">
        <f t="shared" si="553"/>
        <v>0</v>
      </c>
      <c r="H1018" s="138"/>
      <c r="I1018" s="138"/>
      <c r="J1018" s="138"/>
      <c r="K1018" s="138">
        <f t="shared" si="554"/>
        <v>0</v>
      </c>
      <c r="L1018" s="138">
        <f t="shared" si="533"/>
        <v>0</v>
      </c>
      <c r="M1018" s="138">
        <f t="shared" si="533"/>
        <v>0</v>
      </c>
      <c r="N1018" s="138">
        <f t="shared" si="533"/>
        <v>0</v>
      </c>
      <c r="O1018" s="138">
        <f t="shared" si="555"/>
        <v>0</v>
      </c>
      <c r="P1018" s="138"/>
      <c r="Q1018" s="138"/>
      <c r="R1018" s="138"/>
      <c r="S1018" s="138">
        <f t="shared" si="556"/>
        <v>0</v>
      </c>
      <c r="T1018" s="172"/>
      <c r="U1018" s="318"/>
      <c r="V1018" s="172"/>
      <c r="W1018" s="138">
        <f t="shared" si="557"/>
        <v>0</v>
      </c>
      <c r="X1018" s="138"/>
      <c r="Y1018" s="141">
        <f>+[3]CHD4B!J228+[3]CHD4B!I228</f>
        <v>9328641</v>
      </c>
      <c r="Z1018" s="138"/>
      <c r="AA1018" s="138">
        <f t="shared" si="558"/>
        <v>9328641</v>
      </c>
      <c r="AB1018" s="138">
        <f t="shared" si="529"/>
        <v>0</v>
      </c>
      <c r="AC1018" s="138">
        <f t="shared" si="529"/>
        <v>9328641</v>
      </c>
      <c r="AD1018" s="138">
        <f t="shared" si="529"/>
        <v>0</v>
      </c>
      <c r="AE1018" s="138">
        <f t="shared" si="530"/>
        <v>9328641</v>
      </c>
      <c r="AF1018" s="138"/>
      <c r="AG1018" s="138">
        <f>+[3]CHD4B!AX228</f>
        <v>9250000</v>
      </c>
      <c r="AH1018" s="138"/>
      <c r="AI1018" s="138">
        <f t="shared" si="559"/>
        <v>9250000</v>
      </c>
      <c r="AJ1018" s="138">
        <f t="shared" si="542"/>
        <v>0</v>
      </c>
      <c r="AK1018" s="138">
        <f t="shared" si="542"/>
        <v>78641</v>
      </c>
      <c r="AL1018" s="138">
        <f t="shared" si="542"/>
        <v>0</v>
      </c>
      <c r="AM1018" s="138">
        <f t="shared" si="560"/>
        <v>78641</v>
      </c>
      <c r="AN1018" s="142" t="str">
        <f t="shared" si="539"/>
        <v xml:space="preserve"> </v>
      </c>
      <c r="AO1018" s="142">
        <f t="shared" si="539"/>
        <v>0.99156994035894408</v>
      </c>
      <c r="AP1018" s="142" t="str">
        <f t="shared" si="539"/>
        <v xml:space="preserve"> </v>
      </c>
      <c r="AQ1018" s="142">
        <f t="shared" si="539"/>
        <v>0.99156994035894408</v>
      </c>
      <c r="AR1018" s="138">
        <f t="shared" si="540"/>
        <v>0</v>
      </c>
      <c r="AS1018" s="138">
        <f t="shared" si="540"/>
        <v>0</v>
      </c>
      <c r="AT1018" s="138">
        <f t="shared" si="540"/>
        <v>0</v>
      </c>
      <c r="AU1018" s="138">
        <f t="shared" si="541"/>
        <v>0</v>
      </c>
      <c r="AV1018" s="173"/>
    </row>
    <row r="1019" spans="1:49">
      <c r="A1019" s="135"/>
      <c r="B1019" s="136"/>
      <c r="C1019" s="212" t="s">
        <v>53</v>
      </c>
      <c r="D1019" s="138"/>
      <c r="E1019" s="138"/>
      <c r="F1019" s="138"/>
      <c r="G1019" s="138">
        <f t="shared" si="553"/>
        <v>0</v>
      </c>
      <c r="H1019" s="138"/>
      <c r="I1019" s="138"/>
      <c r="J1019" s="138"/>
      <c r="K1019" s="138">
        <f t="shared" si="554"/>
        <v>0</v>
      </c>
      <c r="L1019" s="138">
        <f t="shared" si="533"/>
        <v>0</v>
      </c>
      <c r="M1019" s="138">
        <f t="shared" si="533"/>
        <v>0</v>
      </c>
      <c r="N1019" s="138">
        <f t="shared" si="533"/>
        <v>0</v>
      </c>
      <c r="O1019" s="138">
        <f t="shared" si="555"/>
        <v>0</v>
      </c>
      <c r="P1019" s="138"/>
      <c r="Q1019" s="138"/>
      <c r="R1019" s="138"/>
      <c r="S1019" s="138">
        <f t="shared" si="556"/>
        <v>0</v>
      </c>
      <c r="T1019" s="172"/>
      <c r="U1019" s="318"/>
      <c r="V1019" s="172"/>
      <c r="W1019" s="138">
        <f t="shared" si="557"/>
        <v>0</v>
      </c>
      <c r="X1019" s="138"/>
      <c r="Y1019" s="141">
        <f>+[3]CHD5!J228+[3]CHD5!I228</f>
        <v>12200000</v>
      </c>
      <c r="Z1019" s="138"/>
      <c r="AA1019" s="138">
        <f t="shared" si="558"/>
        <v>12200000</v>
      </c>
      <c r="AB1019" s="138">
        <f t="shared" ref="AB1019:AD1072" si="561">+P1019+X1019+T1019</f>
        <v>0</v>
      </c>
      <c r="AC1019" s="138">
        <f t="shared" si="561"/>
        <v>12200000</v>
      </c>
      <c r="AD1019" s="138">
        <f t="shared" si="561"/>
        <v>0</v>
      </c>
      <c r="AE1019" s="138">
        <f t="shared" ref="AE1019:AE1072" si="562">SUM(AB1019:AD1019)</f>
        <v>12200000</v>
      </c>
      <c r="AF1019" s="138"/>
      <c r="AG1019" s="138">
        <f>+[3]CHD5!AX228</f>
        <v>12100000</v>
      </c>
      <c r="AH1019" s="138"/>
      <c r="AI1019" s="138">
        <f t="shared" si="559"/>
        <v>12100000</v>
      </c>
      <c r="AJ1019" s="138">
        <f t="shared" si="542"/>
        <v>0</v>
      </c>
      <c r="AK1019" s="138">
        <f t="shared" si="542"/>
        <v>100000</v>
      </c>
      <c r="AL1019" s="138">
        <f t="shared" si="542"/>
        <v>0</v>
      </c>
      <c r="AM1019" s="138">
        <f t="shared" si="560"/>
        <v>100000</v>
      </c>
      <c r="AN1019" s="142" t="str">
        <f t="shared" si="539"/>
        <v xml:space="preserve"> </v>
      </c>
      <c r="AO1019" s="142">
        <f t="shared" si="539"/>
        <v>0.99180327868852458</v>
      </c>
      <c r="AP1019" s="142" t="str">
        <f t="shared" si="539"/>
        <v xml:space="preserve"> </v>
      </c>
      <c r="AQ1019" s="142">
        <f t="shared" si="539"/>
        <v>0.99180327868852458</v>
      </c>
      <c r="AR1019" s="138">
        <f t="shared" si="540"/>
        <v>0</v>
      </c>
      <c r="AS1019" s="138">
        <f t="shared" si="540"/>
        <v>0</v>
      </c>
      <c r="AT1019" s="138">
        <f t="shared" si="540"/>
        <v>0</v>
      </c>
      <c r="AU1019" s="138">
        <f t="shared" si="541"/>
        <v>0</v>
      </c>
      <c r="AV1019" s="173"/>
    </row>
    <row r="1020" spans="1:49" ht="24">
      <c r="A1020" s="135"/>
      <c r="B1020" s="136"/>
      <c r="C1020" s="212" t="s">
        <v>100</v>
      </c>
      <c r="D1020" s="138"/>
      <c r="E1020" s="138"/>
      <c r="F1020" s="138"/>
      <c r="G1020" s="138">
        <f t="shared" si="553"/>
        <v>0</v>
      </c>
      <c r="H1020" s="138"/>
      <c r="I1020" s="138"/>
      <c r="J1020" s="138"/>
      <c r="K1020" s="138">
        <f t="shared" si="554"/>
        <v>0</v>
      </c>
      <c r="L1020" s="138">
        <f t="shared" si="533"/>
        <v>0</v>
      </c>
      <c r="M1020" s="138">
        <f t="shared" si="533"/>
        <v>0</v>
      </c>
      <c r="N1020" s="138">
        <f t="shared" si="533"/>
        <v>0</v>
      </c>
      <c r="O1020" s="138">
        <f t="shared" si="555"/>
        <v>0</v>
      </c>
      <c r="P1020" s="138"/>
      <c r="Q1020" s="138"/>
      <c r="R1020" s="138"/>
      <c r="S1020" s="138">
        <f t="shared" si="556"/>
        <v>0</v>
      </c>
      <c r="T1020" s="172"/>
      <c r="U1020" s="318"/>
      <c r="V1020" s="172"/>
      <c r="W1020" s="138">
        <f t="shared" si="557"/>
        <v>0</v>
      </c>
      <c r="X1020" s="138"/>
      <c r="Y1020" s="141">
        <f>+[3]CHD6!J228+[3]CHD6!I228</f>
        <v>46501470</v>
      </c>
      <c r="Z1020" s="138"/>
      <c r="AA1020" s="138">
        <f t="shared" si="558"/>
        <v>46501470</v>
      </c>
      <c r="AB1020" s="138">
        <f t="shared" si="561"/>
        <v>0</v>
      </c>
      <c r="AC1020" s="138">
        <f t="shared" si="561"/>
        <v>46501470</v>
      </c>
      <c r="AD1020" s="138">
        <f t="shared" si="561"/>
        <v>0</v>
      </c>
      <c r="AE1020" s="138">
        <f t="shared" si="562"/>
        <v>46501470</v>
      </c>
      <c r="AF1020" s="138"/>
      <c r="AG1020" s="138">
        <f>+[3]CHD6!AX228</f>
        <v>46450000</v>
      </c>
      <c r="AH1020" s="138"/>
      <c r="AI1020" s="138">
        <f t="shared" si="559"/>
        <v>46450000</v>
      </c>
      <c r="AJ1020" s="138">
        <f t="shared" si="542"/>
        <v>0</v>
      </c>
      <c r="AK1020" s="138">
        <f t="shared" si="542"/>
        <v>51470</v>
      </c>
      <c r="AL1020" s="138">
        <f t="shared" si="542"/>
        <v>0</v>
      </c>
      <c r="AM1020" s="138">
        <f t="shared" si="560"/>
        <v>51470</v>
      </c>
      <c r="AN1020" s="142" t="str">
        <f t="shared" si="539"/>
        <v xml:space="preserve"> </v>
      </c>
      <c r="AO1020" s="142">
        <f t="shared" si="539"/>
        <v>0.99889315327020844</v>
      </c>
      <c r="AP1020" s="142" t="str">
        <f t="shared" si="539"/>
        <v xml:space="preserve"> </v>
      </c>
      <c r="AQ1020" s="142">
        <f t="shared" si="539"/>
        <v>0.99889315327020844</v>
      </c>
      <c r="AR1020" s="138">
        <f t="shared" si="540"/>
        <v>0</v>
      </c>
      <c r="AS1020" s="138">
        <f t="shared" si="540"/>
        <v>0</v>
      </c>
      <c r="AT1020" s="138">
        <f t="shared" si="540"/>
        <v>0</v>
      </c>
      <c r="AU1020" s="138">
        <f t="shared" si="541"/>
        <v>0</v>
      </c>
      <c r="AV1020" s="173"/>
    </row>
    <row r="1021" spans="1:49">
      <c r="A1021" s="135"/>
      <c r="B1021" s="136"/>
      <c r="C1021" s="212" t="s">
        <v>54</v>
      </c>
      <c r="D1021" s="138"/>
      <c r="E1021" s="138"/>
      <c r="F1021" s="138"/>
      <c r="G1021" s="138">
        <f t="shared" si="553"/>
        <v>0</v>
      </c>
      <c r="H1021" s="138"/>
      <c r="I1021" s="138"/>
      <c r="J1021" s="138"/>
      <c r="K1021" s="138">
        <f t="shared" si="554"/>
        <v>0</v>
      </c>
      <c r="L1021" s="138">
        <f t="shared" si="533"/>
        <v>0</v>
      </c>
      <c r="M1021" s="138">
        <f t="shared" si="533"/>
        <v>0</v>
      </c>
      <c r="N1021" s="138">
        <f t="shared" si="533"/>
        <v>0</v>
      </c>
      <c r="O1021" s="138">
        <f t="shared" si="555"/>
        <v>0</v>
      </c>
      <c r="P1021" s="138"/>
      <c r="Q1021" s="138"/>
      <c r="R1021" s="138"/>
      <c r="S1021" s="138">
        <f t="shared" si="556"/>
        <v>0</v>
      </c>
      <c r="T1021" s="172"/>
      <c r="U1021" s="318"/>
      <c r="V1021" s="172"/>
      <c r="W1021" s="138">
        <f t="shared" si="557"/>
        <v>0</v>
      </c>
      <c r="X1021" s="138"/>
      <c r="Y1021" s="141">
        <f>+[3]CHD7!J228+[3]CHD7!I228</f>
        <v>27850000</v>
      </c>
      <c r="Z1021" s="138"/>
      <c r="AA1021" s="138">
        <f t="shared" si="558"/>
        <v>27850000</v>
      </c>
      <c r="AB1021" s="138">
        <f t="shared" si="561"/>
        <v>0</v>
      </c>
      <c r="AC1021" s="138">
        <f t="shared" si="561"/>
        <v>27850000</v>
      </c>
      <c r="AD1021" s="138">
        <f t="shared" si="561"/>
        <v>0</v>
      </c>
      <c r="AE1021" s="138">
        <f t="shared" si="562"/>
        <v>27850000</v>
      </c>
      <c r="AF1021" s="138"/>
      <c r="AG1021" s="138">
        <f>+[3]CHD7!AX228</f>
        <v>0</v>
      </c>
      <c r="AH1021" s="138"/>
      <c r="AI1021" s="138">
        <f t="shared" si="559"/>
        <v>0</v>
      </c>
      <c r="AJ1021" s="138">
        <f t="shared" si="542"/>
        <v>0</v>
      </c>
      <c r="AK1021" s="138">
        <f t="shared" si="542"/>
        <v>27850000</v>
      </c>
      <c r="AL1021" s="138">
        <f t="shared" si="542"/>
        <v>0</v>
      </c>
      <c r="AM1021" s="138">
        <f t="shared" si="560"/>
        <v>27850000</v>
      </c>
      <c r="AN1021" s="142" t="str">
        <f t="shared" si="539"/>
        <v xml:space="preserve"> </v>
      </c>
      <c r="AO1021" s="142">
        <f t="shared" si="539"/>
        <v>0</v>
      </c>
      <c r="AP1021" s="142" t="str">
        <f t="shared" si="539"/>
        <v xml:space="preserve"> </v>
      </c>
      <c r="AQ1021" s="142">
        <f t="shared" si="539"/>
        <v>0</v>
      </c>
      <c r="AR1021" s="138">
        <f t="shared" si="540"/>
        <v>0</v>
      </c>
      <c r="AS1021" s="138">
        <f t="shared" si="540"/>
        <v>0</v>
      </c>
      <c r="AT1021" s="138">
        <f t="shared" si="540"/>
        <v>0</v>
      </c>
      <c r="AU1021" s="138">
        <f t="shared" si="541"/>
        <v>0</v>
      </c>
      <c r="AV1021" s="173"/>
    </row>
    <row r="1022" spans="1:49">
      <c r="A1022" s="135"/>
      <c r="B1022" s="136"/>
      <c r="C1022" s="212" t="s">
        <v>103</v>
      </c>
      <c r="D1022" s="138"/>
      <c r="E1022" s="138"/>
      <c r="F1022" s="138"/>
      <c r="G1022" s="138">
        <f t="shared" si="553"/>
        <v>0</v>
      </c>
      <c r="H1022" s="138"/>
      <c r="I1022" s="138"/>
      <c r="J1022" s="138"/>
      <c r="K1022" s="138">
        <f t="shared" si="554"/>
        <v>0</v>
      </c>
      <c r="L1022" s="138">
        <f t="shared" si="533"/>
        <v>0</v>
      </c>
      <c r="M1022" s="138">
        <f t="shared" si="533"/>
        <v>0</v>
      </c>
      <c r="N1022" s="138">
        <f t="shared" si="533"/>
        <v>0</v>
      </c>
      <c r="O1022" s="138">
        <f t="shared" si="555"/>
        <v>0</v>
      </c>
      <c r="P1022" s="138"/>
      <c r="Q1022" s="138"/>
      <c r="R1022" s="138"/>
      <c r="S1022" s="138">
        <f t="shared" si="556"/>
        <v>0</v>
      </c>
      <c r="T1022" s="172"/>
      <c r="U1022" s="318"/>
      <c r="V1022" s="172"/>
      <c r="W1022" s="138">
        <f t="shared" si="557"/>
        <v>0</v>
      </c>
      <c r="X1022" s="138"/>
      <c r="Y1022" s="141">
        <f>+[3]CHD8!J228+[3]CHD8!I228</f>
        <v>50450000</v>
      </c>
      <c r="Z1022" s="138"/>
      <c r="AA1022" s="138">
        <f t="shared" si="558"/>
        <v>50450000</v>
      </c>
      <c r="AB1022" s="138">
        <f t="shared" si="561"/>
        <v>0</v>
      </c>
      <c r="AC1022" s="138">
        <f t="shared" si="561"/>
        <v>50450000</v>
      </c>
      <c r="AD1022" s="138">
        <f t="shared" si="561"/>
        <v>0</v>
      </c>
      <c r="AE1022" s="138">
        <f t="shared" si="562"/>
        <v>50450000</v>
      </c>
      <c r="AF1022" s="138"/>
      <c r="AG1022" s="138">
        <f>+[3]CHD8!AX228</f>
        <v>49600000</v>
      </c>
      <c r="AH1022" s="138"/>
      <c r="AI1022" s="138">
        <f t="shared" si="559"/>
        <v>49600000</v>
      </c>
      <c r="AJ1022" s="138">
        <f t="shared" si="542"/>
        <v>0</v>
      </c>
      <c r="AK1022" s="138">
        <f t="shared" si="542"/>
        <v>850000</v>
      </c>
      <c r="AL1022" s="138">
        <f t="shared" si="542"/>
        <v>0</v>
      </c>
      <c r="AM1022" s="138">
        <f t="shared" si="560"/>
        <v>850000</v>
      </c>
      <c r="AN1022" s="142" t="str">
        <f t="shared" si="539"/>
        <v xml:space="preserve"> </v>
      </c>
      <c r="AO1022" s="142">
        <f t="shared" si="539"/>
        <v>0.98315163528245786</v>
      </c>
      <c r="AP1022" s="142" t="str">
        <f t="shared" si="539"/>
        <v xml:space="preserve"> </v>
      </c>
      <c r="AQ1022" s="142">
        <f t="shared" si="539"/>
        <v>0.98315163528245786</v>
      </c>
      <c r="AR1022" s="138">
        <f t="shared" si="540"/>
        <v>0</v>
      </c>
      <c r="AS1022" s="138">
        <f t="shared" si="540"/>
        <v>0</v>
      </c>
      <c r="AT1022" s="138">
        <f t="shared" si="540"/>
        <v>0</v>
      </c>
      <c r="AU1022" s="138">
        <f t="shared" si="541"/>
        <v>0</v>
      </c>
      <c r="AV1022" s="173"/>
    </row>
    <row r="1023" spans="1:49" ht="24">
      <c r="A1023" s="135"/>
      <c r="B1023" s="136"/>
      <c r="C1023" s="212" t="s">
        <v>105</v>
      </c>
      <c r="D1023" s="138"/>
      <c r="E1023" s="138"/>
      <c r="F1023" s="138"/>
      <c r="G1023" s="138">
        <f t="shared" si="553"/>
        <v>0</v>
      </c>
      <c r="H1023" s="138"/>
      <c r="I1023" s="138"/>
      <c r="J1023" s="138"/>
      <c r="K1023" s="138">
        <f t="shared" si="554"/>
        <v>0</v>
      </c>
      <c r="L1023" s="138">
        <f t="shared" si="533"/>
        <v>0</v>
      </c>
      <c r="M1023" s="138">
        <f t="shared" si="533"/>
        <v>0</v>
      </c>
      <c r="N1023" s="138">
        <f t="shared" si="533"/>
        <v>0</v>
      </c>
      <c r="O1023" s="138">
        <f t="shared" si="555"/>
        <v>0</v>
      </c>
      <c r="P1023" s="138"/>
      <c r="Q1023" s="138"/>
      <c r="R1023" s="138"/>
      <c r="S1023" s="138">
        <f t="shared" si="556"/>
        <v>0</v>
      </c>
      <c r="T1023" s="172"/>
      <c r="U1023" s="318"/>
      <c r="V1023" s="172"/>
      <c r="W1023" s="138">
        <f t="shared" si="557"/>
        <v>0</v>
      </c>
      <c r="X1023" s="138"/>
      <c r="Y1023" s="141">
        <f>+[3]CHD9!J228+[3]CHD9!I228</f>
        <v>29920000</v>
      </c>
      <c r="Z1023" s="138"/>
      <c r="AA1023" s="138">
        <f t="shared" si="558"/>
        <v>29920000</v>
      </c>
      <c r="AB1023" s="138">
        <f t="shared" si="561"/>
        <v>0</v>
      </c>
      <c r="AC1023" s="138">
        <f t="shared" si="561"/>
        <v>29920000</v>
      </c>
      <c r="AD1023" s="138">
        <f t="shared" si="561"/>
        <v>0</v>
      </c>
      <c r="AE1023" s="138">
        <f t="shared" si="562"/>
        <v>29920000</v>
      </c>
      <c r="AF1023" s="138"/>
      <c r="AG1023" s="138">
        <f>+[3]CHD9!AX228</f>
        <v>27420000</v>
      </c>
      <c r="AH1023" s="138"/>
      <c r="AI1023" s="138">
        <f t="shared" si="559"/>
        <v>27420000</v>
      </c>
      <c r="AJ1023" s="138">
        <f t="shared" si="542"/>
        <v>0</v>
      </c>
      <c r="AK1023" s="138">
        <f t="shared" si="542"/>
        <v>2500000</v>
      </c>
      <c r="AL1023" s="138">
        <f t="shared" si="542"/>
        <v>0</v>
      </c>
      <c r="AM1023" s="138">
        <f t="shared" si="560"/>
        <v>2500000</v>
      </c>
      <c r="AN1023" s="142" t="str">
        <f t="shared" si="539"/>
        <v xml:space="preserve"> </v>
      </c>
      <c r="AO1023" s="142">
        <f t="shared" si="539"/>
        <v>0.91644385026737973</v>
      </c>
      <c r="AP1023" s="142" t="str">
        <f t="shared" si="539"/>
        <v xml:space="preserve"> </v>
      </c>
      <c r="AQ1023" s="142">
        <f t="shared" si="539"/>
        <v>0.91644385026737973</v>
      </c>
      <c r="AR1023" s="138">
        <f t="shared" si="540"/>
        <v>0</v>
      </c>
      <c r="AS1023" s="138">
        <f t="shared" si="540"/>
        <v>0</v>
      </c>
      <c r="AT1023" s="138">
        <f t="shared" si="540"/>
        <v>0</v>
      </c>
      <c r="AU1023" s="138">
        <f t="shared" si="541"/>
        <v>0</v>
      </c>
      <c r="AV1023" s="173"/>
    </row>
    <row r="1024" spans="1:49" ht="24">
      <c r="A1024" s="135"/>
      <c r="B1024" s="136"/>
      <c r="C1024" s="212" t="s">
        <v>107</v>
      </c>
      <c r="D1024" s="138"/>
      <c r="E1024" s="138"/>
      <c r="F1024" s="138"/>
      <c r="G1024" s="138">
        <f t="shared" si="553"/>
        <v>0</v>
      </c>
      <c r="H1024" s="138"/>
      <c r="I1024" s="138"/>
      <c r="J1024" s="138"/>
      <c r="K1024" s="138">
        <f t="shared" si="554"/>
        <v>0</v>
      </c>
      <c r="L1024" s="138">
        <f t="shared" si="533"/>
        <v>0</v>
      </c>
      <c r="M1024" s="138">
        <f t="shared" si="533"/>
        <v>0</v>
      </c>
      <c r="N1024" s="138">
        <f t="shared" si="533"/>
        <v>0</v>
      </c>
      <c r="O1024" s="138">
        <f t="shared" si="555"/>
        <v>0</v>
      </c>
      <c r="P1024" s="138"/>
      <c r="Q1024" s="138"/>
      <c r="R1024" s="138"/>
      <c r="S1024" s="138">
        <f t="shared" si="556"/>
        <v>0</v>
      </c>
      <c r="T1024" s="172"/>
      <c r="U1024" s="318"/>
      <c r="V1024" s="172"/>
      <c r="W1024" s="138">
        <f t="shared" si="557"/>
        <v>0</v>
      </c>
      <c r="X1024" s="138"/>
      <c r="Y1024" s="141">
        <f>+[3]CHD10!J228+[3]CHD10!I228</f>
        <v>52000000</v>
      </c>
      <c r="Z1024" s="138"/>
      <c r="AA1024" s="138">
        <f t="shared" si="558"/>
        <v>52000000</v>
      </c>
      <c r="AB1024" s="138">
        <f t="shared" si="561"/>
        <v>0</v>
      </c>
      <c r="AC1024" s="138">
        <f t="shared" si="561"/>
        <v>52000000</v>
      </c>
      <c r="AD1024" s="138">
        <f t="shared" si="561"/>
        <v>0</v>
      </c>
      <c r="AE1024" s="138">
        <f t="shared" si="562"/>
        <v>52000000</v>
      </c>
      <c r="AF1024" s="138"/>
      <c r="AG1024" s="138">
        <f>+[3]CHD10!AX228</f>
        <v>52000000</v>
      </c>
      <c r="AH1024" s="138"/>
      <c r="AI1024" s="138">
        <f t="shared" si="559"/>
        <v>52000000</v>
      </c>
      <c r="AJ1024" s="138">
        <f t="shared" si="542"/>
        <v>0</v>
      </c>
      <c r="AK1024" s="138">
        <f t="shared" si="542"/>
        <v>0</v>
      </c>
      <c r="AL1024" s="138">
        <f t="shared" si="542"/>
        <v>0</v>
      </c>
      <c r="AM1024" s="138">
        <f t="shared" si="560"/>
        <v>0</v>
      </c>
      <c r="AN1024" s="142" t="str">
        <f t="shared" si="539"/>
        <v xml:space="preserve"> </v>
      </c>
      <c r="AO1024" s="142">
        <f t="shared" si="539"/>
        <v>1</v>
      </c>
      <c r="AP1024" s="142" t="str">
        <f t="shared" si="539"/>
        <v xml:space="preserve"> </v>
      </c>
      <c r="AQ1024" s="142">
        <f t="shared" si="539"/>
        <v>1</v>
      </c>
      <c r="AR1024" s="138">
        <f t="shared" si="540"/>
        <v>0</v>
      </c>
      <c r="AS1024" s="138">
        <f t="shared" si="540"/>
        <v>0</v>
      </c>
      <c r="AT1024" s="138">
        <f t="shared" si="540"/>
        <v>0</v>
      </c>
      <c r="AU1024" s="138">
        <f t="shared" si="541"/>
        <v>0</v>
      </c>
      <c r="AV1024" s="173"/>
    </row>
    <row r="1025" spans="1:48">
      <c r="A1025" s="135"/>
      <c r="B1025" s="136"/>
      <c r="C1025" s="212" t="s">
        <v>55</v>
      </c>
      <c r="D1025" s="138"/>
      <c r="E1025" s="138"/>
      <c r="F1025" s="138"/>
      <c r="G1025" s="138">
        <f t="shared" si="553"/>
        <v>0</v>
      </c>
      <c r="H1025" s="138"/>
      <c r="I1025" s="138"/>
      <c r="J1025" s="138"/>
      <c r="K1025" s="138">
        <f t="shared" si="554"/>
        <v>0</v>
      </c>
      <c r="L1025" s="138">
        <f t="shared" si="533"/>
        <v>0</v>
      </c>
      <c r="M1025" s="138">
        <f t="shared" si="533"/>
        <v>0</v>
      </c>
      <c r="N1025" s="138">
        <f t="shared" si="533"/>
        <v>0</v>
      </c>
      <c r="O1025" s="138">
        <f t="shared" si="555"/>
        <v>0</v>
      </c>
      <c r="P1025" s="138"/>
      <c r="Q1025" s="138"/>
      <c r="R1025" s="138"/>
      <c r="S1025" s="138">
        <f t="shared" si="556"/>
        <v>0</v>
      </c>
      <c r="T1025" s="172"/>
      <c r="U1025" s="318"/>
      <c r="V1025" s="172"/>
      <c r="W1025" s="138">
        <f t="shared" si="557"/>
        <v>0</v>
      </c>
      <c r="X1025" s="138"/>
      <c r="Y1025" s="141">
        <f>+[3]CHD11!J228+[3]CHD11!I228</f>
        <v>9800000</v>
      </c>
      <c r="Z1025" s="138"/>
      <c r="AA1025" s="138">
        <f t="shared" si="558"/>
        <v>9800000</v>
      </c>
      <c r="AB1025" s="138">
        <f t="shared" si="561"/>
        <v>0</v>
      </c>
      <c r="AC1025" s="138">
        <f t="shared" si="561"/>
        <v>9800000</v>
      </c>
      <c r="AD1025" s="138">
        <f t="shared" si="561"/>
        <v>0</v>
      </c>
      <c r="AE1025" s="138">
        <f t="shared" si="562"/>
        <v>9800000</v>
      </c>
      <c r="AF1025" s="138"/>
      <c r="AG1025" s="138">
        <f>+[3]CHD11!AX228</f>
        <v>0</v>
      </c>
      <c r="AH1025" s="138"/>
      <c r="AI1025" s="138">
        <f t="shared" si="559"/>
        <v>0</v>
      </c>
      <c r="AJ1025" s="138">
        <f t="shared" si="542"/>
        <v>0</v>
      </c>
      <c r="AK1025" s="138">
        <f t="shared" si="542"/>
        <v>9800000</v>
      </c>
      <c r="AL1025" s="138">
        <f t="shared" si="542"/>
        <v>0</v>
      </c>
      <c r="AM1025" s="138">
        <f t="shared" si="560"/>
        <v>9800000</v>
      </c>
      <c r="AN1025" s="142" t="str">
        <f t="shared" si="539"/>
        <v xml:space="preserve"> </v>
      </c>
      <c r="AO1025" s="142">
        <f t="shared" si="539"/>
        <v>0</v>
      </c>
      <c r="AP1025" s="142" t="str">
        <f t="shared" si="539"/>
        <v xml:space="preserve"> </v>
      </c>
      <c r="AQ1025" s="142">
        <f t="shared" si="539"/>
        <v>0</v>
      </c>
      <c r="AR1025" s="138">
        <f t="shared" si="540"/>
        <v>0</v>
      </c>
      <c r="AS1025" s="138">
        <f t="shared" si="540"/>
        <v>0</v>
      </c>
      <c r="AT1025" s="138">
        <f t="shared" si="540"/>
        <v>0</v>
      </c>
      <c r="AU1025" s="138">
        <f t="shared" si="541"/>
        <v>0</v>
      </c>
      <c r="AV1025" s="173"/>
    </row>
    <row r="1026" spans="1:48">
      <c r="A1026" s="135"/>
      <c r="B1026" s="136"/>
      <c r="C1026" s="212" t="s">
        <v>56</v>
      </c>
      <c r="D1026" s="138"/>
      <c r="E1026" s="138"/>
      <c r="F1026" s="138"/>
      <c r="G1026" s="138">
        <f t="shared" si="553"/>
        <v>0</v>
      </c>
      <c r="H1026" s="138"/>
      <c r="I1026" s="138"/>
      <c r="J1026" s="138"/>
      <c r="K1026" s="138">
        <f t="shared" si="554"/>
        <v>0</v>
      </c>
      <c r="L1026" s="138">
        <f t="shared" si="533"/>
        <v>0</v>
      </c>
      <c r="M1026" s="138">
        <f t="shared" si="533"/>
        <v>0</v>
      </c>
      <c r="N1026" s="138">
        <f t="shared" si="533"/>
        <v>0</v>
      </c>
      <c r="O1026" s="138">
        <f t="shared" si="555"/>
        <v>0</v>
      </c>
      <c r="P1026" s="138"/>
      <c r="Q1026" s="138"/>
      <c r="R1026" s="138"/>
      <c r="S1026" s="138">
        <f t="shared" si="556"/>
        <v>0</v>
      </c>
      <c r="T1026" s="172"/>
      <c r="U1026" s="318"/>
      <c r="V1026" s="172"/>
      <c r="W1026" s="138">
        <f t="shared" si="557"/>
        <v>0</v>
      </c>
      <c r="X1026" s="138"/>
      <c r="Y1026" s="141">
        <f>+[3]CHD12!J228+[3]CHD12!I228</f>
        <v>16300000</v>
      </c>
      <c r="Z1026" s="138"/>
      <c r="AA1026" s="138">
        <f t="shared" si="558"/>
        <v>16300000</v>
      </c>
      <c r="AB1026" s="138">
        <f t="shared" si="561"/>
        <v>0</v>
      </c>
      <c r="AC1026" s="138">
        <f t="shared" si="561"/>
        <v>16300000</v>
      </c>
      <c r="AD1026" s="138">
        <f t="shared" si="561"/>
        <v>0</v>
      </c>
      <c r="AE1026" s="138">
        <f t="shared" si="562"/>
        <v>16300000</v>
      </c>
      <c r="AF1026" s="138"/>
      <c r="AG1026" s="138">
        <f>+[3]CHD12!AX228</f>
        <v>16300000</v>
      </c>
      <c r="AH1026" s="138"/>
      <c r="AI1026" s="138">
        <f t="shared" si="559"/>
        <v>16300000</v>
      </c>
      <c r="AJ1026" s="138">
        <f t="shared" si="542"/>
        <v>0</v>
      </c>
      <c r="AK1026" s="138">
        <f t="shared" si="542"/>
        <v>0</v>
      </c>
      <c r="AL1026" s="138">
        <f t="shared" si="542"/>
        <v>0</v>
      </c>
      <c r="AM1026" s="138">
        <f t="shared" si="560"/>
        <v>0</v>
      </c>
      <c r="AN1026" s="142" t="str">
        <f t="shared" si="539"/>
        <v xml:space="preserve"> </v>
      </c>
      <c r="AO1026" s="142">
        <f t="shared" si="539"/>
        <v>1</v>
      </c>
      <c r="AP1026" s="142" t="str">
        <f t="shared" si="539"/>
        <v xml:space="preserve"> </v>
      </c>
      <c r="AQ1026" s="142">
        <f t="shared" si="539"/>
        <v>1</v>
      </c>
      <c r="AR1026" s="138">
        <f t="shared" si="540"/>
        <v>0</v>
      </c>
      <c r="AS1026" s="138">
        <f t="shared" si="540"/>
        <v>0</v>
      </c>
      <c r="AT1026" s="138">
        <f t="shared" si="540"/>
        <v>0</v>
      </c>
      <c r="AU1026" s="138">
        <f t="shared" si="541"/>
        <v>0</v>
      </c>
      <c r="AV1026" s="173"/>
    </row>
    <row r="1027" spans="1:48">
      <c r="A1027" s="135"/>
      <c r="B1027" s="136"/>
      <c r="C1027" s="212" t="s">
        <v>111</v>
      </c>
      <c r="D1027" s="138"/>
      <c r="E1027" s="138"/>
      <c r="F1027" s="138"/>
      <c r="G1027" s="138">
        <f t="shared" si="553"/>
        <v>0</v>
      </c>
      <c r="H1027" s="138"/>
      <c r="I1027" s="138"/>
      <c r="J1027" s="138"/>
      <c r="K1027" s="138">
        <f t="shared" si="554"/>
        <v>0</v>
      </c>
      <c r="L1027" s="138">
        <f t="shared" si="533"/>
        <v>0</v>
      </c>
      <c r="M1027" s="138">
        <f t="shared" si="533"/>
        <v>0</v>
      </c>
      <c r="N1027" s="138">
        <f t="shared" si="533"/>
        <v>0</v>
      </c>
      <c r="O1027" s="138">
        <f t="shared" si="555"/>
        <v>0</v>
      </c>
      <c r="P1027" s="138"/>
      <c r="Q1027" s="138"/>
      <c r="R1027" s="138"/>
      <c r="S1027" s="138">
        <f t="shared" si="556"/>
        <v>0</v>
      </c>
      <c r="T1027" s="172"/>
      <c r="U1027" s="318"/>
      <c r="V1027" s="172"/>
      <c r="W1027" s="138">
        <f t="shared" si="557"/>
        <v>0</v>
      </c>
      <c r="X1027" s="138"/>
      <c r="Y1027" s="141">
        <f>+[3]CHD13!J228+[3]CHD13!I228</f>
        <v>21450000</v>
      </c>
      <c r="Z1027" s="138"/>
      <c r="AA1027" s="138">
        <f t="shared" si="558"/>
        <v>21450000</v>
      </c>
      <c r="AB1027" s="138">
        <f t="shared" si="561"/>
        <v>0</v>
      </c>
      <c r="AC1027" s="138">
        <f t="shared" si="561"/>
        <v>21450000</v>
      </c>
      <c r="AD1027" s="138">
        <f t="shared" si="561"/>
        <v>0</v>
      </c>
      <c r="AE1027" s="138">
        <f t="shared" si="562"/>
        <v>21450000</v>
      </c>
      <c r="AF1027" s="138"/>
      <c r="AG1027" s="138">
        <f>+[3]CHD13!AX228</f>
        <v>21450000</v>
      </c>
      <c r="AH1027" s="138"/>
      <c r="AI1027" s="138">
        <f t="shared" si="559"/>
        <v>21450000</v>
      </c>
      <c r="AJ1027" s="138">
        <f t="shared" si="542"/>
        <v>0</v>
      </c>
      <c r="AK1027" s="138">
        <f t="shared" si="542"/>
        <v>0</v>
      </c>
      <c r="AL1027" s="138">
        <f t="shared" si="542"/>
        <v>0</v>
      </c>
      <c r="AM1027" s="138">
        <f t="shared" si="560"/>
        <v>0</v>
      </c>
      <c r="AN1027" s="142" t="str">
        <f t="shared" si="539"/>
        <v xml:space="preserve"> </v>
      </c>
      <c r="AO1027" s="142">
        <f t="shared" si="539"/>
        <v>1</v>
      </c>
      <c r="AP1027" s="142" t="str">
        <f t="shared" si="539"/>
        <v xml:space="preserve"> </v>
      </c>
      <c r="AQ1027" s="142">
        <f t="shared" si="539"/>
        <v>1</v>
      </c>
      <c r="AR1027" s="138">
        <f t="shared" si="540"/>
        <v>0</v>
      </c>
      <c r="AS1027" s="138">
        <f t="shared" si="540"/>
        <v>0</v>
      </c>
      <c r="AT1027" s="138">
        <f t="shared" si="540"/>
        <v>0</v>
      </c>
      <c r="AU1027" s="138">
        <f t="shared" si="541"/>
        <v>0</v>
      </c>
      <c r="AV1027" s="173"/>
    </row>
    <row r="1028" spans="1:48">
      <c r="A1028" s="135"/>
      <c r="B1028" s="136"/>
      <c r="C1028" s="137"/>
      <c r="D1028" s="138"/>
      <c r="E1028" s="138"/>
      <c r="F1028" s="138"/>
      <c r="G1028" s="138"/>
      <c r="H1028" s="138"/>
      <c r="I1028" s="138"/>
      <c r="J1028" s="138"/>
      <c r="K1028" s="138"/>
      <c r="L1028" s="138"/>
      <c r="M1028" s="138"/>
      <c r="N1028" s="138"/>
      <c r="O1028" s="138"/>
      <c r="P1028" s="138"/>
      <c r="Q1028" s="138"/>
      <c r="R1028" s="138"/>
      <c r="S1028" s="138"/>
      <c r="T1028" s="172"/>
      <c r="U1028" s="318"/>
      <c r="V1028" s="172"/>
      <c r="W1028" s="138"/>
      <c r="X1028" s="138"/>
      <c r="Y1028" s="138"/>
      <c r="Z1028" s="138"/>
      <c r="AA1028" s="138"/>
      <c r="AB1028" s="138">
        <f t="shared" si="561"/>
        <v>0</v>
      </c>
      <c r="AC1028" s="138">
        <f t="shared" si="561"/>
        <v>0</v>
      </c>
      <c r="AD1028" s="138">
        <f t="shared" si="561"/>
        <v>0</v>
      </c>
      <c r="AE1028" s="138">
        <f t="shared" si="562"/>
        <v>0</v>
      </c>
      <c r="AF1028" s="138"/>
      <c r="AG1028" s="138"/>
      <c r="AH1028" s="138"/>
      <c r="AI1028" s="138"/>
      <c r="AJ1028" s="138"/>
      <c r="AK1028" s="138"/>
      <c r="AL1028" s="138"/>
      <c r="AM1028" s="138"/>
      <c r="AN1028" s="142"/>
      <c r="AO1028" s="142"/>
      <c r="AP1028" s="142"/>
      <c r="AQ1028" s="142"/>
      <c r="AR1028" s="138"/>
      <c r="AS1028" s="138"/>
      <c r="AT1028" s="138"/>
      <c r="AU1028" s="138"/>
      <c r="AV1028" s="173"/>
    </row>
    <row r="1029" spans="1:48" ht="24">
      <c r="A1029" s="135"/>
      <c r="B1029" s="136"/>
      <c r="C1029" s="216" t="s">
        <v>221</v>
      </c>
      <c r="D1029" s="138"/>
      <c r="E1029" s="138"/>
      <c r="F1029" s="138"/>
      <c r="G1029" s="138">
        <f>SUM(D1029:F1029)</f>
        <v>0</v>
      </c>
      <c r="H1029" s="138"/>
      <c r="I1029" s="138"/>
      <c r="J1029" s="138"/>
      <c r="K1029" s="138">
        <f>SUM(H1029:J1029)</f>
        <v>0</v>
      </c>
      <c r="L1029" s="138">
        <f t="shared" ref="L1029:N1030" si="563">+D1029+H1029</f>
        <v>0</v>
      </c>
      <c r="M1029" s="138">
        <f t="shared" si="563"/>
        <v>0</v>
      </c>
      <c r="N1029" s="138">
        <f t="shared" si="563"/>
        <v>0</v>
      </c>
      <c r="O1029" s="138">
        <f>SUM(L1029:N1029)</f>
        <v>0</v>
      </c>
      <c r="P1029" s="138"/>
      <c r="Q1029" s="138"/>
      <c r="R1029" s="138"/>
      <c r="S1029" s="138">
        <f>SUM(P1029:R1029)</f>
        <v>0</v>
      </c>
      <c r="T1029" s="172"/>
      <c r="U1029" s="318"/>
      <c r="V1029" s="172"/>
      <c r="W1029" s="138">
        <f>SUM(T1029:V1029)</f>
        <v>0</v>
      </c>
      <c r="X1029" s="138"/>
      <c r="Y1029" s="138">
        <f>+[3]LPGH!J228</f>
        <v>500000</v>
      </c>
      <c r="Z1029" s="138"/>
      <c r="AA1029" s="138">
        <f>SUM(X1029:Z1029)</f>
        <v>500000</v>
      </c>
      <c r="AB1029" s="138">
        <f t="shared" si="561"/>
        <v>0</v>
      </c>
      <c r="AC1029" s="138">
        <f t="shared" si="561"/>
        <v>500000</v>
      </c>
      <c r="AD1029" s="138">
        <f t="shared" si="561"/>
        <v>0</v>
      </c>
      <c r="AE1029" s="138">
        <f t="shared" si="562"/>
        <v>500000</v>
      </c>
      <c r="AF1029" s="138"/>
      <c r="AG1029" s="138">
        <f>+[3]LPGH!AX228</f>
        <v>231595.48</v>
      </c>
      <c r="AH1029" s="138"/>
      <c r="AI1029" s="138">
        <f>SUM(AF1029:AH1029)</f>
        <v>231595.48</v>
      </c>
      <c r="AJ1029" s="138">
        <f t="shared" ref="AJ1029:AL1030" si="564">+AB1029-AF1029</f>
        <v>0</v>
      </c>
      <c r="AK1029" s="138">
        <f t="shared" si="564"/>
        <v>268404.52</v>
      </c>
      <c r="AL1029" s="138">
        <f t="shared" si="564"/>
        <v>0</v>
      </c>
      <c r="AM1029" s="141">
        <f>SUM(AJ1029:AL1029)</f>
        <v>268404.52</v>
      </c>
      <c r="AN1029" s="142" t="str">
        <f t="shared" ref="AN1029:AQ1030" si="565">IF(AB1029=0," ",AF1029/AB1029)</f>
        <v xml:space="preserve"> </v>
      </c>
      <c r="AO1029" s="142">
        <f t="shared" si="565"/>
        <v>0.46319096000000004</v>
      </c>
      <c r="AP1029" s="142" t="str">
        <f t="shared" si="565"/>
        <v xml:space="preserve"> </v>
      </c>
      <c r="AQ1029" s="142">
        <f t="shared" si="565"/>
        <v>0.46319096000000004</v>
      </c>
      <c r="AR1029" s="138">
        <f t="shared" ref="AR1029:AT1030" si="566">+L1029-P1029-T1029</f>
        <v>0</v>
      </c>
      <c r="AS1029" s="138">
        <f t="shared" si="566"/>
        <v>0</v>
      </c>
      <c r="AT1029" s="138">
        <f t="shared" si="566"/>
        <v>0</v>
      </c>
      <c r="AU1029" s="138">
        <f>SUM(AR1029:AT1029)</f>
        <v>0</v>
      </c>
      <c r="AV1029" s="173"/>
    </row>
    <row r="1030" spans="1:48">
      <c r="A1030" s="135"/>
      <c r="B1030" s="136"/>
      <c r="C1030" s="217" t="s">
        <v>112</v>
      </c>
      <c r="D1030" s="138"/>
      <c r="E1030" s="138"/>
      <c r="F1030" s="138"/>
      <c r="G1030" s="138">
        <f>SUM(D1030:F1030)</f>
        <v>0</v>
      </c>
      <c r="H1030" s="138"/>
      <c r="I1030" s="138"/>
      <c r="J1030" s="138"/>
      <c r="K1030" s="138">
        <f>SUM(H1030:J1030)</f>
        <v>0</v>
      </c>
      <c r="L1030" s="138">
        <f t="shared" si="563"/>
        <v>0</v>
      </c>
      <c r="M1030" s="138">
        <f t="shared" si="563"/>
        <v>0</v>
      </c>
      <c r="N1030" s="138">
        <f t="shared" si="563"/>
        <v>0</v>
      </c>
      <c r="O1030" s="138">
        <f>SUM(L1030:N1030)</f>
        <v>0</v>
      </c>
      <c r="P1030" s="138"/>
      <c r="Q1030" s="138"/>
      <c r="R1030" s="138"/>
      <c r="S1030" s="138">
        <f>SUM(P1030:R1030)</f>
        <v>0</v>
      </c>
      <c r="T1030" s="172"/>
      <c r="U1030" s="318"/>
      <c r="V1030" s="172"/>
      <c r="W1030" s="138">
        <f>SUM(T1030:V1030)</f>
        <v>0</v>
      </c>
      <c r="X1030" s="138"/>
      <c r="Y1030" s="141">
        <f>+[3]R1!J228</f>
        <v>1337787</v>
      </c>
      <c r="Z1030" s="138"/>
      <c r="AA1030" s="138">
        <f>SUM(X1030:Z1030)</f>
        <v>1337787</v>
      </c>
      <c r="AB1030" s="138">
        <f t="shared" si="561"/>
        <v>0</v>
      </c>
      <c r="AC1030" s="138">
        <f t="shared" si="561"/>
        <v>1337787</v>
      </c>
      <c r="AD1030" s="138">
        <f t="shared" si="561"/>
        <v>0</v>
      </c>
      <c r="AE1030" s="138">
        <f t="shared" si="562"/>
        <v>1337787</v>
      </c>
      <c r="AF1030" s="138"/>
      <c r="AG1030" s="141">
        <f>+[3]R1!AX228</f>
        <v>1310120</v>
      </c>
      <c r="AH1030" s="138"/>
      <c r="AI1030" s="138">
        <f>SUM(AF1030:AH1030)</f>
        <v>1310120</v>
      </c>
      <c r="AJ1030" s="138">
        <f t="shared" si="564"/>
        <v>0</v>
      </c>
      <c r="AK1030" s="138">
        <f t="shared" si="564"/>
        <v>27667</v>
      </c>
      <c r="AL1030" s="138">
        <f t="shared" si="564"/>
        <v>0</v>
      </c>
      <c r="AM1030" s="141">
        <f>SUM(AJ1030:AL1030)</f>
        <v>27667</v>
      </c>
      <c r="AN1030" s="142" t="str">
        <f t="shared" si="565"/>
        <v xml:space="preserve"> </v>
      </c>
      <c r="AO1030" s="142">
        <f t="shared" si="565"/>
        <v>0.97931883027716671</v>
      </c>
      <c r="AP1030" s="142" t="str">
        <f t="shared" si="565"/>
        <v xml:space="preserve"> </v>
      </c>
      <c r="AQ1030" s="142">
        <f t="shared" si="565"/>
        <v>0.97931883027716671</v>
      </c>
      <c r="AR1030" s="138">
        <f t="shared" si="566"/>
        <v>0</v>
      </c>
      <c r="AS1030" s="138">
        <f t="shared" si="566"/>
        <v>0</v>
      </c>
      <c r="AT1030" s="138">
        <f t="shared" si="566"/>
        <v>0</v>
      </c>
      <c r="AU1030" s="138">
        <f>SUM(AR1030:AT1030)</f>
        <v>0</v>
      </c>
      <c r="AV1030" s="173"/>
    </row>
    <row r="1031" spans="1:48" ht="24">
      <c r="A1031" s="135"/>
      <c r="B1031" s="136"/>
      <c r="C1031" s="216" t="s">
        <v>113</v>
      </c>
      <c r="D1031" s="138"/>
      <c r="E1031" s="138"/>
      <c r="F1031" s="138"/>
      <c r="G1031" s="138">
        <f t="shared" si="531"/>
        <v>0</v>
      </c>
      <c r="H1031" s="138"/>
      <c r="I1031" s="138"/>
      <c r="J1031" s="138"/>
      <c r="K1031" s="138">
        <f t="shared" si="532"/>
        <v>0</v>
      </c>
      <c r="L1031" s="138">
        <f t="shared" si="533"/>
        <v>0</v>
      </c>
      <c r="M1031" s="138">
        <f t="shared" si="533"/>
        <v>0</v>
      </c>
      <c r="N1031" s="138">
        <f t="shared" si="533"/>
        <v>0</v>
      </c>
      <c r="O1031" s="138">
        <f t="shared" si="534"/>
        <v>0</v>
      </c>
      <c r="P1031" s="138"/>
      <c r="Q1031" s="138"/>
      <c r="R1031" s="138"/>
      <c r="S1031" s="138">
        <f t="shared" si="535"/>
        <v>0</v>
      </c>
      <c r="T1031" s="172"/>
      <c r="U1031" s="318"/>
      <c r="V1031" s="172"/>
      <c r="W1031" s="138">
        <f t="shared" si="536"/>
        <v>0</v>
      </c>
      <c r="X1031" s="138"/>
      <c r="Y1031" s="141">
        <f>+[3]ITRMC!J228</f>
        <v>7000000</v>
      </c>
      <c r="Z1031" s="138"/>
      <c r="AA1031" s="138">
        <f t="shared" si="537"/>
        <v>7000000</v>
      </c>
      <c r="AB1031" s="138">
        <f t="shared" si="561"/>
        <v>0</v>
      </c>
      <c r="AC1031" s="138">
        <f t="shared" si="561"/>
        <v>7000000</v>
      </c>
      <c r="AD1031" s="138">
        <f t="shared" si="561"/>
        <v>0</v>
      </c>
      <c r="AE1031" s="138">
        <f t="shared" si="562"/>
        <v>7000000</v>
      </c>
      <c r="AF1031" s="138"/>
      <c r="AG1031" s="138">
        <f>+[3]ITRMC!AX228</f>
        <v>6119195.5399999991</v>
      </c>
      <c r="AH1031" s="138"/>
      <c r="AI1031" s="138">
        <f t="shared" si="538"/>
        <v>6119195.5399999991</v>
      </c>
      <c r="AJ1031" s="138">
        <f t="shared" si="542"/>
        <v>0</v>
      </c>
      <c r="AK1031" s="138">
        <f t="shared" si="542"/>
        <v>880804.46000000089</v>
      </c>
      <c r="AL1031" s="138">
        <f t="shared" si="542"/>
        <v>0</v>
      </c>
      <c r="AM1031" s="141">
        <f t="shared" si="543"/>
        <v>880804.46000000089</v>
      </c>
      <c r="AN1031" s="142" t="str">
        <f t="shared" si="539"/>
        <v xml:space="preserve"> </v>
      </c>
      <c r="AO1031" s="142">
        <f t="shared" si="539"/>
        <v>0.87417079142857135</v>
      </c>
      <c r="AP1031" s="142" t="str">
        <f t="shared" si="539"/>
        <v xml:space="preserve"> </v>
      </c>
      <c r="AQ1031" s="142">
        <f t="shared" si="539"/>
        <v>0.87417079142857135</v>
      </c>
      <c r="AR1031" s="138">
        <f t="shared" si="540"/>
        <v>0</v>
      </c>
      <c r="AS1031" s="138">
        <f t="shared" si="540"/>
        <v>0</v>
      </c>
      <c r="AT1031" s="138">
        <f t="shared" si="540"/>
        <v>0</v>
      </c>
      <c r="AU1031" s="138">
        <f t="shared" si="541"/>
        <v>0</v>
      </c>
      <c r="AV1031" s="173"/>
    </row>
    <row r="1032" spans="1:48">
      <c r="A1032" s="135"/>
      <c r="B1032" s="136"/>
      <c r="C1032" s="212" t="s">
        <v>59</v>
      </c>
      <c r="D1032" s="138"/>
      <c r="E1032" s="138"/>
      <c r="F1032" s="138"/>
      <c r="G1032" s="138">
        <f t="shared" ref="G1032:G1072" si="567">SUM(D1032:F1032)</f>
        <v>0</v>
      </c>
      <c r="H1032" s="138"/>
      <c r="I1032" s="138"/>
      <c r="J1032" s="138"/>
      <c r="K1032" s="138">
        <f t="shared" ref="K1032:K1072" si="568">SUM(H1032:J1032)</f>
        <v>0</v>
      </c>
      <c r="L1032" s="138">
        <f t="shared" ref="L1032:N1072" si="569">+D1032+H1032</f>
        <v>0</v>
      </c>
      <c r="M1032" s="138">
        <f t="shared" si="569"/>
        <v>0</v>
      </c>
      <c r="N1032" s="138">
        <f t="shared" si="569"/>
        <v>0</v>
      </c>
      <c r="O1032" s="138">
        <f t="shared" ref="O1032:O1072" si="570">SUM(L1032:N1032)</f>
        <v>0</v>
      </c>
      <c r="P1032" s="138"/>
      <c r="Q1032" s="138"/>
      <c r="R1032" s="138"/>
      <c r="S1032" s="138">
        <f t="shared" ref="S1032:S1072" si="571">SUM(P1032:R1032)</f>
        <v>0</v>
      </c>
      <c r="T1032" s="172"/>
      <c r="U1032" s="318"/>
      <c r="V1032" s="172"/>
      <c r="W1032" s="138">
        <f t="shared" ref="W1032:W1072" si="572">SUM(T1032:V1032)</f>
        <v>0</v>
      </c>
      <c r="X1032" s="138"/>
      <c r="Y1032" s="141">
        <f>+[3]VGH!J228</f>
        <v>1000000</v>
      </c>
      <c r="Z1032" s="138"/>
      <c r="AA1032" s="138">
        <f t="shared" ref="AA1032:AA1072" si="573">SUM(X1032:Z1032)</f>
        <v>1000000</v>
      </c>
      <c r="AB1032" s="138">
        <f t="shared" si="561"/>
        <v>0</v>
      </c>
      <c r="AC1032" s="138">
        <f t="shared" si="561"/>
        <v>1000000</v>
      </c>
      <c r="AD1032" s="138">
        <f t="shared" si="561"/>
        <v>0</v>
      </c>
      <c r="AE1032" s="138">
        <f t="shared" si="562"/>
        <v>1000000</v>
      </c>
      <c r="AF1032" s="138"/>
      <c r="AG1032" s="138">
        <f>+[3]VGH!AX228</f>
        <v>1000000</v>
      </c>
      <c r="AH1032" s="138"/>
      <c r="AI1032" s="138">
        <f t="shared" ref="AI1032:AI1072" si="574">SUM(AF1032:AH1032)</f>
        <v>1000000</v>
      </c>
      <c r="AJ1032" s="138">
        <f t="shared" ref="AJ1032:AL1072" si="575">+AB1032-AF1032</f>
        <v>0</v>
      </c>
      <c r="AK1032" s="138">
        <f t="shared" si="575"/>
        <v>0</v>
      </c>
      <c r="AL1032" s="138">
        <f t="shared" si="575"/>
        <v>0</v>
      </c>
      <c r="AM1032" s="138">
        <f t="shared" ref="AM1032:AM1072" si="576">SUM(AJ1032:AL1032)</f>
        <v>0</v>
      </c>
      <c r="AN1032" s="142" t="str">
        <f t="shared" ref="AN1032:AQ1072" si="577">IF(AB1032=0," ",AF1032/AB1032)</f>
        <v xml:space="preserve"> </v>
      </c>
      <c r="AO1032" s="142">
        <f t="shared" si="577"/>
        <v>1</v>
      </c>
      <c r="AP1032" s="142" t="str">
        <f t="shared" si="577"/>
        <v xml:space="preserve"> </v>
      </c>
      <c r="AQ1032" s="142">
        <f t="shared" si="577"/>
        <v>1</v>
      </c>
      <c r="AR1032" s="138">
        <f t="shared" ref="AR1032:AT1072" si="578">+L1032-P1032-T1032</f>
        <v>0</v>
      </c>
      <c r="AS1032" s="138">
        <f t="shared" si="578"/>
        <v>0</v>
      </c>
      <c r="AT1032" s="138">
        <f t="shared" si="578"/>
        <v>0</v>
      </c>
      <c r="AU1032" s="138">
        <f t="shared" ref="AU1032:AU1072" si="579">SUM(AR1032:AT1032)</f>
        <v>0</v>
      </c>
      <c r="AV1032" s="173"/>
    </row>
    <row r="1033" spans="1:48" ht="24">
      <c r="A1033" s="135"/>
      <c r="B1033" s="136"/>
      <c r="C1033" s="216" t="s">
        <v>140</v>
      </c>
      <c r="D1033" s="138"/>
      <c r="E1033" s="138"/>
      <c r="F1033" s="138"/>
      <c r="G1033" s="138">
        <f t="shared" si="567"/>
        <v>0</v>
      </c>
      <c r="H1033" s="138"/>
      <c r="I1033" s="138"/>
      <c r="J1033" s="138"/>
      <c r="K1033" s="138">
        <f t="shared" si="568"/>
        <v>0</v>
      </c>
      <c r="L1033" s="138">
        <f t="shared" si="569"/>
        <v>0</v>
      </c>
      <c r="M1033" s="138">
        <f t="shared" si="569"/>
        <v>0</v>
      </c>
      <c r="N1033" s="138">
        <f t="shared" si="569"/>
        <v>0</v>
      </c>
      <c r="O1033" s="138">
        <f t="shared" si="570"/>
        <v>0</v>
      </c>
      <c r="P1033" s="138"/>
      <c r="Q1033" s="138"/>
      <c r="R1033" s="138"/>
      <c r="S1033" s="138">
        <f t="shared" si="571"/>
        <v>0</v>
      </c>
      <c r="T1033" s="172"/>
      <c r="U1033" s="318"/>
      <c r="V1033" s="172"/>
      <c r="W1033" s="138">
        <f t="shared" si="572"/>
        <v>0</v>
      </c>
      <c r="X1033" s="138"/>
      <c r="Y1033" s="215">
        <f>+[3]DPJGMRMC!J228</f>
        <v>2000000</v>
      </c>
      <c r="Z1033" s="138"/>
      <c r="AA1033" s="138">
        <f t="shared" si="573"/>
        <v>2000000</v>
      </c>
      <c r="AB1033" s="138">
        <f t="shared" si="561"/>
        <v>0</v>
      </c>
      <c r="AC1033" s="138">
        <f t="shared" si="561"/>
        <v>2000000</v>
      </c>
      <c r="AD1033" s="138">
        <f t="shared" si="561"/>
        <v>0</v>
      </c>
      <c r="AE1033" s="138">
        <f t="shared" si="562"/>
        <v>2000000</v>
      </c>
      <c r="AF1033" s="138"/>
      <c r="AG1033" s="179">
        <f>+[3]DPJGMRMC!AX228</f>
        <v>2000000</v>
      </c>
      <c r="AH1033" s="138"/>
      <c r="AI1033" s="138">
        <f t="shared" si="574"/>
        <v>2000000</v>
      </c>
      <c r="AJ1033" s="138">
        <f t="shared" si="575"/>
        <v>0</v>
      </c>
      <c r="AK1033" s="138">
        <f t="shared" si="575"/>
        <v>0</v>
      </c>
      <c r="AL1033" s="138">
        <f t="shared" si="575"/>
        <v>0</v>
      </c>
      <c r="AM1033" s="138">
        <f t="shared" si="576"/>
        <v>0</v>
      </c>
      <c r="AN1033" s="142" t="str">
        <f t="shared" si="577"/>
        <v xml:space="preserve"> </v>
      </c>
      <c r="AO1033" s="142">
        <f t="shared" si="577"/>
        <v>1</v>
      </c>
      <c r="AP1033" s="142" t="str">
        <f t="shared" si="577"/>
        <v xml:space="preserve"> </v>
      </c>
      <c r="AQ1033" s="142">
        <f t="shared" si="577"/>
        <v>1</v>
      </c>
      <c r="AR1033" s="138">
        <f t="shared" si="578"/>
        <v>0</v>
      </c>
      <c r="AS1033" s="138">
        <f t="shared" si="578"/>
        <v>0</v>
      </c>
      <c r="AT1033" s="138">
        <f t="shared" si="578"/>
        <v>0</v>
      </c>
      <c r="AU1033" s="138">
        <f t="shared" ref="AU1033:AU1041" si="580">SUM(AR1033:AT1033)</f>
        <v>0</v>
      </c>
      <c r="AV1033" s="173"/>
    </row>
    <row r="1034" spans="1:48" ht="24">
      <c r="A1034" s="135"/>
      <c r="B1034" s="136"/>
      <c r="C1034" s="145" t="s">
        <v>199</v>
      </c>
      <c r="D1034" s="138"/>
      <c r="E1034" s="138"/>
      <c r="F1034" s="138"/>
      <c r="G1034" s="138">
        <f t="shared" si="567"/>
        <v>0</v>
      </c>
      <c r="H1034" s="138"/>
      <c r="I1034" s="138"/>
      <c r="J1034" s="138"/>
      <c r="K1034" s="138">
        <f t="shared" si="568"/>
        <v>0</v>
      </c>
      <c r="L1034" s="138">
        <f t="shared" si="569"/>
        <v>0</v>
      </c>
      <c r="M1034" s="138">
        <f t="shared" si="569"/>
        <v>0</v>
      </c>
      <c r="N1034" s="138">
        <f t="shared" si="569"/>
        <v>0</v>
      </c>
      <c r="O1034" s="138">
        <f t="shared" si="570"/>
        <v>0</v>
      </c>
      <c r="P1034" s="138"/>
      <c r="Q1034" s="138"/>
      <c r="R1034" s="138"/>
      <c r="S1034" s="138">
        <f t="shared" si="571"/>
        <v>0</v>
      </c>
      <c r="T1034" s="172"/>
      <c r="U1034" s="318"/>
      <c r="V1034" s="172"/>
      <c r="W1034" s="138">
        <f t="shared" si="572"/>
        <v>0</v>
      </c>
      <c r="X1034" s="138"/>
      <c r="Y1034" s="215">
        <f>+[3]DJMMC!J228</f>
        <v>1000000</v>
      </c>
      <c r="Z1034" s="138"/>
      <c r="AA1034" s="138">
        <f t="shared" si="573"/>
        <v>1000000</v>
      </c>
      <c r="AB1034" s="138">
        <f t="shared" si="561"/>
        <v>0</v>
      </c>
      <c r="AC1034" s="138">
        <f t="shared" si="561"/>
        <v>1000000</v>
      </c>
      <c r="AD1034" s="138">
        <f t="shared" si="561"/>
        <v>0</v>
      </c>
      <c r="AE1034" s="138">
        <f t="shared" si="562"/>
        <v>1000000</v>
      </c>
      <c r="AF1034" s="138"/>
      <c r="AG1034" s="215">
        <f>+[3]DJMMC!AX228</f>
        <v>556196.5</v>
      </c>
      <c r="AH1034" s="138"/>
      <c r="AI1034" s="138">
        <f t="shared" si="574"/>
        <v>556196.5</v>
      </c>
      <c r="AJ1034" s="138">
        <f t="shared" si="575"/>
        <v>0</v>
      </c>
      <c r="AK1034" s="138">
        <f t="shared" si="575"/>
        <v>443803.5</v>
      </c>
      <c r="AL1034" s="138">
        <f t="shared" si="575"/>
        <v>0</v>
      </c>
      <c r="AM1034" s="138">
        <f t="shared" si="576"/>
        <v>443803.5</v>
      </c>
      <c r="AN1034" s="142" t="str">
        <f t="shared" si="577"/>
        <v xml:space="preserve"> </v>
      </c>
      <c r="AO1034" s="142">
        <f t="shared" si="577"/>
        <v>0.55619649999999998</v>
      </c>
      <c r="AP1034" s="142" t="str">
        <f t="shared" si="577"/>
        <v xml:space="preserve"> </v>
      </c>
      <c r="AQ1034" s="142">
        <f t="shared" si="577"/>
        <v>0.55619649999999998</v>
      </c>
      <c r="AR1034" s="138">
        <f t="shared" si="578"/>
        <v>0</v>
      </c>
      <c r="AS1034" s="138">
        <f t="shared" si="578"/>
        <v>0</v>
      </c>
      <c r="AT1034" s="138">
        <f t="shared" si="578"/>
        <v>0</v>
      </c>
      <c r="AU1034" s="138">
        <f t="shared" si="580"/>
        <v>0</v>
      </c>
      <c r="AV1034" s="173"/>
    </row>
    <row r="1035" spans="1:48">
      <c r="A1035" s="135"/>
      <c r="B1035" s="136"/>
      <c r="C1035" s="216" t="s">
        <v>253</v>
      </c>
      <c r="D1035" s="138"/>
      <c r="E1035" s="138"/>
      <c r="F1035" s="138"/>
      <c r="G1035" s="138">
        <f t="shared" si="567"/>
        <v>0</v>
      </c>
      <c r="H1035" s="138"/>
      <c r="I1035" s="138"/>
      <c r="J1035" s="138"/>
      <c r="K1035" s="138">
        <f t="shared" si="568"/>
        <v>0</v>
      </c>
      <c r="L1035" s="138">
        <f t="shared" si="569"/>
        <v>0</v>
      </c>
      <c r="M1035" s="138">
        <f t="shared" si="569"/>
        <v>0</v>
      </c>
      <c r="N1035" s="138">
        <f t="shared" si="569"/>
        <v>0</v>
      </c>
      <c r="O1035" s="138">
        <f t="shared" si="570"/>
        <v>0</v>
      </c>
      <c r="P1035" s="138"/>
      <c r="Q1035" s="138"/>
      <c r="R1035" s="138"/>
      <c r="S1035" s="138">
        <f t="shared" si="571"/>
        <v>0</v>
      </c>
      <c r="T1035" s="172"/>
      <c r="U1035" s="318"/>
      <c r="V1035" s="172"/>
      <c r="W1035" s="138">
        <f t="shared" si="572"/>
        <v>0</v>
      </c>
      <c r="X1035" s="138"/>
      <c r="Y1035" s="215">
        <f>+[3]APMC!J228</f>
        <v>1305061</v>
      </c>
      <c r="Z1035" s="138"/>
      <c r="AA1035" s="138">
        <f t="shared" si="573"/>
        <v>1305061</v>
      </c>
      <c r="AB1035" s="138">
        <f t="shared" si="561"/>
        <v>0</v>
      </c>
      <c r="AC1035" s="138">
        <f t="shared" si="561"/>
        <v>1305061</v>
      </c>
      <c r="AD1035" s="138">
        <f t="shared" si="561"/>
        <v>0</v>
      </c>
      <c r="AE1035" s="138">
        <f t="shared" si="562"/>
        <v>1305061</v>
      </c>
      <c r="AF1035" s="138"/>
      <c r="AG1035" s="179">
        <f>+[3]APMC!AX228</f>
        <v>1304805.8</v>
      </c>
      <c r="AH1035" s="138"/>
      <c r="AI1035" s="138">
        <f t="shared" si="574"/>
        <v>1304805.8</v>
      </c>
      <c r="AJ1035" s="138">
        <f t="shared" si="575"/>
        <v>0</v>
      </c>
      <c r="AK1035" s="138">
        <f t="shared" si="575"/>
        <v>255.19999999995343</v>
      </c>
      <c r="AL1035" s="138">
        <f t="shared" si="575"/>
        <v>0</v>
      </c>
      <c r="AM1035" s="138">
        <f t="shared" si="576"/>
        <v>255.19999999995343</v>
      </c>
      <c r="AN1035" s="142" t="str">
        <f t="shared" si="577"/>
        <v xml:space="preserve"> </v>
      </c>
      <c r="AO1035" s="142">
        <f t="shared" si="577"/>
        <v>0.9998044535849282</v>
      </c>
      <c r="AP1035" s="142" t="str">
        <f t="shared" si="577"/>
        <v xml:space="preserve"> </v>
      </c>
      <c r="AQ1035" s="142">
        <f t="shared" si="577"/>
        <v>0.9998044535849282</v>
      </c>
      <c r="AR1035" s="138">
        <f t="shared" si="578"/>
        <v>0</v>
      </c>
      <c r="AS1035" s="138">
        <f t="shared" si="578"/>
        <v>0</v>
      </c>
      <c r="AT1035" s="138">
        <f t="shared" si="578"/>
        <v>0</v>
      </c>
      <c r="AU1035" s="138">
        <f t="shared" si="580"/>
        <v>0</v>
      </c>
      <c r="AV1035" s="173"/>
    </row>
    <row r="1036" spans="1:48">
      <c r="A1036" s="135"/>
      <c r="B1036" s="136"/>
      <c r="C1036" s="216" t="s">
        <v>401</v>
      </c>
      <c r="D1036" s="138"/>
      <c r="E1036" s="138"/>
      <c r="F1036" s="138"/>
      <c r="G1036" s="138">
        <f t="shared" si="567"/>
        <v>0</v>
      </c>
      <c r="H1036" s="138"/>
      <c r="I1036" s="138"/>
      <c r="J1036" s="138"/>
      <c r="K1036" s="138">
        <f t="shared" si="568"/>
        <v>0</v>
      </c>
      <c r="L1036" s="138">
        <f t="shared" si="569"/>
        <v>0</v>
      </c>
      <c r="M1036" s="138">
        <f t="shared" si="569"/>
        <v>0</v>
      </c>
      <c r="N1036" s="138">
        <f t="shared" si="569"/>
        <v>0</v>
      </c>
      <c r="O1036" s="138">
        <f t="shared" si="570"/>
        <v>0</v>
      </c>
      <c r="P1036" s="138"/>
      <c r="Q1036" s="138"/>
      <c r="R1036" s="138"/>
      <c r="S1036" s="138">
        <f t="shared" si="571"/>
        <v>0</v>
      </c>
      <c r="T1036" s="172"/>
      <c r="U1036" s="318"/>
      <c r="V1036" s="172"/>
      <c r="W1036" s="138">
        <f t="shared" si="572"/>
        <v>0</v>
      </c>
      <c r="X1036" s="138"/>
      <c r="Y1036" s="215">
        <f>+[3]CRMC!J228</f>
        <v>2533189.48</v>
      </c>
      <c r="Z1036" s="138"/>
      <c r="AA1036" s="138">
        <f t="shared" si="573"/>
        <v>2533189.48</v>
      </c>
      <c r="AB1036" s="138">
        <f t="shared" si="561"/>
        <v>0</v>
      </c>
      <c r="AC1036" s="138">
        <f t="shared" si="561"/>
        <v>2533189.48</v>
      </c>
      <c r="AD1036" s="138">
        <f t="shared" si="561"/>
        <v>0</v>
      </c>
      <c r="AE1036" s="138">
        <f t="shared" si="562"/>
        <v>2533189.48</v>
      </c>
      <c r="AF1036" s="138"/>
      <c r="AG1036" s="179">
        <f>+[3]CRMC!AX228</f>
        <v>2533189.48</v>
      </c>
      <c r="AH1036" s="138"/>
      <c r="AI1036" s="138">
        <f t="shared" si="574"/>
        <v>2533189.48</v>
      </c>
      <c r="AJ1036" s="138">
        <f t="shared" si="575"/>
        <v>0</v>
      </c>
      <c r="AK1036" s="138">
        <f t="shared" si="575"/>
        <v>0</v>
      </c>
      <c r="AL1036" s="138">
        <f t="shared" si="575"/>
        <v>0</v>
      </c>
      <c r="AM1036" s="138">
        <f t="shared" si="576"/>
        <v>0</v>
      </c>
      <c r="AN1036" s="142" t="str">
        <f t="shared" si="577"/>
        <v xml:space="preserve"> </v>
      </c>
      <c r="AO1036" s="142">
        <f t="shared" si="577"/>
        <v>1</v>
      </c>
      <c r="AP1036" s="142" t="str">
        <f t="shared" si="577"/>
        <v xml:space="preserve"> </v>
      </c>
      <c r="AQ1036" s="142">
        <f t="shared" si="577"/>
        <v>1</v>
      </c>
      <c r="AR1036" s="138">
        <f t="shared" si="578"/>
        <v>0</v>
      </c>
      <c r="AS1036" s="138">
        <f t="shared" si="578"/>
        <v>0</v>
      </c>
      <c r="AT1036" s="138">
        <f t="shared" si="578"/>
        <v>0</v>
      </c>
      <c r="AU1036" s="138">
        <f t="shared" si="580"/>
        <v>0</v>
      </c>
      <c r="AV1036" s="173"/>
    </row>
    <row r="1037" spans="1:48" ht="24">
      <c r="A1037" s="135"/>
      <c r="B1037" s="136"/>
      <c r="C1037" s="216" t="s">
        <v>142</v>
      </c>
      <c r="D1037" s="138"/>
      <c r="E1037" s="138"/>
      <c r="F1037" s="138"/>
      <c r="G1037" s="138">
        <f t="shared" si="567"/>
        <v>0</v>
      </c>
      <c r="H1037" s="138"/>
      <c r="I1037" s="138"/>
      <c r="J1037" s="138"/>
      <c r="K1037" s="138">
        <f t="shared" si="568"/>
        <v>0</v>
      </c>
      <c r="L1037" s="138">
        <f t="shared" si="569"/>
        <v>0</v>
      </c>
      <c r="M1037" s="138">
        <f t="shared" si="569"/>
        <v>0</v>
      </c>
      <c r="N1037" s="138">
        <f t="shared" si="569"/>
        <v>0</v>
      </c>
      <c r="O1037" s="138">
        <f t="shared" si="570"/>
        <v>0</v>
      </c>
      <c r="P1037" s="138"/>
      <c r="Q1037" s="138"/>
      <c r="R1037" s="138"/>
      <c r="S1037" s="138">
        <f t="shared" si="571"/>
        <v>0</v>
      </c>
      <c r="T1037" s="172"/>
      <c r="U1037" s="318"/>
      <c r="V1037" s="172"/>
      <c r="W1037" s="138">
        <f t="shared" si="572"/>
        <v>0</v>
      </c>
      <c r="X1037" s="138"/>
      <c r="Y1037" s="215">
        <f>+[3]CLMMRH!J228</f>
        <v>11500000</v>
      </c>
      <c r="Z1037" s="138"/>
      <c r="AA1037" s="138">
        <f t="shared" si="573"/>
        <v>11500000</v>
      </c>
      <c r="AB1037" s="138">
        <f t="shared" si="561"/>
        <v>0</v>
      </c>
      <c r="AC1037" s="138">
        <f t="shared" si="561"/>
        <v>11500000</v>
      </c>
      <c r="AD1037" s="138">
        <f t="shared" si="561"/>
        <v>0</v>
      </c>
      <c r="AE1037" s="138">
        <f t="shared" si="562"/>
        <v>11500000</v>
      </c>
      <c r="AF1037" s="138"/>
      <c r="AG1037" s="179">
        <f>+[3]CLMMRH!AX228</f>
        <v>11500000</v>
      </c>
      <c r="AH1037" s="138"/>
      <c r="AI1037" s="138">
        <f t="shared" si="574"/>
        <v>11500000</v>
      </c>
      <c r="AJ1037" s="138">
        <f t="shared" si="575"/>
        <v>0</v>
      </c>
      <c r="AK1037" s="138">
        <f t="shared" si="575"/>
        <v>0</v>
      </c>
      <c r="AL1037" s="138">
        <f t="shared" si="575"/>
        <v>0</v>
      </c>
      <c r="AM1037" s="138">
        <f t="shared" si="576"/>
        <v>0</v>
      </c>
      <c r="AN1037" s="142" t="str">
        <f t="shared" si="577"/>
        <v xml:space="preserve"> </v>
      </c>
      <c r="AO1037" s="142">
        <f t="shared" si="577"/>
        <v>1</v>
      </c>
      <c r="AP1037" s="142" t="str">
        <f t="shared" si="577"/>
        <v xml:space="preserve"> </v>
      </c>
      <c r="AQ1037" s="142">
        <f t="shared" si="577"/>
        <v>1</v>
      </c>
      <c r="AR1037" s="138">
        <f t="shared" si="578"/>
        <v>0</v>
      </c>
      <c r="AS1037" s="138">
        <f t="shared" si="578"/>
        <v>0</v>
      </c>
      <c r="AT1037" s="138">
        <f t="shared" si="578"/>
        <v>0</v>
      </c>
      <c r="AU1037" s="138">
        <f t="shared" si="580"/>
        <v>0</v>
      </c>
      <c r="AV1037" s="173"/>
    </row>
    <row r="1038" spans="1:48">
      <c r="A1038" s="135"/>
      <c r="B1038" s="136"/>
      <c r="C1038" s="216" t="s">
        <v>120</v>
      </c>
      <c r="D1038" s="138"/>
      <c r="E1038" s="138"/>
      <c r="F1038" s="138"/>
      <c r="G1038" s="138">
        <f t="shared" si="567"/>
        <v>0</v>
      </c>
      <c r="H1038" s="138"/>
      <c r="I1038" s="138"/>
      <c r="J1038" s="138"/>
      <c r="K1038" s="138">
        <f t="shared" si="568"/>
        <v>0</v>
      </c>
      <c r="L1038" s="138">
        <f t="shared" si="569"/>
        <v>0</v>
      </c>
      <c r="M1038" s="138">
        <f t="shared" si="569"/>
        <v>0</v>
      </c>
      <c r="N1038" s="138">
        <f t="shared" si="569"/>
        <v>0</v>
      </c>
      <c r="O1038" s="138">
        <f t="shared" si="570"/>
        <v>0</v>
      </c>
      <c r="P1038" s="138"/>
      <c r="Q1038" s="138"/>
      <c r="R1038" s="138"/>
      <c r="S1038" s="138">
        <f t="shared" si="571"/>
        <v>0</v>
      </c>
      <c r="T1038" s="172"/>
      <c r="U1038" s="318"/>
      <c r="V1038" s="172"/>
      <c r="W1038" s="138">
        <f t="shared" si="572"/>
        <v>0</v>
      </c>
      <c r="X1038" s="138"/>
      <c r="Y1038" s="215">
        <f>+[3]ZCMC!J228</f>
        <v>2000000</v>
      </c>
      <c r="Z1038" s="138"/>
      <c r="AA1038" s="138">
        <f t="shared" si="573"/>
        <v>2000000</v>
      </c>
      <c r="AB1038" s="138">
        <f t="shared" si="561"/>
        <v>0</v>
      </c>
      <c r="AC1038" s="138">
        <f t="shared" si="561"/>
        <v>2000000</v>
      </c>
      <c r="AD1038" s="138">
        <f t="shared" si="561"/>
        <v>0</v>
      </c>
      <c r="AE1038" s="138">
        <f t="shared" si="562"/>
        <v>2000000</v>
      </c>
      <c r="AF1038" s="138"/>
      <c r="AG1038" s="179">
        <f>+[3]ZCMC!AX228</f>
        <v>1370629.79</v>
      </c>
      <c r="AH1038" s="138"/>
      <c r="AI1038" s="138">
        <f t="shared" si="574"/>
        <v>1370629.79</v>
      </c>
      <c r="AJ1038" s="138">
        <f t="shared" si="575"/>
        <v>0</v>
      </c>
      <c r="AK1038" s="138">
        <f t="shared" si="575"/>
        <v>629370.21</v>
      </c>
      <c r="AL1038" s="138">
        <f t="shared" si="575"/>
        <v>0</v>
      </c>
      <c r="AM1038" s="138">
        <f t="shared" si="576"/>
        <v>629370.21</v>
      </c>
      <c r="AN1038" s="142" t="str">
        <f t="shared" si="577"/>
        <v xml:space="preserve"> </v>
      </c>
      <c r="AO1038" s="142">
        <f t="shared" si="577"/>
        <v>0.68531489499999998</v>
      </c>
      <c r="AP1038" s="142" t="str">
        <f t="shared" si="577"/>
        <v xml:space="preserve"> </v>
      </c>
      <c r="AQ1038" s="142">
        <f t="shared" si="577"/>
        <v>0.68531489499999998</v>
      </c>
      <c r="AR1038" s="138">
        <f t="shared" si="578"/>
        <v>0</v>
      </c>
      <c r="AS1038" s="138">
        <f t="shared" si="578"/>
        <v>0</v>
      </c>
      <c r="AT1038" s="138">
        <f t="shared" si="578"/>
        <v>0</v>
      </c>
      <c r="AU1038" s="138">
        <f t="shared" si="580"/>
        <v>0</v>
      </c>
      <c r="AV1038" s="173"/>
    </row>
    <row r="1039" spans="1:48" ht="24">
      <c r="A1039" s="135"/>
      <c r="B1039" s="136"/>
      <c r="C1039" s="217" t="s">
        <v>402</v>
      </c>
      <c r="D1039" s="138"/>
      <c r="E1039" s="138"/>
      <c r="F1039" s="138"/>
      <c r="G1039" s="138">
        <f t="shared" si="567"/>
        <v>0</v>
      </c>
      <c r="H1039" s="138"/>
      <c r="I1039" s="138"/>
      <c r="J1039" s="138"/>
      <c r="K1039" s="138">
        <f t="shared" si="568"/>
        <v>0</v>
      </c>
      <c r="L1039" s="138">
        <f t="shared" si="569"/>
        <v>0</v>
      </c>
      <c r="M1039" s="138">
        <f t="shared" si="569"/>
        <v>0</v>
      </c>
      <c r="N1039" s="138">
        <f t="shared" si="569"/>
        <v>0</v>
      </c>
      <c r="O1039" s="138">
        <f t="shared" si="570"/>
        <v>0</v>
      </c>
      <c r="P1039" s="138"/>
      <c r="Q1039" s="138"/>
      <c r="R1039" s="138"/>
      <c r="S1039" s="138">
        <f t="shared" si="571"/>
        <v>0</v>
      </c>
      <c r="T1039" s="172"/>
      <c r="U1039" s="318"/>
      <c r="V1039" s="172"/>
      <c r="W1039" s="138">
        <f t="shared" si="572"/>
        <v>0</v>
      </c>
      <c r="X1039" s="138"/>
      <c r="Y1039" s="215">
        <f>+[3]HILARION!J228</f>
        <v>600000</v>
      </c>
      <c r="Z1039" s="138"/>
      <c r="AA1039" s="138">
        <f t="shared" si="573"/>
        <v>600000</v>
      </c>
      <c r="AB1039" s="138">
        <f t="shared" si="561"/>
        <v>0</v>
      </c>
      <c r="AC1039" s="138">
        <f t="shared" si="561"/>
        <v>600000</v>
      </c>
      <c r="AD1039" s="138">
        <f t="shared" si="561"/>
        <v>0</v>
      </c>
      <c r="AE1039" s="138">
        <f t="shared" si="562"/>
        <v>600000</v>
      </c>
      <c r="AF1039" s="138"/>
      <c r="AG1039" s="215">
        <f>+[3]HILARION!AX228</f>
        <v>20125</v>
      </c>
      <c r="AH1039" s="138"/>
      <c r="AI1039" s="138">
        <f t="shared" si="574"/>
        <v>20125</v>
      </c>
      <c r="AJ1039" s="138">
        <f t="shared" si="575"/>
        <v>0</v>
      </c>
      <c r="AK1039" s="138">
        <f t="shared" si="575"/>
        <v>579875</v>
      </c>
      <c r="AL1039" s="138">
        <f t="shared" si="575"/>
        <v>0</v>
      </c>
      <c r="AM1039" s="138">
        <f t="shared" si="576"/>
        <v>579875</v>
      </c>
      <c r="AN1039" s="142" t="str">
        <f t="shared" si="577"/>
        <v xml:space="preserve"> </v>
      </c>
      <c r="AO1039" s="142">
        <f t="shared" si="577"/>
        <v>3.3541666666666664E-2</v>
      </c>
      <c r="AP1039" s="142" t="str">
        <f t="shared" si="577"/>
        <v xml:space="preserve"> </v>
      </c>
      <c r="AQ1039" s="142">
        <f t="shared" si="577"/>
        <v>3.3541666666666664E-2</v>
      </c>
      <c r="AR1039" s="138">
        <f t="shared" si="578"/>
        <v>0</v>
      </c>
      <c r="AS1039" s="138">
        <f t="shared" si="578"/>
        <v>0</v>
      </c>
      <c r="AT1039" s="138">
        <f t="shared" si="578"/>
        <v>0</v>
      </c>
      <c r="AU1039" s="138">
        <f t="shared" si="580"/>
        <v>0</v>
      </c>
      <c r="AV1039" s="173"/>
    </row>
    <row r="1040" spans="1:48">
      <c r="A1040" s="135"/>
      <c r="B1040" s="136"/>
      <c r="C1040" s="216" t="s">
        <v>145</v>
      </c>
      <c r="D1040" s="138"/>
      <c r="E1040" s="138"/>
      <c r="F1040" s="138"/>
      <c r="G1040" s="138">
        <f t="shared" si="567"/>
        <v>0</v>
      </c>
      <c r="H1040" s="138"/>
      <c r="I1040" s="138"/>
      <c r="J1040" s="138"/>
      <c r="K1040" s="138">
        <f t="shared" si="568"/>
        <v>0</v>
      </c>
      <c r="L1040" s="138">
        <f t="shared" si="569"/>
        <v>0</v>
      </c>
      <c r="M1040" s="138">
        <f t="shared" si="569"/>
        <v>0</v>
      </c>
      <c r="N1040" s="138">
        <f t="shared" si="569"/>
        <v>0</v>
      </c>
      <c r="O1040" s="138">
        <f t="shared" si="570"/>
        <v>0</v>
      </c>
      <c r="P1040" s="138"/>
      <c r="Q1040" s="138"/>
      <c r="R1040" s="138"/>
      <c r="S1040" s="138">
        <f t="shared" si="571"/>
        <v>0</v>
      </c>
      <c r="T1040" s="172"/>
      <c r="U1040" s="318"/>
      <c r="V1040" s="172"/>
      <c r="W1040" s="138">
        <f t="shared" si="572"/>
        <v>0</v>
      </c>
      <c r="X1040" s="138"/>
      <c r="Y1040" s="215">
        <f>+[3]NMMC!J228</f>
        <v>9000000</v>
      </c>
      <c r="Z1040" s="138"/>
      <c r="AA1040" s="138">
        <f t="shared" si="573"/>
        <v>9000000</v>
      </c>
      <c r="AB1040" s="138">
        <f t="shared" si="561"/>
        <v>0</v>
      </c>
      <c r="AC1040" s="138">
        <f t="shared" si="561"/>
        <v>9000000</v>
      </c>
      <c r="AD1040" s="138">
        <f t="shared" si="561"/>
        <v>0</v>
      </c>
      <c r="AE1040" s="138">
        <f t="shared" si="562"/>
        <v>9000000</v>
      </c>
      <c r="AF1040" s="138"/>
      <c r="AG1040" s="179">
        <f>+[3]NMMC!AX228</f>
        <v>8999999.9999999981</v>
      </c>
      <c r="AH1040" s="138"/>
      <c r="AI1040" s="138">
        <f t="shared" si="574"/>
        <v>8999999.9999999981</v>
      </c>
      <c r="AJ1040" s="138">
        <f t="shared" si="575"/>
        <v>0</v>
      </c>
      <c r="AK1040" s="138">
        <f t="shared" si="575"/>
        <v>0</v>
      </c>
      <c r="AL1040" s="138">
        <f t="shared" si="575"/>
        <v>0</v>
      </c>
      <c r="AM1040" s="138">
        <f t="shared" si="576"/>
        <v>0</v>
      </c>
      <c r="AN1040" s="142" t="str">
        <f t="shared" si="577"/>
        <v xml:space="preserve"> </v>
      </c>
      <c r="AO1040" s="142">
        <f t="shared" si="577"/>
        <v>0.99999999999999978</v>
      </c>
      <c r="AP1040" s="142" t="str">
        <f t="shared" si="577"/>
        <v xml:space="preserve"> </v>
      </c>
      <c r="AQ1040" s="142">
        <f t="shared" si="577"/>
        <v>0.99999999999999978</v>
      </c>
      <c r="AR1040" s="138">
        <f t="shared" si="578"/>
        <v>0</v>
      </c>
      <c r="AS1040" s="138">
        <f t="shared" si="578"/>
        <v>0</v>
      </c>
      <c r="AT1040" s="138">
        <f t="shared" si="578"/>
        <v>0</v>
      </c>
      <c r="AU1040" s="138">
        <f t="shared" si="580"/>
        <v>0</v>
      </c>
      <c r="AV1040" s="173"/>
    </row>
    <row r="1041" spans="1:49">
      <c r="A1041" s="135"/>
      <c r="B1041" s="136"/>
      <c r="C1041" s="216" t="s">
        <v>170</v>
      </c>
      <c r="D1041" s="138"/>
      <c r="E1041" s="138"/>
      <c r="F1041" s="138"/>
      <c r="G1041" s="138">
        <f t="shared" si="567"/>
        <v>0</v>
      </c>
      <c r="H1041" s="138"/>
      <c r="I1041" s="138"/>
      <c r="J1041" s="138"/>
      <c r="K1041" s="138">
        <f t="shared" si="568"/>
        <v>0</v>
      </c>
      <c r="L1041" s="138">
        <f t="shared" si="569"/>
        <v>0</v>
      </c>
      <c r="M1041" s="138">
        <f t="shared" si="569"/>
        <v>0</v>
      </c>
      <c r="N1041" s="138">
        <f t="shared" si="569"/>
        <v>0</v>
      </c>
      <c r="O1041" s="138">
        <f t="shared" si="570"/>
        <v>0</v>
      </c>
      <c r="P1041" s="138"/>
      <c r="Q1041" s="138"/>
      <c r="R1041" s="138"/>
      <c r="S1041" s="138">
        <f t="shared" si="571"/>
        <v>0</v>
      </c>
      <c r="T1041" s="172"/>
      <c r="U1041" s="318"/>
      <c r="V1041" s="172"/>
      <c r="W1041" s="138">
        <f t="shared" si="572"/>
        <v>0</v>
      </c>
      <c r="X1041" s="138"/>
      <c r="Y1041" s="215">
        <f>+[3]DRH!J228</f>
        <v>500000</v>
      </c>
      <c r="Z1041" s="138"/>
      <c r="AA1041" s="138">
        <f t="shared" si="573"/>
        <v>500000</v>
      </c>
      <c r="AB1041" s="138">
        <f t="shared" si="561"/>
        <v>0</v>
      </c>
      <c r="AC1041" s="138">
        <f t="shared" si="561"/>
        <v>500000</v>
      </c>
      <c r="AD1041" s="138">
        <f t="shared" si="561"/>
        <v>0</v>
      </c>
      <c r="AE1041" s="138">
        <f t="shared" si="562"/>
        <v>500000</v>
      </c>
      <c r="AF1041" s="138"/>
      <c r="AG1041" s="215">
        <f>+[3]DRH!AX228</f>
        <v>0</v>
      </c>
      <c r="AH1041" s="138"/>
      <c r="AI1041" s="138">
        <f t="shared" si="574"/>
        <v>0</v>
      </c>
      <c r="AJ1041" s="138">
        <f t="shared" si="575"/>
        <v>0</v>
      </c>
      <c r="AK1041" s="138">
        <f t="shared" si="575"/>
        <v>500000</v>
      </c>
      <c r="AL1041" s="138">
        <f t="shared" si="575"/>
        <v>0</v>
      </c>
      <c r="AM1041" s="138">
        <f t="shared" si="576"/>
        <v>500000</v>
      </c>
      <c r="AN1041" s="142" t="str">
        <f t="shared" si="577"/>
        <v xml:space="preserve"> </v>
      </c>
      <c r="AO1041" s="142">
        <f t="shared" si="577"/>
        <v>0</v>
      </c>
      <c r="AP1041" s="142" t="str">
        <f t="shared" si="577"/>
        <v xml:space="preserve"> </v>
      </c>
      <c r="AQ1041" s="142">
        <f t="shared" si="577"/>
        <v>0</v>
      </c>
      <c r="AR1041" s="138">
        <f t="shared" si="578"/>
        <v>0</v>
      </c>
      <c r="AS1041" s="138">
        <f t="shared" si="578"/>
        <v>0</v>
      </c>
      <c r="AT1041" s="138">
        <f t="shared" si="578"/>
        <v>0</v>
      </c>
      <c r="AU1041" s="138">
        <f t="shared" si="580"/>
        <v>0</v>
      </c>
      <c r="AV1041" s="173"/>
    </row>
    <row r="1042" spans="1:49">
      <c r="A1042" s="135"/>
      <c r="B1042" s="136"/>
      <c r="C1042" s="216"/>
      <c r="D1042" s="138"/>
      <c r="E1042" s="138"/>
      <c r="F1042" s="138"/>
      <c r="G1042" s="138"/>
      <c r="H1042" s="138"/>
      <c r="I1042" s="138"/>
      <c r="J1042" s="138"/>
      <c r="K1042" s="138"/>
      <c r="L1042" s="138"/>
      <c r="M1042" s="138"/>
      <c r="N1042" s="138"/>
      <c r="O1042" s="138"/>
      <c r="P1042" s="138"/>
      <c r="Q1042" s="138"/>
      <c r="R1042" s="138"/>
      <c r="S1042" s="138"/>
      <c r="T1042" s="172"/>
      <c r="U1042" s="318"/>
      <c r="V1042" s="172"/>
      <c r="W1042" s="138"/>
      <c r="X1042" s="138"/>
      <c r="Y1042" s="179"/>
      <c r="Z1042" s="138"/>
      <c r="AA1042" s="138"/>
      <c r="AB1042" s="138">
        <f t="shared" si="561"/>
        <v>0</v>
      </c>
      <c r="AC1042" s="138">
        <f t="shared" si="561"/>
        <v>0</v>
      </c>
      <c r="AD1042" s="138">
        <f t="shared" si="561"/>
        <v>0</v>
      </c>
      <c r="AE1042" s="138">
        <f t="shared" si="562"/>
        <v>0</v>
      </c>
      <c r="AF1042" s="138"/>
      <c r="AG1042" s="179"/>
      <c r="AH1042" s="138"/>
      <c r="AI1042" s="138"/>
      <c r="AJ1042" s="138"/>
      <c r="AK1042" s="138"/>
      <c r="AL1042" s="138"/>
      <c r="AM1042" s="138"/>
      <c r="AN1042" s="142"/>
      <c r="AO1042" s="142"/>
      <c r="AP1042" s="142"/>
      <c r="AQ1042" s="142"/>
      <c r="AR1042" s="138"/>
      <c r="AS1042" s="138"/>
      <c r="AT1042" s="138"/>
      <c r="AU1042" s="138"/>
      <c r="AV1042" s="173"/>
    </row>
    <row r="1043" spans="1:49">
      <c r="A1043" s="135"/>
      <c r="B1043" s="136"/>
      <c r="C1043" s="218" t="s">
        <v>164</v>
      </c>
      <c r="D1043" s="138"/>
      <c r="E1043" s="138"/>
      <c r="F1043" s="138"/>
      <c r="G1043" s="138">
        <f t="shared" ref="G1043:G1048" si="581">SUM(D1043:F1043)</f>
        <v>0</v>
      </c>
      <c r="H1043" s="138"/>
      <c r="I1043" s="138"/>
      <c r="J1043" s="138"/>
      <c r="K1043" s="138">
        <f t="shared" ref="K1043:K1048" si="582">SUM(H1043:J1043)</f>
        <v>0</v>
      </c>
      <c r="L1043" s="138">
        <f t="shared" ref="L1043:N1048" si="583">+D1043+H1043</f>
        <v>0</v>
      </c>
      <c r="M1043" s="138">
        <f t="shared" si="583"/>
        <v>0</v>
      </c>
      <c r="N1043" s="138">
        <f t="shared" si="583"/>
        <v>0</v>
      </c>
      <c r="O1043" s="138">
        <f t="shared" ref="O1043:O1048" si="584">SUM(L1043:N1043)</f>
        <v>0</v>
      </c>
      <c r="P1043" s="138"/>
      <c r="Q1043" s="138"/>
      <c r="R1043" s="138"/>
      <c r="S1043" s="138">
        <f t="shared" ref="S1043:S1048" si="585">SUM(P1043:R1043)</f>
        <v>0</v>
      </c>
      <c r="T1043" s="172"/>
      <c r="U1043" s="318"/>
      <c r="V1043" s="172"/>
      <c r="W1043" s="138">
        <f t="shared" ref="W1043:W1048" si="586">SUM(T1043:V1043)</f>
        <v>0</v>
      </c>
      <c r="X1043" s="138"/>
      <c r="Y1043" s="215">
        <f>+[3]SLH!J228</f>
        <v>200000</v>
      </c>
      <c r="Z1043" s="138"/>
      <c r="AA1043" s="138">
        <f t="shared" ref="AA1043:AA1048" si="587">SUM(X1043:Z1043)</f>
        <v>200000</v>
      </c>
      <c r="AB1043" s="138">
        <f t="shared" si="561"/>
        <v>0</v>
      </c>
      <c r="AC1043" s="138">
        <f t="shared" si="561"/>
        <v>200000</v>
      </c>
      <c r="AD1043" s="138">
        <f t="shared" si="561"/>
        <v>0</v>
      </c>
      <c r="AE1043" s="138">
        <f t="shared" si="562"/>
        <v>200000</v>
      </c>
      <c r="AF1043" s="138"/>
      <c r="AG1043" s="179">
        <f>+[3]SLH!AX228</f>
        <v>0</v>
      </c>
      <c r="AH1043" s="138"/>
      <c r="AI1043" s="138">
        <f t="shared" ref="AI1043:AI1048" si="588">SUM(AF1043:AH1043)</f>
        <v>0</v>
      </c>
      <c r="AJ1043" s="138">
        <f t="shared" ref="AJ1043:AL1048" si="589">+AB1043-AF1043</f>
        <v>0</v>
      </c>
      <c r="AK1043" s="138">
        <f t="shared" si="589"/>
        <v>200000</v>
      </c>
      <c r="AL1043" s="138">
        <f t="shared" si="589"/>
        <v>0</v>
      </c>
      <c r="AM1043" s="138">
        <f t="shared" ref="AM1043:AM1048" si="590">SUM(AJ1043:AL1043)</f>
        <v>200000</v>
      </c>
      <c r="AN1043" s="142" t="str">
        <f t="shared" ref="AN1043:AQ1048" si="591">IF(AB1043=0," ",AF1043/AB1043)</f>
        <v xml:space="preserve"> </v>
      </c>
      <c r="AO1043" s="142">
        <f t="shared" si="591"/>
        <v>0</v>
      </c>
      <c r="AP1043" s="142" t="str">
        <f t="shared" si="591"/>
        <v xml:space="preserve"> </v>
      </c>
      <c r="AQ1043" s="142">
        <f t="shared" si="591"/>
        <v>0</v>
      </c>
      <c r="AR1043" s="138">
        <f t="shared" ref="AR1043:AT1048" si="592">+L1043-P1043-T1043</f>
        <v>0</v>
      </c>
      <c r="AS1043" s="138">
        <f t="shared" si="592"/>
        <v>0</v>
      </c>
      <c r="AT1043" s="138">
        <f t="shared" si="592"/>
        <v>0</v>
      </c>
      <c r="AU1043" s="138">
        <f t="shared" ref="AU1043:AU1048" si="593">SUM(AR1043:AT1043)</f>
        <v>0</v>
      </c>
      <c r="AV1043" s="173"/>
    </row>
    <row r="1044" spans="1:49">
      <c r="A1044" s="135"/>
      <c r="B1044" s="136"/>
      <c r="C1044" s="218" t="s">
        <v>403</v>
      </c>
      <c r="D1044" s="138"/>
      <c r="E1044" s="138"/>
      <c r="F1044" s="138"/>
      <c r="G1044" s="138">
        <f t="shared" si="581"/>
        <v>0</v>
      </c>
      <c r="H1044" s="138"/>
      <c r="I1044" s="138"/>
      <c r="J1044" s="138"/>
      <c r="K1044" s="138">
        <f t="shared" si="582"/>
        <v>0</v>
      </c>
      <c r="L1044" s="138">
        <f t="shared" si="583"/>
        <v>0</v>
      </c>
      <c r="M1044" s="138">
        <f t="shared" si="583"/>
        <v>0</v>
      </c>
      <c r="N1044" s="138">
        <f t="shared" si="583"/>
        <v>0</v>
      </c>
      <c r="O1044" s="138">
        <f t="shared" si="584"/>
        <v>0</v>
      </c>
      <c r="P1044" s="138"/>
      <c r="Q1044" s="138"/>
      <c r="R1044" s="138"/>
      <c r="S1044" s="138">
        <f t="shared" si="585"/>
        <v>0</v>
      </c>
      <c r="T1044" s="172"/>
      <c r="U1044" s="318"/>
      <c r="V1044" s="172"/>
      <c r="W1044" s="138">
        <f t="shared" si="586"/>
        <v>0</v>
      </c>
      <c r="X1044" s="138"/>
      <c r="Y1044" s="179">
        <f>+[3]POC!J228</f>
        <v>200000</v>
      </c>
      <c r="Z1044" s="138"/>
      <c r="AA1044" s="138">
        <f t="shared" si="587"/>
        <v>200000</v>
      </c>
      <c r="AB1044" s="138">
        <f t="shared" si="561"/>
        <v>0</v>
      </c>
      <c r="AC1044" s="138">
        <f t="shared" si="561"/>
        <v>200000</v>
      </c>
      <c r="AD1044" s="138">
        <f t="shared" si="561"/>
        <v>0</v>
      </c>
      <c r="AE1044" s="138">
        <f t="shared" si="562"/>
        <v>200000</v>
      </c>
      <c r="AF1044" s="138"/>
      <c r="AG1044" s="179">
        <f>+[3]POC!AX228</f>
        <v>0</v>
      </c>
      <c r="AH1044" s="138"/>
      <c r="AI1044" s="138">
        <f t="shared" si="588"/>
        <v>0</v>
      </c>
      <c r="AJ1044" s="138">
        <f t="shared" si="589"/>
        <v>0</v>
      </c>
      <c r="AK1044" s="138">
        <f t="shared" si="589"/>
        <v>200000</v>
      </c>
      <c r="AL1044" s="138">
        <f t="shared" si="589"/>
        <v>0</v>
      </c>
      <c r="AM1044" s="138">
        <f t="shared" si="590"/>
        <v>200000</v>
      </c>
      <c r="AN1044" s="142" t="str">
        <f t="shared" si="591"/>
        <v xml:space="preserve"> </v>
      </c>
      <c r="AO1044" s="142">
        <f t="shared" si="591"/>
        <v>0</v>
      </c>
      <c r="AP1044" s="142" t="str">
        <f t="shared" si="591"/>
        <v xml:space="preserve"> </v>
      </c>
      <c r="AQ1044" s="142">
        <f t="shared" si="591"/>
        <v>0</v>
      </c>
      <c r="AR1044" s="138">
        <f t="shared" si="592"/>
        <v>0</v>
      </c>
      <c r="AS1044" s="138">
        <f t="shared" si="592"/>
        <v>0</v>
      </c>
      <c r="AT1044" s="138">
        <f t="shared" si="592"/>
        <v>0</v>
      </c>
      <c r="AU1044" s="138">
        <f t="shared" si="593"/>
        <v>0</v>
      </c>
      <c r="AV1044" s="173"/>
    </row>
    <row r="1045" spans="1:49">
      <c r="A1045" s="135"/>
      <c r="B1045" s="136"/>
      <c r="C1045" s="218" t="s">
        <v>62</v>
      </c>
      <c r="D1045" s="138"/>
      <c r="E1045" s="138"/>
      <c r="F1045" s="138"/>
      <c r="G1045" s="138">
        <f t="shared" si="581"/>
        <v>0</v>
      </c>
      <c r="H1045" s="138"/>
      <c r="I1045" s="138"/>
      <c r="J1045" s="138"/>
      <c r="K1045" s="138">
        <f t="shared" si="582"/>
        <v>0</v>
      </c>
      <c r="L1045" s="138">
        <f t="shared" si="583"/>
        <v>0</v>
      </c>
      <c r="M1045" s="138">
        <f t="shared" si="583"/>
        <v>0</v>
      </c>
      <c r="N1045" s="138">
        <f t="shared" si="583"/>
        <v>0</v>
      </c>
      <c r="O1045" s="138">
        <f t="shared" si="584"/>
        <v>0</v>
      </c>
      <c r="P1045" s="138"/>
      <c r="Q1045" s="138"/>
      <c r="R1045" s="138"/>
      <c r="S1045" s="138">
        <f t="shared" si="585"/>
        <v>0</v>
      </c>
      <c r="T1045" s="172"/>
      <c r="U1045" s="318"/>
      <c r="V1045" s="172"/>
      <c r="W1045" s="138">
        <f t="shared" si="586"/>
        <v>0</v>
      </c>
      <c r="X1045" s="138"/>
      <c r="Y1045" s="179">
        <f>+[3]EAMC!J228</f>
        <v>100000</v>
      </c>
      <c r="Z1045" s="138"/>
      <c r="AA1045" s="138">
        <f t="shared" si="587"/>
        <v>100000</v>
      </c>
      <c r="AB1045" s="138">
        <f t="shared" si="561"/>
        <v>0</v>
      </c>
      <c r="AC1045" s="138">
        <f t="shared" si="561"/>
        <v>100000</v>
      </c>
      <c r="AD1045" s="138">
        <f t="shared" si="561"/>
        <v>0</v>
      </c>
      <c r="AE1045" s="138">
        <f t="shared" si="562"/>
        <v>100000</v>
      </c>
      <c r="AF1045" s="138"/>
      <c r="AG1045" s="179">
        <f>+[3]EAMC!AX228</f>
        <v>100000</v>
      </c>
      <c r="AH1045" s="138"/>
      <c r="AI1045" s="138">
        <f t="shared" si="588"/>
        <v>100000</v>
      </c>
      <c r="AJ1045" s="138">
        <f t="shared" si="589"/>
        <v>0</v>
      </c>
      <c r="AK1045" s="138">
        <f t="shared" si="589"/>
        <v>0</v>
      </c>
      <c r="AL1045" s="138">
        <f t="shared" si="589"/>
        <v>0</v>
      </c>
      <c r="AM1045" s="138">
        <f t="shared" si="590"/>
        <v>0</v>
      </c>
      <c r="AN1045" s="142" t="str">
        <f t="shared" si="591"/>
        <v xml:space="preserve"> </v>
      </c>
      <c r="AO1045" s="142">
        <f t="shared" si="591"/>
        <v>1</v>
      </c>
      <c r="AP1045" s="142" t="str">
        <f t="shared" si="591"/>
        <v xml:space="preserve"> </v>
      </c>
      <c r="AQ1045" s="142">
        <f t="shared" si="591"/>
        <v>1</v>
      </c>
      <c r="AR1045" s="138">
        <f t="shared" si="592"/>
        <v>0</v>
      </c>
      <c r="AS1045" s="138">
        <f t="shared" si="592"/>
        <v>0</v>
      </c>
      <c r="AT1045" s="138">
        <f t="shared" si="592"/>
        <v>0</v>
      </c>
      <c r="AU1045" s="138">
        <f t="shared" si="593"/>
        <v>0</v>
      </c>
      <c r="AV1045" s="173"/>
    </row>
    <row r="1046" spans="1:49">
      <c r="A1046" s="135"/>
      <c r="B1046" s="136"/>
      <c r="C1046" s="218" t="s">
        <v>67</v>
      </c>
      <c r="D1046" s="138"/>
      <c r="E1046" s="138"/>
      <c r="F1046" s="138"/>
      <c r="G1046" s="138">
        <f t="shared" si="581"/>
        <v>0</v>
      </c>
      <c r="H1046" s="138"/>
      <c r="I1046" s="138"/>
      <c r="J1046" s="138"/>
      <c r="K1046" s="138">
        <f t="shared" si="582"/>
        <v>0</v>
      </c>
      <c r="L1046" s="138">
        <f t="shared" si="583"/>
        <v>0</v>
      </c>
      <c r="M1046" s="138">
        <f t="shared" si="583"/>
        <v>0</v>
      </c>
      <c r="N1046" s="138">
        <f t="shared" si="583"/>
        <v>0</v>
      </c>
      <c r="O1046" s="138">
        <f t="shared" si="584"/>
        <v>0</v>
      </c>
      <c r="P1046" s="138"/>
      <c r="Q1046" s="138"/>
      <c r="R1046" s="138"/>
      <c r="S1046" s="138">
        <f t="shared" si="585"/>
        <v>0</v>
      </c>
      <c r="T1046" s="172"/>
      <c r="U1046" s="318"/>
      <c r="V1046" s="172"/>
      <c r="W1046" s="138">
        <f t="shared" si="586"/>
        <v>0</v>
      </c>
      <c r="X1046" s="138"/>
      <c r="Y1046" s="215">
        <f>+[3]QMMC!J228</f>
        <v>200000</v>
      </c>
      <c r="Z1046" s="138"/>
      <c r="AA1046" s="138">
        <f t="shared" si="587"/>
        <v>200000</v>
      </c>
      <c r="AB1046" s="138">
        <f t="shared" si="561"/>
        <v>0</v>
      </c>
      <c r="AC1046" s="138">
        <f t="shared" si="561"/>
        <v>200000</v>
      </c>
      <c r="AD1046" s="138">
        <f t="shared" si="561"/>
        <v>0</v>
      </c>
      <c r="AE1046" s="138">
        <f t="shared" si="562"/>
        <v>200000</v>
      </c>
      <c r="AF1046" s="138"/>
      <c r="AG1046" s="179">
        <f>+[3]QMMC!AX228</f>
        <v>200000</v>
      </c>
      <c r="AH1046" s="138"/>
      <c r="AI1046" s="138">
        <f t="shared" si="588"/>
        <v>200000</v>
      </c>
      <c r="AJ1046" s="138">
        <f t="shared" si="589"/>
        <v>0</v>
      </c>
      <c r="AK1046" s="138">
        <f t="shared" si="589"/>
        <v>0</v>
      </c>
      <c r="AL1046" s="138">
        <f t="shared" si="589"/>
        <v>0</v>
      </c>
      <c r="AM1046" s="138">
        <f t="shared" si="590"/>
        <v>0</v>
      </c>
      <c r="AN1046" s="142" t="str">
        <f t="shared" si="591"/>
        <v xml:space="preserve"> </v>
      </c>
      <c r="AO1046" s="142">
        <f t="shared" si="591"/>
        <v>1</v>
      </c>
      <c r="AP1046" s="142" t="str">
        <f t="shared" si="591"/>
        <v xml:space="preserve"> </v>
      </c>
      <c r="AQ1046" s="142">
        <f t="shared" si="591"/>
        <v>1</v>
      </c>
      <c r="AR1046" s="138">
        <f t="shared" si="592"/>
        <v>0</v>
      </c>
      <c r="AS1046" s="138">
        <f t="shared" si="592"/>
        <v>0</v>
      </c>
      <c r="AT1046" s="138">
        <f t="shared" si="592"/>
        <v>0</v>
      </c>
      <c r="AU1046" s="138">
        <f t="shared" si="593"/>
        <v>0</v>
      </c>
      <c r="AV1046" s="173"/>
    </row>
    <row r="1047" spans="1:49">
      <c r="A1047" s="135"/>
      <c r="B1047" s="136"/>
      <c r="C1047" s="218" t="s">
        <v>63</v>
      </c>
      <c r="D1047" s="138"/>
      <c r="E1047" s="138"/>
      <c r="F1047" s="138"/>
      <c r="G1047" s="138">
        <f t="shared" si="581"/>
        <v>0</v>
      </c>
      <c r="H1047" s="138"/>
      <c r="I1047" s="138"/>
      <c r="J1047" s="138"/>
      <c r="K1047" s="138">
        <f t="shared" si="582"/>
        <v>0</v>
      </c>
      <c r="L1047" s="138">
        <f t="shared" si="583"/>
        <v>0</v>
      </c>
      <c r="M1047" s="138">
        <f t="shared" si="583"/>
        <v>0</v>
      </c>
      <c r="N1047" s="138">
        <f t="shared" si="583"/>
        <v>0</v>
      </c>
      <c r="O1047" s="138">
        <f t="shared" si="584"/>
        <v>0</v>
      </c>
      <c r="P1047" s="138"/>
      <c r="Q1047" s="138"/>
      <c r="R1047" s="138"/>
      <c r="S1047" s="138">
        <f t="shared" si="585"/>
        <v>0</v>
      </c>
      <c r="T1047" s="172"/>
      <c r="U1047" s="318"/>
      <c r="V1047" s="172"/>
      <c r="W1047" s="138">
        <f t="shared" si="586"/>
        <v>0</v>
      </c>
      <c r="X1047" s="138"/>
      <c r="Y1047" s="215">
        <f>+[3]JFMH!J228</f>
        <v>600000</v>
      </c>
      <c r="Z1047" s="138"/>
      <c r="AA1047" s="138">
        <f t="shared" si="587"/>
        <v>600000</v>
      </c>
      <c r="AB1047" s="138">
        <f t="shared" si="561"/>
        <v>0</v>
      </c>
      <c r="AC1047" s="138">
        <f t="shared" si="561"/>
        <v>600000</v>
      </c>
      <c r="AD1047" s="138">
        <f t="shared" si="561"/>
        <v>0</v>
      </c>
      <c r="AE1047" s="138">
        <f t="shared" si="562"/>
        <v>600000</v>
      </c>
      <c r="AF1047" s="138"/>
      <c r="AG1047" s="179">
        <f>+[3]JFMH!AX228</f>
        <v>599950</v>
      </c>
      <c r="AH1047" s="138"/>
      <c r="AI1047" s="138">
        <f t="shared" si="588"/>
        <v>599950</v>
      </c>
      <c r="AJ1047" s="138">
        <f t="shared" si="589"/>
        <v>0</v>
      </c>
      <c r="AK1047" s="138">
        <f t="shared" si="589"/>
        <v>50</v>
      </c>
      <c r="AL1047" s="138">
        <f t="shared" si="589"/>
        <v>0</v>
      </c>
      <c r="AM1047" s="138">
        <f t="shared" si="590"/>
        <v>50</v>
      </c>
      <c r="AN1047" s="142" t="str">
        <f t="shared" si="591"/>
        <v xml:space="preserve"> </v>
      </c>
      <c r="AO1047" s="142">
        <f t="shared" si="591"/>
        <v>0.99991666666666668</v>
      </c>
      <c r="AP1047" s="142" t="str">
        <f t="shared" si="591"/>
        <v xml:space="preserve"> </v>
      </c>
      <c r="AQ1047" s="142">
        <f t="shared" si="591"/>
        <v>0.99991666666666668</v>
      </c>
      <c r="AR1047" s="138">
        <f t="shared" si="592"/>
        <v>0</v>
      </c>
      <c r="AS1047" s="138">
        <f t="shared" si="592"/>
        <v>0</v>
      </c>
      <c r="AT1047" s="138">
        <f t="shared" si="592"/>
        <v>0</v>
      </c>
      <c r="AU1047" s="138">
        <f t="shared" si="593"/>
        <v>0</v>
      </c>
      <c r="AV1047" s="173"/>
    </row>
    <row r="1048" spans="1:49">
      <c r="A1048" s="135"/>
      <c r="B1048" s="136"/>
      <c r="C1048" s="218" t="s">
        <v>64</v>
      </c>
      <c r="D1048" s="138"/>
      <c r="E1048" s="138"/>
      <c r="F1048" s="138"/>
      <c r="G1048" s="138">
        <f t="shared" si="581"/>
        <v>0</v>
      </c>
      <c r="H1048" s="138"/>
      <c r="I1048" s="138"/>
      <c r="J1048" s="138"/>
      <c r="K1048" s="138">
        <f t="shared" si="582"/>
        <v>0</v>
      </c>
      <c r="L1048" s="138">
        <f t="shared" si="583"/>
        <v>0</v>
      </c>
      <c r="M1048" s="138">
        <f t="shared" si="583"/>
        <v>0</v>
      </c>
      <c r="N1048" s="138">
        <f t="shared" si="583"/>
        <v>0</v>
      </c>
      <c r="O1048" s="138">
        <f t="shared" si="584"/>
        <v>0</v>
      </c>
      <c r="P1048" s="138"/>
      <c r="Q1048" s="138"/>
      <c r="R1048" s="138"/>
      <c r="S1048" s="138">
        <f t="shared" si="585"/>
        <v>0</v>
      </c>
      <c r="T1048" s="172"/>
      <c r="U1048" s="318"/>
      <c r="V1048" s="172"/>
      <c r="W1048" s="138">
        <f t="shared" si="586"/>
        <v>0</v>
      </c>
      <c r="X1048" s="138"/>
      <c r="Y1048" s="141">
        <f>+[3]JRMMC!J228</f>
        <v>2250000</v>
      </c>
      <c r="Z1048" s="138"/>
      <c r="AA1048" s="138">
        <f t="shared" si="587"/>
        <v>2250000</v>
      </c>
      <c r="AB1048" s="138">
        <f t="shared" si="561"/>
        <v>0</v>
      </c>
      <c r="AC1048" s="138">
        <f t="shared" si="561"/>
        <v>2250000</v>
      </c>
      <c r="AD1048" s="138">
        <f t="shared" si="561"/>
        <v>0</v>
      </c>
      <c r="AE1048" s="138">
        <f t="shared" si="562"/>
        <v>2250000</v>
      </c>
      <c r="AF1048" s="138"/>
      <c r="AG1048" s="138">
        <f>+[3]JRMMC!AX228</f>
        <v>509786.53</v>
      </c>
      <c r="AH1048" s="138"/>
      <c r="AI1048" s="138">
        <f t="shared" si="588"/>
        <v>509786.53</v>
      </c>
      <c r="AJ1048" s="138">
        <f t="shared" si="589"/>
        <v>0</v>
      </c>
      <c r="AK1048" s="138">
        <f t="shared" si="589"/>
        <v>1740213.47</v>
      </c>
      <c r="AL1048" s="138">
        <f t="shared" si="589"/>
        <v>0</v>
      </c>
      <c r="AM1048" s="138">
        <f t="shared" si="590"/>
        <v>1740213.47</v>
      </c>
      <c r="AN1048" s="142" t="str">
        <f t="shared" si="591"/>
        <v xml:space="preserve"> </v>
      </c>
      <c r="AO1048" s="142">
        <f t="shared" si="591"/>
        <v>0.22657179111111111</v>
      </c>
      <c r="AP1048" s="142" t="str">
        <f t="shared" si="591"/>
        <v xml:space="preserve"> </v>
      </c>
      <c r="AQ1048" s="142">
        <f t="shared" si="591"/>
        <v>0.22657179111111111</v>
      </c>
      <c r="AR1048" s="138">
        <f t="shared" si="592"/>
        <v>0</v>
      </c>
      <c r="AS1048" s="138">
        <f t="shared" si="592"/>
        <v>0</v>
      </c>
      <c r="AT1048" s="138">
        <f t="shared" si="592"/>
        <v>0</v>
      </c>
      <c r="AU1048" s="138">
        <f t="shared" si="593"/>
        <v>0</v>
      </c>
      <c r="AV1048" s="173"/>
    </row>
    <row r="1049" spans="1:49">
      <c r="A1049" s="135"/>
      <c r="B1049" s="136"/>
      <c r="C1049" s="196"/>
      <c r="D1049" s="138"/>
      <c r="E1049" s="138"/>
      <c r="F1049" s="138"/>
      <c r="G1049" s="138">
        <f t="shared" si="567"/>
        <v>0</v>
      </c>
      <c r="H1049" s="138"/>
      <c r="I1049" s="138"/>
      <c r="J1049" s="138"/>
      <c r="K1049" s="138">
        <f t="shared" si="568"/>
        <v>0</v>
      </c>
      <c r="L1049" s="138">
        <f t="shared" si="569"/>
        <v>0</v>
      </c>
      <c r="M1049" s="138">
        <f t="shared" si="569"/>
        <v>0</v>
      </c>
      <c r="N1049" s="138">
        <f t="shared" si="569"/>
        <v>0</v>
      </c>
      <c r="O1049" s="138">
        <f t="shared" si="570"/>
        <v>0</v>
      </c>
      <c r="P1049" s="138"/>
      <c r="Q1049" s="138"/>
      <c r="R1049" s="138"/>
      <c r="S1049" s="138">
        <f t="shared" si="571"/>
        <v>0</v>
      </c>
      <c r="T1049" s="172"/>
      <c r="U1049" s="318"/>
      <c r="V1049" s="172"/>
      <c r="W1049" s="138">
        <f t="shared" si="572"/>
        <v>0</v>
      </c>
      <c r="X1049" s="138"/>
      <c r="Y1049" s="138"/>
      <c r="Z1049" s="138"/>
      <c r="AA1049" s="138">
        <f t="shared" si="573"/>
        <v>0</v>
      </c>
      <c r="AB1049" s="138">
        <f t="shared" si="561"/>
        <v>0</v>
      </c>
      <c r="AC1049" s="138">
        <f t="shared" si="561"/>
        <v>0</v>
      </c>
      <c r="AD1049" s="138">
        <f t="shared" si="561"/>
        <v>0</v>
      </c>
      <c r="AE1049" s="138">
        <f t="shared" si="562"/>
        <v>0</v>
      </c>
      <c r="AF1049" s="138"/>
      <c r="AG1049" s="138"/>
      <c r="AH1049" s="138"/>
      <c r="AI1049" s="138">
        <f t="shared" si="574"/>
        <v>0</v>
      </c>
      <c r="AJ1049" s="138">
        <f t="shared" si="575"/>
        <v>0</v>
      </c>
      <c r="AK1049" s="138">
        <f t="shared" si="575"/>
        <v>0</v>
      </c>
      <c r="AL1049" s="138">
        <f t="shared" si="575"/>
        <v>0</v>
      </c>
      <c r="AM1049" s="138">
        <f t="shared" si="576"/>
        <v>0</v>
      </c>
      <c r="AN1049" s="142" t="str">
        <f t="shared" si="577"/>
        <v xml:space="preserve"> </v>
      </c>
      <c r="AO1049" s="142" t="str">
        <f t="shared" si="577"/>
        <v xml:space="preserve"> </v>
      </c>
      <c r="AP1049" s="142" t="str">
        <f t="shared" si="577"/>
        <v xml:space="preserve"> </v>
      </c>
      <c r="AQ1049" s="142" t="str">
        <f t="shared" si="577"/>
        <v xml:space="preserve"> </v>
      </c>
      <c r="AR1049" s="138">
        <f t="shared" si="578"/>
        <v>0</v>
      </c>
      <c r="AS1049" s="138">
        <f t="shared" si="578"/>
        <v>0</v>
      </c>
      <c r="AT1049" s="138">
        <f t="shared" si="578"/>
        <v>0</v>
      </c>
      <c r="AU1049" s="138">
        <f t="shared" si="579"/>
        <v>0</v>
      </c>
      <c r="AV1049" s="173"/>
    </row>
    <row r="1050" spans="1:49" s="199" customFormat="1">
      <c r="A1050" s="176">
        <v>414110000</v>
      </c>
      <c r="B1050" s="177"/>
      <c r="C1050" s="208" t="s">
        <v>404</v>
      </c>
      <c r="D1050" s="131">
        <v>0</v>
      </c>
      <c r="E1050" s="131">
        <v>0</v>
      </c>
      <c r="F1050" s="131">
        <v>0</v>
      </c>
      <c r="G1050" s="131">
        <f t="shared" si="567"/>
        <v>0</v>
      </c>
      <c r="H1050" s="131">
        <v>0</v>
      </c>
      <c r="I1050" s="131">
        <v>0</v>
      </c>
      <c r="J1050" s="131">
        <v>0</v>
      </c>
      <c r="K1050" s="131">
        <f t="shared" si="568"/>
        <v>0</v>
      </c>
      <c r="L1050" s="131">
        <f t="shared" si="569"/>
        <v>0</v>
      </c>
      <c r="M1050" s="131">
        <f t="shared" si="569"/>
        <v>0</v>
      </c>
      <c r="N1050" s="131">
        <f t="shared" si="569"/>
        <v>0</v>
      </c>
      <c r="O1050" s="131">
        <f t="shared" si="570"/>
        <v>0</v>
      </c>
      <c r="P1050" s="131">
        <v>0</v>
      </c>
      <c r="Q1050" s="131">
        <v>0</v>
      </c>
      <c r="R1050" s="131">
        <v>0</v>
      </c>
      <c r="S1050" s="131">
        <f t="shared" si="571"/>
        <v>0</v>
      </c>
      <c r="T1050" s="209"/>
      <c r="U1050" s="209"/>
      <c r="V1050" s="209"/>
      <c r="W1050" s="131">
        <f t="shared" si="572"/>
        <v>0</v>
      </c>
      <c r="X1050" s="131">
        <v>0</v>
      </c>
      <c r="Y1050" s="131">
        <v>0</v>
      </c>
      <c r="Z1050" s="131">
        <v>0</v>
      </c>
      <c r="AA1050" s="131">
        <f t="shared" si="573"/>
        <v>0</v>
      </c>
      <c r="AB1050" s="131">
        <f t="shared" si="561"/>
        <v>0</v>
      </c>
      <c r="AC1050" s="131">
        <f t="shared" si="561"/>
        <v>0</v>
      </c>
      <c r="AD1050" s="131">
        <f t="shared" si="561"/>
        <v>0</v>
      </c>
      <c r="AE1050" s="131">
        <f t="shared" si="562"/>
        <v>0</v>
      </c>
      <c r="AF1050" s="131">
        <v>0</v>
      </c>
      <c r="AG1050" s="131">
        <v>0</v>
      </c>
      <c r="AH1050" s="131">
        <v>0</v>
      </c>
      <c r="AI1050" s="131">
        <f t="shared" si="574"/>
        <v>0</v>
      </c>
      <c r="AJ1050" s="131">
        <f t="shared" si="575"/>
        <v>0</v>
      </c>
      <c r="AK1050" s="131">
        <f t="shared" si="575"/>
        <v>0</v>
      </c>
      <c r="AL1050" s="131">
        <f t="shared" si="575"/>
        <v>0</v>
      </c>
      <c r="AM1050" s="131">
        <f t="shared" si="576"/>
        <v>0</v>
      </c>
      <c r="AN1050" s="133" t="str">
        <f t="shared" si="577"/>
        <v xml:space="preserve"> </v>
      </c>
      <c r="AO1050" s="133" t="str">
        <f t="shared" si="577"/>
        <v xml:space="preserve"> </v>
      </c>
      <c r="AP1050" s="133" t="str">
        <f t="shared" si="577"/>
        <v xml:space="preserve"> </v>
      </c>
      <c r="AQ1050" s="133" t="str">
        <f t="shared" si="577"/>
        <v xml:space="preserve"> </v>
      </c>
      <c r="AR1050" s="131">
        <f t="shared" si="578"/>
        <v>0</v>
      </c>
      <c r="AS1050" s="131">
        <f t="shared" si="578"/>
        <v>0</v>
      </c>
      <c r="AT1050" s="131">
        <f t="shared" si="578"/>
        <v>0</v>
      </c>
      <c r="AU1050" s="131">
        <f t="shared" si="579"/>
        <v>0</v>
      </c>
      <c r="AV1050" s="197"/>
      <c r="AW1050" s="210"/>
    </row>
    <row r="1051" spans="1:49" ht="36" hidden="1">
      <c r="A1051" s="248" t="s">
        <v>405</v>
      </c>
      <c r="B1051" s="249"/>
      <c r="C1051" s="150" t="s">
        <v>406</v>
      </c>
      <c r="D1051" s="138"/>
      <c r="E1051" s="138"/>
      <c r="F1051" s="138"/>
      <c r="G1051" s="138">
        <f t="shared" si="567"/>
        <v>0</v>
      </c>
      <c r="H1051" s="138"/>
      <c r="I1051" s="138"/>
      <c r="J1051" s="138"/>
      <c r="K1051" s="138">
        <f t="shared" si="568"/>
        <v>0</v>
      </c>
      <c r="L1051" s="138">
        <f t="shared" si="569"/>
        <v>0</v>
      </c>
      <c r="M1051" s="138">
        <f t="shared" si="569"/>
        <v>0</v>
      </c>
      <c r="N1051" s="138">
        <f t="shared" si="569"/>
        <v>0</v>
      </c>
      <c r="O1051" s="138">
        <f t="shared" si="570"/>
        <v>0</v>
      </c>
      <c r="P1051" s="138"/>
      <c r="Q1051" s="138"/>
      <c r="R1051" s="138"/>
      <c r="S1051" s="138">
        <f t="shared" si="571"/>
        <v>0</v>
      </c>
      <c r="T1051" s="172"/>
      <c r="U1051" s="172"/>
      <c r="V1051" s="172"/>
      <c r="W1051" s="138">
        <f t="shared" si="572"/>
        <v>0</v>
      </c>
      <c r="X1051" s="138"/>
      <c r="Y1051" s="138"/>
      <c r="Z1051" s="138"/>
      <c r="AA1051" s="138">
        <f t="shared" si="573"/>
        <v>0</v>
      </c>
      <c r="AB1051" s="138">
        <f t="shared" si="561"/>
        <v>0</v>
      </c>
      <c r="AC1051" s="138">
        <f t="shared" si="561"/>
        <v>0</v>
      </c>
      <c r="AD1051" s="138">
        <f t="shared" si="561"/>
        <v>0</v>
      </c>
      <c r="AE1051" s="138">
        <f t="shared" si="562"/>
        <v>0</v>
      </c>
      <c r="AF1051" s="138"/>
      <c r="AG1051" s="138"/>
      <c r="AH1051" s="138"/>
      <c r="AI1051" s="138">
        <f t="shared" si="574"/>
        <v>0</v>
      </c>
      <c r="AJ1051" s="138">
        <f t="shared" si="575"/>
        <v>0</v>
      </c>
      <c r="AK1051" s="138">
        <f t="shared" si="575"/>
        <v>0</v>
      </c>
      <c r="AL1051" s="138">
        <f t="shared" si="575"/>
        <v>0</v>
      </c>
      <c r="AM1051" s="138">
        <f t="shared" si="576"/>
        <v>0</v>
      </c>
      <c r="AN1051" s="142" t="str">
        <f t="shared" si="577"/>
        <v xml:space="preserve"> </v>
      </c>
      <c r="AO1051" s="142" t="str">
        <f t="shared" si="577"/>
        <v xml:space="preserve"> </v>
      </c>
      <c r="AP1051" s="142" t="str">
        <f t="shared" si="577"/>
        <v xml:space="preserve"> </v>
      </c>
      <c r="AQ1051" s="142" t="str">
        <f t="shared" si="577"/>
        <v xml:space="preserve"> </v>
      </c>
      <c r="AR1051" s="138">
        <f t="shared" si="578"/>
        <v>0</v>
      </c>
      <c r="AS1051" s="138">
        <f t="shared" si="578"/>
        <v>0</v>
      </c>
      <c r="AT1051" s="138">
        <f t="shared" si="578"/>
        <v>0</v>
      </c>
      <c r="AU1051" s="138">
        <f t="shared" si="579"/>
        <v>0</v>
      </c>
      <c r="AV1051" s="173"/>
    </row>
    <row r="1052" spans="1:49" hidden="1">
      <c r="A1052" s="248"/>
      <c r="B1052" s="249"/>
      <c r="C1052" s="150"/>
      <c r="D1052" s="138"/>
      <c r="E1052" s="138"/>
      <c r="F1052" s="138"/>
      <c r="G1052" s="138"/>
      <c r="H1052" s="138"/>
      <c r="I1052" s="138"/>
      <c r="J1052" s="138"/>
      <c r="K1052" s="138"/>
      <c r="L1052" s="138"/>
      <c r="M1052" s="138"/>
      <c r="N1052" s="138"/>
      <c r="O1052" s="138"/>
      <c r="P1052" s="138"/>
      <c r="Q1052" s="138"/>
      <c r="R1052" s="138"/>
      <c r="S1052" s="138"/>
      <c r="T1052" s="172"/>
      <c r="U1052" s="172"/>
      <c r="V1052" s="172"/>
      <c r="W1052" s="138"/>
      <c r="X1052" s="138"/>
      <c r="Y1052" s="138"/>
      <c r="Z1052" s="138"/>
      <c r="AA1052" s="138"/>
      <c r="AB1052" s="138">
        <f t="shared" si="561"/>
        <v>0</v>
      </c>
      <c r="AC1052" s="138">
        <f t="shared" si="561"/>
        <v>0</v>
      </c>
      <c r="AD1052" s="138">
        <f t="shared" si="561"/>
        <v>0</v>
      </c>
      <c r="AE1052" s="138">
        <f t="shared" si="562"/>
        <v>0</v>
      </c>
      <c r="AF1052" s="138"/>
      <c r="AG1052" s="138"/>
      <c r="AH1052" s="138"/>
      <c r="AI1052" s="138"/>
      <c r="AJ1052" s="138"/>
      <c r="AK1052" s="138"/>
      <c r="AL1052" s="138"/>
      <c r="AM1052" s="138"/>
      <c r="AN1052" s="142"/>
      <c r="AO1052" s="142"/>
      <c r="AP1052" s="142"/>
      <c r="AQ1052" s="142"/>
      <c r="AR1052" s="138"/>
      <c r="AS1052" s="138"/>
      <c r="AT1052" s="138"/>
      <c r="AU1052" s="138"/>
      <c r="AV1052" s="173"/>
    </row>
    <row r="1053" spans="1:49" s="95" customFormat="1">
      <c r="A1053" s="176" t="s">
        <v>407</v>
      </c>
      <c r="B1053" s="177"/>
      <c r="C1053" s="319" t="s">
        <v>408</v>
      </c>
      <c r="D1053" s="131">
        <f>SUM(D1054:D1070)</f>
        <v>0</v>
      </c>
      <c r="E1053" s="131">
        <f t="shared" ref="E1053:AH1053" si="594">SUM(E1054:E1070)</f>
        <v>0</v>
      </c>
      <c r="F1053" s="131">
        <f t="shared" si="594"/>
        <v>99224000</v>
      </c>
      <c r="G1053" s="131">
        <f t="shared" si="567"/>
        <v>99224000</v>
      </c>
      <c r="H1053" s="131">
        <f t="shared" si="594"/>
        <v>0</v>
      </c>
      <c r="I1053" s="131">
        <f t="shared" si="594"/>
        <v>0</v>
      </c>
      <c r="J1053" s="131">
        <f t="shared" si="594"/>
        <v>0</v>
      </c>
      <c r="K1053" s="131">
        <f t="shared" si="568"/>
        <v>0</v>
      </c>
      <c r="L1053" s="131">
        <f t="shared" si="569"/>
        <v>0</v>
      </c>
      <c r="M1053" s="131">
        <f t="shared" si="569"/>
        <v>0</v>
      </c>
      <c r="N1053" s="131">
        <f t="shared" si="569"/>
        <v>99224000</v>
      </c>
      <c r="O1053" s="131">
        <f t="shared" si="570"/>
        <v>99224000</v>
      </c>
      <c r="P1053" s="131">
        <f t="shared" si="594"/>
        <v>0</v>
      </c>
      <c r="Q1053" s="131">
        <f t="shared" si="594"/>
        <v>0</v>
      </c>
      <c r="R1053" s="131">
        <f t="shared" si="594"/>
        <v>99224000</v>
      </c>
      <c r="S1053" s="131">
        <f t="shared" si="571"/>
        <v>99224000</v>
      </c>
      <c r="T1053" s="131">
        <f t="shared" si="594"/>
        <v>0</v>
      </c>
      <c r="U1053" s="131">
        <f t="shared" si="594"/>
        <v>0</v>
      </c>
      <c r="V1053" s="131">
        <f t="shared" si="594"/>
        <v>0</v>
      </c>
      <c r="W1053" s="131">
        <f t="shared" si="572"/>
        <v>0</v>
      </c>
      <c r="X1053" s="131">
        <f t="shared" si="594"/>
        <v>0</v>
      </c>
      <c r="Y1053" s="131">
        <f t="shared" si="594"/>
        <v>0</v>
      </c>
      <c r="Z1053" s="131">
        <f t="shared" si="594"/>
        <v>0</v>
      </c>
      <c r="AA1053" s="131">
        <f t="shared" si="573"/>
        <v>0</v>
      </c>
      <c r="AB1053" s="131">
        <f t="shared" si="561"/>
        <v>0</v>
      </c>
      <c r="AC1053" s="131">
        <f t="shared" si="561"/>
        <v>0</v>
      </c>
      <c r="AD1053" s="131">
        <f t="shared" si="561"/>
        <v>99224000</v>
      </c>
      <c r="AE1053" s="131">
        <f t="shared" si="562"/>
        <v>99224000</v>
      </c>
      <c r="AF1053" s="131">
        <f t="shared" si="594"/>
        <v>0</v>
      </c>
      <c r="AG1053" s="131">
        <f t="shared" si="594"/>
        <v>0</v>
      </c>
      <c r="AH1053" s="131">
        <f t="shared" si="594"/>
        <v>44363250</v>
      </c>
      <c r="AI1053" s="131">
        <f t="shared" si="574"/>
        <v>44363250</v>
      </c>
      <c r="AJ1053" s="131">
        <f t="shared" si="575"/>
        <v>0</v>
      </c>
      <c r="AK1053" s="131">
        <f t="shared" si="575"/>
        <v>0</v>
      </c>
      <c r="AL1053" s="131">
        <f t="shared" si="575"/>
        <v>54860750</v>
      </c>
      <c r="AM1053" s="131">
        <f t="shared" si="576"/>
        <v>54860750</v>
      </c>
      <c r="AN1053" s="133" t="str">
        <f t="shared" si="577"/>
        <v xml:space="preserve"> </v>
      </c>
      <c r="AO1053" s="133" t="str">
        <f t="shared" si="577"/>
        <v xml:space="preserve"> </v>
      </c>
      <c r="AP1053" s="133">
        <f t="shared" si="577"/>
        <v>0.44710201161009433</v>
      </c>
      <c r="AQ1053" s="133">
        <f t="shared" si="577"/>
        <v>0.44710201161009433</v>
      </c>
      <c r="AR1053" s="131">
        <f t="shared" si="578"/>
        <v>0</v>
      </c>
      <c r="AS1053" s="131">
        <f t="shared" si="578"/>
        <v>0</v>
      </c>
      <c r="AT1053" s="131">
        <f t="shared" si="578"/>
        <v>0</v>
      </c>
      <c r="AU1053" s="131">
        <f t="shared" si="579"/>
        <v>0</v>
      </c>
      <c r="AV1053" s="134"/>
      <c r="AW1053" s="95">
        <f>+AM1053-'[1]Summary by PAP CY2015'!$BE$231</f>
        <v>0</v>
      </c>
    </row>
    <row r="1054" spans="1:49" s="96" customFormat="1">
      <c r="A1054" s="135" t="s">
        <v>407</v>
      </c>
      <c r="B1054" s="136"/>
      <c r="C1054" s="212" t="s">
        <v>51</v>
      </c>
      <c r="D1054" s="138">
        <v>0</v>
      </c>
      <c r="E1054" s="138">
        <v>0</v>
      </c>
      <c r="F1054" s="138">
        <v>99224000</v>
      </c>
      <c r="G1054" s="138">
        <f t="shared" si="567"/>
        <v>99224000</v>
      </c>
      <c r="H1054" s="138"/>
      <c r="I1054" s="138"/>
      <c r="J1054" s="138"/>
      <c r="K1054" s="138">
        <f t="shared" si="568"/>
        <v>0</v>
      </c>
      <c r="L1054" s="138">
        <f t="shared" si="569"/>
        <v>0</v>
      </c>
      <c r="M1054" s="138">
        <f t="shared" si="569"/>
        <v>0</v>
      </c>
      <c r="N1054" s="138">
        <f t="shared" si="569"/>
        <v>99224000</v>
      </c>
      <c r="O1054" s="138">
        <f t="shared" si="570"/>
        <v>99224000</v>
      </c>
      <c r="P1054" s="138"/>
      <c r="Q1054" s="138"/>
      <c r="R1054" s="138">
        <v>99224000</v>
      </c>
      <c r="S1054" s="138">
        <f t="shared" si="571"/>
        <v>99224000</v>
      </c>
      <c r="T1054" s="138"/>
      <c r="U1054" s="138"/>
      <c r="V1054" s="138"/>
      <c r="W1054" s="138">
        <f t="shared" si="572"/>
        <v>0</v>
      </c>
      <c r="X1054" s="138">
        <f>-'[3]Central CY'!E223</f>
        <v>0</v>
      </c>
      <c r="Y1054" s="138">
        <f>-'[3]Central CY'!E224</f>
        <v>0</v>
      </c>
      <c r="Z1054" s="138">
        <f>-'[3]Central CY'!E225</f>
        <v>-97099913</v>
      </c>
      <c r="AA1054" s="138">
        <f t="shared" si="573"/>
        <v>-97099913</v>
      </c>
      <c r="AB1054" s="138">
        <f t="shared" si="561"/>
        <v>0</v>
      </c>
      <c r="AC1054" s="138">
        <f t="shared" si="561"/>
        <v>0</v>
      </c>
      <c r="AD1054" s="138">
        <f t="shared" si="561"/>
        <v>2124087</v>
      </c>
      <c r="AE1054" s="138">
        <f t="shared" si="562"/>
        <v>2124087</v>
      </c>
      <c r="AF1054" s="138">
        <f>'[3]Central CY'!F223</f>
        <v>0</v>
      </c>
      <c r="AG1054" s="138">
        <f>'[3]Central CY'!F224</f>
        <v>0</v>
      </c>
      <c r="AH1054" s="138">
        <f>'[3]Central CY'!F225</f>
        <v>2100000</v>
      </c>
      <c r="AI1054" s="138">
        <f t="shared" si="574"/>
        <v>2100000</v>
      </c>
      <c r="AJ1054" s="138">
        <f t="shared" si="575"/>
        <v>0</v>
      </c>
      <c r="AK1054" s="138">
        <f t="shared" si="575"/>
        <v>0</v>
      </c>
      <c r="AL1054" s="138">
        <f t="shared" si="575"/>
        <v>24087</v>
      </c>
      <c r="AM1054" s="138">
        <f t="shared" si="576"/>
        <v>24087</v>
      </c>
      <c r="AN1054" s="142" t="str">
        <f t="shared" si="577"/>
        <v xml:space="preserve"> </v>
      </c>
      <c r="AO1054" s="142" t="str">
        <f t="shared" si="577"/>
        <v xml:space="preserve"> </v>
      </c>
      <c r="AP1054" s="142">
        <f t="shared" si="577"/>
        <v>0.98866006900847281</v>
      </c>
      <c r="AQ1054" s="142">
        <f t="shared" si="577"/>
        <v>0.98866006900847281</v>
      </c>
      <c r="AR1054" s="138">
        <f t="shared" si="578"/>
        <v>0</v>
      </c>
      <c r="AS1054" s="138">
        <f t="shared" si="578"/>
        <v>0</v>
      </c>
      <c r="AT1054" s="138">
        <f t="shared" si="578"/>
        <v>0</v>
      </c>
      <c r="AU1054" s="138">
        <f t="shared" si="579"/>
        <v>0</v>
      </c>
      <c r="AV1054" s="143"/>
    </row>
    <row r="1055" spans="1:49" s="96" customFormat="1" ht="24">
      <c r="A1055" s="135"/>
      <c r="B1055" s="136"/>
      <c r="C1055" s="212" t="s">
        <v>52</v>
      </c>
      <c r="D1055" s="138"/>
      <c r="E1055" s="138"/>
      <c r="F1055" s="138"/>
      <c r="G1055" s="138">
        <f t="shared" si="567"/>
        <v>0</v>
      </c>
      <c r="H1055" s="138"/>
      <c r="I1055" s="138"/>
      <c r="J1055" s="138"/>
      <c r="K1055" s="138">
        <f t="shared" si="568"/>
        <v>0</v>
      </c>
      <c r="L1055" s="138">
        <f t="shared" si="569"/>
        <v>0</v>
      </c>
      <c r="M1055" s="138">
        <f t="shared" si="569"/>
        <v>0</v>
      </c>
      <c r="N1055" s="138">
        <f t="shared" si="569"/>
        <v>0</v>
      </c>
      <c r="O1055" s="138">
        <f t="shared" si="570"/>
        <v>0</v>
      </c>
      <c r="P1055" s="138"/>
      <c r="Q1055" s="138"/>
      <c r="R1055" s="138"/>
      <c r="S1055" s="138">
        <f t="shared" si="571"/>
        <v>0</v>
      </c>
      <c r="T1055" s="138"/>
      <c r="U1055" s="138"/>
      <c r="V1055" s="138"/>
      <c r="W1055" s="138">
        <f t="shared" si="572"/>
        <v>0</v>
      </c>
      <c r="X1055" s="138"/>
      <c r="Y1055" s="138"/>
      <c r="Z1055" s="138">
        <v>2947000</v>
      </c>
      <c r="AA1055" s="138">
        <f t="shared" si="573"/>
        <v>2947000</v>
      </c>
      <c r="AB1055" s="138">
        <f t="shared" si="561"/>
        <v>0</v>
      </c>
      <c r="AC1055" s="138">
        <f t="shared" si="561"/>
        <v>0</v>
      </c>
      <c r="AD1055" s="138">
        <f t="shared" si="561"/>
        <v>2947000</v>
      </c>
      <c r="AE1055" s="138">
        <f t="shared" si="562"/>
        <v>2947000</v>
      </c>
      <c r="AF1055" s="138"/>
      <c r="AG1055" s="138"/>
      <c r="AH1055" s="138">
        <f>+[3]CHDNCR!AX234</f>
        <v>0</v>
      </c>
      <c r="AI1055" s="138">
        <f t="shared" si="574"/>
        <v>0</v>
      </c>
      <c r="AJ1055" s="138">
        <f t="shared" si="575"/>
        <v>0</v>
      </c>
      <c r="AK1055" s="138">
        <f t="shared" si="575"/>
        <v>0</v>
      </c>
      <c r="AL1055" s="138">
        <f t="shared" si="575"/>
        <v>2947000</v>
      </c>
      <c r="AM1055" s="138">
        <f t="shared" si="576"/>
        <v>2947000</v>
      </c>
      <c r="AN1055" s="142" t="str">
        <f t="shared" si="577"/>
        <v xml:space="preserve"> </v>
      </c>
      <c r="AO1055" s="142" t="str">
        <f t="shared" si="577"/>
        <v xml:space="preserve"> </v>
      </c>
      <c r="AP1055" s="142">
        <f t="shared" si="577"/>
        <v>0</v>
      </c>
      <c r="AQ1055" s="142">
        <f t="shared" si="577"/>
        <v>0</v>
      </c>
      <c r="AR1055" s="138">
        <f t="shared" si="578"/>
        <v>0</v>
      </c>
      <c r="AS1055" s="138">
        <f t="shared" si="578"/>
        <v>0</v>
      </c>
      <c r="AT1055" s="138">
        <f t="shared" si="578"/>
        <v>0</v>
      </c>
      <c r="AU1055" s="138">
        <f t="shared" si="579"/>
        <v>0</v>
      </c>
      <c r="AV1055" s="143"/>
    </row>
    <row r="1056" spans="1:49" s="96" customFormat="1">
      <c r="A1056" s="135"/>
      <c r="B1056" s="136"/>
      <c r="C1056" s="212" t="s">
        <v>88</v>
      </c>
      <c r="D1056" s="138"/>
      <c r="E1056" s="138"/>
      <c r="F1056" s="138"/>
      <c r="G1056" s="138">
        <f>SUM(D1056:F1056)</f>
        <v>0</v>
      </c>
      <c r="H1056" s="138"/>
      <c r="I1056" s="138"/>
      <c r="J1056" s="138"/>
      <c r="K1056" s="138">
        <f>SUM(H1056:J1056)</f>
        <v>0</v>
      </c>
      <c r="L1056" s="138">
        <f>+D1056+H1056</f>
        <v>0</v>
      </c>
      <c r="M1056" s="138">
        <f>+E1056+I1056</f>
        <v>0</v>
      </c>
      <c r="N1056" s="138">
        <f>+F1056+J1056</f>
        <v>0</v>
      </c>
      <c r="O1056" s="138">
        <f>SUM(L1056:N1056)</f>
        <v>0</v>
      </c>
      <c r="P1056" s="138"/>
      <c r="Q1056" s="138"/>
      <c r="R1056" s="138"/>
      <c r="S1056" s="138">
        <f>SUM(P1056:R1056)</f>
        <v>0</v>
      </c>
      <c r="T1056" s="138"/>
      <c r="U1056" s="138"/>
      <c r="V1056" s="138"/>
      <c r="W1056" s="138">
        <f>SUM(T1056:V1056)</f>
        <v>0</v>
      </c>
      <c r="X1056" s="138"/>
      <c r="Y1056" s="138"/>
      <c r="Z1056" s="138">
        <v>587250</v>
      </c>
      <c r="AA1056" s="138">
        <f>SUM(X1056:Z1056)</f>
        <v>587250</v>
      </c>
      <c r="AB1056" s="138">
        <f t="shared" si="561"/>
        <v>0</v>
      </c>
      <c r="AC1056" s="138">
        <f t="shared" si="561"/>
        <v>0</v>
      </c>
      <c r="AD1056" s="138">
        <f t="shared" si="561"/>
        <v>587250</v>
      </c>
      <c r="AE1056" s="138">
        <f t="shared" si="562"/>
        <v>587250</v>
      </c>
      <c r="AF1056" s="138"/>
      <c r="AG1056" s="138"/>
      <c r="AH1056" s="138">
        <f>+[3]CHDCAR!AX234</f>
        <v>587250</v>
      </c>
      <c r="AI1056" s="138">
        <f>SUM(AF1056:AH1056)</f>
        <v>587250</v>
      </c>
      <c r="AJ1056" s="138">
        <f>+AB1056-AF1056</f>
        <v>0</v>
      </c>
      <c r="AK1056" s="138">
        <f>+AC1056-AG1056</f>
        <v>0</v>
      </c>
      <c r="AL1056" s="138">
        <f>+AD1056-AH1056</f>
        <v>0</v>
      </c>
      <c r="AM1056" s="138">
        <f>SUM(AJ1056:AL1056)</f>
        <v>0</v>
      </c>
      <c r="AN1056" s="142" t="str">
        <f>IF(AB1056=0," ",AF1056/AB1056)</f>
        <v xml:space="preserve"> </v>
      </c>
      <c r="AO1056" s="142" t="str">
        <f>IF(AC1056=0," ",AG1056/AC1056)</f>
        <v xml:space="preserve"> </v>
      </c>
      <c r="AP1056" s="142">
        <f>IF(AD1056=0," ",AH1056/AD1056)</f>
        <v>1</v>
      </c>
      <c r="AQ1056" s="142">
        <f>IF(AE1056=0," ",AI1056/AE1056)</f>
        <v>1</v>
      </c>
      <c r="AR1056" s="138">
        <f>+L1056-P1056-T1056</f>
        <v>0</v>
      </c>
      <c r="AS1056" s="138">
        <f>+M1056-Q1056-U1056</f>
        <v>0</v>
      </c>
      <c r="AT1056" s="138">
        <f>+N1056-R1056-V1056</f>
        <v>0</v>
      </c>
      <c r="AU1056" s="138">
        <f>SUM(AR1056:AT1056)</f>
        <v>0</v>
      </c>
      <c r="AV1056" s="143"/>
    </row>
    <row r="1057" spans="1:49" s="96" customFormat="1">
      <c r="A1057" s="135"/>
      <c r="B1057" s="136"/>
      <c r="C1057" s="213" t="s">
        <v>80</v>
      </c>
      <c r="D1057" s="138"/>
      <c r="E1057" s="138"/>
      <c r="F1057" s="138"/>
      <c r="G1057" s="138">
        <f t="shared" si="567"/>
        <v>0</v>
      </c>
      <c r="H1057" s="138"/>
      <c r="I1057" s="138"/>
      <c r="J1057" s="138"/>
      <c r="K1057" s="138">
        <f t="shared" si="568"/>
        <v>0</v>
      </c>
      <c r="L1057" s="138">
        <f t="shared" si="569"/>
        <v>0</v>
      </c>
      <c r="M1057" s="138">
        <f t="shared" si="569"/>
        <v>0</v>
      </c>
      <c r="N1057" s="138">
        <f t="shared" si="569"/>
        <v>0</v>
      </c>
      <c r="O1057" s="138">
        <f t="shared" si="570"/>
        <v>0</v>
      </c>
      <c r="P1057" s="138"/>
      <c r="Q1057" s="138"/>
      <c r="R1057" s="138"/>
      <c r="S1057" s="138">
        <f t="shared" si="571"/>
        <v>0</v>
      </c>
      <c r="T1057" s="138"/>
      <c r="U1057" s="138"/>
      <c r="V1057" s="138"/>
      <c r="W1057" s="138">
        <f t="shared" si="572"/>
        <v>0</v>
      </c>
      <c r="X1057" s="138"/>
      <c r="Y1057" s="138"/>
      <c r="Z1057" s="138">
        <v>9822550</v>
      </c>
      <c r="AA1057" s="138">
        <f t="shared" si="573"/>
        <v>9822550</v>
      </c>
      <c r="AB1057" s="138">
        <f t="shared" si="561"/>
        <v>0</v>
      </c>
      <c r="AC1057" s="138">
        <f t="shared" si="561"/>
        <v>0</v>
      </c>
      <c r="AD1057" s="138">
        <f t="shared" si="561"/>
        <v>9822550</v>
      </c>
      <c r="AE1057" s="138">
        <f t="shared" si="562"/>
        <v>9822550</v>
      </c>
      <c r="AF1057" s="138"/>
      <c r="AG1057" s="138"/>
      <c r="AH1057" s="138">
        <f>+[3]CHD1!AX234</f>
        <v>30000</v>
      </c>
      <c r="AI1057" s="138">
        <f t="shared" si="574"/>
        <v>30000</v>
      </c>
      <c r="AJ1057" s="138">
        <f t="shared" si="575"/>
        <v>0</v>
      </c>
      <c r="AK1057" s="138">
        <f t="shared" si="575"/>
        <v>0</v>
      </c>
      <c r="AL1057" s="138">
        <f t="shared" si="575"/>
        <v>9792550</v>
      </c>
      <c r="AM1057" s="138">
        <f t="shared" si="576"/>
        <v>9792550</v>
      </c>
      <c r="AN1057" s="142" t="str">
        <f t="shared" si="577"/>
        <v xml:space="preserve"> </v>
      </c>
      <c r="AO1057" s="142" t="str">
        <f t="shared" si="577"/>
        <v xml:space="preserve"> </v>
      </c>
      <c r="AP1057" s="142">
        <f t="shared" si="577"/>
        <v>3.0541967208107873E-3</v>
      </c>
      <c r="AQ1057" s="142">
        <f t="shared" si="577"/>
        <v>3.0541967208107873E-3</v>
      </c>
      <c r="AR1057" s="138">
        <f t="shared" si="578"/>
        <v>0</v>
      </c>
      <c r="AS1057" s="138">
        <f t="shared" si="578"/>
        <v>0</v>
      </c>
      <c r="AT1057" s="138">
        <f t="shared" si="578"/>
        <v>0</v>
      </c>
      <c r="AU1057" s="138">
        <f t="shared" si="579"/>
        <v>0</v>
      </c>
      <c r="AV1057" s="143"/>
    </row>
    <row r="1058" spans="1:49" s="96" customFormat="1" ht="24">
      <c r="A1058" s="135"/>
      <c r="B1058" s="136"/>
      <c r="C1058" s="212" t="s">
        <v>91</v>
      </c>
      <c r="D1058" s="138"/>
      <c r="E1058" s="138"/>
      <c r="F1058" s="138"/>
      <c r="G1058" s="138">
        <f t="shared" si="567"/>
        <v>0</v>
      </c>
      <c r="H1058" s="138"/>
      <c r="I1058" s="138"/>
      <c r="J1058" s="138"/>
      <c r="K1058" s="138">
        <f t="shared" si="568"/>
        <v>0</v>
      </c>
      <c r="L1058" s="138">
        <f t="shared" si="569"/>
        <v>0</v>
      </c>
      <c r="M1058" s="138">
        <f t="shared" si="569"/>
        <v>0</v>
      </c>
      <c r="N1058" s="138">
        <f t="shared" si="569"/>
        <v>0</v>
      </c>
      <c r="O1058" s="138">
        <f t="shared" si="570"/>
        <v>0</v>
      </c>
      <c r="P1058" s="138"/>
      <c r="Q1058" s="138"/>
      <c r="R1058" s="138"/>
      <c r="S1058" s="138">
        <f t="shared" si="571"/>
        <v>0</v>
      </c>
      <c r="T1058" s="138"/>
      <c r="U1058" s="138"/>
      <c r="V1058" s="138"/>
      <c r="W1058" s="138">
        <f t="shared" si="572"/>
        <v>0</v>
      </c>
      <c r="X1058" s="138"/>
      <c r="Y1058" s="138"/>
      <c r="Z1058" s="138">
        <v>5625000</v>
      </c>
      <c r="AA1058" s="138">
        <f t="shared" si="573"/>
        <v>5625000</v>
      </c>
      <c r="AB1058" s="138">
        <f t="shared" si="561"/>
        <v>0</v>
      </c>
      <c r="AC1058" s="138">
        <f t="shared" si="561"/>
        <v>0</v>
      </c>
      <c r="AD1058" s="138">
        <f t="shared" si="561"/>
        <v>5625000</v>
      </c>
      <c r="AE1058" s="138">
        <f t="shared" si="562"/>
        <v>5625000</v>
      </c>
      <c r="AF1058" s="138"/>
      <c r="AG1058" s="138"/>
      <c r="AH1058" s="138">
        <f>+[3]CHD2!AX234</f>
        <v>5077000</v>
      </c>
      <c r="AI1058" s="138">
        <f t="shared" si="574"/>
        <v>5077000</v>
      </c>
      <c r="AJ1058" s="138">
        <f t="shared" si="575"/>
        <v>0</v>
      </c>
      <c r="AK1058" s="138">
        <f t="shared" si="575"/>
        <v>0</v>
      </c>
      <c r="AL1058" s="138">
        <f t="shared" si="575"/>
        <v>548000</v>
      </c>
      <c r="AM1058" s="138">
        <f t="shared" si="576"/>
        <v>548000</v>
      </c>
      <c r="AN1058" s="142" t="str">
        <f t="shared" si="577"/>
        <v xml:space="preserve"> </v>
      </c>
      <c r="AO1058" s="142" t="str">
        <f t="shared" si="577"/>
        <v xml:space="preserve"> </v>
      </c>
      <c r="AP1058" s="142">
        <f t="shared" si="577"/>
        <v>0.90257777777777781</v>
      </c>
      <c r="AQ1058" s="142">
        <f t="shared" si="577"/>
        <v>0.90257777777777781</v>
      </c>
      <c r="AR1058" s="138">
        <f t="shared" si="578"/>
        <v>0</v>
      </c>
      <c r="AS1058" s="138">
        <f t="shared" si="578"/>
        <v>0</v>
      </c>
      <c r="AT1058" s="138">
        <f t="shared" si="578"/>
        <v>0</v>
      </c>
      <c r="AU1058" s="138">
        <f t="shared" si="579"/>
        <v>0</v>
      </c>
      <c r="AV1058" s="143"/>
    </row>
    <row r="1059" spans="1:49" s="96" customFormat="1">
      <c r="A1059" s="135"/>
      <c r="B1059" s="136"/>
      <c r="C1059" s="212" t="s">
        <v>93</v>
      </c>
      <c r="D1059" s="138"/>
      <c r="E1059" s="138"/>
      <c r="F1059" s="138"/>
      <c r="G1059" s="138">
        <f t="shared" si="567"/>
        <v>0</v>
      </c>
      <c r="H1059" s="138"/>
      <c r="I1059" s="138"/>
      <c r="J1059" s="138"/>
      <c r="K1059" s="138">
        <f t="shared" si="568"/>
        <v>0</v>
      </c>
      <c r="L1059" s="138">
        <f t="shared" si="569"/>
        <v>0</v>
      </c>
      <c r="M1059" s="138">
        <f t="shared" si="569"/>
        <v>0</v>
      </c>
      <c r="N1059" s="138">
        <f t="shared" si="569"/>
        <v>0</v>
      </c>
      <c r="O1059" s="138">
        <f t="shared" si="570"/>
        <v>0</v>
      </c>
      <c r="P1059" s="138"/>
      <c r="Q1059" s="138"/>
      <c r="R1059" s="138"/>
      <c r="S1059" s="138">
        <f t="shared" si="571"/>
        <v>0</v>
      </c>
      <c r="T1059" s="138"/>
      <c r="U1059" s="138"/>
      <c r="V1059" s="138"/>
      <c r="W1059" s="138">
        <f t="shared" si="572"/>
        <v>0</v>
      </c>
      <c r="X1059" s="138"/>
      <c r="Y1059" s="138"/>
      <c r="Z1059" s="138">
        <v>6801803</v>
      </c>
      <c r="AA1059" s="138">
        <f t="shared" si="573"/>
        <v>6801803</v>
      </c>
      <c r="AB1059" s="138">
        <f t="shared" si="561"/>
        <v>0</v>
      </c>
      <c r="AC1059" s="138">
        <f t="shared" si="561"/>
        <v>0</v>
      </c>
      <c r="AD1059" s="138">
        <f t="shared" si="561"/>
        <v>6801803</v>
      </c>
      <c r="AE1059" s="138">
        <f t="shared" si="562"/>
        <v>6801803</v>
      </c>
      <c r="AF1059" s="138"/>
      <c r="AG1059" s="138"/>
      <c r="AH1059" s="138">
        <f>+[3]CHD3!AX234</f>
        <v>0</v>
      </c>
      <c r="AI1059" s="138">
        <f t="shared" si="574"/>
        <v>0</v>
      </c>
      <c r="AJ1059" s="138">
        <f t="shared" si="575"/>
        <v>0</v>
      </c>
      <c r="AK1059" s="138">
        <f t="shared" si="575"/>
        <v>0</v>
      </c>
      <c r="AL1059" s="138">
        <f t="shared" si="575"/>
        <v>6801803</v>
      </c>
      <c r="AM1059" s="138">
        <f t="shared" si="576"/>
        <v>6801803</v>
      </c>
      <c r="AN1059" s="142" t="str">
        <f t="shared" si="577"/>
        <v xml:space="preserve"> </v>
      </c>
      <c r="AO1059" s="142" t="str">
        <f t="shared" si="577"/>
        <v xml:space="preserve"> </v>
      </c>
      <c r="AP1059" s="142">
        <f t="shared" si="577"/>
        <v>0</v>
      </c>
      <c r="AQ1059" s="142">
        <f t="shared" si="577"/>
        <v>0</v>
      </c>
      <c r="AR1059" s="138">
        <f t="shared" si="578"/>
        <v>0</v>
      </c>
      <c r="AS1059" s="138">
        <f t="shared" si="578"/>
        <v>0</v>
      </c>
      <c r="AT1059" s="138">
        <f t="shared" si="578"/>
        <v>0</v>
      </c>
      <c r="AU1059" s="138">
        <f t="shared" si="579"/>
        <v>0</v>
      </c>
      <c r="AV1059" s="143"/>
    </row>
    <row r="1060" spans="1:49" s="96" customFormat="1">
      <c r="A1060" s="135"/>
      <c r="B1060" s="136"/>
      <c r="C1060" s="212" t="s">
        <v>95</v>
      </c>
      <c r="D1060" s="138"/>
      <c r="E1060" s="138"/>
      <c r="F1060" s="138"/>
      <c r="G1060" s="138">
        <f t="shared" si="567"/>
        <v>0</v>
      </c>
      <c r="H1060" s="138"/>
      <c r="I1060" s="138"/>
      <c r="J1060" s="138"/>
      <c r="K1060" s="138">
        <f t="shared" si="568"/>
        <v>0</v>
      </c>
      <c r="L1060" s="138">
        <f t="shared" si="569"/>
        <v>0</v>
      </c>
      <c r="M1060" s="138">
        <f t="shared" si="569"/>
        <v>0</v>
      </c>
      <c r="N1060" s="138">
        <f t="shared" si="569"/>
        <v>0</v>
      </c>
      <c r="O1060" s="138">
        <f t="shared" si="570"/>
        <v>0</v>
      </c>
      <c r="P1060" s="138"/>
      <c r="Q1060" s="138"/>
      <c r="R1060" s="138"/>
      <c r="S1060" s="138">
        <f t="shared" si="571"/>
        <v>0</v>
      </c>
      <c r="T1060" s="138"/>
      <c r="U1060" s="138"/>
      <c r="V1060" s="138"/>
      <c r="W1060" s="138">
        <f t="shared" si="572"/>
        <v>0</v>
      </c>
      <c r="X1060" s="138"/>
      <c r="Y1060" s="138"/>
      <c r="Z1060" s="138">
        <v>13648000</v>
      </c>
      <c r="AA1060" s="138">
        <f t="shared" si="573"/>
        <v>13648000</v>
      </c>
      <c r="AB1060" s="138">
        <f t="shared" si="561"/>
        <v>0</v>
      </c>
      <c r="AC1060" s="138">
        <f t="shared" si="561"/>
        <v>0</v>
      </c>
      <c r="AD1060" s="138">
        <f t="shared" si="561"/>
        <v>13648000</v>
      </c>
      <c r="AE1060" s="138">
        <f t="shared" si="562"/>
        <v>13648000</v>
      </c>
      <c r="AF1060" s="138"/>
      <c r="AG1060" s="138"/>
      <c r="AH1060" s="138">
        <f>+[3]CHD4A!AX234</f>
        <v>13648000</v>
      </c>
      <c r="AI1060" s="138">
        <f t="shared" si="574"/>
        <v>13648000</v>
      </c>
      <c r="AJ1060" s="138">
        <f t="shared" si="575"/>
        <v>0</v>
      </c>
      <c r="AK1060" s="138">
        <f t="shared" si="575"/>
        <v>0</v>
      </c>
      <c r="AL1060" s="138">
        <f t="shared" si="575"/>
        <v>0</v>
      </c>
      <c r="AM1060" s="138">
        <f t="shared" si="576"/>
        <v>0</v>
      </c>
      <c r="AN1060" s="142" t="str">
        <f t="shared" si="577"/>
        <v xml:space="preserve"> </v>
      </c>
      <c r="AO1060" s="142" t="str">
        <f t="shared" si="577"/>
        <v xml:space="preserve"> </v>
      </c>
      <c r="AP1060" s="142">
        <f t="shared" si="577"/>
        <v>1</v>
      </c>
      <c r="AQ1060" s="142">
        <f t="shared" si="577"/>
        <v>1</v>
      </c>
      <c r="AR1060" s="138">
        <f t="shared" si="578"/>
        <v>0</v>
      </c>
      <c r="AS1060" s="138">
        <f t="shared" si="578"/>
        <v>0</v>
      </c>
      <c r="AT1060" s="138">
        <f t="shared" si="578"/>
        <v>0</v>
      </c>
      <c r="AU1060" s="138">
        <f t="shared" si="579"/>
        <v>0</v>
      </c>
      <c r="AV1060" s="143"/>
    </row>
    <row r="1061" spans="1:49" s="96" customFormat="1">
      <c r="A1061" s="135"/>
      <c r="B1061" s="136"/>
      <c r="C1061" s="212" t="s">
        <v>97</v>
      </c>
      <c r="D1061" s="138"/>
      <c r="E1061" s="138"/>
      <c r="F1061" s="138"/>
      <c r="G1061" s="138">
        <f t="shared" si="567"/>
        <v>0</v>
      </c>
      <c r="H1061" s="138"/>
      <c r="I1061" s="138"/>
      <c r="J1061" s="138"/>
      <c r="K1061" s="138">
        <f t="shared" si="568"/>
        <v>0</v>
      </c>
      <c r="L1061" s="138">
        <f t="shared" si="569"/>
        <v>0</v>
      </c>
      <c r="M1061" s="138">
        <f t="shared" si="569"/>
        <v>0</v>
      </c>
      <c r="N1061" s="138">
        <f t="shared" si="569"/>
        <v>0</v>
      </c>
      <c r="O1061" s="138">
        <f t="shared" si="570"/>
        <v>0</v>
      </c>
      <c r="P1061" s="138"/>
      <c r="Q1061" s="138"/>
      <c r="R1061" s="138"/>
      <c r="S1061" s="138">
        <f t="shared" si="571"/>
        <v>0</v>
      </c>
      <c r="T1061" s="138"/>
      <c r="U1061" s="138"/>
      <c r="V1061" s="138"/>
      <c r="W1061" s="138">
        <f t="shared" si="572"/>
        <v>0</v>
      </c>
      <c r="X1061" s="138"/>
      <c r="Y1061" s="138"/>
      <c r="Z1061" s="138">
        <v>830000</v>
      </c>
      <c r="AA1061" s="138">
        <f t="shared" si="573"/>
        <v>830000</v>
      </c>
      <c r="AB1061" s="138">
        <f t="shared" si="561"/>
        <v>0</v>
      </c>
      <c r="AC1061" s="138">
        <f t="shared" si="561"/>
        <v>0</v>
      </c>
      <c r="AD1061" s="138">
        <f t="shared" si="561"/>
        <v>830000</v>
      </c>
      <c r="AE1061" s="138">
        <f t="shared" si="562"/>
        <v>830000</v>
      </c>
      <c r="AF1061" s="138"/>
      <c r="AG1061" s="138"/>
      <c r="AH1061" s="138">
        <f>+[3]CHD4B!AX234</f>
        <v>0</v>
      </c>
      <c r="AI1061" s="138">
        <f t="shared" si="574"/>
        <v>0</v>
      </c>
      <c r="AJ1061" s="138">
        <f t="shared" si="575"/>
        <v>0</v>
      </c>
      <c r="AK1061" s="138">
        <f t="shared" si="575"/>
        <v>0</v>
      </c>
      <c r="AL1061" s="138">
        <f t="shared" si="575"/>
        <v>830000</v>
      </c>
      <c r="AM1061" s="138">
        <f t="shared" si="576"/>
        <v>830000</v>
      </c>
      <c r="AN1061" s="142" t="str">
        <f t="shared" si="577"/>
        <v xml:space="preserve"> </v>
      </c>
      <c r="AO1061" s="142" t="str">
        <f t="shared" si="577"/>
        <v xml:space="preserve"> </v>
      </c>
      <c r="AP1061" s="142">
        <f t="shared" si="577"/>
        <v>0</v>
      </c>
      <c r="AQ1061" s="142">
        <f t="shared" si="577"/>
        <v>0</v>
      </c>
      <c r="AR1061" s="138">
        <f t="shared" si="578"/>
        <v>0</v>
      </c>
      <c r="AS1061" s="138">
        <f t="shared" si="578"/>
        <v>0</v>
      </c>
      <c r="AT1061" s="138">
        <f t="shared" si="578"/>
        <v>0</v>
      </c>
      <c r="AU1061" s="138">
        <f t="shared" si="579"/>
        <v>0</v>
      </c>
      <c r="AV1061" s="143"/>
    </row>
    <row r="1062" spans="1:49" s="96" customFormat="1">
      <c r="A1062" s="135"/>
      <c r="B1062" s="136"/>
      <c r="C1062" s="212" t="s">
        <v>53</v>
      </c>
      <c r="D1062" s="138"/>
      <c r="E1062" s="138"/>
      <c r="F1062" s="138"/>
      <c r="G1062" s="138">
        <f t="shared" si="567"/>
        <v>0</v>
      </c>
      <c r="H1062" s="138"/>
      <c r="I1062" s="138"/>
      <c r="J1062" s="138"/>
      <c r="K1062" s="138">
        <f t="shared" si="568"/>
        <v>0</v>
      </c>
      <c r="L1062" s="138">
        <f t="shared" si="569"/>
        <v>0</v>
      </c>
      <c r="M1062" s="138">
        <f t="shared" si="569"/>
        <v>0</v>
      </c>
      <c r="N1062" s="138">
        <f t="shared" si="569"/>
        <v>0</v>
      </c>
      <c r="O1062" s="138">
        <f t="shared" si="570"/>
        <v>0</v>
      </c>
      <c r="P1062" s="138"/>
      <c r="Q1062" s="138"/>
      <c r="R1062" s="138"/>
      <c r="S1062" s="138">
        <f t="shared" si="571"/>
        <v>0</v>
      </c>
      <c r="T1062" s="138"/>
      <c r="U1062" s="138"/>
      <c r="V1062" s="138"/>
      <c r="W1062" s="138">
        <f t="shared" si="572"/>
        <v>0</v>
      </c>
      <c r="X1062" s="138"/>
      <c r="Y1062" s="138"/>
      <c r="Z1062" s="138">
        <v>16083000</v>
      </c>
      <c r="AA1062" s="138">
        <f t="shared" si="573"/>
        <v>16083000</v>
      </c>
      <c r="AB1062" s="138">
        <f t="shared" si="561"/>
        <v>0</v>
      </c>
      <c r="AC1062" s="138">
        <f t="shared" si="561"/>
        <v>0</v>
      </c>
      <c r="AD1062" s="138">
        <f t="shared" si="561"/>
        <v>16083000</v>
      </c>
      <c r="AE1062" s="138">
        <f t="shared" si="562"/>
        <v>16083000</v>
      </c>
      <c r="AF1062" s="138"/>
      <c r="AG1062" s="138"/>
      <c r="AH1062" s="138">
        <f>+[3]CHD5!AX234</f>
        <v>14783000</v>
      </c>
      <c r="AI1062" s="138">
        <f t="shared" si="574"/>
        <v>14783000</v>
      </c>
      <c r="AJ1062" s="138">
        <f t="shared" si="575"/>
        <v>0</v>
      </c>
      <c r="AK1062" s="138">
        <f t="shared" si="575"/>
        <v>0</v>
      </c>
      <c r="AL1062" s="138">
        <f t="shared" si="575"/>
        <v>1300000</v>
      </c>
      <c r="AM1062" s="138">
        <f t="shared" si="576"/>
        <v>1300000</v>
      </c>
      <c r="AN1062" s="142" t="str">
        <f t="shared" si="577"/>
        <v xml:space="preserve"> </v>
      </c>
      <c r="AO1062" s="142" t="str">
        <f t="shared" si="577"/>
        <v xml:space="preserve"> </v>
      </c>
      <c r="AP1062" s="142">
        <f t="shared" si="577"/>
        <v>0.91916930920848106</v>
      </c>
      <c r="AQ1062" s="142">
        <f t="shared" si="577"/>
        <v>0.91916930920848106</v>
      </c>
      <c r="AR1062" s="138">
        <f t="shared" si="578"/>
        <v>0</v>
      </c>
      <c r="AS1062" s="138">
        <f t="shared" si="578"/>
        <v>0</v>
      </c>
      <c r="AT1062" s="138">
        <f t="shared" si="578"/>
        <v>0</v>
      </c>
      <c r="AU1062" s="138">
        <f t="shared" si="579"/>
        <v>0</v>
      </c>
      <c r="AV1062" s="143"/>
    </row>
    <row r="1063" spans="1:49" s="96" customFormat="1" ht="24">
      <c r="A1063" s="135"/>
      <c r="B1063" s="136"/>
      <c r="C1063" s="212" t="s">
        <v>100</v>
      </c>
      <c r="D1063" s="138"/>
      <c r="E1063" s="138"/>
      <c r="F1063" s="138"/>
      <c r="G1063" s="138">
        <f t="shared" si="567"/>
        <v>0</v>
      </c>
      <c r="H1063" s="138"/>
      <c r="I1063" s="138"/>
      <c r="J1063" s="138"/>
      <c r="K1063" s="138">
        <f t="shared" si="568"/>
        <v>0</v>
      </c>
      <c r="L1063" s="138">
        <f t="shared" si="569"/>
        <v>0</v>
      </c>
      <c r="M1063" s="138">
        <f t="shared" si="569"/>
        <v>0</v>
      </c>
      <c r="N1063" s="138">
        <f t="shared" si="569"/>
        <v>0</v>
      </c>
      <c r="O1063" s="138">
        <f t="shared" si="570"/>
        <v>0</v>
      </c>
      <c r="P1063" s="138"/>
      <c r="Q1063" s="138"/>
      <c r="R1063" s="138"/>
      <c r="S1063" s="138">
        <f t="shared" si="571"/>
        <v>0</v>
      </c>
      <c r="T1063" s="138"/>
      <c r="U1063" s="138"/>
      <c r="V1063" s="138"/>
      <c r="W1063" s="138">
        <f t="shared" si="572"/>
        <v>0</v>
      </c>
      <c r="X1063" s="138"/>
      <c r="Y1063" s="138"/>
      <c r="Z1063" s="138">
        <v>5600000</v>
      </c>
      <c r="AA1063" s="138">
        <f t="shared" si="573"/>
        <v>5600000</v>
      </c>
      <c r="AB1063" s="138">
        <f t="shared" si="561"/>
        <v>0</v>
      </c>
      <c r="AC1063" s="138">
        <f t="shared" si="561"/>
        <v>0</v>
      </c>
      <c r="AD1063" s="138">
        <f t="shared" si="561"/>
        <v>5600000</v>
      </c>
      <c r="AE1063" s="138">
        <f t="shared" si="562"/>
        <v>5600000</v>
      </c>
      <c r="AF1063" s="138"/>
      <c r="AG1063" s="138"/>
      <c r="AH1063" s="138">
        <f>+[3]CHD6!AX234</f>
        <v>0</v>
      </c>
      <c r="AI1063" s="138">
        <f t="shared" si="574"/>
        <v>0</v>
      </c>
      <c r="AJ1063" s="138">
        <f t="shared" si="575"/>
        <v>0</v>
      </c>
      <c r="AK1063" s="138">
        <f t="shared" si="575"/>
        <v>0</v>
      </c>
      <c r="AL1063" s="138">
        <f t="shared" si="575"/>
        <v>5600000</v>
      </c>
      <c r="AM1063" s="138">
        <f t="shared" si="576"/>
        <v>5600000</v>
      </c>
      <c r="AN1063" s="142" t="str">
        <f t="shared" si="577"/>
        <v xml:space="preserve"> </v>
      </c>
      <c r="AO1063" s="142" t="str">
        <f t="shared" si="577"/>
        <v xml:space="preserve"> </v>
      </c>
      <c r="AP1063" s="142">
        <f t="shared" si="577"/>
        <v>0</v>
      </c>
      <c r="AQ1063" s="142">
        <f t="shared" si="577"/>
        <v>0</v>
      </c>
      <c r="AR1063" s="138">
        <f t="shared" si="578"/>
        <v>0</v>
      </c>
      <c r="AS1063" s="138">
        <f t="shared" si="578"/>
        <v>0</v>
      </c>
      <c r="AT1063" s="138">
        <f t="shared" si="578"/>
        <v>0</v>
      </c>
      <c r="AU1063" s="138">
        <f t="shared" si="579"/>
        <v>0</v>
      </c>
      <c r="AV1063" s="143"/>
    </row>
    <row r="1064" spans="1:49" s="96" customFormat="1">
      <c r="A1064" s="135"/>
      <c r="B1064" s="136"/>
      <c r="C1064" s="212" t="s">
        <v>54</v>
      </c>
      <c r="D1064" s="138"/>
      <c r="E1064" s="138"/>
      <c r="F1064" s="138"/>
      <c r="G1064" s="138">
        <f t="shared" si="567"/>
        <v>0</v>
      </c>
      <c r="H1064" s="138"/>
      <c r="I1064" s="138"/>
      <c r="J1064" s="138"/>
      <c r="K1064" s="138">
        <f t="shared" si="568"/>
        <v>0</v>
      </c>
      <c r="L1064" s="138">
        <f t="shared" si="569"/>
        <v>0</v>
      </c>
      <c r="M1064" s="138">
        <f t="shared" si="569"/>
        <v>0</v>
      </c>
      <c r="N1064" s="138">
        <f t="shared" si="569"/>
        <v>0</v>
      </c>
      <c r="O1064" s="138">
        <f t="shared" si="570"/>
        <v>0</v>
      </c>
      <c r="P1064" s="138"/>
      <c r="Q1064" s="138"/>
      <c r="R1064" s="138"/>
      <c r="S1064" s="138">
        <f t="shared" si="571"/>
        <v>0</v>
      </c>
      <c r="T1064" s="138"/>
      <c r="U1064" s="138"/>
      <c r="V1064" s="138"/>
      <c r="W1064" s="138">
        <f t="shared" si="572"/>
        <v>0</v>
      </c>
      <c r="X1064" s="138"/>
      <c r="Y1064" s="138"/>
      <c r="Z1064" s="138">
        <v>10957600</v>
      </c>
      <c r="AA1064" s="138">
        <f t="shared" si="573"/>
        <v>10957600</v>
      </c>
      <c r="AB1064" s="138">
        <f t="shared" si="561"/>
        <v>0</v>
      </c>
      <c r="AC1064" s="138">
        <f t="shared" si="561"/>
        <v>0</v>
      </c>
      <c r="AD1064" s="138">
        <f t="shared" si="561"/>
        <v>10957600</v>
      </c>
      <c r="AE1064" s="138">
        <f t="shared" si="562"/>
        <v>10957600</v>
      </c>
      <c r="AF1064" s="138"/>
      <c r="AG1064" s="138"/>
      <c r="AH1064" s="138">
        <f>+[3]CHD7!AX234</f>
        <v>0</v>
      </c>
      <c r="AI1064" s="138">
        <f t="shared" si="574"/>
        <v>0</v>
      </c>
      <c r="AJ1064" s="138">
        <f t="shared" si="575"/>
        <v>0</v>
      </c>
      <c r="AK1064" s="138">
        <f t="shared" si="575"/>
        <v>0</v>
      </c>
      <c r="AL1064" s="138">
        <f t="shared" si="575"/>
        <v>10957600</v>
      </c>
      <c r="AM1064" s="138">
        <f t="shared" si="576"/>
        <v>10957600</v>
      </c>
      <c r="AN1064" s="142" t="str">
        <f t="shared" si="577"/>
        <v xml:space="preserve"> </v>
      </c>
      <c r="AO1064" s="142" t="str">
        <f t="shared" si="577"/>
        <v xml:space="preserve"> </v>
      </c>
      <c r="AP1064" s="142">
        <f t="shared" si="577"/>
        <v>0</v>
      </c>
      <c r="AQ1064" s="142">
        <f t="shared" si="577"/>
        <v>0</v>
      </c>
      <c r="AR1064" s="138">
        <f t="shared" si="578"/>
        <v>0</v>
      </c>
      <c r="AS1064" s="138">
        <f t="shared" si="578"/>
        <v>0</v>
      </c>
      <c r="AT1064" s="138">
        <f t="shared" si="578"/>
        <v>0</v>
      </c>
      <c r="AU1064" s="138">
        <f t="shared" si="579"/>
        <v>0</v>
      </c>
      <c r="AV1064" s="143"/>
    </row>
    <row r="1065" spans="1:49" s="96" customFormat="1">
      <c r="A1065" s="135"/>
      <c r="B1065" s="136"/>
      <c r="C1065" s="212" t="s">
        <v>103</v>
      </c>
      <c r="D1065" s="138"/>
      <c r="E1065" s="138"/>
      <c r="F1065" s="138"/>
      <c r="G1065" s="138">
        <f t="shared" si="567"/>
        <v>0</v>
      </c>
      <c r="H1065" s="138"/>
      <c r="I1065" s="138"/>
      <c r="J1065" s="138"/>
      <c r="K1065" s="138">
        <f t="shared" si="568"/>
        <v>0</v>
      </c>
      <c r="L1065" s="138">
        <f t="shared" si="569"/>
        <v>0</v>
      </c>
      <c r="M1065" s="138">
        <f t="shared" si="569"/>
        <v>0</v>
      </c>
      <c r="N1065" s="138">
        <f t="shared" si="569"/>
        <v>0</v>
      </c>
      <c r="O1065" s="138">
        <f t="shared" si="570"/>
        <v>0</v>
      </c>
      <c r="P1065" s="138"/>
      <c r="Q1065" s="138"/>
      <c r="R1065" s="138"/>
      <c r="S1065" s="138">
        <f t="shared" si="571"/>
        <v>0</v>
      </c>
      <c r="T1065" s="138"/>
      <c r="U1065" s="138"/>
      <c r="V1065" s="138"/>
      <c r="W1065" s="138">
        <f t="shared" si="572"/>
        <v>0</v>
      </c>
      <c r="X1065" s="138"/>
      <c r="Y1065" s="138"/>
      <c r="Z1065" s="138">
        <v>3142000</v>
      </c>
      <c r="AA1065" s="138">
        <f t="shared" si="573"/>
        <v>3142000</v>
      </c>
      <c r="AB1065" s="138">
        <f t="shared" si="561"/>
        <v>0</v>
      </c>
      <c r="AC1065" s="138">
        <f t="shared" si="561"/>
        <v>0</v>
      </c>
      <c r="AD1065" s="138">
        <f t="shared" si="561"/>
        <v>3142000</v>
      </c>
      <c r="AE1065" s="138">
        <f t="shared" si="562"/>
        <v>3142000</v>
      </c>
      <c r="AF1065" s="138"/>
      <c r="AG1065" s="138"/>
      <c r="AH1065" s="138">
        <f>+[3]CHD8!AX234</f>
        <v>0</v>
      </c>
      <c r="AI1065" s="138">
        <f t="shared" si="574"/>
        <v>0</v>
      </c>
      <c r="AJ1065" s="138">
        <f t="shared" si="575"/>
        <v>0</v>
      </c>
      <c r="AK1065" s="138">
        <f t="shared" si="575"/>
        <v>0</v>
      </c>
      <c r="AL1065" s="138">
        <f t="shared" si="575"/>
        <v>3142000</v>
      </c>
      <c r="AM1065" s="138">
        <f t="shared" si="576"/>
        <v>3142000</v>
      </c>
      <c r="AN1065" s="142" t="str">
        <f t="shared" si="577"/>
        <v xml:space="preserve"> </v>
      </c>
      <c r="AO1065" s="142" t="str">
        <f t="shared" si="577"/>
        <v xml:space="preserve"> </v>
      </c>
      <c r="AP1065" s="142">
        <f t="shared" si="577"/>
        <v>0</v>
      </c>
      <c r="AQ1065" s="142">
        <f t="shared" si="577"/>
        <v>0</v>
      </c>
      <c r="AR1065" s="138">
        <f t="shared" si="578"/>
        <v>0</v>
      </c>
      <c r="AS1065" s="138">
        <f t="shared" si="578"/>
        <v>0</v>
      </c>
      <c r="AT1065" s="138">
        <f t="shared" si="578"/>
        <v>0</v>
      </c>
      <c r="AU1065" s="138">
        <f t="shared" si="579"/>
        <v>0</v>
      </c>
      <c r="AV1065" s="143"/>
    </row>
    <row r="1066" spans="1:49" s="96" customFormat="1" ht="24">
      <c r="A1066" s="135"/>
      <c r="B1066" s="136"/>
      <c r="C1066" s="212" t="s">
        <v>105</v>
      </c>
      <c r="D1066" s="138"/>
      <c r="E1066" s="138"/>
      <c r="F1066" s="138"/>
      <c r="G1066" s="138">
        <f>SUM(D1066:F1066)</f>
        <v>0</v>
      </c>
      <c r="H1066" s="138"/>
      <c r="I1066" s="138"/>
      <c r="J1066" s="138"/>
      <c r="K1066" s="138">
        <f>SUM(H1066:J1066)</f>
        <v>0</v>
      </c>
      <c r="L1066" s="138">
        <f>+D1066+H1066</f>
        <v>0</v>
      </c>
      <c r="M1066" s="138">
        <f>+E1066+I1066</f>
        <v>0</v>
      </c>
      <c r="N1066" s="138">
        <f>+F1066+J1066</f>
        <v>0</v>
      </c>
      <c r="O1066" s="138">
        <f>SUM(L1066:N1066)</f>
        <v>0</v>
      </c>
      <c r="P1066" s="138"/>
      <c r="Q1066" s="138"/>
      <c r="R1066" s="138"/>
      <c r="S1066" s="138">
        <f>SUM(P1066:R1066)</f>
        <v>0</v>
      </c>
      <c r="T1066" s="138"/>
      <c r="U1066" s="138"/>
      <c r="V1066" s="138"/>
      <c r="W1066" s="138">
        <f>SUM(T1066:V1066)</f>
        <v>0</v>
      </c>
      <c r="X1066" s="138"/>
      <c r="Y1066" s="138"/>
      <c r="Z1066" s="138">
        <v>5012400</v>
      </c>
      <c r="AA1066" s="138">
        <f>SUM(X1066:Z1066)</f>
        <v>5012400</v>
      </c>
      <c r="AB1066" s="138">
        <f t="shared" si="561"/>
        <v>0</v>
      </c>
      <c r="AC1066" s="138">
        <f t="shared" si="561"/>
        <v>0</v>
      </c>
      <c r="AD1066" s="138">
        <f t="shared" si="561"/>
        <v>5012400</v>
      </c>
      <c r="AE1066" s="138">
        <f t="shared" si="562"/>
        <v>5012400</v>
      </c>
      <c r="AF1066" s="138"/>
      <c r="AG1066" s="138"/>
      <c r="AH1066" s="138">
        <f>+[3]CHD9!AX234</f>
        <v>0</v>
      </c>
      <c r="AI1066" s="138">
        <f>SUM(AF1066:AH1066)</f>
        <v>0</v>
      </c>
      <c r="AJ1066" s="138">
        <f>+AB1066-AF1066</f>
        <v>0</v>
      </c>
      <c r="AK1066" s="138">
        <f>+AC1066-AG1066</f>
        <v>0</v>
      </c>
      <c r="AL1066" s="138">
        <f>+AD1066-AH1066</f>
        <v>5012400</v>
      </c>
      <c r="AM1066" s="138">
        <f>SUM(AJ1066:AL1066)</f>
        <v>5012400</v>
      </c>
      <c r="AN1066" s="142" t="str">
        <f>IF(AB1066=0," ",AF1066/AB1066)</f>
        <v xml:space="preserve"> </v>
      </c>
      <c r="AO1066" s="142" t="str">
        <f>IF(AC1066=0," ",AG1066/AC1066)</f>
        <v xml:space="preserve"> </v>
      </c>
      <c r="AP1066" s="142">
        <f>IF(AD1066=0," ",AH1066/AD1066)</f>
        <v>0</v>
      </c>
      <c r="AQ1066" s="142">
        <f>IF(AE1066=0," ",AI1066/AE1066)</f>
        <v>0</v>
      </c>
      <c r="AR1066" s="138">
        <f>+L1066-P1066-T1066</f>
        <v>0</v>
      </c>
      <c r="AS1066" s="138">
        <f>+M1066-Q1066-U1066</f>
        <v>0</v>
      </c>
      <c r="AT1066" s="138">
        <f>+N1066-R1066-V1066</f>
        <v>0</v>
      </c>
      <c r="AU1066" s="138">
        <f>SUM(AR1066:AT1066)</f>
        <v>0</v>
      </c>
      <c r="AV1066" s="143"/>
    </row>
    <row r="1067" spans="1:49" s="96" customFormat="1" ht="24">
      <c r="A1067" s="135"/>
      <c r="B1067" s="136"/>
      <c r="C1067" s="212" t="s">
        <v>107</v>
      </c>
      <c r="D1067" s="138"/>
      <c r="E1067" s="138"/>
      <c r="F1067" s="138"/>
      <c r="G1067" s="138">
        <f t="shared" si="567"/>
        <v>0</v>
      </c>
      <c r="H1067" s="138"/>
      <c r="I1067" s="138"/>
      <c r="J1067" s="138"/>
      <c r="K1067" s="138">
        <f t="shared" si="568"/>
        <v>0</v>
      </c>
      <c r="L1067" s="138">
        <f t="shared" si="569"/>
        <v>0</v>
      </c>
      <c r="M1067" s="138">
        <f t="shared" si="569"/>
        <v>0</v>
      </c>
      <c r="N1067" s="138">
        <f t="shared" si="569"/>
        <v>0</v>
      </c>
      <c r="O1067" s="138">
        <f t="shared" si="570"/>
        <v>0</v>
      </c>
      <c r="P1067" s="138"/>
      <c r="Q1067" s="138"/>
      <c r="R1067" s="138"/>
      <c r="S1067" s="138">
        <f t="shared" si="571"/>
        <v>0</v>
      </c>
      <c r="T1067" s="138"/>
      <c r="U1067" s="138"/>
      <c r="V1067" s="138"/>
      <c r="W1067" s="138">
        <f t="shared" si="572"/>
        <v>0</v>
      </c>
      <c r="X1067" s="138"/>
      <c r="Y1067" s="138"/>
      <c r="Z1067" s="138">
        <v>3601900</v>
      </c>
      <c r="AA1067" s="138">
        <f t="shared" si="573"/>
        <v>3601900</v>
      </c>
      <c r="AB1067" s="138">
        <f t="shared" si="561"/>
        <v>0</v>
      </c>
      <c r="AC1067" s="138">
        <f t="shared" si="561"/>
        <v>0</v>
      </c>
      <c r="AD1067" s="138">
        <f t="shared" si="561"/>
        <v>3601900</v>
      </c>
      <c r="AE1067" s="138">
        <f t="shared" si="562"/>
        <v>3601900</v>
      </c>
      <c r="AF1067" s="138"/>
      <c r="AG1067" s="138"/>
      <c r="AH1067" s="138">
        <f>+[3]CHD10!AX234</f>
        <v>0</v>
      </c>
      <c r="AI1067" s="138">
        <f t="shared" si="574"/>
        <v>0</v>
      </c>
      <c r="AJ1067" s="138">
        <f t="shared" si="575"/>
        <v>0</v>
      </c>
      <c r="AK1067" s="138">
        <f t="shared" si="575"/>
        <v>0</v>
      </c>
      <c r="AL1067" s="138">
        <f t="shared" si="575"/>
        <v>3601900</v>
      </c>
      <c r="AM1067" s="138">
        <f t="shared" si="576"/>
        <v>3601900</v>
      </c>
      <c r="AN1067" s="142" t="str">
        <f t="shared" si="577"/>
        <v xml:space="preserve"> </v>
      </c>
      <c r="AO1067" s="142" t="str">
        <f t="shared" si="577"/>
        <v xml:space="preserve"> </v>
      </c>
      <c r="AP1067" s="142">
        <f t="shared" si="577"/>
        <v>0</v>
      </c>
      <c r="AQ1067" s="142">
        <f t="shared" si="577"/>
        <v>0</v>
      </c>
      <c r="AR1067" s="138">
        <f t="shared" si="578"/>
        <v>0</v>
      </c>
      <c r="AS1067" s="138">
        <f t="shared" si="578"/>
        <v>0</v>
      </c>
      <c r="AT1067" s="138">
        <f t="shared" si="578"/>
        <v>0</v>
      </c>
      <c r="AU1067" s="138">
        <f t="shared" si="579"/>
        <v>0</v>
      </c>
      <c r="AV1067" s="143"/>
    </row>
    <row r="1068" spans="1:49" s="96" customFormat="1">
      <c r="A1068" s="135"/>
      <c r="B1068" s="136"/>
      <c r="C1068" s="212" t="s">
        <v>55</v>
      </c>
      <c r="D1068" s="138"/>
      <c r="E1068" s="138"/>
      <c r="F1068" s="138"/>
      <c r="G1068" s="138">
        <f t="shared" si="567"/>
        <v>0</v>
      </c>
      <c r="H1068" s="138"/>
      <c r="I1068" s="138"/>
      <c r="J1068" s="138"/>
      <c r="K1068" s="138">
        <f t="shared" si="568"/>
        <v>0</v>
      </c>
      <c r="L1068" s="138">
        <f t="shared" si="569"/>
        <v>0</v>
      </c>
      <c r="M1068" s="138">
        <f t="shared" si="569"/>
        <v>0</v>
      </c>
      <c r="N1068" s="138">
        <f t="shared" si="569"/>
        <v>0</v>
      </c>
      <c r="O1068" s="138">
        <f t="shared" si="570"/>
        <v>0</v>
      </c>
      <c r="P1068" s="138"/>
      <c r="Q1068" s="138"/>
      <c r="R1068" s="138"/>
      <c r="S1068" s="138">
        <f t="shared" si="571"/>
        <v>0</v>
      </c>
      <c r="T1068" s="138"/>
      <c r="U1068" s="138"/>
      <c r="V1068" s="138"/>
      <c r="W1068" s="138">
        <f t="shared" si="572"/>
        <v>0</v>
      </c>
      <c r="X1068" s="138"/>
      <c r="Y1068" s="138"/>
      <c r="Z1068" s="138">
        <v>5312000</v>
      </c>
      <c r="AA1068" s="138">
        <f t="shared" si="573"/>
        <v>5312000</v>
      </c>
      <c r="AB1068" s="138">
        <f t="shared" si="561"/>
        <v>0</v>
      </c>
      <c r="AC1068" s="138">
        <f t="shared" si="561"/>
        <v>0</v>
      </c>
      <c r="AD1068" s="138">
        <f t="shared" si="561"/>
        <v>5312000</v>
      </c>
      <c r="AE1068" s="138">
        <f t="shared" si="562"/>
        <v>5312000</v>
      </c>
      <c r="AF1068" s="138"/>
      <c r="AG1068" s="138"/>
      <c r="AH1068" s="138">
        <f>+[3]CHD11!AX234</f>
        <v>1700000</v>
      </c>
      <c r="AI1068" s="138">
        <f t="shared" si="574"/>
        <v>1700000</v>
      </c>
      <c r="AJ1068" s="138">
        <f t="shared" si="575"/>
        <v>0</v>
      </c>
      <c r="AK1068" s="138">
        <f t="shared" si="575"/>
        <v>0</v>
      </c>
      <c r="AL1068" s="138">
        <f t="shared" si="575"/>
        <v>3612000</v>
      </c>
      <c r="AM1068" s="138">
        <f t="shared" si="576"/>
        <v>3612000</v>
      </c>
      <c r="AN1068" s="142" t="str">
        <f t="shared" si="577"/>
        <v xml:space="preserve"> </v>
      </c>
      <c r="AO1068" s="142" t="str">
        <f t="shared" si="577"/>
        <v xml:space="preserve"> </v>
      </c>
      <c r="AP1068" s="142">
        <f t="shared" si="577"/>
        <v>0.32003012048192769</v>
      </c>
      <c r="AQ1068" s="142">
        <f t="shared" si="577"/>
        <v>0.32003012048192769</v>
      </c>
      <c r="AR1068" s="138">
        <f t="shared" si="578"/>
        <v>0</v>
      </c>
      <c r="AS1068" s="138">
        <f t="shared" si="578"/>
        <v>0</v>
      </c>
      <c r="AT1068" s="138">
        <f t="shared" si="578"/>
        <v>0</v>
      </c>
      <c r="AU1068" s="138">
        <f t="shared" si="579"/>
        <v>0</v>
      </c>
      <c r="AV1068" s="143"/>
    </row>
    <row r="1069" spans="1:49" s="96" customFormat="1">
      <c r="A1069" s="135"/>
      <c r="B1069" s="136"/>
      <c r="C1069" s="212" t="s">
        <v>56</v>
      </c>
      <c r="D1069" s="138"/>
      <c r="E1069" s="138"/>
      <c r="F1069" s="138"/>
      <c r="G1069" s="138">
        <f t="shared" si="567"/>
        <v>0</v>
      </c>
      <c r="H1069" s="138"/>
      <c r="I1069" s="138"/>
      <c r="J1069" s="138"/>
      <c r="K1069" s="138">
        <f t="shared" si="568"/>
        <v>0</v>
      </c>
      <c r="L1069" s="138">
        <f t="shared" si="569"/>
        <v>0</v>
      </c>
      <c r="M1069" s="138">
        <f t="shared" si="569"/>
        <v>0</v>
      </c>
      <c r="N1069" s="138">
        <f t="shared" si="569"/>
        <v>0</v>
      </c>
      <c r="O1069" s="138">
        <f t="shared" si="570"/>
        <v>0</v>
      </c>
      <c r="P1069" s="138"/>
      <c r="Q1069" s="138"/>
      <c r="R1069" s="138"/>
      <c r="S1069" s="138">
        <f t="shared" si="571"/>
        <v>0</v>
      </c>
      <c r="T1069" s="138"/>
      <c r="U1069" s="138"/>
      <c r="V1069" s="138"/>
      <c r="W1069" s="138">
        <f t="shared" si="572"/>
        <v>0</v>
      </c>
      <c r="X1069" s="138"/>
      <c r="Y1069" s="138"/>
      <c r="Z1069" s="138">
        <v>2100000</v>
      </c>
      <c r="AA1069" s="138">
        <f t="shared" si="573"/>
        <v>2100000</v>
      </c>
      <c r="AB1069" s="138">
        <f t="shared" si="561"/>
        <v>0</v>
      </c>
      <c r="AC1069" s="138">
        <f t="shared" si="561"/>
        <v>0</v>
      </c>
      <c r="AD1069" s="138">
        <f t="shared" si="561"/>
        <v>2100000</v>
      </c>
      <c r="AE1069" s="138">
        <f t="shared" si="562"/>
        <v>2100000</v>
      </c>
      <c r="AF1069" s="138"/>
      <c r="AG1069" s="138"/>
      <c r="AH1069" s="138">
        <f>+[3]CHD12!AX234</f>
        <v>2000000</v>
      </c>
      <c r="AI1069" s="138">
        <f t="shared" si="574"/>
        <v>2000000</v>
      </c>
      <c r="AJ1069" s="138">
        <f t="shared" si="575"/>
        <v>0</v>
      </c>
      <c r="AK1069" s="138">
        <f t="shared" si="575"/>
        <v>0</v>
      </c>
      <c r="AL1069" s="138">
        <f t="shared" si="575"/>
        <v>100000</v>
      </c>
      <c r="AM1069" s="138">
        <f t="shared" si="576"/>
        <v>100000</v>
      </c>
      <c r="AN1069" s="142" t="str">
        <f t="shared" si="577"/>
        <v xml:space="preserve"> </v>
      </c>
      <c r="AO1069" s="142" t="str">
        <f t="shared" si="577"/>
        <v xml:space="preserve"> </v>
      </c>
      <c r="AP1069" s="142">
        <f t="shared" si="577"/>
        <v>0.95238095238095233</v>
      </c>
      <c r="AQ1069" s="142">
        <f t="shared" si="577"/>
        <v>0.95238095238095233</v>
      </c>
      <c r="AR1069" s="138">
        <f t="shared" si="578"/>
        <v>0</v>
      </c>
      <c r="AS1069" s="138">
        <f t="shared" si="578"/>
        <v>0</v>
      </c>
      <c r="AT1069" s="138">
        <f t="shared" si="578"/>
        <v>0</v>
      </c>
      <c r="AU1069" s="138">
        <f t="shared" si="579"/>
        <v>0</v>
      </c>
      <c r="AV1069" s="143"/>
    </row>
    <row r="1070" spans="1:49" s="96" customFormat="1">
      <c r="A1070" s="135"/>
      <c r="B1070" s="136"/>
      <c r="C1070" s="212" t="s">
        <v>111</v>
      </c>
      <c r="D1070" s="138"/>
      <c r="E1070" s="138"/>
      <c r="F1070" s="138"/>
      <c r="G1070" s="138">
        <f t="shared" si="567"/>
        <v>0</v>
      </c>
      <c r="H1070" s="138"/>
      <c r="I1070" s="138"/>
      <c r="J1070" s="138"/>
      <c r="K1070" s="138">
        <f t="shared" si="568"/>
        <v>0</v>
      </c>
      <c r="L1070" s="138">
        <f t="shared" si="569"/>
        <v>0</v>
      </c>
      <c r="M1070" s="138">
        <f t="shared" si="569"/>
        <v>0</v>
      </c>
      <c r="N1070" s="138">
        <f t="shared" si="569"/>
        <v>0</v>
      </c>
      <c r="O1070" s="138">
        <f t="shared" si="570"/>
        <v>0</v>
      </c>
      <c r="P1070" s="138"/>
      <c r="Q1070" s="138"/>
      <c r="R1070" s="138"/>
      <c r="S1070" s="138">
        <f t="shared" si="571"/>
        <v>0</v>
      </c>
      <c r="T1070" s="138"/>
      <c r="U1070" s="138"/>
      <c r="V1070" s="138"/>
      <c r="W1070" s="138">
        <f t="shared" si="572"/>
        <v>0</v>
      </c>
      <c r="X1070" s="138"/>
      <c r="Y1070" s="138"/>
      <c r="Z1070" s="138">
        <v>5029410</v>
      </c>
      <c r="AA1070" s="138">
        <f t="shared" si="573"/>
        <v>5029410</v>
      </c>
      <c r="AB1070" s="138">
        <f t="shared" si="561"/>
        <v>0</v>
      </c>
      <c r="AC1070" s="138">
        <f t="shared" si="561"/>
        <v>0</v>
      </c>
      <c r="AD1070" s="138">
        <f t="shared" si="561"/>
        <v>5029410</v>
      </c>
      <c r="AE1070" s="138">
        <f t="shared" si="562"/>
        <v>5029410</v>
      </c>
      <c r="AF1070" s="138"/>
      <c r="AG1070" s="138"/>
      <c r="AH1070" s="138">
        <f>+[3]CHD13!AX234</f>
        <v>4438000</v>
      </c>
      <c r="AI1070" s="138">
        <f t="shared" si="574"/>
        <v>4438000</v>
      </c>
      <c r="AJ1070" s="138">
        <f t="shared" si="575"/>
        <v>0</v>
      </c>
      <c r="AK1070" s="138">
        <f t="shared" si="575"/>
        <v>0</v>
      </c>
      <c r="AL1070" s="138">
        <f t="shared" si="575"/>
        <v>591410</v>
      </c>
      <c r="AM1070" s="138">
        <f t="shared" si="576"/>
        <v>591410</v>
      </c>
      <c r="AN1070" s="142" t="str">
        <f t="shared" si="577"/>
        <v xml:space="preserve"> </v>
      </c>
      <c r="AO1070" s="142" t="str">
        <f t="shared" si="577"/>
        <v xml:space="preserve"> </v>
      </c>
      <c r="AP1070" s="142">
        <f t="shared" si="577"/>
        <v>0.88240966634257301</v>
      </c>
      <c r="AQ1070" s="142">
        <f t="shared" si="577"/>
        <v>0.88240966634257301</v>
      </c>
      <c r="AR1070" s="138">
        <f t="shared" si="578"/>
        <v>0</v>
      </c>
      <c r="AS1070" s="138">
        <f t="shared" si="578"/>
        <v>0</v>
      </c>
      <c r="AT1070" s="138">
        <f t="shared" si="578"/>
        <v>0</v>
      </c>
      <c r="AU1070" s="138">
        <f t="shared" si="579"/>
        <v>0</v>
      </c>
      <c r="AV1070" s="143"/>
    </row>
    <row r="1071" spans="1:49" s="206" customFormat="1">
      <c r="A1071" s="201"/>
      <c r="B1071" s="202"/>
      <c r="C1071" s="320" t="s">
        <v>409</v>
      </c>
      <c r="D1071" s="321">
        <f t="shared" ref="D1071:J1071" si="595">+D1053+D1010</f>
        <v>0</v>
      </c>
      <c r="E1071" s="321">
        <f t="shared" si="595"/>
        <v>743850000</v>
      </c>
      <c r="F1071" s="321">
        <f t="shared" si="595"/>
        <v>99224000</v>
      </c>
      <c r="G1071" s="321">
        <f t="shared" si="595"/>
        <v>843074000</v>
      </c>
      <c r="H1071" s="321">
        <f t="shared" si="595"/>
        <v>0</v>
      </c>
      <c r="I1071" s="321">
        <f t="shared" si="595"/>
        <v>0</v>
      </c>
      <c r="J1071" s="321">
        <f t="shared" si="595"/>
        <v>0</v>
      </c>
      <c r="K1071" s="321">
        <f t="shared" si="568"/>
        <v>0</v>
      </c>
      <c r="L1071" s="321">
        <f t="shared" si="569"/>
        <v>0</v>
      </c>
      <c r="M1071" s="321">
        <f t="shared" si="569"/>
        <v>743850000</v>
      </c>
      <c r="N1071" s="321">
        <f t="shared" si="569"/>
        <v>99224000</v>
      </c>
      <c r="O1071" s="321">
        <f t="shared" si="570"/>
        <v>843074000</v>
      </c>
      <c r="P1071" s="321">
        <f>+P1053+P1010</f>
        <v>0</v>
      </c>
      <c r="Q1071" s="321">
        <f>+Q1053+Q1010</f>
        <v>611800000</v>
      </c>
      <c r="R1071" s="321">
        <f>+R1053+R1010</f>
        <v>99224000</v>
      </c>
      <c r="S1071" s="321">
        <f t="shared" si="571"/>
        <v>711024000</v>
      </c>
      <c r="T1071" s="321">
        <f>+T1053+T1010</f>
        <v>0</v>
      </c>
      <c r="U1071" s="321">
        <f>+U1053+U1010</f>
        <v>0</v>
      </c>
      <c r="V1071" s="321">
        <f>+V1053+V1010</f>
        <v>0</v>
      </c>
      <c r="W1071" s="321">
        <f t="shared" si="572"/>
        <v>0</v>
      </c>
      <c r="X1071" s="321">
        <f>+X1053+X1010</f>
        <v>0</v>
      </c>
      <c r="Y1071" s="321">
        <f>+Y1053+Y1010</f>
        <v>-1.862645149230957E-8</v>
      </c>
      <c r="Z1071" s="321">
        <f>+Z1053+Z1010</f>
        <v>0</v>
      </c>
      <c r="AA1071" s="321">
        <f t="shared" si="573"/>
        <v>-1.862645149230957E-8</v>
      </c>
      <c r="AB1071" s="321">
        <f t="shared" si="561"/>
        <v>0</v>
      </c>
      <c r="AC1071" s="321">
        <f t="shared" si="561"/>
        <v>611800000</v>
      </c>
      <c r="AD1071" s="321">
        <f t="shared" si="561"/>
        <v>99224000</v>
      </c>
      <c r="AE1071" s="321">
        <f t="shared" si="562"/>
        <v>711024000</v>
      </c>
      <c r="AF1071" s="321">
        <f>+AF1053+AF1010</f>
        <v>0</v>
      </c>
      <c r="AG1071" s="321">
        <f>+AG1053+AG1010</f>
        <v>469373252.37999994</v>
      </c>
      <c r="AH1071" s="321">
        <f>+AH1053+AH1010</f>
        <v>44363250</v>
      </c>
      <c r="AI1071" s="321">
        <f t="shared" si="574"/>
        <v>513736502.37999994</v>
      </c>
      <c r="AJ1071" s="321">
        <f t="shared" si="575"/>
        <v>0</v>
      </c>
      <c r="AK1071" s="321">
        <f t="shared" si="575"/>
        <v>142426747.62000006</v>
      </c>
      <c r="AL1071" s="321">
        <f t="shared" si="575"/>
        <v>54860750</v>
      </c>
      <c r="AM1071" s="321">
        <f t="shared" si="576"/>
        <v>197287497.62000006</v>
      </c>
      <c r="AN1071" s="157" t="str">
        <f t="shared" si="577"/>
        <v xml:space="preserve"> </v>
      </c>
      <c r="AO1071" s="157">
        <f t="shared" si="577"/>
        <v>0.76720047790127477</v>
      </c>
      <c r="AP1071" s="157">
        <f t="shared" si="577"/>
        <v>0.44710201161009433</v>
      </c>
      <c r="AQ1071" s="157">
        <f t="shared" si="577"/>
        <v>0.72253046645401553</v>
      </c>
      <c r="AR1071" s="321">
        <f t="shared" si="578"/>
        <v>0</v>
      </c>
      <c r="AS1071" s="321">
        <f t="shared" si="578"/>
        <v>132050000</v>
      </c>
      <c r="AT1071" s="321">
        <f t="shared" si="578"/>
        <v>0</v>
      </c>
      <c r="AU1071" s="321">
        <f t="shared" si="579"/>
        <v>132050000</v>
      </c>
      <c r="AV1071" s="310"/>
      <c r="AW1071" s="205">
        <f>+AM1071-'[1]Summary by PAP CY2015'!$BE$235</f>
        <v>0</v>
      </c>
    </row>
    <row r="1072" spans="1:49" s="329" customFormat="1" ht="12.75" thickBot="1">
      <c r="A1072" s="322"/>
      <c r="B1072" s="323"/>
      <c r="C1072" s="324" t="s">
        <v>410</v>
      </c>
      <c r="D1072" s="325">
        <f>+D1071+D1005+D106+D43</f>
        <v>10510714000</v>
      </c>
      <c r="E1072" s="325">
        <f>+E1071+E1005+E106+E43</f>
        <v>29232188343</v>
      </c>
      <c r="F1072" s="325">
        <f>+F1071+F1005+F106+F43</f>
        <v>23682329857</v>
      </c>
      <c r="G1072" s="325">
        <f t="shared" si="567"/>
        <v>63425232200</v>
      </c>
      <c r="H1072" s="325">
        <f>+H1071+H1005+H106+H43</f>
        <v>511069083.75999999</v>
      </c>
      <c r="I1072" s="325">
        <f>+I1071+I1005+I106+I43</f>
        <v>-511069083.75999993</v>
      </c>
      <c r="J1072" s="325">
        <f>+J1071+J1005+J106+J43</f>
        <v>-320600000</v>
      </c>
      <c r="K1072" s="325">
        <f t="shared" si="568"/>
        <v>-320599999.99999994</v>
      </c>
      <c r="L1072" s="325">
        <f t="shared" si="569"/>
        <v>11021783083.76</v>
      </c>
      <c r="M1072" s="325">
        <f t="shared" si="569"/>
        <v>28721119259.240002</v>
      </c>
      <c r="N1072" s="325">
        <f t="shared" si="569"/>
        <v>23361729857</v>
      </c>
      <c r="O1072" s="325">
        <f t="shared" si="570"/>
        <v>63104632200</v>
      </c>
      <c r="P1072" s="325">
        <f>+P1071+P1005+P106+P43</f>
        <v>10510714000</v>
      </c>
      <c r="Q1072" s="325">
        <f>+Q1071+Q1005+Q106+Q43</f>
        <v>29072531482</v>
      </c>
      <c r="R1072" s="325">
        <f>+R1071+R1005+R106+R43</f>
        <v>16576064350</v>
      </c>
      <c r="S1072" s="325">
        <f t="shared" si="571"/>
        <v>56159309832</v>
      </c>
      <c r="T1072" s="325">
        <f>+T1071+T1005+T106+T43</f>
        <v>511069083.75999999</v>
      </c>
      <c r="U1072" s="325">
        <f>+U1071+U1005+U106+U43</f>
        <v>-511069083.75999993</v>
      </c>
      <c r="V1072" s="325">
        <f>+V1071+V1005+V106+V43</f>
        <v>-320600000</v>
      </c>
      <c r="W1072" s="325">
        <f t="shared" si="572"/>
        <v>-320599999.99999994</v>
      </c>
      <c r="X1072" s="325">
        <f>+X1071+X1005+X106+X43</f>
        <v>3.1723175197839737E-9</v>
      </c>
      <c r="Y1072" s="325">
        <f>+Y1071+Y1005+Y106+Y43</f>
        <v>-1.3038516044616699E-8</v>
      </c>
      <c r="Z1072" s="325">
        <f>+Z1071+Z1005+Z106+Z43</f>
        <v>-2.9802322387695313E-8</v>
      </c>
      <c r="AA1072" s="325">
        <f t="shared" si="573"/>
        <v>-3.9668520912528038E-8</v>
      </c>
      <c r="AB1072" s="325">
        <f t="shared" si="561"/>
        <v>11021783083.76</v>
      </c>
      <c r="AC1072" s="325">
        <f t="shared" si="561"/>
        <v>28561462398.240002</v>
      </c>
      <c r="AD1072" s="325">
        <f t="shared" si="561"/>
        <v>16255464350</v>
      </c>
      <c r="AE1072" s="325">
        <f t="shared" si="562"/>
        <v>55838709832</v>
      </c>
      <c r="AF1072" s="325">
        <f>+AF1071+AF1005+AF106+AF43</f>
        <v>10938942339.472998</v>
      </c>
      <c r="AG1072" s="325">
        <f>+AG1071+AG1005+AG106+AG43</f>
        <v>24663726592.825005</v>
      </c>
      <c r="AH1072" s="325">
        <f>+AH1071+AH1005+AH106+AH43</f>
        <v>12216002355.48</v>
      </c>
      <c r="AI1072" s="325">
        <f t="shared" si="574"/>
        <v>47818671287.778</v>
      </c>
      <c r="AJ1072" s="325">
        <f t="shared" si="575"/>
        <v>82840744.287002563</v>
      </c>
      <c r="AK1072" s="325">
        <f t="shared" si="575"/>
        <v>3897735805.4149971</v>
      </c>
      <c r="AL1072" s="325">
        <f t="shared" si="575"/>
        <v>4039461994.5200005</v>
      </c>
      <c r="AM1072" s="325">
        <f t="shared" si="576"/>
        <v>8020038544.2220001</v>
      </c>
      <c r="AN1072" s="326">
        <f t="shared" si="577"/>
        <v>0.99248390721742075</v>
      </c>
      <c r="AO1072" s="326">
        <f t="shared" si="577"/>
        <v>0.86353164445616126</v>
      </c>
      <c r="AP1072" s="326">
        <f t="shared" si="577"/>
        <v>0.75150128550341899</v>
      </c>
      <c r="AQ1072" s="326">
        <f t="shared" si="577"/>
        <v>0.85637134940345838</v>
      </c>
      <c r="AR1072" s="325">
        <f t="shared" si="578"/>
        <v>0</v>
      </c>
      <c r="AS1072" s="325">
        <f t="shared" si="578"/>
        <v>159656861.00000161</v>
      </c>
      <c r="AT1072" s="325">
        <f t="shared" si="578"/>
        <v>7106265507</v>
      </c>
      <c r="AU1072" s="325">
        <f t="shared" si="579"/>
        <v>7265922368.0000019</v>
      </c>
      <c r="AV1072" s="327"/>
      <c r="AW1072" s="328">
        <f>+AM1072-'[1]Summary by PAP CY2015'!$BE$237</f>
        <v>0</v>
      </c>
    </row>
    <row r="1073" spans="1:49" s="335" customFormat="1" ht="15">
      <c r="A1073" s="330"/>
      <c r="B1073" s="330"/>
      <c r="C1073" s="331" t="s">
        <v>411</v>
      </c>
      <c r="D1073" s="332"/>
      <c r="E1073" s="332"/>
      <c r="F1073" s="332"/>
      <c r="G1073" s="332"/>
      <c r="H1073" s="332"/>
      <c r="I1073" s="332"/>
      <c r="J1073" s="332"/>
      <c r="K1073" s="332"/>
      <c r="L1073" s="332"/>
      <c r="M1073" s="332"/>
      <c r="N1073" s="332"/>
      <c r="O1073" s="332"/>
      <c r="P1073" s="332"/>
      <c r="Q1073" s="332"/>
      <c r="R1073" s="332"/>
      <c r="S1073" s="332"/>
      <c r="T1073" s="332"/>
      <c r="U1073" s="332"/>
      <c r="V1073" s="332"/>
      <c r="W1073" s="332"/>
      <c r="X1073" s="332"/>
      <c r="Y1073" s="332"/>
      <c r="Z1073" s="332"/>
      <c r="AA1073" s="332"/>
      <c r="AB1073" s="332"/>
      <c r="AC1073" s="332"/>
      <c r="AD1073" s="332"/>
      <c r="AE1073" s="332"/>
      <c r="AF1073" s="332"/>
      <c r="AG1073" s="332"/>
      <c r="AH1073" s="332"/>
      <c r="AI1073" s="332"/>
      <c r="AJ1073" s="332"/>
      <c r="AK1073" s="332"/>
      <c r="AL1073" s="332"/>
      <c r="AM1073" s="332"/>
      <c r="AN1073" s="333"/>
      <c r="AO1073" s="333"/>
      <c r="AP1073" s="333"/>
      <c r="AQ1073" s="333"/>
      <c r="AR1073" s="333">
        <v>0</v>
      </c>
      <c r="AS1073" s="333">
        <v>201287861</v>
      </c>
      <c r="AT1073" s="333">
        <v>11855302139</v>
      </c>
      <c r="AU1073" s="334"/>
      <c r="AV1073" s="96"/>
      <c r="AW1073" s="96"/>
    </row>
    <row r="1074" spans="1:49">
      <c r="C1074" s="336" t="s">
        <v>412</v>
      </c>
      <c r="D1074" s="96"/>
      <c r="E1074" s="96"/>
      <c r="F1074" s="96"/>
      <c r="P1074" s="337"/>
      <c r="Q1074" s="337"/>
      <c r="R1074" s="337"/>
      <c r="S1074" s="337"/>
      <c r="AB1074" s="337"/>
      <c r="AC1074" s="337"/>
      <c r="AD1074" s="337"/>
      <c r="AE1074" s="337"/>
      <c r="AJ1074" s="338"/>
      <c r="AK1074" s="338"/>
      <c r="AL1074" s="338"/>
      <c r="AM1074" s="96">
        <f>+AM1072-'[1]Summary by PAP CY2015'!$BE$237</f>
        <v>0</v>
      </c>
      <c r="AR1074" s="337"/>
      <c r="AS1074" s="337"/>
      <c r="AT1074" s="337"/>
      <c r="AU1074" s="337"/>
    </row>
    <row r="1075" spans="1:49">
      <c r="C1075" s="340"/>
      <c r="D1075" s="96"/>
      <c r="E1075" s="96"/>
      <c r="F1075" s="96"/>
      <c r="AQ1075" s="96"/>
      <c r="AR1075" s="96"/>
      <c r="AS1075" s="96"/>
      <c r="AT1075" s="96"/>
      <c r="AU1075" s="96"/>
    </row>
    <row r="1076" spans="1:49" ht="15">
      <c r="A1076" s="331" t="s">
        <v>411</v>
      </c>
      <c r="B1076" s="331"/>
      <c r="S1076" s="337"/>
      <c r="W1076" s="337"/>
      <c r="AA1076" s="337"/>
      <c r="AR1076" s="337"/>
      <c r="AS1076" s="337"/>
      <c r="AT1076" s="337"/>
      <c r="AU1076" s="337"/>
    </row>
    <row r="1077" spans="1:49" s="335" customFormat="1" ht="15">
      <c r="A1077" s="341"/>
      <c r="B1077" s="341"/>
      <c r="D1077" s="96"/>
      <c r="E1077" s="96"/>
      <c r="F1077" s="96"/>
      <c r="G1077" s="96"/>
      <c r="H1077" s="96"/>
      <c r="I1077" s="96"/>
      <c r="J1077" s="96"/>
      <c r="K1077" s="96"/>
      <c r="L1077" s="96"/>
      <c r="M1077" s="96"/>
      <c r="N1077" s="96"/>
      <c r="O1077" s="96"/>
      <c r="P1077" s="96"/>
      <c r="Q1077" s="96"/>
      <c r="R1077" s="96"/>
      <c r="S1077" s="96"/>
      <c r="T1077" s="96"/>
      <c r="U1077" s="96"/>
      <c r="V1077" s="96"/>
      <c r="W1077" s="96"/>
      <c r="X1077" s="96"/>
      <c r="Y1077" s="96"/>
      <c r="Z1077" s="96"/>
      <c r="AA1077" s="96"/>
      <c r="AB1077" s="96"/>
      <c r="AC1077" s="96"/>
      <c r="AD1077" s="96"/>
      <c r="AE1077" s="96"/>
      <c r="AF1077" s="96"/>
      <c r="AG1077" s="96"/>
      <c r="AH1077" s="96"/>
      <c r="AI1077" s="96"/>
      <c r="AJ1077" s="96"/>
      <c r="AK1077" s="96"/>
      <c r="AL1077" s="96"/>
      <c r="AM1077" s="96"/>
      <c r="AN1077" s="96"/>
      <c r="AO1077" s="96"/>
      <c r="AP1077" s="96"/>
      <c r="AQ1077" s="96"/>
      <c r="AR1077" s="96"/>
      <c r="AS1077" s="96"/>
      <c r="AT1077" s="96"/>
      <c r="AU1077" s="96"/>
      <c r="AV1077" s="96"/>
      <c r="AW1077" s="96"/>
    </row>
    <row r="1078" spans="1:49" s="199" customFormat="1" ht="15" hidden="1">
      <c r="A1078" s="331"/>
      <c r="B1078" s="331"/>
      <c r="C1078" s="199" t="s">
        <v>413</v>
      </c>
      <c r="D1078" s="198">
        <v>49779222000</v>
      </c>
      <c r="E1078" s="198">
        <f>+D1078-G1072</f>
        <v>-13646010200</v>
      </c>
      <c r="F1078" s="198" t="s">
        <v>414</v>
      </c>
      <c r="G1078" s="198"/>
      <c r="H1078" s="198"/>
      <c r="I1078" s="198"/>
      <c r="J1078" s="198"/>
      <c r="K1078" s="198"/>
      <c r="L1078" s="198"/>
      <c r="M1078" s="198"/>
      <c r="N1078" s="198"/>
      <c r="O1078" s="198"/>
      <c r="P1078" s="198"/>
      <c r="Q1078" s="198"/>
      <c r="R1078" s="198"/>
      <c r="S1078" s="198"/>
      <c r="T1078" s="198"/>
      <c r="U1078" s="198"/>
      <c r="V1078" s="198"/>
      <c r="W1078" s="198"/>
      <c r="X1078" s="95"/>
      <c r="Y1078" s="95"/>
      <c r="Z1078" s="95"/>
      <c r="AA1078" s="198"/>
      <c r="AB1078" s="198"/>
      <c r="AC1078" s="198"/>
      <c r="AD1078" s="198"/>
      <c r="AE1078" s="198"/>
      <c r="AF1078" s="198"/>
      <c r="AG1078" s="198"/>
      <c r="AH1078" s="198"/>
      <c r="AI1078" s="198"/>
      <c r="AJ1078" s="198"/>
      <c r="AK1078" s="198"/>
      <c r="AL1078" s="198"/>
      <c r="AM1078" s="198"/>
      <c r="AN1078" s="198"/>
      <c r="AO1078" s="198"/>
      <c r="AP1078" s="198"/>
      <c r="AQ1078" s="198"/>
      <c r="AR1078" s="198"/>
      <c r="AS1078" s="198"/>
      <c r="AT1078" s="198"/>
      <c r="AU1078" s="198"/>
      <c r="AV1078" s="210"/>
      <c r="AW1078" s="210"/>
    </row>
    <row r="1079" spans="1:49" hidden="1">
      <c r="C1079" s="175" t="s">
        <v>12</v>
      </c>
      <c r="D1079" s="342">
        <v>10510714000</v>
      </c>
      <c r="AS1079" s="337"/>
      <c r="AT1079" s="337"/>
    </row>
    <row r="1080" spans="1:49" hidden="1">
      <c r="C1080" s="175" t="s">
        <v>13</v>
      </c>
      <c r="D1080" s="342">
        <v>62837166000</v>
      </c>
    </row>
    <row r="1081" spans="1:49" hidden="1">
      <c r="C1081" s="175" t="s">
        <v>14</v>
      </c>
      <c r="D1081" s="342">
        <v>13620817000</v>
      </c>
      <c r="AM1081" s="343"/>
    </row>
    <row r="1082" spans="1:49" hidden="1">
      <c r="C1082" s="175" t="s">
        <v>415</v>
      </c>
      <c r="D1082" s="342">
        <v>-37189475000</v>
      </c>
    </row>
    <row r="1083" spans="1:49" hidden="1"/>
    <row r="1084" spans="1:49" hidden="1">
      <c r="D1084" s="174">
        <v>10510714000</v>
      </c>
      <c r="E1084" s="174">
        <v>25660962493</v>
      </c>
      <c r="F1084" s="96">
        <v>13620817000</v>
      </c>
      <c r="G1084" s="174">
        <v>49792493493</v>
      </c>
      <c r="H1084" s="174"/>
      <c r="L1084" s="96">
        <v>10510714000</v>
      </c>
      <c r="M1084" s="96">
        <v>25660962493</v>
      </c>
      <c r="N1084" s="96">
        <v>13620817000</v>
      </c>
      <c r="O1084" s="96">
        <v>49792493493</v>
      </c>
      <c r="P1084" s="96">
        <v>10510714000</v>
      </c>
      <c r="Q1084" s="96">
        <v>25485655632</v>
      </c>
      <c r="R1084" s="96">
        <v>5125204841</v>
      </c>
      <c r="S1084" s="96">
        <v>41121574473</v>
      </c>
      <c r="AB1084" s="96">
        <v>10510714000</v>
      </c>
      <c r="AC1084" s="96">
        <v>25485655632</v>
      </c>
      <c r="AD1084" s="96">
        <v>5125204841</v>
      </c>
      <c r="AE1084" s="96">
        <v>41121574473</v>
      </c>
      <c r="AF1084" s="96">
        <v>9917714293.7230015</v>
      </c>
      <c r="AG1084" s="96">
        <v>18557439959.421997</v>
      </c>
      <c r="AH1084" s="96">
        <v>1584897204.9000003</v>
      </c>
      <c r="AI1084" s="96">
        <v>30060051458.044998</v>
      </c>
      <c r="AJ1084" s="96">
        <v>592999706.27699995</v>
      </c>
      <c r="AK1084" s="96">
        <v>6928215672.578001</v>
      </c>
      <c r="AL1084" s="96">
        <v>3540307636.0999994</v>
      </c>
      <c r="AM1084" s="96">
        <v>11061523014.955002</v>
      </c>
    </row>
    <row r="1085" spans="1:49" s="345" customFormat="1" hidden="1">
      <c r="A1085" s="344"/>
      <c r="B1085" s="344"/>
      <c r="D1085" s="346">
        <f>+D1072-D1084</f>
        <v>0</v>
      </c>
      <c r="E1085" s="346">
        <f>+E1072-E1084</f>
        <v>3571225850</v>
      </c>
      <c r="F1085" s="346">
        <f>+F1072-F1084</f>
        <v>10061512857</v>
      </c>
      <c r="G1085" s="346">
        <f>+G1072-G1084</f>
        <v>13632738707</v>
      </c>
      <c r="H1085" s="347"/>
      <c r="I1085" s="347"/>
      <c r="J1085" s="347"/>
      <c r="L1085" s="348">
        <f t="shared" ref="L1085:S1085" si="596">+L1084-L1072</f>
        <v>-511069083.76000023</v>
      </c>
      <c r="M1085" s="348">
        <f t="shared" si="596"/>
        <v>-3060156766.2400017</v>
      </c>
      <c r="N1085" s="348">
        <f t="shared" si="596"/>
        <v>-9740912857</v>
      </c>
      <c r="O1085" s="348">
        <f t="shared" si="596"/>
        <v>-13312138707</v>
      </c>
      <c r="P1085" s="348">
        <f t="shared" si="596"/>
        <v>0</v>
      </c>
      <c r="Q1085" s="348">
        <f t="shared" si="596"/>
        <v>-3586875850</v>
      </c>
      <c r="R1085" s="348">
        <f t="shared" si="596"/>
        <v>-11450859509</v>
      </c>
      <c r="S1085" s="348">
        <f t="shared" si="596"/>
        <v>-15037735359</v>
      </c>
      <c r="T1085" s="349"/>
      <c r="U1085" s="349"/>
      <c r="V1085" s="349"/>
      <c r="W1085" s="349"/>
      <c r="X1085" s="347"/>
      <c r="Y1085" s="347"/>
      <c r="Z1085" s="347"/>
      <c r="AA1085" s="349"/>
      <c r="AB1085" s="347">
        <f>+AB1084-AB1072</f>
        <v>-511069083.76000023</v>
      </c>
      <c r="AC1085" s="347">
        <f>+AC1084-AC1072</f>
        <v>-3075806766.2400017</v>
      </c>
      <c r="AD1085" s="347">
        <f>+AD1084-AD1072</f>
        <v>-11130259509</v>
      </c>
      <c r="AE1085" s="347">
        <f>+AE1084-AE1072</f>
        <v>-14717135359</v>
      </c>
      <c r="AF1085" s="347">
        <f>+AF1084-AF1072</f>
        <v>-1021228045.7499962</v>
      </c>
      <c r="AG1085" s="347">
        <f t="shared" ref="AG1085:AM1085" si="597">+AG1084-AG1072</f>
        <v>-6106286633.4030075</v>
      </c>
      <c r="AH1085" s="347">
        <f t="shared" si="597"/>
        <v>-10631105150.58</v>
      </c>
      <c r="AI1085" s="347">
        <f t="shared" si="597"/>
        <v>-17758619829.733002</v>
      </c>
      <c r="AJ1085" s="347">
        <f t="shared" si="597"/>
        <v>510158961.98999739</v>
      </c>
      <c r="AK1085" s="347">
        <f t="shared" si="597"/>
        <v>3030479867.1630039</v>
      </c>
      <c r="AL1085" s="347">
        <f t="shared" si="597"/>
        <v>-499154358.42000103</v>
      </c>
      <c r="AM1085" s="347">
        <f t="shared" si="597"/>
        <v>3041484470.7330017</v>
      </c>
      <c r="AO1085" s="350"/>
      <c r="AP1085" s="350"/>
      <c r="AQ1085" s="350"/>
      <c r="AR1085" s="349"/>
      <c r="AS1085" s="349"/>
      <c r="AT1085" s="349"/>
      <c r="AU1085" s="350"/>
      <c r="AV1085" s="349"/>
      <c r="AW1085" s="349"/>
    </row>
    <row r="1086" spans="1:49" hidden="1">
      <c r="AR1086" s="96"/>
      <c r="AS1086" s="96"/>
      <c r="AT1086" s="96"/>
      <c r="AU1086" s="96"/>
    </row>
    <row r="1087" spans="1:49" hidden="1"/>
    <row r="1088" spans="1:49" ht="10.5" hidden="1" customHeight="1">
      <c r="D1088" s="174">
        <v>10510714000</v>
      </c>
      <c r="E1088" s="174">
        <v>29232188343</v>
      </c>
      <c r="F1088" s="174">
        <v>23682329857</v>
      </c>
      <c r="G1088" s="175">
        <v>63425232200</v>
      </c>
      <c r="H1088" s="174"/>
      <c r="K1088" s="175"/>
      <c r="O1088" s="96">
        <v>56159309832</v>
      </c>
      <c r="P1088" s="174">
        <v>10510714000</v>
      </c>
      <c r="Q1088" s="97">
        <v>29072531482</v>
      </c>
      <c r="R1088" s="174">
        <v>16576064350</v>
      </c>
      <c r="S1088" s="96">
        <v>56159309832</v>
      </c>
    </row>
    <row r="1089" spans="3:48" hidden="1">
      <c r="D1089" s="174">
        <v>71628980077.039993</v>
      </c>
      <c r="E1089" s="174">
        <v>18425934667.799999</v>
      </c>
      <c r="F1089" s="174">
        <v>28899526360.239998</v>
      </c>
      <c r="G1089" s="96">
        <v>24303519049</v>
      </c>
    </row>
    <row r="1090" spans="3:48" s="96" customFormat="1" hidden="1">
      <c r="C1090" s="96" t="s">
        <v>416</v>
      </c>
      <c r="D1090" s="96">
        <v>71628980077.039993</v>
      </c>
      <c r="E1090" s="96">
        <v>18425934667.799999</v>
      </c>
      <c r="F1090" s="96">
        <v>28899526360.239998</v>
      </c>
      <c r="G1090" s="96">
        <v>24303519049</v>
      </c>
      <c r="H1090" s="96">
        <f t="shared" ref="H1090:AM1090" si="598">+H979+H980+H981+H982</f>
        <v>14520000</v>
      </c>
      <c r="I1090" s="96">
        <f t="shared" si="598"/>
        <v>-14520000</v>
      </c>
      <c r="J1090" s="96">
        <f t="shared" si="598"/>
        <v>0</v>
      </c>
      <c r="K1090" s="96">
        <f t="shared" si="598"/>
        <v>0</v>
      </c>
      <c r="L1090" s="96">
        <f t="shared" si="598"/>
        <v>256622000</v>
      </c>
      <c r="M1090" s="96">
        <f t="shared" si="598"/>
        <v>205375443</v>
      </c>
      <c r="N1090" s="96">
        <f t="shared" si="598"/>
        <v>15320000</v>
      </c>
      <c r="O1090" s="96">
        <f t="shared" si="598"/>
        <v>477317443</v>
      </c>
      <c r="P1090" s="96">
        <f t="shared" si="598"/>
        <v>242102000</v>
      </c>
      <c r="Q1090" s="97">
        <f>+Q979+Q980+Q981+Q982</f>
        <v>207488582</v>
      </c>
      <c r="R1090" s="96">
        <f t="shared" si="598"/>
        <v>27726861</v>
      </c>
      <c r="S1090" s="96">
        <f t="shared" si="598"/>
        <v>477317443</v>
      </c>
      <c r="T1090" s="96">
        <f t="shared" si="598"/>
        <v>14520000</v>
      </c>
      <c r="U1090" s="96">
        <f t="shared" si="598"/>
        <v>-14520000</v>
      </c>
      <c r="V1090" s="96">
        <f t="shared" si="598"/>
        <v>0</v>
      </c>
      <c r="W1090" s="96">
        <f t="shared" si="598"/>
        <v>0</v>
      </c>
      <c r="X1090" s="96">
        <f t="shared" si="598"/>
        <v>0</v>
      </c>
      <c r="Y1090" s="96">
        <f t="shared" si="598"/>
        <v>0</v>
      </c>
      <c r="Z1090" s="96">
        <f t="shared" si="598"/>
        <v>0</v>
      </c>
      <c r="AA1090" s="96">
        <f t="shared" si="598"/>
        <v>0</v>
      </c>
      <c r="AB1090" s="96">
        <f t="shared" si="598"/>
        <v>256622000</v>
      </c>
      <c r="AC1090" s="96">
        <f t="shared" si="598"/>
        <v>192968582</v>
      </c>
      <c r="AD1090" s="96">
        <f t="shared" si="598"/>
        <v>27726861</v>
      </c>
      <c r="AE1090" s="96">
        <f t="shared" si="598"/>
        <v>477317443</v>
      </c>
      <c r="AF1090" s="96">
        <f t="shared" si="598"/>
        <v>255622769.57000002</v>
      </c>
      <c r="AG1090" s="96">
        <f t="shared" si="598"/>
        <v>189830833.49000001</v>
      </c>
      <c r="AH1090" s="96">
        <f t="shared" si="598"/>
        <v>10912446.810000001</v>
      </c>
      <c r="AI1090" s="96">
        <f t="shared" si="598"/>
        <v>456366049.87</v>
      </c>
      <c r="AJ1090" s="96">
        <f t="shared" si="598"/>
        <v>999230.42999997828</v>
      </c>
      <c r="AK1090" s="96">
        <f t="shared" si="598"/>
        <v>3137748.5100000016</v>
      </c>
      <c r="AL1090" s="96">
        <f t="shared" si="598"/>
        <v>16814414.189999998</v>
      </c>
      <c r="AM1090" s="96">
        <f t="shared" si="598"/>
        <v>20951393.12999998</v>
      </c>
      <c r="AN1090" s="351">
        <f t="shared" ref="AN1090:AQ1095" si="599">IF(AB1090=0," ",AF1090/AB1090)</f>
        <v>0.99610621680915912</v>
      </c>
      <c r="AO1090" s="351">
        <f t="shared" si="599"/>
        <v>0.9837395887067254</v>
      </c>
      <c r="AP1090" s="351">
        <f t="shared" si="599"/>
        <v>0.39356949962709448</v>
      </c>
      <c r="AQ1090" s="351">
        <f t="shared" si="599"/>
        <v>0.95610595540293297</v>
      </c>
      <c r="AR1090" s="96">
        <f>+AR979+AR980+AR981+AR982</f>
        <v>0</v>
      </c>
      <c r="AS1090" s="96">
        <f>+AS979+AS980+AS981+AS982</f>
        <v>12406861</v>
      </c>
      <c r="AT1090" s="96">
        <f>+AT979+AT980+AT981+AT982</f>
        <v>-12406861</v>
      </c>
      <c r="AU1090" s="96">
        <f>+AU979+AU980+AU981+AU982</f>
        <v>0</v>
      </c>
      <c r="AV1090" s="352"/>
    </row>
    <row r="1091" spans="3:48" s="96" customFormat="1" hidden="1">
      <c r="C1091" s="96" t="s">
        <v>417</v>
      </c>
      <c r="D1091" s="96">
        <v>71628980077.039993</v>
      </c>
      <c r="E1091" s="96">
        <v>18425934667.799999</v>
      </c>
      <c r="F1091" s="96">
        <v>28899526360.239998</v>
      </c>
      <c r="G1091" s="96">
        <v>24303519049</v>
      </c>
      <c r="H1091" s="96">
        <f t="shared" ref="H1091:AM1091" si="600">SUM(H793:H804)</f>
        <v>227956562</v>
      </c>
      <c r="I1091" s="96">
        <f t="shared" si="600"/>
        <v>-227956562</v>
      </c>
      <c r="J1091" s="96">
        <f t="shared" si="600"/>
        <v>0</v>
      </c>
      <c r="K1091" s="96">
        <f t="shared" si="600"/>
        <v>0</v>
      </c>
      <c r="L1091" s="96">
        <f t="shared" si="600"/>
        <v>3771603562</v>
      </c>
      <c r="M1091" s="96">
        <f t="shared" si="600"/>
        <v>1389152438</v>
      </c>
      <c r="N1091" s="96">
        <f t="shared" si="600"/>
        <v>1137748000</v>
      </c>
      <c r="O1091" s="96">
        <f t="shared" si="600"/>
        <v>6298504000</v>
      </c>
      <c r="P1091" s="96">
        <f t="shared" si="600"/>
        <v>3543647000</v>
      </c>
      <c r="Q1091" s="97">
        <f t="shared" si="600"/>
        <v>1614809000</v>
      </c>
      <c r="R1091" s="96">
        <f t="shared" si="600"/>
        <v>674748000</v>
      </c>
      <c r="S1091" s="96">
        <f t="shared" si="600"/>
        <v>5833204000</v>
      </c>
      <c r="T1091" s="96">
        <f t="shared" si="600"/>
        <v>227956562</v>
      </c>
      <c r="U1091" s="96">
        <f t="shared" si="600"/>
        <v>-227956562</v>
      </c>
      <c r="V1091" s="96">
        <f t="shared" si="600"/>
        <v>0</v>
      </c>
      <c r="W1091" s="96">
        <f t="shared" si="600"/>
        <v>0</v>
      </c>
      <c r="X1091" s="96">
        <f t="shared" si="600"/>
        <v>0</v>
      </c>
      <c r="Y1091" s="96">
        <f t="shared" si="600"/>
        <v>8935594.25</v>
      </c>
      <c r="Z1091" s="96">
        <f t="shared" si="600"/>
        <v>0</v>
      </c>
      <c r="AA1091" s="96">
        <f t="shared" si="600"/>
        <v>8935594.25</v>
      </c>
      <c r="AB1091" s="96">
        <f t="shared" si="600"/>
        <v>3771603562</v>
      </c>
      <c r="AC1091" s="96">
        <f t="shared" si="600"/>
        <v>1395788032.25</v>
      </c>
      <c r="AD1091" s="96">
        <f t="shared" si="600"/>
        <v>674748000</v>
      </c>
      <c r="AE1091" s="96">
        <f t="shared" si="600"/>
        <v>5842139594.25</v>
      </c>
      <c r="AF1091" s="96">
        <f t="shared" si="600"/>
        <v>3836433465.0699997</v>
      </c>
      <c r="AG1091" s="96">
        <f t="shared" si="600"/>
        <v>1245267695</v>
      </c>
      <c r="AH1091" s="96">
        <f t="shared" si="600"/>
        <v>220760821.26999998</v>
      </c>
      <c r="AI1091" s="96">
        <f t="shared" si="600"/>
        <v>5302461981.3400002</v>
      </c>
      <c r="AJ1091" s="96">
        <f t="shared" si="600"/>
        <v>-64829903.069999993</v>
      </c>
      <c r="AK1091" s="96">
        <f t="shared" si="600"/>
        <v>150520337.25000006</v>
      </c>
      <c r="AL1091" s="96">
        <f t="shared" si="600"/>
        <v>453987178.73000002</v>
      </c>
      <c r="AM1091" s="96">
        <f t="shared" si="600"/>
        <v>539677612.91000009</v>
      </c>
      <c r="AN1091" s="351">
        <f t="shared" si="599"/>
        <v>1.0171889494758091</v>
      </c>
      <c r="AO1091" s="351">
        <f t="shared" si="599"/>
        <v>0.89216103464695684</v>
      </c>
      <c r="AP1091" s="351">
        <f t="shared" si="599"/>
        <v>0.32717521396136034</v>
      </c>
      <c r="AQ1091" s="351">
        <f t="shared" si="599"/>
        <v>0.90762329379442319</v>
      </c>
      <c r="AR1091" s="96">
        <f>SUM(AR793:AR804)</f>
        <v>0</v>
      </c>
      <c r="AS1091" s="96">
        <f>SUM(AS793:AS804)</f>
        <v>2300000</v>
      </c>
      <c r="AT1091" s="96">
        <f>SUM(AT793:AT804)</f>
        <v>463000000</v>
      </c>
      <c r="AU1091" s="96">
        <f>SUM(AU793:AU804)</f>
        <v>465300000</v>
      </c>
      <c r="AV1091" s="352"/>
    </row>
    <row r="1092" spans="3:48" s="96" customFormat="1" hidden="1">
      <c r="C1092" s="96" t="s">
        <v>418</v>
      </c>
      <c r="D1092" s="96">
        <f>+D926-D928</f>
        <v>25554000</v>
      </c>
      <c r="E1092" s="96">
        <f t="shared" ref="E1092:AM1092" si="601">+E926-E928</f>
        <v>200051000</v>
      </c>
      <c r="F1092" s="96">
        <f t="shared" si="601"/>
        <v>393894000</v>
      </c>
      <c r="G1092" s="96">
        <f t="shared" si="601"/>
        <v>619499000</v>
      </c>
      <c r="H1092" s="96">
        <f t="shared" si="601"/>
        <v>890634</v>
      </c>
      <c r="I1092" s="96">
        <f t="shared" si="601"/>
        <v>-890634</v>
      </c>
      <c r="J1092" s="96">
        <f t="shared" si="601"/>
        <v>0</v>
      </c>
      <c r="K1092" s="96">
        <f t="shared" si="601"/>
        <v>0</v>
      </c>
      <c r="L1092" s="96">
        <f t="shared" si="601"/>
        <v>26444634</v>
      </c>
      <c r="M1092" s="96">
        <f t="shared" si="601"/>
        <v>199160366</v>
      </c>
      <c r="N1092" s="96">
        <f t="shared" si="601"/>
        <v>393894000</v>
      </c>
      <c r="O1092" s="96">
        <f t="shared" si="601"/>
        <v>619499000</v>
      </c>
      <c r="P1092" s="96">
        <f t="shared" si="601"/>
        <v>25554000</v>
      </c>
      <c r="Q1092" s="97">
        <f t="shared" si="601"/>
        <v>200051000</v>
      </c>
      <c r="R1092" s="96">
        <f t="shared" si="601"/>
        <v>393894000</v>
      </c>
      <c r="S1092" s="96">
        <f t="shared" si="601"/>
        <v>619499000</v>
      </c>
      <c r="T1092" s="96">
        <f t="shared" si="601"/>
        <v>890634</v>
      </c>
      <c r="U1092" s="96">
        <f t="shared" si="601"/>
        <v>-890634</v>
      </c>
      <c r="V1092" s="96">
        <f t="shared" si="601"/>
        <v>0</v>
      </c>
      <c r="W1092" s="96">
        <f t="shared" si="601"/>
        <v>0</v>
      </c>
      <c r="X1092" s="96">
        <f t="shared" si="601"/>
        <v>0</v>
      </c>
      <c r="Y1092" s="96">
        <f t="shared" si="601"/>
        <v>7062000</v>
      </c>
      <c r="Z1092" s="96">
        <f t="shared" si="601"/>
        <v>0</v>
      </c>
      <c r="AA1092" s="96">
        <f t="shared" si="601"/>
        <v>7062000</v>
      </c>
      <c r="AB1092" s="96">
        <f t="shared" si="601"/>
        <v>26444634</v>
      </c>
      <c r="AC1092" s="96">
        <f t="shared" si="601"/>
        <v>206222366</v>
      </c>
      <c r="AD1092" s="96">
        <f t="shared" si="601"/>
        <v>393894000</v>
      </c>
      <c r="AE1092" s="96">
        <f t="shared" si="601"/>
        <v>626561000</v>
      </c>
      <c r="AF1092" s="96">
        <f t="shared" si="601"/>
        <v>25640072.379999999</v>
      </c>
      <c r="AG1092" s="96">
        <f t="shared" si="601"/>
        <v>202250283.35000005</v>
      </c>
      <c r="AH1092" s="96">
        <f t="shared" si="601"/>
        <v>63654955.660000004</v>
      </c>
      <c r="AI1092" s="96">
        <f t="shared" si="601"/>
        <v>291545311.39000005</v>
      </c>
      <c r="AJ1092" s="96">
        <f t="shared" si="601"/>
        <v>804561.62000000058</v>
      </c>
      <c r="AK1092" s="96">
        <f t="shared" si="601"/>
        <v>3972082.6499999994</v>
      </c>
      <c r="AL1092" s="96">
        <f t="shared" si="601"/>
        <v>330239044.33999997</v>
      </c>
      <c r="AM1092" s="96">
        <f t="shared" si="601"/>
        <v>335015688.61000001</v>
      </c>
      <c r="AN1092" s="351">
        <f t="shared" si="599"/>
        <v>0.96957561900837796</v>
      </c>
      <c r="AO1092" s="351">
        <f t="shared" si="599"/>
        <v>0.98073883678553109</v>
      </c>
      <c r="AP1092" s="351">
        <f t="shared" si="599"/>
        <v>0.16160427846070263</v>
      </c>
      <c r="AQ1092" s="351">
        <f t="shared" si="599"/>
        <v>0.46531033912101144</v>
      </c>
      <c r="AR1092" s="96">
        <f>+AR926-AR928</f>
        <v>0</v>
      </c>
      <c r="AS1092" s="96">
        <f>+AS926-AS928</f>
        <v>0</v>
      </c>
      <c r="AT1092" s="96">
        <f>+AT926-AT928</f>
        <v>0</v>
      </c>
      <c r="AU1092" s="96">
        <f>+AU926-AU928</f>
        <v>0</v>
      </c>
      <c r="AV1092" s="352"/>
    </row>
    <row r="1093" spans="3:48" s="96" customFormat="1" hidden="1">
      <c r="C1093" s="96" t="s">
        <v>419</v>
      </c>
      <c r="D1093" s="96">
        <f t="shared" ref="D1093:AM1093" si="602">+D51+SUM(D307:D322)+D984+SUM(D391:D406)+SUM(D413:D428)+SUM(D432:D447)+SUM(D453:D468)+SUM(D499:D514)+SUM(D565:D580)+SUM(D593:D608)+SUM(D720:D735)+SUM(D284:D299)+SUM(D175:D190)</f>
        <v>1155902000</v>
      </c>
      <c r="E1093" s="96">
        <f t="shared" si="602"/>
        <v>6041510000</v>
      </c>
      <c r="F1093" s="96">
        <f t="shared" si="602"/>
        <v>5337340894</v>
      </c>
      <c r="G1093" s="96">
        <f t="shared" si="602"/>
        <v>12534752894</v>
      </c>
      <c r="H1093" s="96">
        <f t="shared" si="602"/>
        <v>61174525</v>
      </c>
      <c r="I1093" s="96">
        <f t="shared" si="602"/>
        <v>-61174525</v>
      </c>
      <c r="J1093" s="96">
        <f t="shared" si="602"/>
        <v>-320600000</v>
      </c>
      <c r="K1093" s="96">
        <f t="shared" si="602"/>
        <v>-320600000</v>
      </c>
      <c r="L1093" s="96">
        <f t="shared" si="602"/>
        <v>1217076525</v>
      </c>
      <c r="M1093" s="96">
        <f t="shared" si="602"/>
        <v>5980335475</v>
      </c>
      <c r="N1093" s="96">
        <f t="shared" si="602"/>
        <v>5016740894</v>
      </c>
      <c r="O1093" s="96">
        <f t="shared" si="602"/>
        <v>12214152894</v>
      </c>
      <c r="P1093" s="96">
        <f t="shared" si="602"/>
        <v>1155902000</v>
      </c>
      <c r="Q1093" s="97">
        <f t="shared" si="602"/>
        <v>6041010000</v>
      </c>
      <c r="R1093" s="96">
        <f t="shared" si="602"/>
        <v>1259603547</v>
      </c>
      <c r="S1093" s="96">
        <f t="shared" si="602"/>
        <v>8456515547</v>
      </c>
      <c r="T1093" s="96">
        <f t="shared" si="602"/>
        <v>61174525</v>
      </c>
      <c r="U1093" s="96">
        <f t="shared" si="602"/>
        <v>-61174525</v>
      </c>
      <c r="V1093" s="96">
        <f t="shared" si="602"/>
        <v>-320600000</v>
      </c>
      <c r="W1093" s="96">
        <f t="shared" si="602"/>
        <v>-320600000</v>
      </c>
      <c r="X1093" s="96">
        <f t="shared" si="602"/>
        <v>-19583929.199999999</v>
      </c>
      <c r="Y1093" s="96">
        <f t="shared" si="602"/>
        <v>2300722287.1999998</v>
      </c>
      <c r="Z1093" s="96">
        <f t="shared" si="602"/>
        <v>442938331.37</v>
      </c>
      <c r="AA1093" s="96">
        <f t="shared" si="602"/>
        <v>2724076689.3699999</v>
      </c>
      <c r="AB1093" s="96">
        <f t="shared" si="602"/>
        <v>1197492595.8000002</v>
      </c>
      <c r="AC1093" s="96">
        <f t="shared" si="602"/>
        <v>8280557762.1999998</v>
      </c>
      <c r="AD1093" s="96">
        <f t="shared" si="602"/>
        <v>1381941878.3699999</v>
      </c>
      <c r="AE1093" s="96">
        <f t="shared" si="602"/>
        <v>10859992236.369999</v>
      </c>
      <c r="AF1093" s="96">
        <f t="shared" si="602"/>
        <v>1149363886.6400001</v>
      </c>
      <c r="AG1093" s="96">
        <f t="shared" si="602"/>
        <v>7219383315.4850016</v>
      </c>
      <c r="AH1093" s="96">
        <f t="shared" si="602"/>
        <v>1008899378.4300001</v>
      </c>
      <c r="AI1093" s="96">
        <f t="shared" si="602"/>
        <v>9377646580.5550003</v>
      </c>
      <c r="AJ1093" s="96">
        <f t="shared" si="602"/>
        <v>48128709.160000026</v>
      </c>
      <c r="AK1093" s="96">
        <f t="shared" si="602"/>
        <v>1061174446.7149998</v>
      </c>
      <c r="AL1093" s="96">
        <f t="shared" si="602"/>
        <v>373042499.94000006</v>
      </c>
      <c r="AM1093" s="96">
        <f t="shared" si="602"/>
        <v>1482345655.8150001</v>
      </c>
      <c r="AN1093" s="351">
        <f t="shared" si="599"/>
        <v>0.95980876263552417</v>
      </c>
      <c r="AO1093" s="351">
        <f t="shared" si="599"/>
        <v>0.87184746762359855</v>
      </c>
      <c r="AP1093" s="351">
        <f t="shared" si="599"/>
        <v>0.73005919729417035</v>
      </c>
      <c r="AQ1093" s="351">
        <f t="shared" si="599"/>
        <v>0.86350398567959941</v>
      </c>
      <c r="AR1093" s="96">
        <f>+AR51+SUM(AR307:AR322)+AR984+SUM(AR391:AR406)+SUM(AR413:AR428)+SUM(AR432:AR447)+SUM(AR453:AR468)+SUM(AR499:AR514)+SUM(AR565:AR580)+SUM(AR593:AR608)+SUM(AR720:AR735)+SUM(AR284:AR299)+SUM(AR175:AR190)</f>
        <v>0</v>
      </c>
      <c r="AS1093" s="96">
        <f>+AS51+SUM(AS307:AS322)+AS984+SUM(AS391:AS406)+SUM(AS413:AS428)+SUM(AS432:AS447)+SUM(AS453:AS468)+SUM(AS499:AS514)+SUM(AS565:AS580)+SUM(AS593:AS608)+SUM(AS720:AS735)+SUM(AS284:AS299)+SUM(AS175:AS190)</f>
        <v>500000.00000000349</v>
      </c>
      <c r="AT1093" s="96">
        <f>+AT51+SUM(AT307:AT322)+AT984+SUM(AT391:AT406)+SUM(AT413:AT428)+SUM(AT432:AT447)+SUM(AT453:AT468)+SUM(AT499:AT514)+SUM(AT565:AT580)+SUM(AT593:AT608)+SUM(AT720:AT735)+SUM(AT284:AT299)+SUM(AT175:AT190)</f>
        <v>4077737347</v>
      </c>
      <c r="AU1093" s="96">
        <f>+AU51+SUM(AU307:AU322)+AU984+SUM(AU391:AU406)+SUM(AU413:AU428)+SUM(AU432:AU447)+SUM(AU453:AU468)+SUM(AU499:AU514)+SUM(AU565:AU580)+SUM(AU593:AU608)+SUM(AU720:AU735)+SUM(AU284:AU299)+SUM(AU175:AU190)</f>
        <v>4078237347</v>
      </c>
      <c r="AV1093" s="352"/>
    </row>
    <row r="1094" spans="3:48" s="96" customFormat="1" hidden="1">
      <c r="C1094" s="96" t="s">
        <v>420</v>
      </c>
      <c r="D1094" s="96">
        <f>+D839</f>
        <v>4993682000</v>
      </c>
      <c r="E1094" s="96">
        <f t="shared" ref="E1094:AM1094" si="603">+E839</f>
        <v>2540250000</v>
      </c>
      <c r="F1094" s="96">
        <f t="shared" si="603"/>
        <v>6129229000</v>
      </c>
      <c r="G1094" s="96">
        <f t="shared" si="603"/>
        <v>13663161000</v>
      </c>
      <c r="H1094" s="96">
        <f t="shared" si="603"/>
        <v>184027362.75999999</v>
      </c>
      <c r="I1094" s="96">
        <f t="shared" si="603"/>
        <v>-184027362.75999999</v>
      </c>
      <c r="J1094" s="96">
        <f t="shared" si="603"/>
        <v>0</v>
      </c>
      <c r="K1094" s="96">
        <f t="shared" si="603"/>
        <v>0</v>
      </c>
      <c r="L1094" s="96">
        <f t="shared" si="603"/>
        <v>5177709362.7600002</v>
      </c>
      <c r="M1094" s="96">
        <f t="shared" si="603"/>
        <v>2356222637.2399998</v>
      </c>
      <c r="N1094" s="96">
        <f t="shared" si="603"/>
        <v>6129229000</v>
      </c>
      <c r="O1094" s="96">
        <f t="shared" si="603"/>
        <v>13663161000</v>
      </c>
      <c r="P1094" s="96">
        <f t="shared" si="603"/>
        <v>4993682000</v>
      </c>
      <c r="Q1094" s="97">
        <f t="shared" si="603"/>
        <v>2527850000</v>
      </c>
      <c r="R1094" s="96">
        <f t="shared" si="603"/>
        <v>3655438979</v>
      </c>
      <c r="S1094" s="96">
        <f t="shared" si="603"/>
        <v>11176970979</v>
      </c>
      <c r="T1094" s="96">
        <f t="shared" si="603"/>
        <v>184027362.75999999</v>
      </c>
      <c r="U1094" s="96">
        <f t="shared" si="603"/>
        <v>-184027362.75999999</v>
      </c>
      <c r="V1094" s="96">
        <f t="shared" si="603"/>
        <v>0</v>
      </c>
      <c r="W1094" s="96">
        <f t="shared" si="603"/>
        <v>0</v>
      </c>
      <c r="X1094" s="96">
        <f t="shared" si="603"/>
        <v>0</v>
      </c>
      <c r="Y1094" s="96">
        <f t="shared" si="603"/>
        <v>0</v>
      </c>
      <c r="Z1094" s="96">
        <f t="shared" si="603"/>
        <v>0</v>
      </c>
      <c r="AA1094" s="96">
        <f t="shared" si="603"/>
        <v>0</v>
      </c>
      <c r="AB1094" s="96">
        <f t="shared" si="603"/>
        <v>5177709362.7600002</v>
      </c>
      <c r="AC1094" s="96">
        <f t="shared" si="603"/>
        <v>2343822637.2399998</v>
      </c>
      <c r="AD1094" s="96">
        <f t="shared" si="603"/>
        <v>3655438979</v>
      </c>
      <c r="AE1094" s="96">
        <f t="shared" si="603"/>
        <v>11176970979</v>
      </c>
      <c r="AF1094" s="96">
        <f t="shared" si="603"/>
        <v>5130537240.5699997</v>
      </c>
      <c r="AG1094" s="96">
        <f t="shared" si="603"/>
        <v>2236169932.8499999</v>
      </c>
      <c r="AH1094" s="96">
        <f t="shared" si="603"/>
        <v>1884844774.9000003</v>
      </c>
      <c r="AI1094" s="96">
        <f t="shared" si="603"/>
        <v>9251551948.3199997</v>
      </c>
      <c r="AJ1094" s="96">
        <f t="shared" si="603"/>
        <v>47172122.190000534</v>
      </c>
      <c r="AK1094" s="96">
        <f t="shared" si="603"/>
        <v>107652704.38999987</v>
      </c>
      <c r="AL1094" s="96">
        <f t="shared" si="603"/>
        <v>1770594204.0999997</v>
      </c>
      <c r="AM1094" s="96">
        <f t="shared" si="603"/>
        <v>1925419030.6800001</v>
      </c>
      <c r="AN1094" s="351">
        <f t="shared" si="599"/>
        <v>0.99088938391766834</v>
      </c>
      <c r="AO1094" s="351">
        <f t="shared" si="599"/>
        <v>0.95406960293003751</v>
      </c>
      <c r="AP1094" s="351">
        <f t="shared" si="599"/>
        <v>0.51562747613301096</v>
      </c>
      <c r="AQ1094" s="351">
        <f t="shared" si="599"/>
        <v>0.82773337836363725</v>
      </c>
      <c r="AR1094" s="96">
        <f>+AR839</f>
        <v>2.384185791015625E-7</v>
      </c>
      <c r="AS1094" s="96">
        <f>+AS839</f>
        <v>12399999.999999762</v>
      </c>
      <c r="AT1094" s="96">
        <f>+AT839</f>
        <v>2473790021</v>
      </c>
      <c r="AU1094" s="96">
        <f>+AU839</f>
        <v>2486190021</v>
      </c>
      <c r="AV1094" s="352"/>
    </row>
    <row r="1095" spans="3:48" s="96" customFormat="1" hidden="1">
      <c r="C1095" s="96" t="s">
        <v>421</v>
      </c>
      <c r="D1095" s="96">
        <f>SUM(D1090:D1094)</f>
        <v>149433098154.07999</v>
      </c>
      <c r="E1095" s="96">
        <f t="shared" ref="E1095:AM1095" si="604">SUM(E1090:E1094)</f>
        <v>45633680335.599998</v>
      </c>
      <c r="F1095" s="96">
        <f t="shared" si="604"/>
        <v>69659516614.479996</v>
      </c>
      <c r="G1095" s="96">
        <f t="shared" si="604"/>
        <v>75424450992</v>
      </c>
      <c r="H1095" s="96">
        <f t="shared" si="604"/>
        <v>488569083.75999999</v>
      </c>
      <c r="I1095" s="96">
        <f t="shared" si="604"/>
        <v>-488569083.75999999</v>
      </c>
      <c r="J1095" s="96">
        <f t="shared" si="604"/>
        <v>-320600000</v>
      </c>
      <c r="K1095" s="96">
        <f t="shared" si="604"/>
        <v>-320600000</v>
      </c>
      <c r="L1095" s="96">
        <f t="shared" si="604"/>
        <v>10449456083.76</v>
      </c>
      <c r="M1095" s="96">
        <f t="shared" si="604"/>
        <v>10130246359.24</v>
      </c>
      <c r="N1095" s="96">
        <f t="shared" si="604"/>
        <v>12692931894</v>
      </c>
      <c r="O1095" s="96">
        <f t="shared" si="604"/>
        <v>33272634337</v>
      </c>
      <c r="P1095" s="96">
        <f t="shared" si="604"/>
        <v>9960887000</v>
      </c>
      <c r="Q1095" s="97">
        <f t="shared" si="604"/>
        <v>10591208582</v>
      </c>
      <c r="R1095" s="96">
        <f t="shared" si="604"/>
        <v>6011411387</v>
      </c>
      <c r="S1095" s="96">
        <f t="shared" si="604"/>
        <v>26563506969</v>
      </c>
      <c r="T1095" s="96">
        <f t="shared" si="604"/>
        <v>488569083.75999999</v>
      </c>
      <c r="U1095" s="96">
        <f t="shared" si="604"/>
        <v>-488569083.75999999</v>
      </c>
      <c r="V1095" s="96">
        <f t="shared" si="604"/>
        <v>-320600000</v>
      </c>
      <c r="W1095" s="96">
        <f t="shared" si="604"/>
        <v>-320600000</v>
      </c>
      <c r="X1095" s="96">
        <f t="shared" si="604"/>
        <v>-19583929.199999999</v>
      </c>
      <c r="Y1095" s="96">
        <f t="shared" si="604"/>
        <v>2316719881.4499998</v>
      </c>
      <c r="Z1095" s="96">
        <f t="shared" si="604"/>
        <v>442938331.37</v>
      </c>
      <c r="AA1095" s="96">
        <f t="shared" si="604"/>
        <v>2740074283.6199999</v>
      </c>
      <c r="AB1095" s="96">
        <f t="shared" si="604"/>
        <v>10429872154.560001</v>
      </c>
      <c r="AC1095" s="96">
        <f t="shared" si="604"/>
        <v>12419359379.690001</v>
      </c>
      <c r="AD1095" s="96">
        <f t="shared" si="604"/>
        <v>6133749718.3699999</v>
      </c>
      <c r="AE1095" s="96">
        <f t="shared" si="604"/>
        <v>28982981252.619999</v>
      </c>
      <c r="AF1095" s="96">
        <f t="shared" si="604"/>
        <v>10397597434.23</v>
      </c>
      <c r="AG1095" s="96">
        <f t="shared" si="604"/>
        <v>11092902060.175001</v>
      </c>
      <c r="AH1095" s="96">
        <f t="shared" si="604"/>
        <v>3189072377.0700006</v>
      </c>
      <c r="AI1095" s="96">
        <f t="shared" si="604"/>
        <v>24679571871.474998</v>
      </c>
      <c r="AJ1095" s="96">
        <f t="shared" si="604"/>
        <v>32274720.330000542</v>
      </c>
      <c r="AK1095" s="96">
        <f t="shared" si="604"/>
        <v>1326457319.5149996</v>
      </c>
      <c r="AL1095" s="96">
        <f t="shared" si="604"/>
        <v>2944677341.2999997</v>
      </c>
      <c r="AM1095" s="96">
        <f t="shared" si="604"/>
        <v>4303409381.1450005</v>
      </c>
      <c r="AN1095" s="351">
        <f t="shared" si="599"/>
        <v>0.99690554976592971</v>
      </c>
      <c r="AO1095" s="351">
        <f t="shared" si="599"/>
        <v>0.89319438475351465</v>
      </c>
      <c r="AP1095" s="351">
        <f t="shared" si="599"/>
        <v>0.51992215585827228</v>
      </c>
      <c r="AQ1095" s="351">
        <f t="shared" si="599"/>
        <v>0.85151943674683284</v>
      </c>
      <c r="AR1095" s="96">
        <f>SUM(AR1090:AR1094)</f>
        <v>2.384185791015625E-7</v>
      </c>
      <c r="AS1095" s="96">
        <f>SUM(AS1090:AS1094)</f>
        <v>27606860.999999765</v>
      </c>
      <c r="AT1095" s="96">
        <f>SUM(AT1090:AT1094)</f>
        <v>7002120507</v>
      </c>
      <c r="AU1095" s="96">
        <f>SUM(AU1090:AU1094)</f>
        <v>7029727368</v>
      </c>
      <c r="AV1095" s="352"/>
    </row>
    <row r="1096" spans="3:48" s="353" customFormat="1" hidden="1">
      <c r="P1096" s="353">
        <f>+P1095-'[4]CY (ALL FUNDS)'!F2161</f>
        <v>-533524352.5</v>
      </c>
      <c r="Q1096" s="354">
        <f>+Q1095-'[4]CY (ALL FUNDS)'!G2161</f>
        <v>1437196945.5</v>
      </c>
      <c r="R1096" s="353">
        <f>+R1095-'[4]CY (ALL FUNDS)'!H2161-'[4]CY (ALL FUNDS)'!H2163</f>
        <v>-2991940913</v>
      </c>
      <c r="S1096" s="353">
        <f>+S1095-'[4]CY (ALL FUNDS)'!I2161-'[4]CY (ALL FUNDS)'!I2163</f>
        <v>-2088268320</v>
      </c>
      <c r="X1096" s="353">
        <f>+X1095-'[4]CY (ALL FUNDS)'!F2162</f>
        <v>-38229621.539999999</v>
      </c>
      <c r="Y1096" s="353">
        <f>+Y1095-'[4]CY (ALL FUNDS)'!G2162</f>
        <v>-1794855912.0500002</v>
      </c>
      <c r="Z1096" s="353">
        <f>+Z1095-'[4]CY (ALL FUNDS)'!H2162</f>
        <v>303415296.37</v>
      </c>
      <c r="AA1096" s="353">
        <f>+AA1095-'[4]CY (ALL FUNDS)'!I2162</f>
        <v>-1529670237.2200003</v>
      </c>
      <c r="AB1096" s="353">
        <f>+AB1095-'[4]CY (ALL FUNDS)'!F2164</f>
        <v>-83184890.279998779</v>
      </c>
      <c r="AC1096" s="353">
        <f>+AC1095-'[4]CY (ALL FUNDS)'!G2164</f>
        <v>-846228050.30999947</v>
      </c>
      <c r="AD1096" s="353">
        <f>+AD1095-'[4]CY (ALL FUNDS)'!H2164</f>
        <v>-3009125616.6300001</v>
      </c>
      <c r="AE1096" s="353">
        <f>+AE1095-'[4]CY (ALL FUNDS)'!I2164</f>
        <v>-3938538557.2200012</v>
      </c>
      <c r="AF1096" s="353">
        <f>+AF1095-'[4]CY (ALL FUNDS)'!J2164</f>
        <v>245585272.89700127</v>
      </c>
      <c r="AG1096" s="353">
        <f>+AG1095-'[4]CY (ALL FUNDS)'!K2164</f>
        <v>-714762606.94599724</v>
      </c>
      <c r="AH1096" s="353">
        <f>+AH1095-'[4]CY (ALL FUNDS)'!L2164</f>
        <v>-3507599198.1899996</v>
      </c>
      <c r="AI1096" s="353">
        <f>+AI1095-'[4]CY (ALL FUNDS)'!F2164</f>
        <v>14166514826.634998</v>
      </c>
      <c r="AJ1096" s="353">
        <f>+AJ1095-'[4]CY (ALL FUNDS)'!N2164</f>
        <v>-328770163.17700142</v>
      </c>
      <c r="AK1096" s="353">
        <f>+AK1095-'[4]CY (ALL FUNDS)'!O2164</f>
        <v>-131465443.36400104</v>
      </c>
      <c r="AL1096" s="353">
        <f>+AL1095-'[4]CY (ALL FUNDS)'!P2164</f>
        <v>498473581.55999947</v>
      </c>
      <c r="AM1096" s="353">
        <f>+AM1095-'[4]CY (ALL FUNDS)'!Q2164</f>
        <v>38237975.018997669</v>
      </c>
      <c r="AN1096" s="351">
        <f>+AN1095-'[4]CY (ALL FUNDS)'!S2151</f>
        <v>0.99690554976592971</v>
      </c>
      <c r="AO1096" s="351">
        <f>+AO1095-'[4]CY (ALL FUNDS)'!T2151</f>
        <v>0.89319438475351465</v>
      </c>
      <c r="AP1096" s="351">
        <f>+AP1095-'[4]CY (ALL FUNDS)'!U2151</f>
        <v>0.51992215585827228</v>
      </c>
      <c r="AQ1096" s="351">
        <f>+AQ1095-'[4]CY (ALL FUNDS)'!V2151</f>
        <v>0.85151943674683284</v>
      </c>
      <c r="AV1096" s="355"/>
    </row>
    <row r="1097" spans="3:48" s="96" customFormat="1" hidden="1">
      <c r="C1097" s="96" t="s">
        <v>422</v>
      </c>
      <c r="D1097" s="96">
        <f t="shared" ref="D1097:AM1097" si="605">+D43+D48+D89+D112+D119+D130+D174+D196+D219+D228+D283+D306+D368+D390+D412+D431+D452+D498+D535+D564+D592+D617+D620+D640+D719+D738+D744+D792+D970+D976+D1071+SUM(D362:D364)+D928</f>
        <v>549827000</v>
      </c>
      <c r="E1097" s="96">
        <f t="shared" si="605"/>
        <v>18613372900</v>
      </c>
      <c r="F1097" s="96">
        <f t="shared" si="605"/>
        <v>10668797963</v>
      </c>
      <c r="G1097" s="96">
        <f t="shared" si="605"/>
        <v>29831997863</v>
      </c>
      <c r="H1097" s="96">
        <f t="shared" si="605"/>
        <v>22499999.999999993</v>
      </c>
      <c r="I1097" s="96">
        <f t="shared" si="605"/>
        <v>-22500000</v>
      </c>
      <c r="J1097" s="96">
        <f t="shared" si="605"/>
        <v>0</v>
      </c>
      <c r="K1097" s="96">
        <f t="shared" si="605"/>
        <v>-5.5879354476928711E-9</v>
      </c>
      <c r="L1097" s="96">
        <f t="shared" si="605"/>
        <v>572327000</v>
      </c>
      <c r="M1097" s="96">
        <f t="shared" si="605"/>
        <v>18590872900</v>
      </c>
      <c r="N1097" s="96">
        <f t="shared" si="605"/>
        <v>10668797963</v>
      </c>
      <c r="O1097" s="96">
        <f t="shared" si="605"/>
        <v>29831997863</v>
      </c>
      <c r="P1097" s="96">
        <f t="shared" si="605"/>
        <v>549827000</v>
      </c>
      <c r="Q1097" s="97">
        <f t="shared" si="605"/>
        <v>18481322900</v>
      </c>
      <c r="R1097" s="96">
        <f t="shared" si="605"/>
        <v>10564652963</v>
      </c>
      <c r="S1097" s="96">
        <f t="shared" si="605"/>
        <v>29595802863</v>
      </c>
      <c r="T1097" s="96">
        <f t="shared" si="605"/>
        <v>22499999.999999993</v>
      </c>
      <c r="U1097" s="96">
        <f t="shared" si="605"/>
        <v>-22500000</v>
      </c>
      <c r="V1097" s="96">
        <f t="shared" si="605"/>
        <v>0</v>
      </c>
      <c r="W1097" s="96">
        <f t="shared" si="605"/>
        <v>-5.5879354476928711E-9</v>
      </c>
      <c r="X1097" s="96">
        <f t="shared" si="605"/>
        <v>-10622168.719999997</v>
      </c>
      <c r="Y1097" s="96">
        <f t="shared" si="605"/>
        <v>-2945285604.1499996</v>
      </c>
      <c r="Z1097" s="96">
        <f t="shared" si="605"/>
        <v>-442938331.37</v>
      </c>
      <c r="AA1097" s="96">
        <f t="shared" si="605"/>
        <v>-3398846104.2399993</v>
      </c>
      <c r="AB1097" s="96">
        <f t="shared" si="605"/>
        <v>561704831.27999997</v>
      </c>
      <c r="AC1097" s="96">
        <f t="shared" si="605"/>
        <v>15513537295.85</v>
      </c>
      <c r="AD1097" s="96">
        <f t="shared" si="605"/>
        <v>10121714631.629999</v>
      </c>
      <c r="AE1097" s="96">
        <f t="shared" si="605"/>
        <v>26196956758.760002</v>
      </c>
      <c r="AF1097" s="96">
        <f t="shared" si="605"/>
        <v>515691578.48299992</v>
      </c>
      <c r="AG1097" s="96">
        <f t="shared" si="605"/>
        <v>13155861099.489998</v>
      </c>
      <c r="AH1097" s="96">
        <f t="shared" si="605"/>
        <v>9026929978.4099998</v>
      </c>
      <c r="AI1097" s="96">
        <f t="shared" si="605"/>
        <v>22698482656.383003</v>
      </c>
      <c r="AJ1097" s="96">
        <f t="shared" si="605"/>
        <v>46013252.796999976</v>
      </c>
      <c r="AK1097" s="96">
        <f t="shared" si="605"/>
        <v>2357676196.3600001</v>
      </c>
      <c r="AL1097" s="96">
        <f t="shared" si="605"/>
        <v>1094784653.2199993</v>
      </c>
      <c r="AM1097" s="96">
        <f t="shared" si="605"/>
        <v>3498474102.3769994</v>
      </c>
      <c r="AN1097" s="351">
        <f t="shared" ref="AN1097:AQ1098" si="606">IF(AB1097=0," ",AF1097/AB1097)</f>
        <v>0.9180828609001882</v>
      </c>
      <c r="AO1097" s="351">
        <f t="shared" si="606"/>
        <v>0.8480245896601093</v>
      </c>
      <c r="AP1097" s="351">
        <f t="shared" si="606"/>
        <v>0.89183802418230251</v>
      </c>
      <c r="AQ1097" s="351">
        <f t="shared" si="606"/>
        <v>0.86645494228228848</v>
      </c>
      <c r="AR1097" s="96">
        <f>+AR43+AR48+AR89+AR112+AR119+AR130+AR174+AR196+AR219+AR228+AR283+AR306+AR368+AR390+AR412+AR431+AR452+AR498+AR535+AR564+AR592+AR617+AR620+AR640+AR719+AR738+AR744+AR792+AR970+AR976+AR1071+SUM(AR362:AR364)+AR928</f>
        <v>0</v>
      </c>
      <c r="AS1097" s="96">
        <f>+AS43+AS48+AS89+AS112+AS119+AS130+AS174+AS196+AS219+AS228+AS283+AS306+AS368+AS390+AS412+AS431+AS452+AS498+AS535+AS564+AS592+AS617+AS620+AS640+AS719+AS738+AS744+AS792+AS970+AS976+AS1071+SUM(AS362:AS364)+AS928</f>
        <v>132050000</v>
      </c>
      <c r="AT1097" s="96">
        <f>+AT43+AT48+AT89+AT112+AT119+AT130+AT174+AT196+AT219+AT228+AT283+AT306+AT368+AT390+AT412+AT431+AT452+AT498+AT535+AT564+AT592+AT617+AT620+AT640+AT719+AT738+AT744+AT792+AT970+AT976+AT1071+SUM(AT362:AT364)+AT928</f>
        <v>104145000</v>
      </c>
      <c r="AU1097" s="96">
        <f>+AU43+AU48+AU89+AU112+AU119+AU130+AU174+AU196+AU219+AU228+AU283+AU306+AU368+AU390+AU412+AU431+AU452+AU498+AU535+AU564+AU592+AU617+AU620+AU640+AU719+AU738+AU744+AU792+AU970+AU976+AU1071+SUM(AU362:AU364)+AU928</f>
        <v>236195000</v>
      </c>
      <c r="AV1097" s="352"/>
    </row>
    <row r="1098" spans="3:48" s="353" customFormat="1" hidden="1">
      <c r="P1098" s="353">
        <f>+P1097-'[4]OSEC-CY'!D243</f>
        <v>-60056000</v>
      </c>
      <c r="Q1098" s="354">
        <f>+Q1097-'[4]OSEC-CY'!D244</f>
        <v>4559459590</v>
      </c>
      <c r="R1098" s="353">
        <f>+R1097-'[4]OSEC-CY'!D245</f>
        <v>8141033963</v>
      </c>
      <c r="S1098" s="96">
        <f>SUM(P1098:R1098)</f>
        <v>12640437553</v>
      </c>
      <c r="X1098" s="353">
        <f>+X1097+'[4]OSEC-CY'!E243</f>
        <v>8023523.6200000029</v>
      </c>
      <c r="Y1098" s="353">
        <f>+Y1097+'[4]OSEC-CY'!E244</f>
        <v>1166290189.3500004</v>
      </c>
      <c r="Z1098" s="353">
        <f>+Z1097+'[4]OSEC-CY'!E245</f>
        <v>-303415296.37</v>
      </c>
      <c r="AA1098" s="353">
        <f>+AA1097+'[4]OSEC-CY'!E246</f>
        <v>870898416.60000086</v>
      </c>
      <c r="AB1098" s="353">
        <f>+AB1097-'[4]OSEC-CY'!D243+'[4]OSEC-CY'!E243</f>
        <v>-29532476.380000029</v>
      </c>
      <c r="AC1098" s="353">
        <f>+AC1097-'[4]OSEC-CY'!D244+'[4]OSEC-CY'!E244</f>
        <v>5703249779.3500004</v>
      </c>
      <c r="AD1098" s="353">
        <f>+AD1097-'[4]OSEC-CY'!D245+'[4]OSEC-CY'!E245</f>
        <v>7837618666.6299992</v>
      </c>
      <c r="AE1098" s="353">
        <f>+AE1097-'[4]OSEC-CY'!D246+'[4]OSEC-CY'!E246</f>
        <v>13511335969.600002</v>
      </c>
      <c r="AF1098" s="353">
        <f>+AF1097-'[4]OSEC-CY'!F243</f>
        <v>-22874708.947000146</v>
      </c>
      <c r="AG1098" s="353">
        <f>+AG1097-'[4]OSEC-CY'!F244</f>
        <v>5652803892.6999979</v>
      </c>
      <c r="AH1098" s="353">
        <f>+AH1097-'[4]OSEC-CY'!F245</f>
        <v>8875783288.3600006</v>
      </c>
      <c r="AI1098" s="353">
        <f>+AI1097-'[4]OSEC-CY'!F246</f>
        <v>14505712472.113003</v>
      </c>
      <c r="AJ1098" s="353">
        <f>+AJ1097-'[4]OSEC-CY'!G243</f>
        <v>-6657767.4329999238</v>
      </c>
      <c r="AK1098" s="353">
        <f>+AK1097-'[4]OSEC-CY'!G244</f>
        <v>50445886.650000095</v>
      </c>
      <c r="AL1098" s="353">
        <f>+AL1097-'[4]OSEC-CY'!G245</f>
        <v>-1038164621.7300007</v>
      </c>
      <c r="AM1098" s="353">
        <f>+AM1097-'[4]OSEC-CY'!G246</f>
        <v>-994376502.51300001</v>
      </c>
      <c r="AN1098" s="351">
        <f t="shared" si="606"/>
        <v>0.77456115270073822</v>
      </c>
      <c r="AO1098" s="351">
        <f t="shared" si="606"/>
        <v>0.99115488737094171</v>
      </c>
      <c r="AP1098" s="351">
        <f t="shared" si="606"/>
        <v>1.1324591902066077</v>
      </c>
      <c r="AQ1098" s="351">
        <f t="shared" si="606"/>
        <v>1.0735957202715045</v>
      </c>
      <c r="AV1098" s="355"/>
    </row>
    <row r="1099" spans="3:48" s="96" customFormat="1" hidden="1">
      <c r="Q1099" s="97"/>
      <c r="AN1099" s="98"/>
      <c r="AO1099" s="98"/>
      <c r="AP1099" s="98"/>
      <c r="AQ1099" s="98"/>
      <c r="AV1099" s="352"/>
    </row>
    <row r="1100" spans="3:48" s="96" customFormat="1" hidden="1">
      <c r="D1100" s="96">
        <f t="shared" ref="D1100:AU1100" si="607">+D1095+D1097-D1072</f>
        <v>139472211154.07999</v>
      </c>
      <c r="E1100" s="96">
        <f t="shared" si="607"/>
        <v>35014864892.599998</v>
      </c>
      <c r="F1100" s="96">
        <f t="shared" si="607"/>
        <v>56645984720.479996</v>
      </c>
      <c r="G1100" s="96">
        <f t="shared" si="607"/>
        <v>41831216655</v>
      </c>
      <c r="H1100" s="96">
        <f t="shared" si="607"/>
        <v>0</v>
      </c>
      <c r="I1100" s="96">
        <f t="shared" si="607"/>
        <v>0</v>
      </c>
      <c r="J1100" s="96">
        <f t="shared" si="607"/>
        <v>0</v>
      </c>
      <c r="K1100" s="96">
        <f t="shared" si="607"/>
        <v>0</v>
      </c>
      <c r="L1100" s="96">
        <f t="shared" si="607"/>
        <v>0</v>
      </c>
      <c r="M1100" s="96">
        <f t="shared" si="607"/>
        <v>0</v>
      </c>
      <c r="N1100" s="96">
        <f t="shared" si="607"/>
        <v>0</v>
      </c>
      <c r="O1100" s="96">
        <f t="shared" si="607"/>
        <v>0</v>
      </c>
      <c r="P1100" s="96">
        <f t="shared" si="607"/>
        <v>0</v>
      </c>
      <c r="Q1100" s="97">
        <f t="shared" si="607"/>
        <v>0</v>
      </c>
      <c r="R1100" s="96">
        <f t="shared" si="607"/>
        <v>0</v>
      </c>
      <c r="S1100" s="96">
        <f t="shared" si="607"/>
        <v>0</v>
      </c>
      <c r="T1100" s="96">
        <f t="shared" si="607"/>
        <v>0</v>
      </c>
      <c r="U1100" s="96">
        <f t="shared" si="607"/>
        <v>0</v>
      </c>
      <c r="V1100" s="96">
        <f t="shared" si="607"/>
        <v>0</v>
      </c>
      <c r="W1100" s="96">
        <f t="shared" si="607"/>
        <v>0</v>
      </c>
      <c r="X1100" s="96">
        <f t="shared" si="607"/>
        <v>-30206097.919999998</v>
      </c>
      <c r="Y1100" s="96">
        <f t="shared" si="607"/>
        <v>-628565722.69999981</v>
      </c>
      <c r="Z1100" s="96">
        <f t="shared" si="607"/>
        <v>2.9802322387695313E-8</v>
      </c>
      <c r="AA1100" s="96">
        <f t="shared" si="607"/>
        <v>-658771820.61999941</v>
      </c>
      <c r="AB1100" s="96">
        <f t="shared" si="607"/>
        <v>-30206097.919998169</v>
      </c>
      <c r="AC1100" s="96">
        <f t="shared" si="607"/>
        <v>-628565722.70000076</v>
      </c>
      <c r="AD1100" s="96">
        <f t="shared" si="607"/>
        <v>0</v>
      </c>
      <c r="AE1100" s="96">
        <f t="shared" si="607"/>
        <v>-658771820.61999512</v>
      </c>
      <c r="AF1100" s="96">
        <f t="shared" si="607"/>
        <v>-25653326.759998322</v>
      </c>
      <c r="AG1100" s="96">
        <f t="shared" si="607"/>
        <v>-414963433.16000366</v>
      </c>
      <c r="AH1100" s="96">
        <f t="shared" si="607"/>
        <v>0</v>
      </c>
      <c r="AI1100" s="96">
        <f t="shared" si="607"/>
        <v>-440616759.91999817</v>
      </c>
      <c r="AJ1100" s="96">
        <f t="shared" si="607"/>
        <v>-4552771.1600020528</v>
      </c>
      <c r="AK1100" s="96">
        <f t="shared" si="607"/>
        <v>-213602289.5399971</v>
      </c>
      <c r="AL1100" s="96">
        <f t="shared" si="607"/>
        <v>0</v>
      </c>
      <c r="AM1100" s="96">
        <f t="shared" si="607"/>
        <v>-218155060.70000076</v>
      </c>
      <c r="AN1100" s="98">
        <f t="shared" si="607"/>
        <v>0.92250450344869717</v>
      </c>
      <c r="AO1100" s="98">
        <f t="shared" si="607"/>
        <v>0.87768732995746268</v>
      </c>
      <c r="AP1100" s="98">
        <f t="shared" si="607"/>
        <v>0.6602588945371558</v>
      </c>
      <c r="AQ1100" s="98">
        <f t="shared" si="607"/>
        <v>0.86160302962566293</v>
      </c>
      <c r="AR1100" s="96">
        <f t="shared" si="607"/>
        <v>2.384185791015625E-7</v>
      </c>
      <c r="AS1100" s="96">
        <f t="shared" si="607"/>
        <v>-1.8477439880371094E-6</v>
      </c>
      <c r="AT1100" s="96">
        <f t="shared" si="607"/>
        <v>0</v>
      </c>
      <c r="AU1100" s="96">
        <f t="shared" si="607"/>
        <v>0</v>
      </c>
      <c r="AV1100" s="352"/>
    </row>
    <row r="1101" spans="3:48" hidden="1"/>
    <row r="1102" spans="3:48" hidden="1">
      <c r="C1102" s="356" t="s">
        <v>423</v>
      </c>
    </row>
    <row r="1103" spans="3:48" ht="24" hidden="1">
      <c r="C1103" s="357" t="s">
        <v>52</v>
      </c>
      <c r="D1103" s="337">
        <f t="shared" ref="D1103:AM1103" si="608">+D52+D307+D985+D175+D284+D391+D413+D432+D453+D499+D565+D593+D720</f>
        <v>67373000</v>
      </c>
      <c r="E1103" s="337">
        <f t="shared" si="608"/>
        <v>418425000</v>
      </c>
      <c r="F1103" s="337">
        <f t="shared" si="608"/>
        <v>305787000</v>
      </c>
      <c r="G1103" s="337">
        <f t="shared" si="608"/>
        <v>791585000</v>
      </c>
      <c r="H1103" s="337">
        <f t="shared" si="608"/>
        <v>4575000</v>
      </c>
      <c r="I1103" s="337">
        <f t="shared" si="608"/>
        <v>-4575000</v>
      </c>
      <c r="J1103" s="337">
        <f t="shared" si="608"/>
        <v>0</v>
      </c>
      <c r="K1103" s="337">
        <f t="shared" si="608"/>
        <v>0</v>
      </c>
      <c r="L1103" s="337">
        <f t="shared" si="608"/>
        <v>71948000</v>
      </c>
      <c r="M1103" s="337">
        <f t="shared" si="608"/>
        <v>413850000</v>
      </c>
      <c r="N1103" s="337">
        <f t="shared" si="608"/>
        <v>305787000</v>
      </c>
      <c r="O1103" s="337">
        <f t="shared" si="608"/>
        <v>791585000</v>
      </c>
      <c r="P1103" s="337">
        <f t="shared" si="608"/>
        <v>67373000</v>
      </c>
      <c r="Q1103" s="97">
        <f t="shared" si="608"/>
        <v>418425000</v>
      </c>
      <c r="R1103" s="337">
        <f t="shared" si="608"/>
        <v>835000</v>
      </c>
      <c r="S1103" s="337">
        <f t="shared" si="608"/>
        <v>486633000</v>
      </c>
      <c r="T1103" s="337">
        <f t="shared" si="608"/>
        <v>4575000</v>
      </c>
      <c r="U1103" s="337">
        <f t="shared" si="608"/>
        <v>-4575000</v>
      </c>
      <c r="V1103" s="337">
        <f t="shared" si="608"/>
        <v>0</v>
      </c>
      <c r="W1103" s="337">
        <f t="shared" si="608"/>
        <v>0</v>
      </c>
      <c r="X1103" s="96">
        <f t="shared" si="608"/>
        <v>0</v>
      </c>
      <c r="Y1103" s="96">
        <f t="shared" si="608"/>
        <v>41727436</v>
      </c>
      <c r="Z1103" s="96">
        <f t="shared" si="608"/>
        <v>3817835.12</v>
      </c>
      <c r="AA1103" s="337">
        <f t="shared" si="608"/>
        <v>45545271.119999997</v>
      </c>
      <c r="AB1103" s="337">
        <f t="shared" si="608"/>
        <v>71948000</v>
      </c>
      <c r="AC1103" s="337">
        <f t="shared" si="608"/>
        <v>455577436</v>
      </c>
      <c r="AD1103" s="337">
        <f t="shared" si="608"/>
        <v>4652835.12</v>
      </c>
      <c r="AE1103" s="337">
        <f t="shared" si="608"/>
        <v>532178271.12</v>
      </c>
      <c r="AF1103" s="337">
        <f t="shared" si="608"/>
        <v>68374632.969999999</v>
      </c>
      <c r="AG1103" s="337">
        <f t="shared" si="608"/>
        <v>397197559.19</v>
      </c>
      <c r="AH1103" s="337">
        <f t="shared" si="608"/>
        <v>3817835.12</v>
      </c>
      <c r="AI1103" s="337">
        <f t="shared" si="608"/>
        <v>469390027.27999997</v>
      </c>
      <c r="AJ1103" s="337">
        <f t="shared" si="608"/>
        <v>3573367.0300000012</v>
      </c>
      <c r="AK1103" s="337">
        <f t="shared" si="608"/>
        <v>58379876.809999987</v>
      </c>
      <c r="AL1103" s="337">
        <f t="shared" si="608"/>
        <v>835000</v>
      </c>
      <c r="AM1103" s="337">
        <f t="shared" si="608"/>
        <v>62788243.839999989</v>
      </c>
      <c r="AN1103" s="351">
        <f t="shared" ref="AN1103:AQ1138" si="609">IF(AB1103=0," ",AF1103/AB1103)</f>
        <v>0.95033403249569126</v>
      </c>
      <c r="AO1103" s="351">
        <f t="shared" si="609"/>
        <v>0.8718552057306016</v>
      </c>
      <c r="AP1103" s="351">
        <f t="shared" si="609"/>
        <v>0.82053952515729811</v>
      </c>
      <c r="AQ1103" s="351">
        <f t="shared" si="609"/>
        <v>0.88201652106565998</v>
      </c>
      <c r="AR1103" s="337">
        <f>+AR52+AR307+AR985+AR175+AR284+AR391+AR413+AR432+AR453+AR499+AR565+AR593+AR720</f>
        <v>0</v>
      </c>
      <c r="AS1103" s="337">
        <f>+AS52+AS307+AS985+AS175+AS284+AS391+AS413+AS432+AS453+AS499+AS565+AS593+AS720</f>
        <v>0</v>
      </c>
      <c r="AT1103" s="337">
        <f>+AT52+AT307+AT985+AT175+AT284+AT391+AT413+AT432+AT453+AT499+AT565+AT593+AT720</f>
        <v>304952000</v>
      </c>
      <c r="AU1103" s="337">
        <f>+AU52+AU307+AU985</f>
        <v>0</v>
      </c>
    </row>
    <row r="1104" spans="3:48" hidden="1">
      <c r="C1104" s="357" t="s">
        <v>424</v>
      </c>
      <c r="D1104" s="337">
        <f t="shared" ref="D1104:AM1105" si="610">+D54+D309+D987+D177+D286+D393+D415+D434+D455+D501+D567+D595+D722</f>
        <v>109519000</v>
      </c>
      <c r="E1104" s="337">
        <f t="shared" si="610"/>
        <v>423102000</v>
      </c>
      <c r="F1104" s="337">
        <f t="shared" si="610"/>
        <v>386205000</v>
      </c>
      <c r="G1104" s="337">
        <f t="shared" si="610"/>
        <v>918826000</v>
      </c>
      <c r="H1104" s="337">
        <f t="shared" si="610"/>
        <v>4250000</v>
      </c>
      <c r="I1104" s="337">
        <f t="shared" si="610"/>
        <v>-4250000</v>
      </c>
      <c r="J1104" s="337">
        <f t="shared" si="610"/>
        <v>0</v>
      </c>
      <c r="K1104" s="337">
        <f t="shared" si="610"/>
        <v>0</v>
      </c>
      <c r="L1104" s="337">
        <f t="shared" si="610"/>
        <v>113769000</v>
      </c>
      <c r="M1104" s="337">
        <f t="shared" si="610"/>
        <v>418852000</v>
      </c>
      <c r="N1104" s="337">
        <f t="shared" si="610"/>
        <v>386205000</v>
      </c>
      <c r="O1104" s="337">
        <f t="shared" si="610"/>
        <v>918826000</v>
      </c>
      <c r="P1104" s="337">
        <f t="shared" si="610"/>
        <v>109519000</v>
      </c>
      <c r="Q1104" s="97">
        <f t="shared" si="610"/>
        <v>423102000</v>
      </c>
      <c r="R1104" s="337">
        <f t="shared" si="610"/>
        <v>116436471</v>
      </c>
      <c r="S1104" s="337">
        <f t="shared" si="610"/>
        <v>649057471</v>
      </c>
      <c r="T1104" s="337">
        <f t="shared" si="610"/>
        <v>4250000</v>
      </c>
      <c r="U1104" s="337">
        <f t="shared" si="610"/>
        <v>-4250000</v>
      </c>
      <c r="V1104" s="337">
        <f t="shared" si="610"/>
        <v>0</v>
      </c>
      <c r="W1104" s="337">
        <f t="shared" si="610"/>
        <v>0</v>
      </c>
      <c r="X1104" s="96">
        <f t="shared" si="610"/>
        <v>-8778445.4000000004</v>
      </c>
      <c r="Y1104" s="96">
        <f t="shared" si="610"/>
        <v>106066493.5</v>
      </c>
      <c r="Z1104" s="96">
        <f t="shared" si="610"/>
        <v>5459592</v>
      </c>
      <c r="AA1104" s="337">
        <f t="shared" si="610"/>
        <v>102747640.09999999</v>
      </c>
      <c r="AB1104" s="337">
        <f t="shared" si="610"/>
        <v>104990554.59999999</v>
      </c>
      <c r="AC1104" s="337">
        <f t="shared" si="610"/>
        <v>524918493.5</v>
      </c>
      <c r="AD1104" s="337">
        <f t="shared" si="610"/>
        <v>121896063</v>
      </c>
      <c r="AE1104" s="337">
        <f t="shared" si="610"/>
        <v>751805111.10000002</v>
      </c>
      <c r="AF1104" s="337">
        <f t="shared" si="610"/>
        <v>92690700.450000003</v>
      </c>
      <c r="AG1104" s="337">
        <f t="shared" si="610"/>
        <v>495661679.52300012</v>
      </c>
      <c r="AH1104" s="337">
        <f t="shared" si="610"/>
        <v>76744996.310000002</v>
      </c>
      <c r="AI1104" s="337">
        <f t="shared" si="610"/>
        <v>665097376.28299999</v>
      </c>
      <c r="AJ1104" s="337">
        <f t="shared" si="610"/>
        <v>12299854.150000002</v>
      </c>
      <c r="AK1104" s="337">
        <f t="shared" si="610"/>
        <v>29256813.976999991</v>
      </c>
      <c r="AL1104" s="337">
        <f t="shared" si="610"/>
        <v>45151066.689999998</v>
      </c>
      <c r="AM1104" s="337">
        <f t="shared" si="610"/>
        <v>86707734.816999987</v>
      </c>
      <c r="AN1104" s="351">
        <f t="shared" si="609"/>
        <v>0.88284799335653774</v>
      </c>
      <c r="AO1104" s="351">
        <f t="shared" si="609"/>
        <v>0.94426408225413405</v>
      </c>
      <c r="AP1104" s="351">
        <f t="shared" si="609"/>
        <v>0.62959372453235019</v>
      </c>
      <c r="AQ1104" s="351">
        <f t="shared" si="609"/>
        <v>0.88466727142871637</v>
      </c>
      <c r="AR1104" s="337">
        <f t="shared" ref="AR1104:AT1105" si="611">+AR54+AR309+AR987+AR177+AR286+AR393+AR415+AR434+AR455+AR501+AR567+AR595+AR722</f>
        <v>0</v>
      </c>
      <c r="AS1104" s="337">
        <f t="shared" si="611"/>
        <v>0</v>
      </c>
      <c r="AT1104" s="337">
        <f t="shared" si="611"/>
        <v>269768529</v>
      </c>
      <c r="AU1104" s="337">
        <f>+AU54+AU309+AU987</f>
        <v>0</v>
      </c>
    </row>
    <row r="1105" spans="1:49" ht="24" hidden="1">
      <c r="C1105" s="357" t="s">
        <v>91</v>
      </c>
      <c r="D1105" s="337">
        <f t="shared" si="610"/>
        <v>77595000</v>
      </c>
      <c r="E1105" s="337">
        <f t="shared" si="610"/>
        <v>277126000</v>
      </c>
      <c r="F1105" s="337">
        <f t="shared" si="610"/>
        <v>237726000</v>
      </c>
      <c r="G1105" s="337">
        <f t="shared" si="610"/>
        <v>592447000</v>
      </c>
      <c r="H1105" s="337">
        <f t="shared" si="610"/>
        <v>0</v>
      </c>
      <c r="I1105" s="337">
        <f t="shared" si="610"/>
        <v>0</v>
      </c>
      <c r="J1105" s="337">
        <f t="shared" si="610"/>
        <v>0</v>
      </c>
      <c r="K1105" s="337">
        <f t="shared" si="610"/>
        <v>0</v>
      </c>
      <c r="L1105" s="337">
        <f t="shared" si="610"/>
        <v>77595000</v>
      </c>
      <c r="M1105" s="337">
        <f t="shared" si="610"/>
        <v>277126000</v>
      </c>
      <c r="N1105" s="337">
        <f t="shared" si="610"/>
        <v>237726000</v>
      </c>
      <c r="O1105" s="337">
        <f t="shared" si="610"/>
        <v>592447000</v>
      </c>
      <c r="P1105" s="337">
        <f t="shared" si="610"/>
        <v>77595000</v>
      </c>
      <c r="Q1105" s="97">
        <f t="shared" si="610"/>
        <v>277126000</v>
      </c>
      <c r="R1105" s="337">
        <f t="shared" si="610"/>
        <v>56784010</v>
      </c>
      <c r="S1105" s="337">
        <f t="shared" si="610"/>
        <v>411505010</v>
      </c>
      <c r="T1105" s="337">
        <f t="shared" si="610"/>
        <v>0</v>
      </c>
      <c r="U1105" s="337">
        <f t="shared" si="610"/>
        <v>0</v>
      </c>
      <c r="V1105" s="337">
        <f t="shared" si="610"/>
        <v>0</v>
      </c>
      <c r="W1105" s="337">
        <f t="shared" si="610"/>
        <v>0</v>
      </c>
      <c r="X1105" s="96">
        <f t="shared" si="610"/>
        <v>-12558873</v>
      </c>
      <c r="Y1105" s="96">
        <f t="shared" si="610"/>
        <v>99559352</v>
      </c>
      <c r="Z1105" s="96">
        <f t="shared" si="610"/>
        <v>207400</v>
      </c>
      <c r="AA1105" s="337">
        <f t="shared" si="610"/>
        <v>87207879</v>
      </c>
      <c r="AB1105" s="337">
        <f t="shared" si="610"/>
        <v>65036127</v>
      </c>
      <c r="AC1105" s="337">
        <f t="shared" si="610"/>
        <v>376685352</v>
      </c>
      <c r="AD1105" s="337">
        <f t="shared" si="610"/>
        <v>56991410</v>
      </c>
      <c r="AE1105" s="337">
        <f t="shared" si="610"/>
        <v>498712889</v>
      </c>
      <c r="AF1105" s="337">
        <f t="shared" si="610"/>
        <v>65032445.990000002</v>
      </c>
      <c r="AG1105" s="337">
        <f t="shared" si="610"/>
        <v>348192888.31000006</v>
      </c>
      <c r="AH1105" s="337">
        <f t="shared" si="610"/>
        <v>38683038.760000005</v>
      </c>
      <c r="AI1105" s="337">
        <f t="shared" si="610"/>
        <v>451908373.06</v>
      </c>
      <c r="AJ1105" s="337">
        <f t="shared" si="610"/>
        <v>3681.0100000048988</v>
      </c>
      <c r="AK1105" s="337">
        <f t="shared" si="610"/>
        <v>28492463.690000001</v>
      </c>
      <c r="AL1105" s="337">
        <f t="shared" si="610"/>
        <v>18308371.239999995</v>
      </c>
      <c r="AM1105" s="337">
        <f t="shared" si="610"/>
        <v>46804515.939999998</v>
      </c>
      <c r="AN1105" s="351">
        <f t="shared" si="609"/>
        <v>0.99994340053490582</v>
      </c>
      <c r="AO1105" s="351">
        <f t="shared" si="609"/>
        <v>0.92436004336584887</v>
      </c>
      <c r="AP1105" s="351">
        <f t="shared" si="609"/>
        <v>0.67875209193806585</v>
      </c>
      <c r="AQ1105" s="351">
        <f t="shared" si="609"/>
        <v>0.90614937577841503</v>
      </c>
      <c r="AR1105" s="337">
        <f t="shared" si="611"/>
        <v>0</v>
      </c>
      <c r="AS1105" s="337">
        <f t="shared" si="611"/>
        <v>0</v>
      </c>
      <c r="AT1105" s="337">
        <f t="shared" si="611"/>
        <v>180941990</v>
      </c>
      <c r="AU1105" s="337">
        <f>+AU55+AU310+AU988</f>
        <v>0</v>
      </c>
    </row>
    <row r="1106" spans="1:49" hidden="1">
      <c r="C1106" s="357" t="s">
        <v>88</v>
      </c>
      <c r="D1106" s="337">
        <f t="shared" ref="D1106:AM1106" si="612">+D53+D308+D986+D176+D285+D392+D414+D433+D454+D500+D566+D594+D721</f>
        <v>51836000</v>
      </c>
      <c r="E1106" s="337">
        <f t="shared" si="612"/>
        <v>263887000</v>
      </c>
      <c r="F1106" s="337">
        <f t="shared" si="612"/>
        <v>168823000</v>
      </c>
      <c r="G1106" s="337">
        <f t="shared" si="612"/>
        <v>484546000</v>
      </c>
      <c r="H1106" s="337">
        <f t="shared" si="612"/>
        <v>3685315</v>
      </c>
      <c r="I1106" s="337">
        <f t="shared" si="612"/>
        <v>-3685315</v>
      </c>
      <c r="J1106" s="337">
        <f t="shared" si="612"/>
        <v>0</v>
      </c>
      <c r="K1106" s="337">
        <f t="shared" si="612"/>
        <v>0</v>
      </c>
      <c r="L1106" s="337">
        <f t="shared" si="612"/>
        <v>55521315</v>
      </c>
      <c r="M1106" s="337">
        <f t="shared" si="612"/>
        <v>260201685</v>
      </c>
      <c r="N1106" s="337">
        <f t="shared" si="612"/>
        <v>168823000</v>
      </c>
      <c r="O1106" s="337">
        <f t="shared" si="612"/>
        <v>484546000</v>
      </c>
      <c r="P1106" s="337">
        <f t="shared" si="612"/>
        <v>51836000</v>
      </c>
      <c r="Q1106" s="97">
        <f t="shared" si="612"/>
        <v>263887000</v>
      </c>
      <c r="R1106" s="337">
        <f t="shared" si="612"/>
        <v>26507599</v>
      </c>
      <c r="S1106" s="337">
        <f t="shared" si="612"/>
        <v>342230599</v>
      </c>
      <c r="T1106" s="337">
        <f t="shared" si="612"/>
        <v>3685315</v>
      </c>
      <c r="U1106" s="337">
        <f t="shared" si="612"/>
        <v>-3685315</v>
      </c>
      <c r="V1106" s="337">
        <f t="shared" si="612"/>
        <v>0</v>
      </c>
      <c r="W1106" s="337">
        <f t="shared" si="612"/>
        <v>0</v>
      </c>
      <c r="X1106" s="96">
        <f t="shared" si="612"/>
        <v>0</v>
      </c>
      <c r="Y1106" s="96">
        <f t="shared" si="612"/>
        <v>58777626</v>
      </c>
      <c r="Z1106" s="96">
        <f t="shared" si="612"/>
        <v>1225000</v>
      </c>
      <c r="AA1106" s="337">
        <f t="shared" si="612"/>
        <v>60002626</v>
      </c>
      <c r="AB1106" s="337">
        <f t="shared" si="612"/>
        <v>55521315</v>
      </c>
      <c r="AC1106" s="337">
        <f t="shared" si="612"/>
        <v>318979311</v>
      </c>
      <c r="AD1106" s="337">
        <f t="shared" si="612"/>
        <v>27732599</v>
      </c>
      <c r="AE1106" s="337">
        <f t="shared" si="612"/>
        <v>402233225</v>
      </c>
      <c r="AF1106" s="337">
        <f t="shared" si="612"/>
        <v>51552431.909999996</v>
      </c>
      <c r="AG1106" s="337">
        <f t="shared" si="612"/>
        <v>284586649.53299999</v>
      </c>
      <c r="AH1106" s="337">
        <f t="shared" si="612"/>
        <v>18700999</v>
      </c>
      <c r="AI1106" s="337">
        <f t="shared" si="612"/>
        <v>354840080.44299996</v>
      </c>
      <c r="AJ1106" s="337">
        <f t="shared" si="612"/>
        <v>3968883.0900000008</v>
      </c>
      <c r="AK1106" s="337">
        <f t="shared" si="612"/>
        <v>34392661.467000008</v>
      </c>
      <c r="AL1106" s="337">
        <f t="shared" si="612"/>
        <v>9031600</v>
      </c>
      <c r="AM1106" s="337">
        <f t="shared" si="612"/>
        <v>47393144.557000004</v>
      </c>
      <c r="AN1106" s="351">
        <f t="shared" si="609"/>
        <v>0.92851604667504717</v>
      </c>
      <c r="AO1106" s="351">
        <f t="shared" si="609"/>
        <v>0.89217902139427463</v>
      </c>
      <c r="AP1106" s="351">
        <f t="shared" si="609"/>
        <v>0.67433272301669234</v>
      </c>
      <c r="AQ1106" s="351">
        <f t="shared" si="609"/>
        <v>0.8821749631522855</v>
      </c>
      <c r="AR1106" s="337">
        <f>+AR53+AR308+AR986+AR176+AR285+AR392+AR414+AR433+AR454+AR500+AR566+AR594+AR721</f>
        <v>0</v>
      </c>
      <c r="AS1106" s="337">
        <f>+AS53+AS308+AS986+AS176+AS285+AS392+AS414+AS433+AS454+AS500+AS566+AS594+AS721</f>
        <v>0</v>
      </c>
      <c r="AT1106" s="337">
        <f>+AT53+AT308+AT986+AT176+AT285+AT392+AT414+AT433+AT454+AT500+AT566+AT594+AT721</f>
        <v>142315401</v>
      </c>
      <c r="AU1106" s="337">
        <f>+AU53+AU308+AU986</f>
        <v>0</v>
      </c>
    </row>
    <row r="1107" spans="1:49" hidden="1">
      <c r="C1107" s="357" t="s">
        <v>93</v>
      </c>
      <c r="D1107" s="337">
        <f t="shared" ref="D1107:AM1114" si="613">+D56+D311+D989+D179+D288+D395+D417+D436+D457+D503+D569+D597+D724</f>
        <v>65778000</v>
      </c>
      <c r="E1107" s="337">
        <f t="shared" si="613"/>
        <v>388882000</v>
      </c>
      <c r="F1107" s="337">
        <f t="shared" si="613"/>
        <v>575167000</v>
      </c>
      <c r="G1107" s="337">
        <f t="shared" si="613"/>
        <v>1029827000</v>
      </c>
      <c r="H1107" s="337">
        <f t="shared" si="613"/>
        <v>0</v>
      </c>
      <c r="I1107" s="337">
        <f t="shared" si="613"/>
        <v>0</v>
      </c>
      <c r="J1107" s="337">
        <f t="shared" si="613"/>
        <v>0</v>
      </c>
      <c r="K1107" s="337">
        <f t="shared" si="613"/>
        <v>0</v>
      </c>
      <c r="L1107" s="337">
        <f t="shared" si="613"/>
        <v>65778000</v>
      </c>
      <c r="M1107" s="337">
        <f t="shared" si="613"/>
        <v>388882000</v>
      </c>
      <c r="N1107" s="337">
        <f t="shared" si="613"/>
        <v>575167000</v>
      </c>
      <c r="O1107" s="337">
        <f t="shared" si="613"/>
        <v>1029827000</v>
      </c>
      <c r="P1107" s="337">
        <f t="shared" si="613"/>
        <v>65778000</v>
      </c>
      <c r="Q1107" s="97">
        <f t="shared" si="613"/>
        <v>388882000</v>
      </c>
      <c r="R1107" s="337">
        <f t="shared" si="613"/>
        <v>110846840</v>
      </c>
      <c r="S1107" s="337">
        <f t="shared" si="613"/>
        <v>565506840</v>
      </c>
      <c r="T1107" s="337">
        <f t="shared" si="613"/>
        <v>0</v>
      </c>
      <c r="U1107" s="337">
        <f t="shared" si="613"/>
        <v>0</v>
      </c>
      <c r="V1107" s="337">
        <f t="shared" si="613"/>
        <v>0</v>
      </c>
      <c r="W1107" s="337">
        <f t="shared" si="613"/>
        <v>0</v>
      </c>
      <c r="X1107" s="96">
        <f t="shared" si="613"/>
        <v>0</v>
      </c>
      <c r="Y1107" s="96">
        <f t="shared" si="613"/>
        <v>233205830</v>
      </c>
      <c r="Z1107" s="96">
        <f t="shared" si="613"/>
        <v>14283224</v>
      </c>
      <c r="AA1107" s="337">
        <f t="shared" si="613"/>
        <v>247489054</v>
      </c>
      <c r="AB1107" s="337">
        <f t="shared" si="613"/>
        <v>65778000</v>
      </c>
      <c r="AC1107" s="337">
        <f t="shared" si="613"/>
        <v>622087830</v>
      </c>
      <c r="AD1107" s="337">
        <f t="shared" si="613"/>
        <v>125130064</v>
      </c>
      <c r="AE1107" s="337">
        <f t="shared" si="613"/>
        <v>812995894</v>
      </c>
      <c r="AF1107" s="337">
        <f t="shared" si="613"/>
        <v>65778000</v>
      </c>
      <c r="AG1107" s="337">
        <f t="shared" si="613"/>
        <v>596315154.07000005</v>
      </c>
      <c r="AH1107" s="337">
        <f t="shared" si="613"/>
        <v>33459064.629999999</v>
      </c>
      <c r="AI1107" s="337">
        <f t="shared" si="613"/>
        <v>695552218.70000005</v>
      </c>
      <c r="AJ1107" s="337">
        <f t="shared" si="613"/>
        <v>0</v>
      </c>
      <c r="AK1107" s="337">
        <f t="shared" si="613"/>
        <v>25772675.930000003</v>
      </c>
      <c r="AL1107" s="337">
        <f t="shared" si="613"/>
        <v>91670999.370000005</v>
      </c>
      <c r="AM1107" s="337">
        <f t="shared" si="613"/>
        <v>117443675.30000001</v>
      </c>
      <c r="AN1107" s="351">
        <f t="shared" si="609"/>
        <v>1</v>
      </c>
      <c r="AO1107" s="351">
        <f t="shared" si="609"/>
        <v>0.95857067975433641</v>
      </c>
      <c r="AP1107" s="351">
        <f t="shared" si="609"/>
        <v>0.26739429007244814</v>
      </c>
      <c r="AQ1107" s="351">
        <f t="shared" si="609"/>
        <v>0.8555421052347898</v>
      </c>
      <c r="AR1107" s="337">
        <f t="shared" ref="AR1107:AT1118" si="614">+AR56+AR311+AR989+AR179+AR288+AR395+AR417+AR436+AR457+AR503+AR569+AR597+AR724</f>
        <v>0</v>
      </c>
      <c r="AS1107" s="337">
        <f t="shared" si="614"/>
        <v>0</v>
      </c>
      <c r="AT1107" s="337">
        <f t="shared" si="614"/>
        <v>464320160</v>
      </c>
      <c r="AU1107" s="337">
        <f t="shared" ref="AU1107:AU1118" si="615">+AU56+AU311+AU989</f>
        <v>0</v>
      </c>
    </row>
    <row r="1108" spans="1:49" hidden="1">
      <c r="C1108" s="357" t="s">
        <v>95</v>
      </c>
      <c r="D1108" s="337">
        <f t="shared" si="613"/>
        <v>71269000</v>
      </c>
      <c r="E1108" s="337">
        <f t="shared" si="613"/>
        <v>445101000</v>
      </c>
      <c r="F1108" s="337">
        <f t="shared" si="613"/>
        <v>423379000</v>
      </c>
      <c r="G1108" s="337">
        <f t="shared" si="613"/>
        <v>939749000</v>
      </c>
      <c r="H1108" s="337">
        <f t="shared" si="613"/>
        <v>5058750</v>
      </c>
      <c r="I1108" s="337">
        <f t="shared" si="613"/>
        <v>-5058750</v>
      </c>
      <c r="J1108" s="337">
        <f t="shared" si="613"/>
        <v>0</v>
      </c>
      <c r="K1108" s="337">
        <f t="shared" si="613"/>
        <v>0</v>
      </c>
      <c r="L1108" s="337">
        <f t="shared" si="613"/>
        <v>76327750</v>
      </c>
      <c r="M1108" s="337">
        <f t="shared" si="613"/>
        <v>440042250</v>
      </c>
      <c r="N1108" s="337">
        <f t="shared" si="613"/>
        <v>423379000</v>
      </c>
      <c r="O1108" s="337">
        <f t="shared" si="613"/>
        <v>939749000</v>
      </c>
      <c r="P1108" s="337">
        <f t="shared" si="613"/>
        <v>71269000</v>
      </c>
      <c r="Q1108" s="97">
        <f t="shared" si="613"/>
        <v>445101000</v>
      </c>
      <c r="R1108" s="337">
        <f t="shared" si="613"/>
        <v>135281550</v>
      </c>
      <c r="S1108" s="337">
        <f t="shared" si="613"/>
        <v>651651550</v>
      </c>
      <c r="T1108" s="337">
        <f t="shared" si="613"/>
        <v>5058750</v>
      </c>
      <c r="U1108" s="337">
        <f t="shared" si="613"/>
        <v>-5058750</v>
      </c>
      <c r="V1108" s="337">
        <f t="shared" si="613"/>
        <v>0</v>
      </c>
      <c r="W1108" s="337">
        <f t="shared" si="613"/>
        <v>0</v>
      </c>
      <c r="X1108" s="96">
        <f t="shared" si="613"/>
        <v>-450006.72</v>
      </c>
      <c r="Y1108" s="96">
        <f t="shared" si="613"/>
        <v>223128194</v>
      </c>
      <c r="Z1108" s="96">
        <f t="shared" si="613"/>
        <v>29278080.5</v>
      </c>
      <c r="AA1108" s="337">
        <f t="shared" si="613"/>
        <v>251956267.78</v>
      </c>
      <c r="AB1108" s="337">
        <f t="shared" si="613"/>
        <v>75877743.280000001</v>
      </c>
      <c r="AC1108" s="337">
        <f t="shared" si="613"/>
        <v>663170444</v>
      </c>
      <c r="AD1108" s="337">
        <f t="shared" si="613"/>
        <v>164559630.5</v>
      </c>
      <c r="AE1108" s="337">
        <f t="shared" si="613"/>
        <v>903607817.77999997</v>
      </c>
      <c r="AF1108" s="337">
        <f t="shared" si="613"/>
        <v>70371452.239999995</v>
      </c>
      <c r="AG1108" s="337">
        <f t="shared" si="613"/>
        <v>640952411.38</v>
      </c>
      <c r="AH1108" s="337">
        <f t="shared" si="613"/>
        <v>140732576.68000001</v>
      </c>
      <c r="AI1108" s="337">
        <f t="shared" si="613"/>
        <v>852056440.29999995</v>
      </c>
      <c r="AJ1108" s="337">
        <f t="shared" si="613"/>
        <v>5506291.0400000075</v>
      </c>
      <c r="AK1108" s="337">
        <f t="shared" si="613"/>
        <v>22218032.619999964</v>
      </c>
      <c r="AL1108" s="337">
        <f t="shared" si="613"/>
        <v>23827053.819999993</v>
      </c>
      <c r="AM1108" s="337">
        <f t="shared" si="613"/>
        <v>51551377.479999967</v>
      </c>
      <c r="AN1108" s="351">
        <f t="shared" si="609"/>
        <v>0.92743206634808595</v>
      </c>
      <c r="AO1108" s="351">
        <f t="shared" si="609"/>
        <v>0.96649725146677379</v>
      </c>
      <c r="AP1108" s="351">
        <f t="shared" si="609"/>
        <v>0.85520717476331476</v>
      </c>
      <c r="AQ1108" s="351">
        <f t="shared" si="609"/>
        <v>0.94294938969579478</v>
      </c>
      <c r="AR1108" s="337">
        <f t="shared" si="614"/>
        <v>0</v>
      </c>
      <c r="AS1108" s="337">
        <f t="shared" si="614"/>
        <v>0</v>
      </c>
      <c r="AT1108" s="337">
        <f t="shared" si="614"/>
        <v>288097450</v>
      </c>
      <c r="AU1108" s="337">
        <f t="shared" si="615"/>
        <v>0</v>
      </c>
    </row>
    <row r="1109" spans="1:49" hidden="1">
      <c r="C1109" s="357" t="s">
        <v>97</v>
      </c>
      <c r="D1109" s="337">
        <f t="shared" si="613"/>
        <v>48738000</v>
      </c>
      <c r="E1109" s="337">
        <f t="shared" si="613"/>
        <v>329391000</v>
      </c>
      <c r="F1109" s="337">
        <f t="shared" si="613"/>
        <v>291037000</v>
      </c>
      <c r="G1109" s="337">
        <f t="shared" si="613"/>
        <v>669166000</v>
      </c>
      <c r="H1109" s="337">
        <f t="shared" si="613"/>
        <v>0</v>
      </c>
      <c r="I1109" s="337">
        <f t="shared" si="613"/>
        <v>0</v>
      </c>
      <c r="J1109" s="337">
        <f t="shared" si="613"/>
        <v>0</v>
      </c>
      <c r="K1109" s="337">
        <f t="shared" si="613"/>
        <v>0</v>
      </c>
      <c r="L1109" s="337">
        <f t="shared" si="613"/>
        <v>48738000</v>
      </c>
      <c r="M1109" s="337">
        <f t="shared" si="613"/>
        <v>329391000</v>
      </c>
      <c r="N1109" s="337">
        <f t="shared" si="613"/>
        <v>291037000</v>
      </c>
      <c r="O1109" s="337">
        <f t="shared" si="613"/>
        <v>669166000</v>
      </c>
      <c r="P1109" s="337">
        <f t="shared" si="613"/>
        <v>48738000</v>
      </c>
      <c r="Q1109" s="97">
        <f t="shared" si="613"/>
        <v>329391000</v>
      </c>
      <c r="R1109" s="337">
        <f t="shared" si="613"/>
        <v>41753374</v>
      </c>
      <c r="S1109" s="337">
        <f t="shared" si="613"/>
        <v>419882374</v>
      </c>
      <c r="T1109" s="337">
        <f t="shared" si="613"/>
        <v>0</v>
      </c>
      <c r="U1109" s="337">
        <f t="shared" si="613"/>
        <v>0</v>
      </c>
      <c r="V1109" s="337">
        <f t="shared" si="613"/>
        <v>0</v>
      </c>
      <c r="W1109" s="337">
        <f t="shared" si="613"/>
        <v>0</v>
      </c>
      <c r="X1109" s="96">
        <f t="shared" si="613"/>
        <v>0</v>
      </c>
      <c r="Y1109" s="96">
        <f t="shared" si="613"/>
        <v>89648452</v>
      </c>
      <c r="Z1109" s="96">
        <f t="shared" si="613"/>
        <v>83686983.319999993</v>
      </c>
      <c r="AA1109" s="337">
        <f t="shared" si="613"/>
        <v>173335435.31999999</v>
      </c>
      <c r="AB1109" s="337">
        <f t="shared" si="613"/>
        <v>48738000</v>
      </c>
      <c r="AC1109" s="337">
        <f t="shared" si="613"/>
        <v>419039452</v>
      </c>
      <c r="AD1109" s="337">
        <f t="shared" si="613"/>
        <v>125440357.31999999</v>
      </c>
      <c r="AE1109" s="337">
        <f t="shared" si="613"/>
        <v>593217809.31999993</v>
      </c>
      <c r="AF1109" s="337">
        <f t="shared" si="613"/>
        <v>48738000</v>
      </c>
      <c r="AG1109" s="337">
        <f t="shared" si="613"/>
        <v>412265415.22999996</v>
      </c>
      <c r="AH1109" s="337">
        <f t="shared" si="613"/>
        <v>125440357.31999999</v>
      </c>
      <c r="AI1109" s="337">
        <f t="shared" si="613"/>
        <v>586443772.54999995</v>
      </c>
      <c r="AJ1109" s="337">
        <f t="shared" si="613"/>
        <v>3.7252902984619141E-9</v>
      </c>
      <c r="AK1109" s="337">
        <f t="shared" si="613"/>
        <v>6774036.7699999874</v>
      </c>
      <c r="AL1109" s="337">
        <f t="shared" si="613"/>
        <v>0</v>
      </c>
      <c r="AM1109" s="337">
        <f t="shared" si="613"/>
        <v>6774036.7699999912</v>
      </c>
      <c r="AN1109" s="351">
        <f t="shared" si="609"/>
        <v>1</v>
      </c>
      <c r="AO1109" s="351">
        <f t="shared" si="609"/>
        <v>0.98383436991989948</v>
      </c>
      <c r="AP1109" s="351">
        <f t="shared" si="609"/>
        <v>1</v>
      </c>
      <c r="AQ1109" s="351">
        <f t="shared" si="609"/>
        <v>0.98858086075034568</v>
      </c>
      <c r="AR1109" s="337">
        <f t="shared" si="614"/>
        <v>0</v>
      </c>
      <c r="AS1109" s="337">
        <f t="shared" si="614"/>
        <v>0</v>
      </c>
      <c r="AT1109" s="337">
        <f t="shared" si="614"/>
        <v>249283626</v>
      </c>
      <c r="AU1109" s="337">
        <f t="shared" si="615"/>
        <v>0</v>
      </c>
    </row>
    <row r="1110" spans="1:49" hidden="1">
      <c r="C1110" s="357" t="s">
        <v>53</v>
      </c>
      <c r="D1110" s="337">
        <f t="shared" si="613"/>
        <v>80834000</v>
      </c>
      <c r="E1110" s="337">
        <f t="shared" si="613"/>
        <v>414528000</v>
      </c>
      <c r="F1110" s="337">
        <f t="shared" si="613"/>
        <v>443546000</v>
      </c>
      <c r="G1110" s="337">
        <f t="shared" si="613"/>
        <v>938908000</v>
      </c>
      <c r="H1110" s="337">
        <f t="shared" si="613"/>
        <v>3825000</v>
      </c>
      <c r="I1110" s="337">
        <f t="shared" si="613"/>
        <v>-3825000</v>
      </c>
      <c r="J1110" s="337">
        <f t="shared" si="613"/>
        <v>0</v>
      </c>
      <c r="K1110" s="337">
        <f t="shared" si="613"/>
        <v>0</v>
      </c>
      <c r="L1110" s="337">
        <f t="shared" si="613"/>
        <v>84659000</v>
      </c>
      <c r="M1110" s="337">
        <f t="shared" si="613"/>
        <v>410703000</v>
      </c>
      <c r="N1110" s="337">
        <f t="shared" si="613"/>
        <v>443546000</v>
      </c>
      <c r="O1110" s="337">
        <f t="shared" si="613"/>
        <v>938908000</v>
      </c>
      <c r="P1110" s="337">
        <f t="shared" si="613"/>
        <v>80834000</v>
      </c>
      <c r="Q1110" s="97">
        <f t="shared" si="613"/>
        <v>414528000</v>
      </c>
      <c r="R1110" s="337">
        <f t="shared" si="613"/>
        <v>73681225</v>
      </c>
      <c r="S1110" s="337">
        <f t="shared" si="613"/>
        <v>569043225</v>
      </c>
      <c r="T1110" s="337">
        <f t="shared" si="613"/>
        <v>3825000</v>
      </c>
      <c r="U1110" s="337">
        <f t="shared" si="613"/>
        <v>-3825000</v>
      </c>
      <c r="V1110" s="337">
        <f t="shared" si="613"/>
        <v>0</v>
      </c>
      <c r="W1110" s="337">
        <f t="shared" si="613"/>
        <v>0</v>
      </c>
      <c r="X1110" s="96">
        <f t="shared" si="613"/>
        <v>-14304255.340000002</v>
      </c>
      <c r="Y1110" s="96">
        <f t="shared" si="613"/>
        <v>212244054</v>
      </c>
      <c r="Z1110" s="96">
        <f t="shared" si="613"/>
        <v>0</v>
      </c>
      <c r="AA1110" s="337">
        <f t="shared" si="613"/>
        <v>197939798.66</v>
      </c>
      <c r="AB1110" s="337">
        <f t="shared" si="613"/>
        <v>70354744.659999996</v>
      </c>
      <c r="AC1110" s="337">
        <f t="shared" si="613"/>
        <v>622947054</v>
      </c>
      <c r="AD1110" s="337">
        <f t="shared" si="613"/>
        <v>73681225</v>
      </c>
      <c r="AE1110" s="337">
        <f t="shared" si="613"/>
        <v>766983023.65999997</v>
      </c>
      <c r="AF1110" s="337">
        <f t="shared" si="613"/>
        <v>70354744.260000005</v>
      </c>
      <c r="AG1110" s="337">
        <f t="shared" si="613"/>
        <v>554914644.44999993</v>
      </c>
      <c r="AH1110" s="337">
        <f t="shared" si="613"/>
        <v>66181255</v>
      </c>
      <c r="AI1110" s="337">
        <f t="shared" si="613"/>
        <v>691450643.71000016</v>
      </c>
      <c r="AJ1110" s="337">
        <f t="shared" si="613"/>
        <v>0.40000000223517418</v>
      </c>
      <c r="AK1110" s="337">
        <f t="shared" si="613"/>
        <v>68032409.550000012</v>
      </c>
      <c r="AL1110" s="337">
        <f t="shared" si="613"/>
        <v>7499970</v>
      </c>
      <c r="AM1110" s="337">
        <f t="shared" si="613"/>
        <v>75532379.950000018</v>
      </c>
      <c r="AN1110" s="351">
        <f t="shared" si="609"/>
        <v>0.99999999431452713</v>
      </c>
      <c r="AO1110" s="351">
        <f t="shared" si="609"/>
        <v>0.89078941924011401</v>
      </c>
      <c r="AP1110" s="351">
        <f t="shared" si="609"/>
        <v>0.89821056856750148</v>
      </c>
      <c r="AQ1110" s="351">
        <f t="shared" si="609"/>
        <v>0.90152014109834722</v>
      </c>
      <c r="AR1110" s="337">
        <f t="shared" si="614"/>
        <v>0</v>
      </c>
      <c r="AS1110" s="337">
        <f t="shared" si="614"/>
        <v>0</v>
      </c>
      <c r="AT1110" s="337">
        <f t="shared" si="614"/>
        <v>369864775</v>
      </c>
      <c r="AU1110" s="337">
        <f t="shared" si="615"/>
        <v>0</v>
      </c>
    </row>
    <row r="1111" spans="1:49" hidden="1">
      <c r="C1111" s="357" t="s">
        <v>100</v>
      </c>
      <c r="D1111" s="337">
        <f t="shared" si="613"/>
        <v>74130000</v>
      </c>
      <c r="E1111" s="337">
        <f t="shared" si="613"/>
        <v>420307000</v>
      </c>
      <c r="F1111" s="337">
        <f t="shared" si="613"/>
        <v>612569000</v>
      </c>
      <c r="G1111" s="337">
        <f t="shared" si="613"/>
        <v>1107006000</v>
      </c>
      <c r="H1111" s="337">
        <f t="shared" si="613"/>
        <v>5531250</v>
      </c>
      <c r="I1111" s="337">
        <f t="shared" si="613"/>
        <v>-5531250</v>
      </c>
      <c r="J1111" s="337">
        <f t="shared" si="613"/>
        <v>0</v>
      </c>
      <c r="K1111" s="337">
        <f t="shared" si="613"/>
        <v>2.3283064365386963E-10</v>
      </c>
      <c r="L1111" s="337">
        <f t="shared" si="613"/>
        <v>79661250</v>
      </c>
      <c r="M1111" s="337">
        <f t="shared" si="613"/>
        <v>414775750</v>
      </c>
      <c r="N1111" s="337">
        <f t="shared" si="613"/>
        <v>612569000</v>
      </c>
      <c r="O1111" s="337">
        <f t="shared" si="613"/>
        <v>1107006000</v>
      </c>
      <c r="P1111" s="337">
        <f t="shared" si="613"/>
        <v>74130000</v>
      </c>
      <c r="Q1111" s="97">
        <f t="shared" si="613"/>
        <v>420307000</v>
      </c>
      <c r="R1111" s="337">
        <f t="shared" si="613"/>
        <v>107901000</v>
      </c>
      <c r="S1111" s="337">
        <f t="shared" si="613"/>
        <v>602338000</v>
      </c>
      <c r="T1111" s="337">
        <f t="shared" si="613"/>
        <v>5531250</v>
      </c>
      <c r="U1111" s="337">
        <f t="shared" si="613"/>
        <v>-5531250</v>
      </c>
      <c r="V1111" s="337">
        <f t="shared" si="613"/>
        <v>0</v>
      </c>
      <c r="W1111" s="337">
        <f t="shared" si="613"/>
        <v>2.3283064365386963E-10</v>
      </c>
      <c r="X1111" s="96">
        <f t="shared" si="613"/>
        <v>0</v>
      </c>
      <c r="Y1111" s="96">
        <f t="shared" si="613"/>
        <v>225000516</v>
      </c>
      <c r="Z1111" s="96">
        <f t="shared" si="613"/>
        <v>0</v>
      </c>
      <c r="AA1111" s="337">
        <f t="shared" si="613"/>
        <v>225000516</v>
      </c>
      <c r="AB1111" s="337">
        <f t="shared" si="613"/>
        <v>79661250</v>
      </c>
      <c r="AC1111" s="337">
        <f t="shared" si="613"/>
        <v>639776266</v>
      </c>
      <c r="AD1111" s="337">
        <f t="shared" si="613"/>
        <v>107901000</v>
      </c>
      <c r="AE1111" s="337">
        <f t="shared" si="613"/>
        <v>827338516</v>
      </c>
      <c r="AF1111" s="337">
        <f t="shared" si="613"/>
        <v>74044678.879999995</v>
      </c>
      <c r="AG1111" s="337">
        <f t="shared" si="613"/>
        <v>545728585.17999995</v>
      </c>
      <c r="AH1111" s="337">
        <f t="shared" si="613"/>
        <v>27340000</v>
      </c>
      <c r="AI1111" s="337">
        <f t="shared" si="613"/>
        <v>647113264.05999982</v>
      </c>
      <c r="AJ1111" s="337">
        <f t="shared" si="613"/>
        <v>5616571.120000001</v>
      </c>
      <c r="AK1111" s="337">
        <f t="shared" si="613"/>
        <v>94047680.819999993</v>
      </c>
      <c r="AL1111" s="337">
        <f t="shared" si="613"/>
        <v>80561000</v>
      </c>
      <c r="AM1111" s="337">
        <f t="shared" si="613"/>
        <v>180225251.94</v>
      </c>
      <c r="AN1111" s="351">
        <f t="shared" si="609"/>
        <v>0.9294943134836573</v>
      </c>
      <c r="AO1111" s="351">
        <f t="shared" si="609"/>
        <v>0.85299910950432156</v>
      </c>
      <c r="AP1111" s="351">
        <f t="shared" si="609"/>
        <v>0.25338041352721474</v>
      </c>
      <c r="AQ1111" s="351">
        <f t="shared" si="609"/>
        <v>0.78216262333421915</v>
      </c>
      <c r="AR1111" s="337">
        <f t="shared" si="614"/>
        <v>0</v>
      </c>
      <c r="AS1111" s="337">
        <f t="shared" si="614"/>
        <v>3.4924596548080444E-9</v>
      </c>
      <c r="AT1111" s="337">
        <f t="shared" si="614"/>
        <v>504668000</v>
      </c>
      <c r="AU1111" s="337">
        <f t="shared" si="615"/>
        <v>3.4924596548080444E-9</v>
      </c>
    </row>
    <row r="1112" spans="1:49" hidden="1">
      <c r="C1112" s="357" t="s">
        <v>54</v>
      </c>
      <c r="D1112" s="337">
        <f t="shared" si="613"/>
        <v>69055000</v>
      </c>
      <c r="E1112" s="337">
        <f t="shared" si="613"/>
        <v>437883000</v>
      </c>
      <c r="F1112" s="337">
        <f t="shared" si="613"/>
        <v>605300000</v>
      </c>
      <c r="G1112" s="337">
        <f t="shared" si="613"/>
        <v>1112238000</v>
      </c>
      <c r="H1112" s="337">
        <f t="shared" si="613"/>
        <v>4034400</v>
      </c>
      <c r="I1112" s="337">
        <f t="shared" si="613"/>
        <v>-4034400</v>
      </c>
      <c r="J1112" s="337">
        <f t="shared" si="613"/>
        <v>0</v>
      </c>
      <c r="K1112" s="337">
        <f t="shared" si="613"/>
        <v>0</v>
      </c>
      <c r="L1112" s="337">
        <f t="shared" si="613"/>
        <v>73089400</v>
      </c>
      <c r="M1112" s="337">
        <f t="shared" si="613"/>
        <v>433848600</v>
      </c>
      <c r="N1112" s="337">
        <f t="shared" si="613"/>
        <v>605300000</v>
      </c>
      <c r="O1112" s="337">
        <f t="shared" si="613"/>
        <v>1112238000</v>
      </c>
      <c r="P1112" s="337">
        <f t="shared" si="613"/>
        <v>69055000</v>
      </c>
      <c r="Q1112" s="97">
        <f t="shared" si="613"/>
        <v>437883000</v>
      </c>
      <c r="R1112" s="337">
        <f t="shared" si="613"/>
        <v>79323028</v>
      </c>
      <c r="S1112" s="337">
        <f t="shared" si="613"/>
        <v>586261028</v>
      </c>
      <c r="T1112" s="337">
        <f t="shared" si="613"/>
        <v>4034400</v>
      </c>
      <c r="U1112" s="337">
        <f t="shared" si="613"/>
        <v>-4034400</v>
      </c>
      <c r="V1112" s="337">
        <f t="shared" si="613"/>
        <v>0</v>
      </c>
      <c r="W1112" s="337">
        <f t="shared" si="613"/>
        <v>0</v>
      </c>
      <c r="X1112" s="96">
        <f>+X61+X316+X994+X184+X293+X400+X422+X441+X462+X508+X574+X602+X729</f>
        <v>0</v>
      </c>
      <c r="Y1112" s="96">
        <f t="shared" si="613"/>
        <v>235346734</v>
      </c>
      <c r="Z1112" s="96">
        <f t="shared" si="613"/>
        <v>131586279.33</v>
      </c>
      <c r="AA1112" s="337">
        <f t="shared" si="613"/>
        <v>366933013.32999998</v>
      </c>
      <c r="AB1112" s="337">
        <f t="shared" si="613"/>
        <v>73089400</v>
      </c>
      <c r="AC1112" s="337">
        <f t="shared" si="613"/>
        <v>669195334</v>
      </c>
      <c r="AD1112" s="337">
        <f t="shared" si="613"/>
        <v>210909307.32999998</v>
      </c>
      <c r="AE1112" s="337">
        <f t="shared" si="613"/>
        <v>953194041.32999992</v>
      </c>
      <c r="AF1112" s="337">
        <f t="shared" si="613"/>
        <v>71853072</v>
      </c>
      <c r="AG1112" s="337">
        <f t="shared" si="613"/>
        <v>520501100.449</v>
      </c>
      <c r="AH1112" s="337">
        <f t="shared" si="613"/>
        <v>183635348.38999999</v>
      </c>
      <c r="AI1112" s="337">
        <f t="shared" si="613"/>
        <v>775989520.83899999</v>
      </c>
      <c r="AJ1112" s="337">
        <f t="shared" si="613"/>
        <v>1236328</v>
      </c>
      <c r="AK1112" s="337">
        <f t="shared" si="613"/>
        <v>148694233.55099994</v>
      </c>
      <c r="AL1112" s="337">
        <f t="shared" si="613"/>
        <v>27273958.939999998</v>
      </c>
      <c r="AM1112" s="337">
        <f t="shared" si="613"/>
        <v>177204520.49099994</v>
      </c>
      <c r="AN1112" s="351">
        <f t="shared" si="609"/>
        <v>0.98308471543069176</v>
      </c>
      <c r="AO1112" s="351">
        <f t="shared" si="609"/>
        <v>0.77780144899964287</v>
      </c>
      <c r="AP1112" s="351">
        <f t="shared" si="609"/>
        <v>0.87068394806623828</v>
      </c>
      <c r="AQ1112" s="351">
        <f t="shared" si="609"/>
        <v>0.81409396953033308</v>
      </c>
      <c r="AR1112" s="337">
        <f t="shared" si="614"/>
        <v>0</v>
      </c>
      <c r="AS1112" s="337">
        <f t="shared" si="614"/>
        <v>0</v>
      </c>
      <c r="AT1112" s="337">
        <f t="shared" si="614"/>
        <v>525976972</v>
      </c>
      <c r="AU1112" s="337">
        <f t="shared" si="615"/>
        <v>0</v>
      </c>
    </row>
    <row r="1113" spans="1:49" hidden="1">
      <c r="C1113" s="357" t="s">
        <v>103</v>
      </c>
      <c r="D1113" s="337">
        <f t="shared" si="613"/>
        <v>88944000</v>
      </c>
      <c r="E1113" s="337">
        <f t="shared" si="613"/>
        <v>375428000</v>
      </c>
      <c r="F1113" s="337">
        <f t="shared" si="613"/>
        <v>400688000</v>
      </c>
      <c r="G1113" s="337">
        <f t="shared" si="613"/>
        <v>865060000</v>
      </c>
      <c r="H1113" s="337">
        <f t="shared" si="613"/>
        <v>4800000</v>
      </c>
      <c r="I1113" s="337">
        <f t="shared" si="613"/>
        <v>-4800000</v>
      </c>
      <c r="J1113" s="337">
        <f t="shared" si="613"/>
        <v>-320600000</v>
      </c>
      <c r="K1113" s="337">
        <f t="shared" si="613"/>
        <v>-320600000</v>
      </c>
      <c r="L1113" s="337">
        <f t="shared" si="613"/>
        <v>93744000</v>
      </c>
      <c r="M1113" s="337">
        <f t="shared" si="613"/>
        <v>370628000</v>
      </c>
      <c r="N1113" s="337">
        <f t="shared" si="613"/>
        <v>80088000</v>
      </c>
      <c r="O1113" s="337">
        <f t="shared" si="613"/>
        <v>544460000</v>
      </c>
      <c r="P1113" s="337">
        <f t="shared" si="613"/>
        <v>88944000</v>
      </c>
      <c r="Q1113" s="97">
        <f t="shared" si="613"/>
        <v>375428000</v>
      </c>
      <c r="R1113" s="337">
        <f t="shared" si="613"/>
        <v>368780150</v>
      </c>
      <c r="S1113" s="337">
        <f t="shared" si="613"/>
        <v>833152150</v>
      </c>
      <c r="T1113" s="337">
        <f t="shared" si="613"/>
        <v>4800000</v>
      </c>
      <c r="U1113" s="337">
        <f t="shared" si="613"/>
        <v>-4800000</v>
      </c>
      <c r="V1113" s="337">
        <f t="shared" si="613"/>
        <v>-320600000</v>
      </c>
      <c r="W1113" s="337">
        <f t="shared" si="613"/>
        <v>-320600000</v>
      </c>
      <c r="X1113" s="96">
        <f>+X62+X317+X995+X185+X294+X401+X423+X442+X463+X509+X575+X603+X730</f>
        <v>0</v>
      </c>
      <c r="Y1113" s="96">
        <f t="shared" si="613"/>
        <v>258024630</v>
      </c>
      <c r="Z1113" s="96">
        <f t="shared" si="613"/>
        <v>54554324</v>
      </c>
      <c r="AA1113" s="337">
        <f t="shared" si="613"/>
        <v>312578954</v>
      </c>
      <c r="AB1113" s="337">
        <f t="shared" si="613"/>
        <v>93744000</v>
      </c>
      <c r="AC1113" s="337">
        <f t="shared" si="613"/>
        <v>628652630</v>
      </c>
      <c r="AD1113" s="337">
        <f t="shared" si="613"/>
        <v>102734474</v>
      </c>
      <c r="AE1113" s="337">
        <f t="shared" si="613"/>
        <v>825131104</v>
      </c>
      <c r="AF1113" s="337">
        <f t="shared" si="613"/>
        <v>83889630.290000007</v>
      </c>
      <c r="AG1113" s="337">
        <f t="shared" si="613"/>
        <v>506516401.79000008</v>
      </c>
      <c r="AH1113" s="337">
        <f t="shared" si="613"/>
        <v>83266667.469999999</v>
      </c>
      <c r="AI1113" s="337">
        <f t="shared" si="613"/>
        <v>673672699.55000007</v>
      </c>
      <c r="AJ1113" s="337">
        <f t="shared" si="613"/>
        <v>9854369.7100000046</v>
      </c>
      <c r="AK1113" s="337">
        <f t="shared" si="613"/>
        <v>122136228.20999998</v>
      </c>
      <c r="AL1113" s="337">
        <f t="shared" si="613"/>
        <v>19467806.530000001</v>
      </c>
      <c r="AM1113" s="337">
        <f t="shared" si="613"/>
        <v>151458404.44999999</v>
      </c>
      <c r="AN1113" s="351">
        <f t="shared" si="609"/>
        <v>0.89487999541303986</v>
      </c>
      <c r="AO1113" s="351">
        <f t="shared" si="609"/>
        <v>0.80571746242435993</v>
      </c>
      <c r="AP1113" s="351">
        <f t="shared" si="609"/>
        <v>0.8105036627724399</v>
      </c>
      <c r="AQ1113" s="351">
        <f t="shared" si="609"/>
        <v>0.81644322494234811</v>
      </c>
      <c r="AR1113" s="337">
        <f t="shared" si="614"/>
        <v>0</v>
      </c>
      <c r="AS1113" s="337">
        <f t="shared" si="614"/>
        <v>0</v>
      </c>
      <c r="AT1113" s="337">
        <f t="shared" si="614"/>
        <v>31907850</v>
      </c>
      <c r="AU1113" s="337">
        <f t="shared" si="615"/>
        <v>0</v>
      </c>
    </row>
    <row r="1114" spans="1:49" ht="24" hidden="1">
      <c r="C1114" s="357" t="s">
        <v>105</v>
      </c>
      <c r="D1114" s="337">
        <f t="shared" si="613"/>
        <v>85529000</v>
      </c>
      <c r="E1114" s="337">
        <f t="shared" si="613"/>
        <v>441983000</v>
      </c>
      <c r="F1114" s="337">
        <f t="shared" si="613"/>
        <v>212747000</v>
      </c>
      <c r="G1114" s="337">
        <f t="shared" si="613"/>
        <v>740259000</v>
      </c>
      <c r="H1114" s="337">
        <f t="shared" si="613"/>
        <v>9382310</v>
      </c>
      <c r="I1114" s="337">
        <f t="shared" ref="I1114:AM1114" si="616">+I63+I318+I996+I186+I295+I402+I424+I443+I464+I510+I576+I604+I731</f>
        <v>-9382310</v>
      </c>
      <c r="J1114" s="337">
        <f t="shared" si="616"/>
        <v>0</v>
      </c>
      <c r="K1114" s="337">
        <f t="shared" si="616"/>
        <v>0</v>
      </c>
      <c r="L1114" s="337">
        <f t="shared" si="616"/>
        <v>94911310</v>
      </c>
      <c r="M1114" s="337">
        <f t="shared" si="616"/>
        <v>432600690</v>
      </c>
      <c r="N1114" s="337">
        <f t="shared" si="616"/>
        <v>212747000</v>
      </c>
      <c r="O1114" s="337">
        <f t="shared" si="616"/>
        <v>740259000</v>
      </c>
      <c r="P1114" s="337">
        <f t="shared" si="616"/>
        <v>85529000</v>
      </c>
      <c r="Q1114" s="97">
        <f t="shared" si="616"/>
        <v>441983000</v>
      </c>
      <c r="R1114" s="337">
        <f t="shared" si="616"/>
        <v>2150000</v>
      </c>
      <c r="S1114" s="337">
        <f t="shared" si="616"/>
        <v>529662000</v>
      </c>
      <c r="T1114" s="337">
        <f t="shared" si="616"/>
        <v>9382310</v>
      </c>
      <c r="U1114" s="337">
        <f t="shared" si="616"/>
        <v>-9382310</v>
      </c>
      <c r="V1114" s="337">
        <f t="shared" si="616"/>
        <v>0</v>
      </c>
      <c r="W1114" s="337">
        <f t="shared" si="616"/>
        <v>0</v>
      </c>
      <c r="X1114" s="96">
        <f t="shared" si="616"/>
        <v>-7114117.7400000002</v>
      </c>
      <c r="Y1114" s="96">
        <f t="shared" si="616"/>
        <v>100654537.7</v>
      </c>
      <c r="Z1114" s="96">
        <f t="shared" si="616"/>
        <v>6985716.5</v>
      </c>
      <c r="AA1114" s="337">
        <f t="shared" si="616"/>
        <v>100526136.45999999</v>
      </c>
      <c r="AB1114" s="337">
        <f t="shared" si="616"/>
        <v>87797192.260000005</v>
      </c>
      <c r="AC1114" s="337">
        <f t="shared" si="616"/>
        <v>533255227.69999999</v>
      </c>
      <c r="AD1114" s="337">
        <f t="shared" si="616"/>
        <v>9135716.5</v>
      </c>
      <c r="AE1114" s="337">
        <f t="shared" si="616"/>
        <v>630188136.46000004</v>
      </c>
      <c r="AF1114" s="337">
        <f t="shared" si="616"/>
        <v>82484974.439999998</v>
      </c>
      <c r="AG1114" s="337">
        <f t="shared" si="616"/>
        <v>356032554.22000003</v>
      </c>
      <c r="AH1114" s="337">
        <f t="shared" si="616"/>
        <v>6985716.5</v>
      </c>
      <c r="AI1114" s="337">
        <f t="shared" si="616"/>
        <v>445503245.16000009</v>
      </c>
      <c r="AJ1114" s="337">
        <f t="shared" si="616"/>
        <v>5312217.82</v>
      </c>
      <c r="AK1114" s="337">
        <f t="shared" si="616"/>
        <v>177222673.47999996</v>
      </c>
      <c r="AL1114" s="337">
        <f t="shared" si="616"/>
        <v>2150000</v>
      </c>
      <c r="AM1114" s="337">
        <f t="shared" si="616"/>
        <v>184684891.29999995</v>
      </c>
      <c r="AN1114" s="351">
        <f t="shared" si="609"/>
        <v>0.93949444528626191</v>
      </c>
      <c r="AO1114" s="351">
        <f t="shared" si="609"/>
        <v>0.66765881650258796</v>
      </c>
      <c r="AP1114" s="351">
        <f t="shared" si="609"/>
        <v>0.76465994758046618</v>
      </c>
      <c r="AQ1114" s="351">
        <f t="shared" si="609"/>
        <v>0.70693689611892196</v>
      </c>
      <c r="AR1114" s="337">
        <f t="shared" si="614"/>
        <v>0</v>
      </c>
      <c r="AS1114" s="337">
        <f t="shared" si="614"/>
        <v>0</v>
      </c>
      <c r="AT1114" s="337">
        <f t="shared" si="614"/>
        <v>210597000</v>
      </c>
      <c r="AU1114" s="337">
        <f t="shared" si="615"/>
        <v>0</v>
      </c>
    </row>
    <row r="1115" spans="1:49" ht="24" hidden="1">
      <c r="C1115" s="357" t="s">
        <v>107</v>
      </c>
      <c r="D1115" s="337">
        <f t="shared" ref="D1115:AM1118" si="617">+D64+D319+D997+D187+D296+D403+D425+D444+D465+D511+D577+D605+D732</f>
        <v>76084000</v>
      </c>
      <c r="E1115" s="337">
        <f t="shared" si="617"/>
        <v>351334000</v>
      </c>
      <c r="F1115" s="337">
        <f t="shared" si="617"/>
        <v>59905894</v>
      </c>
      <c r="G1115" s="337">
        <f t="shared" si="617"/>
        <v>487323894</v>
      </c>
      <c r="H1115" s="337">
        <f t="shared" si="617"/>
        <v>4900000</v>
      </c>
      <c r="I1115" s="337">
        <f t="shared" si="617"/>
        <v>-4900000</v>
      </c>
      <c r="J1115" s="337">
        <f t="shared" si="617"/>
        <v>0</v>
      </c>
      <c r="K1115" s="337">
        <f t="shared" si="617"/>
        <v>0</v>
      </c>
      <c r="L1115" s="337">
        <f t="shared" si="617"/>
        <v>80984000</v>
      </c>
      <c r="M1115" s="337">
        <f t="shared" si="617"/>
        <v>346434000</v>
      </c>
      <c r="N1115" s="337">
        <f t="shared" si="617"/>
        <v>59905894</v>
      </c>
      <c r="O1115" s="337">
        <f t="shared" si="617"/>
        <v>487323894</v>
      </c>
      <c r="P1115" s="337">
        <f t="shared" si="617"/>
        <v>76084000</v>
      </c>
      <c r="Q1115" s="97">
        <f t="shared" si="617"/>
        <v>351334000</v>
      </c>
      <c r="R1115" s="337">
        <f t="shared" si="617"/>
        <v>15058400</v>
      </c>
      <c r="S1115" s="337">
        <f t="shared" si="617"/>
        <v>442476400</v>
      </c>
      <c r="T1115" s="337">
        <f t="shared" si="617"/>
        <v>4900000</v>
      </c>
      <c r="U1115" s="337">
        <f t="shared" si="617"/>
        <v>-4900000</v>
      </c>
      <c r="V1115" s="337">
        <f t="shared" si="617"/>
        <v>0</v>
      </c>
      <c r="W1115" s="337">
        <f t="shared" si="617"/>
        <v>0</v>
      </c>
      <c r="X1115" s="96">
        <f t="shared" si="617"/>
        <v>0</v>
      </c>
      <c r="Y1115" s="96">
        <f t="shared" si="617"/>
        <v>158724382</v>
      </c>
      <c r="Z1115" s="96">
        <f t="shared" si="617"/>
        <v>12543128.6</v>
      </c>
      <c r="AA1115" s="337">
        <f t="shared" si="617"/>
        <v>171267510.59999999</v>
      </c>
      <c r="AB1115" s="337">
        <f t="shared" si="617"/>
        <v>80984000</v>
      </c>
      <c r="AC1115" s="337">
        <f t="shared" si="617"/>
        <v>505158382</v>
      </c>
      <c r="AD1115" s="337">
        <f t="shared" si="617"/>
        <v>27601528.600000001</v>
      </c>
      <c r="AE1115" s="337">
        <f t="shared" si="617"/>
        <v>613743910.60000002</v>
      </c>
      <c r="AF1115" s="337">
        <f t="shared" si="617"/>
        <v>80974324.000000015</v>
      </c>
      <c r="AG1115" s="337">
        <f t="shared" si="617"/>
        <v>498924930.27999997</v>
      </c>
      <c r="AH1115" s="337">
        <f t="shared" si="617"/>
        <v>12543128.66</v>
      </c>
      <c r="AI1115" s="337">
        <f t="shared" si="617"/>
        <v>592442382.93999982</v>
      </c>
      <c r="AJ1115" s="337">
        <f t="shared" si="617"/>
        <v>9676</v>
      </c>
      <c r="AK1115" s="337">
        <f t="shared" si="617"/>
        <v>6233451.7200000482</v>
      </c>
      <c r="AL1115" s="337">
        <f t="shared" si="617"/>
        <v>15058399.940000001</v>
      </c>
      <c r="AM1115" s="337">
        <f t="shared" si="617"/>
        <v>21301527.660000049</v>
      </c>
      <c r="AN1115" s="351">
        <f t="shared" si="609"/>
        <v>0.99988051960881175</v>
      </c>
      <c r="AO1115" s="351">
        <f t="shared" si="609"/>
        <v>0.98766040128776877</v>
      </c>
      <c r="AP1115" s="351">
        <f t="shared" si="609"/>
        <v>0.45443601482274426</v>
      </c>
      <c r="AQ1115" s="351">
        <f t="shared" si="609"/>
        <v>0.96529248226809172</v>
      </c>
      <c r="AR1115" s="337">
        <f t="shared" si="614"/>
        <v>0</v>
      </c>
      <c r="AS1115" s="337">
        <f t="shared" si="614"/>
        <v>0</v>
      </c>
      <c r="AT1115" s="337">
        <f t="shared" si="614"/>
        <v>44847494</v>
      </c>
      <c r="AU1115" s="337">
        <f t="shared" si="615"/>
        <v>0</v>
      </c>
    </row>
    <row r="1116" spans="1:49" hidden="1">
      <c r="C1116" s="357" t="s">
        <v>55</v>
      </c>
      <c r="D1116" s="337">
        <f t="shared" si="617"/>
        <v>71946000</v>
      </c>
      <c r="E1116" s="337">
        <f t="shared" si="617"/>
        <v>406319000</v>
      </c>
      <c r="F1116" s="337">
        <f t="shared" si="617"/>
        <v>293673000</v>
      </c>
      <c r="G1116" s="337">
        <f t="shared" si="617"/>
        <v>771938000</v>
      </c>
      <c r="H1116" s="337">
        <f t="shared" si="617"/>
        <v>4548750</v>
      </c>
      <c r="I1116" s="337">
        <f t="shared" si="617"/>
        <v>-4548750</v>
      </c>
      <c r="J1116" s="337">
        <f t="shared" si="617"/>
        <v>0</v>
      </c>
      <c r="K1116" s="337">
        <f t="shared" si="617"/>
        <v>0</v>
      </c>
      <c r="L1116" s="337">
        <f t="shared" si="617"/>
        <v>76494750</v>
      </c>
      <c r="M1116" s="337">
        <f t="shared" si="617"/>
        <v>401770250</v>
      </c>
      <c r="N1116" s="337">
        <f t="shared" si="617"/>
        <v>293673000</v>
      </c>
      <c r="O1116" s="337">
        <f t="shared" si="617"/>
        <v>771938000</v>
      </c>
      <c r="P1116" s="337">
        <f t="shared" si="617"/>
        <v>71946000</v>
      </c>
      <c r="Q1116" s="97">
        <f t="shared" si="617"/>
        <v>406319000</v>
      </c>
      <c r="R1116" s="337">
        <f t="shared" si="617"/>
        <v>34470000</v>
      </c>
      <c r="S1116" s="337">
        <f t="shared" si="617"/>
        <v>512735000</v>
      </c>
      <c r="T1116" s="337">
        <f t="shared" si="617"/>
        <v>4548750</v>
      </c>
      <c r="U1116" s="337">
        <f t="shared" si="617"/>
        <v>-4548750</v>
      </c>
      <c r="V1116" s="337">
        <f t="shared" si="617"/>
        <v>0</v>
      </c>
      <c r="W1116" s="337">
        <f t="shared" si="617"/>
        <v>0</v>
      </c>
      <c r="X1116" s="96">
        <f t="shared" si="617"/>
        <v>0</v>
      </c>
      <c r="Y1116" s="96">
        <f t="shared" si="617"/>
        <v>95364352</v>
      </c>
      <c r="Z1116" s="96">
        <f t="shared" si="617"/>
        <v>16200000</v>
      </c>
      <c r="AA1116" s="337">
        <f t="shared" si="617"/>
        <v>111564352</v>
      </c>
      <c r="AB1116" s="337">
        <f t="shared" si="617"/>
        <v>76494750</v>
      </c>
      <c r="AC1116" s="337">
        <f t="shared" si="617"/>
        <v>497134602</v>
      </c>
      <c r="AD1116" s="337">
        <f t="shared" si="617"/>
        <v>50670000</v>
      </c>
      <c r="AE1116" s="337">
        <f t="shared" si="617"/>
        <v>624299352</v>
      </c>
      <c r="AF1116" s="337">
        <f t="shared" si="617"/>
        <v>76494750</v>
      </c>
      <c r="AG1116" s="337">
        <f t="shared" si="617"/>
        <v>427580836.72000003</v>
      </c>
      <c r="AH1116" s="337">
        <f t="shared" si="617"/>
        <v>36930000</v>
      </c>
      <c r="AI1116" s="337">
        <f t="shared" si="617"/>
        <v>541005586.72000003</v>
      </c>
      <c r="AJ1116" s="337">
        <f t="shared" si="617"/>
        <v>0</v>
      </c>
      <c r="AK1116" s="337">
        <f t="shared" si="617"/>
        <v>69553765.280000001</v>
      </c>
      <c r="AL1116" s="337">
        <f t="shared" si="617"/>
        <v>13740000</v>
      </c>
      <c r="AM1116" s="337">
        <f t="shared" si="617"/>
        <v>83293765.280000001</v>
      </c>
      <c r="AN1116" s="351">
        <f t="shared" si="609"/>
        <v>1</v>
      </c>
      <c r="AO1116" s="351">
        <f t="shared" si="609"/>
        <v>0.86009067765514347</v>
      </c>
      <c r="AP1116" s="351">
        <f t="shared" si="609"/>
        <v>0.7288336293664891</v>
      </c>
      <c r="AQ1116" s="351">
        <f t="shared" si="609"/>
        <v>0.86658040727871843</v>
      </c>
      <c r="AR1116" s="337">
        <f t="shared" si="614"/>
        <v>0</v>
      </c>
      <c r="AS1116" s="337">
        <f t="shared" si="614"/>
        <v>0</v>
      </c>
      <c r="AT1116" s="337">
        <f t="shared" si="614"/>
        <v>259203000</v>
      </c>
      <c r="AU1116" s="337">
        <f t="shared" si="615"/>
        <v>0</v>
      </c>
    </row>
    <row r="1117" spans="1:49" hidden="1">
      <c r="C1117" s="357" t="s">
        <v>56</v>
      </c>
      <c r="D1117" s="337">
        <f t="shared" si="617"/>
        <v>54358000</v>
      </c>
      <c r="E1117" s="337">
        <f t="shared" si="617"/>
        <v>343254000</v>
      </c>
      <c r="F1117" s="337">
        <f t="shared" si="617"/>
        <v>235255000</v>
      </c>
      <c r="G1117" s="337">
        <f t="shared" si="617"/>
        <v>632867000</v>
      </c>
      <c r="H1117" s="337">
        <f t="shared" si="617"/>
        <v>3100000</v>
      </c>
      <c r="I1117" s="337">
        <f t="shared" si="617"/>
        <v>-3100000</v>
      </c>
      <c r="J1117" s="337">
        <f t="shared" si="617"/>
        <v>0</v>
      </c>
      <c r="K1117" s="337">
        <f t="shared" si="617"/>
        <v>0</v>
      </c>
      <c r="L1117" s="337">
        <f t="shared" si="617"/>
        <v>57458000</v>
      </c>
      <c r="M1117" s="337">
        <f t="shared" si="617"/>
        <v>340154000</v>
      </c>
      <c r="N1117" s="337">
        <f t="shared" si="617"/>
        <v>235255000</v>
      </c>
      <c r="O1117" s="337">
        <f t="shared" si="617"/>
        <v>632867000</v>
      </c>
      <c r="P1117" s="337">
        <f t="shared" si="617"/>
        <v>54358000</v>
      </c>
      <c r="Q1117" s="97">
        <f t="shared" si="617"/>
        <v>343254000</v>
      </c>
      <c r="R1117" s="337">
        <f t="shared" si="617"/>
        <v>55754900</v>
      </c>
      <c r="S1117" s="337">
        <f t="shared" si="617"/>
        <v>453366900</v>
      </c>
      <c r="T1117" s="337">
        <f t="shared" si="617"/>
        <v>3100000</v>
      </c>
      <c r="U1117" s="337">
        <f t="shared" si="617"/>
        <v>-3100000</v>
      </c>
      <c r="V1117" s="337">
        <f t="shared" si="617"/>
        <v>0</v>
      </c>
      <c r="W1117" s="337">
        <f t="shared" si="617"/>
        <v>0</v>
      </c>
      <c r="X1117" s="96">
        <f t="shared" si="617"/>
        <v>0</v>
      </c>
      <c r="Y1117" s="96">
        <f t="shared" si="617"/>
        <v>69551860</v>
      </c>
      <c r="Z1117" s="96">
        <f t="shared" si="617"/>
        <v>75319198</v>
      </c>
      <c r="AA1117" s="337">
        <f t="shared" si="617"/>
        <v>144871058</v>
      </c>
      <c r="AB1117" s="337">
        <f t="shared" si="617"/>
        <v>57458000</v>
      </c>
      <c r="AC1117" s="337">
        <f t="shared" si="617"/>
        <v>409705860</v>
      </c>
      <c r="AD1117" s="337">
        <f t="shared" si="617"/>
        <v>131074098</v>
      </c>
      <c r="AE1117" s="337">
        <f t="shared" si="617"/>
        <v>598237958</v>
      </c>
      <c r="AF1117" s="337">
        <f t="shared" si="617"/>
        <v>56927287.619999997</v>
      </c>
      <c r="AG1117" s="337">
        <f t="shared" si="617"/>
        <v>340791474.37</v>
      </c>
      <c r="AH1117" s="337">
        <f t="shared" si="617"/>
        <v>117544824.59</v>
      </c>
      <c r="AI1117" s="337">
        <f t="shared" si="617"/>
        <v>515263586.58000004</v>
      </c>
      <c r="AJ1117" s="337">
        <f t="shared" si="617"/>
        <v>530712.37999999896</v>
      </c>
      <c r="AK1117" s="337">
        <f t="shared" si="617"/>
        <v>68914385.63000001</v>
      </c>
      <c r="AL1117" s="337">
        <f t="shared" si="617"/>
        <v>13529273.409999996</v>
      </c>
      <c r="AM1117" s="337">
        <f t="shared" si="617"/>
        <v>82974371.420000002</v>
      </c>
      <c r="AN1117" s="351">
        <f t="shared" si="609"/>
        <v>0.99076347279752164</v>
      </c>
      <c r="AO1117" s="351">
        <f t="shared" si="609"/>
        <v>0.83179546021138195</v>
      </c>
      <c r="AP1117" s="351">
        <f t="shared" si="609"/>
        <v>0.89678148759795395</v>
      </c>
      <c r="AQ1117" s="351">
        <f t="shared" si="609"/>
        <v>0.86130206164551004</v>
      </c>
      <c r="AR1117" s="337">
        <f t="shared" si="614"/>
        <v>0</v>
      </c>
      <c r="AS1117" s="337">
        <f t="shared" si="614"/>
        <v>0</v>
      </c>
      <c r="AT1117" s="337">
        <f t="shared" si="614"/>
        <v>179500100</v>
      </c>
      <c r="AU1117" s="337">
        <f t="shared" si="615"/>
        <v>0</v>
      </c>
    </row>
    <row r="1118" spans="1:49" hidden="1">
      <c r="C1118" s="357" t="s">
        <v>111</v>
      </c>
      <c r="D1118" s="337">
        <f t="shared" si="617"/>
        <v>62914000</v>
      </c>
      <c r="E1118" s="337">
        <f t="shared" si="617"/>
        <v>304560000</v>
      </c>
      <c r="F1118" s="337">
        <f t="shared" si="617"/>
        <v>85533000</v>
      </c>
      <c r="G1118" s="337">
        <f t="shared" si="617"/>
        <v>453007000</v>
      </c>
      <c r="H1118" s="337">
        <f t="shared" si="617"/>
        <v>3483750</v>
      </c>
      <c r="I1118" s="337">
        <f t="shared" si="617"/>
        <v>-3483750</v>
      </c>
      <c r="J1118" s="337">
        <f t="shared" si="617"/>
        <v>0</v>
      </c>
      <c r="K1118" s="337">
        <f t="shared" si="617"/>
        <v>0</v>
      </c>
      <c r="L1118" s="337">
        <f t="shared" si="617"/>
        <v>66397750</v>
      </c>
      <c r="M1118" s="337">
        <f t="shared" si="617"/>
        <v>301076250</v>
      </c>
      <c r="N1118" s="337">
        <f t="shared" si="617"/>
        <v>85533000</v>
      </c>
      <c r="O1118" s="337">
        <f t="shared" si="617"/>
        <v>453007000</v>
      </c>
      <c r="P1118" s="337">
        <f t="shared" si="617"/>
        <v>62914000</v>
      </c>
      <c r="Q1118" s="97">
        <f t="shared" si="617"/>
        <v>304060000</v>
      </c>
      <c r="R1118" s="337">
        <f t="shared" si="617"/>
        <v>34040000</v>
      </c>
      <c r="S1118" s="337">
        <f t="shared" si="617"/>
        <v>401014000</v>
      </c>
      <c r="T1118" s="337">
        <f t="shared" si="617"/>
        <v>3483750</v>
      </c>
      <c r="U1118" s="337">
        <f t="shared" si="617"/>
        <v>-3483750</v>
      </c>
      <c r="V1118" s="337">
        <f t="shared" si="617"/>
        <v>0</v>
      </c>
      <c r="W1118" s="337">
        <f t="shared" si="617"/>
        <v>0</v>
      </c>
      <c r="X1118" s="96">
        <f t="shared" si="617"/>
        <v>0</v>
      </c>
      <c r="Y1118" s="96">
        <f t="shared" si="617"/>
        <v>93503838</v>
      </c>
      <c r="Z1118" s="96">
        <f t="shared" si="617"/>
        <v>7791570</v>
      </c>
      <c r="AA1118" s="337">
        <f t="shared" si="617"/>
        <v>101295408</v>
      </c>
      <c r="AB1118" s="337">
        <f t="shared" si="617"/>
        <v>66397750</v>
      </c>
      <c r="AC1118" s="337">
        <f t="shared" si="617"/>
        <v>394080088</v>
      </c>
      <c r="AD1118" s="337">
        <f t="shared" si="617"/>
        <v>41831570</v>
      </c>
      <c r="AE1118" s="337">
        <f t="shared" si="617"/>
        <v>502309408</v>
      </c>
      <c r="AF1118" s="337">
        <f t="shared" si="617"/>
        <v>66397750</v>
      </c>
      <c r="AG1118" s="337">
        <f t="shared" si="617"/>
        <v>293037530.78999996</v>
      </c>
      <c r="AH1118" s="337">
        <f t="shared" si="617"/>
        <v>36893570</v>
      </c>
      <c r="AI1118" s="337">
        <f t="shared" si="617"/>
        <v>396328850.78999996</v>
      </c>
      <c r="AJ1118" s="337">
        <f t="shared" si="617"/>
        <v>0</v>
      </c>
      <c r="AK1118" s="337">
        <f t="shared" si="617"/>
        <v>101042557.21000001</v>
      </c>
      <c r="AL1118" s="337">
        <f t="shared" si="617"/>
        <v>4938000</v>
      </c>
      <c r="AM1118" s="337">
        <f t="shared" si="617"/>
        <v>105980557.21000001</v>
      </c>
      <c r="AN1118" s="351">
        <f t="shared" si="609"/>
        <v>1</v>
      </c>
      <c r="AO1118" s="351">
        <f t="shared" si="609"/>
        <v>0.74359892751038958</v>
      </c>
      <c r="AP1118" s="351">
        <f t="shared" si="609"/>
        <v>0.88195518360893455</v>
      </c>
      <c r="AQ1118" s="351">
        <f t="shared" si="609"/>
        <v>0.78901339389207692</v>
      </c>
      <c r="AR1118" s="337">
        <f t="shared" si="614"/>
        <v>0</v>
      </c>
      <c r="AS1118" s="337">
        <f t="shared" si="614"/>
        <v>500000</v>
      </c>
      <c r="AT1118" s="337">
        <f t="shared" si="614"/>
        <v>51493000</v>
      </c>
      <c r="AU1118" s="337">
        <f t="shared" si="615"/>
        <v>0</v>
      </c>
    </row>
    <row r="1119" spans="1:49" s="199" customFormat="1" hidden="1">
      <c r="A1119" s="358"/>
      <c r="B1119" s="358"/>
      <c r="C1119" s="359" t="s">
        <v>15</v>
      </c>
      <c r="D1119" s="198">
        <f>SUM(D1103:D1118)</f>
        <v>1155902000</v>
      </c>
      <c r="E1119" s="198">
        <f t="shared" ref="E1119:AU1119" si="618">SUM(E1103:E1118)</f>
        <v>6041510000</v>
      </c>
      <c r="F1119" s="198">
        <f t="shared" si="618"/>
        <v>5337340894</v>
      </c>
      <c r="G1119" s="198">
        <f t="shared" si="618"/>
        <v>12534752894</v>
      </c>
      <c r="H1119" s="198">
        <f t="shared" si="618"/>
        <v>61174525</v>
      </c>
      <c r="I1119" s="198">
        <f t="shared" si="618"/>
        <v>-61174525</v>
      </c>
      <c r="J1119" s="198">
        <f t="shared" si="618"/>
        <v>-320600000</v>
      </c>
      <c r="K1119" s="198">
        <f t="shared" si="618"/>
        <v>-320600000</v>
      </c>
      <c r="L1119" s="198">
        <f t="shared" si="618"/>
        <v>1217076525</v>
      </c>
      <c r="M1119" s="198">
        <f t="shared" si="618"/>
        <v>5980335475</v>
      </c>
      <c r="N1119" s="198">
        <f t="shared" si="618"/>
        <v>5016740894</v>
      </c>
      <c r="O1119" s="198">
        <f t="shared" si="618"/>
        <v>12214152894</v>
      </c>
      <c r="P1119" s="198">
        <f t="shared" si="618"/>
        <v>1155902000</v>
      </c>
      <c r="Q1119" s="360">
        <f t="shared" si="618"/>
        <v>6041010000</v>
      </c>
      <c r="R1119" s="198">
        <f t="shared" si="618"/>
        <v>1259603547</v>
      </c>
      <c r="S1119" s="198">
        <f t="shared" si="618"/>
        <v>8456515547</v>
      </c>
      <c r="T1119" s="198">
        <f t="shared" si="618"/>
        <v>61174525</v>
      </c>
      <c r="U1119" s="198">
        <f t="shared" si="618"/>
        <v>-61174525</v>
      </c>
      <c r="V1119" s="198">
        <f t="shared" si="618"/>
        <v>-320600000</v>
      </c>
      <c r="W1119" s="198">
        <f t="shared" si="618"/>
        <v>-320600000</v>
      </c>
      <c r="X1119" s="95">
        <f t="shared" si="618"/>
        <v>-43205698.200000003</v>
      </c>
      <c r="Y1119" s="95">
        <f t="shared" si="618"/>
        <v>2300528287.1999998</v>
      </c>
      <c r="Z1119" s="95">
        <f t="shared" si="618"/>
        <v>442938331.37</v>
      </c>
      <c r="AA1119" s="198">
        <f t="shared" si="618"/>
        <v>2700260920.3699999</v>
      </c>
      <c r="AB1119" s="198">
        <f t="shared" si="618"/>
        <v>1173870826.8</v>
      </c>
      <c r="AC1119" s="198">
        <f t="shared" si="618"/>
        <v>8280363762.1999998</v>
      </c>
      <c r="AD1119" s="198">
        <f t="shared" si="618"/>
        <v>1381941878.3699999</v>
      </c>
      <c r="AE1119" s="198">
        <f t="shared" si="618"/>
        <v>10836176467.369999</v>
      </c>
      <c r="AF1119" s="198">
        <f t="shared" si="618"/>
        <v>1125958875.0500002</v>
      </c>
      <c r="AG1119" s="198">
        <f t="shared" si="618"/>
        <v>7219199815.4850006</v>
      </c>
      <c r="AH1119" s="198">
        <f t="shared" si="618"/>
        <v>1008899378.4300001</v>
      </c>
      <c r="AI1119" s="198">
        <f t="shared" si="618"/>
        <v>9354058068.9650002</v>
      </c>
      <c r="AJ1119" s="198">
        <f t="shared" si="618"/>
        <v>47911951.75000003</v>
      </c>
      <c r="AK1119" s="198">
        <f t="shared" si="618"/>
        <v>1061163946.7149998</v>
      </c>
      <c r="AL1119" s="198">
        <f t="shared" si="618"/>
        <v>373042499.94000006</v>
      </c>
      <c r="AM1119" s="198">
        <f t="shared" si="618"/>
        <v>1482118398.405</v>
      </c>
      <c r="AN1119" s="351">
        <f t="shared" si="609"/>
        <v>0.95918464735970232</v>
      </c>
      <c r="AO1119" s="351">
        <f t="shared" si="609"/>
        <v>0.87184573320809522</v>
      </c>
      <c r="AP1119" s="351">
        <f t="shared" si="609"/>
        <v>0.73005919729417035</v>
      </c>
      <c r="AQ1119" s="351">
        <f t="shared" si="609"/>
        <v>0.86322496658595693</v>
      </c>
      <c r="AR1119" s="198">
        <f t="shared" si="618"/>
        <v>0</v>
      </c>
      <c r="AS1119" s="198">
        <f t="shared" si="618"/>
        <v>500000.00000000349</v>
      </c>
      <c r="AT1119" s="198">
        <f t="shared" si="618"/>
        <v>4077737347</v>
      </c>
      <c r="AU1119" s="198">
        <f t="shared" si="618"/>
        <v>3.4924596548080444E-9</v>
      </c>
      <c r="AV1119" s="210"/>
      <c r="AW1119" s="210"/>
    </row>
    <row r="1120" spans="1:49" hidden="1">
      <c r="AN1120" s="351" t="str">
        <f t="shared" si="609"/>
        <v xml:space="preserve"> </v>
      </c>
      <c r="AO1120" s="351" t="str">
        <f t="shared" si="609"/>
        <v xml:space="preserve"> </v>
      </c>
      <c r="AP1120" s="351" t="str">
        <f t="shared" si="609"/>
        <v xml:space="preserve"> </v>
      </c>
      <c r="AQ1120" s="351" t="str">
        <f t="shared" si="609"/>
        <v xml:space="preserve"> </v>
      </c>
    </row>
    <row r="1121" spans="3:47" hidden="1">
      <c r="C1121" s="356" t="s">
        <v>425</v>
      </c>
      <c r="AN1121" s="351" t="str">
        <f t="shared" si="609"/>
        <v xml:space="preserve"> </v>
      </c>
      <c r="AO1121" s="351" t="str">
        <f t="shared" si="609"/>
        <v xml:space="preserve"> </v>
      </c>
      <c r="AP1121" s="351" t="str">
        <f t="shared" si="609"/>
        <v xml:space="preserve"> </v>
      </c>
      <c r="AQ1121" s="351" t="str">
        <f t="shared" si="609"/>
        <v xml:space="preserve"> </v>
      </c>
    </row>
    <row r="1122" spans="3:47" ht="24" hidden="1">
      <c r="C1122" s="357" t="s">
        <v>52</v>
      </c>
      <c r="D1122" s="337">
        <f t="shared" ref="D1122:AM1122" si="619">+D1103+D840</f>
        <v>358779000</v>
      </c>
      <c r="E1122" s="337">
        <f t="shared" si="619"/>
        <v>582781000</v>
      </c>
      <c r="F1122" s="337">
        <f t="shared" si="619"/>
        <v>625287000</v>
      </c>
      <c r="G1122" s="337">
        <f t="shared" si="619"/>
        <v>1566847000</v>
      </c>
      <c r="H1122" s="337">
        <f t="shared" si="619"/>
        <v>24730967</v>
      </c>
      <c r="I1122" s="337">
        <f t="shared" si="619"/>
        <v>-24730967</v>
      </c>
      <c r="J1122" s="337">
        <f t="shared" si="619"/>
        <v>0</v>
      </c>
      <c r="K1122" s="337">
        <f t="shared" si="619"/>
        <v>0</v>
      </c>
      <c r="L1122" s="337">
        <f t="shared" si="619"/>
        <v>383509967</v>
      </c>
      <c r="M1122" s="337">
        <f t="shared" si="619"/>
        <v>558050033</v>
      </c>
      <c r="N1122" s="337">
        <f t="shared" si="619"/>
        <v>625287000</v>
      </c>
      <c r="O1122" s="337">
        <f t="shared" si="619"/>
        <v>1566847000</v>
      </c>
      <c r="P1122" s="337">
        <f t="shared" si="619"/>
        <v>358779000</v>
      </c>
      <c r="Q1122" s="97">
        <f t="shared" si="619"/>
        <v>574181000</v>
      </c>
      <c r="R1122" s="337">
        <f t="shared" si="619"/>
        <v>215835000</v>
      </c>
      <c r="S1122" s="337">
        <f t="shared" si="619"/>
        <v>1148795000</v>
      </c>
      <c r="T1122" s="337">
        <f t="shared" si="619"/>
        <v>24730967</v>
      </c>
      <c r="U1122" s="337">
        <f t="shared" si="619"/>
        <v>-24730967</v>
      </c>
      <c r="V1122" s="337">
        <f t="shared" si="619"/>
        <v>0</v>
      </c>
      <c r="W1122" s="337">
        <f t="shared" si="619"/>
        <v>0</v>
      </c>
      <c r="X1122" s="96">
        <f t="shared" si="619"/>
        <v>0</v>
      </c>
      <c r="Y1122" s="96">
        <f t="shared" si="619"/>
        <v>41727436</v>
      </c>
      <c r="Z1122" s="96">
        <f t="shared" si="619"/>
        <v>3817835.12</v>
      </c>
      <c r="AA1122" s="337">
        <f t="shared" si="619"/>
        <v>45545271.119999997</v>
      </c>
      <c r="AB1122" s="337">
        <f t="shared" si="619"/>
        <v>383509967</v>
      </c>
      <c r="AC1122" s="337">
        <f t="shared" si="619"/>
        <v>591177469</v>
      </c>
      <c r="AD1122" s="337">
        <f t="shared" si="619"/>
        <v>219652835.12</v>
      </c>
      <c r="AE1122" s="337">
        <f t="shared" si="619"/>
        <v>1194340271.1199999</v>
      </c>
      <c r="AF1122" s="337">
        <f t="shared" si="619"/>
        <v>368087737.04000008</v>
      </c>
      <c r="AG1122" s="337">
        <f t="shared" si="619"/>
        <v>516297006</v>
      </c>
      <c r="AH1122" s="337">
        <f t="shared" si="619"/>
        <v>145000114.68000001</v>
      </c>
      <c r="AI1122" s="337">
        <f t="shared" si="619"/>
        <v>1029384857.72</v>
      </c>
      <c r="AJ1122" s="337">
        <f t="shared" si="619"/>
        <v>15422229.959999949</v>
      </c>
      <c r="AK1122" s="337">
        <f t="shared" si="619"/>
        <v>74880462.99999997</v>
      </c>
      <c r="AL1122" s="337">
        <f t="shared" si="619"/>
        <v>74652720.439999998</v>
      </c>
      <c r="AM1122" s="337">
        <f t="shared" si="619"/>
        <v>164955413.39999992</v>
      </c>
      <c r="AN1122" s="351">
        <f t="shared" si="609"/>
        <v>0.95978662541513582</v>
      </c>
      <c r="AO1122" s="351">
        <f t="shared" si="609"/>
        <v>0.87333674416472051</v>
      </c>
      <c r="AP1122" s="351">
        <f t="shared" si="609"/>
        <v>0.66013313509376748</v>
      </c>
      <c r="AQ1122" s="351">
        <f t="shared" si="609"/>
        <v>0.8618857478151416</v>
      </c>
      <c r="AR1122" s="337">
        <f>+AR1103+AR840</f>
        <v>0</v>
      </c>
      <c r="AS1122" s="337">
        <f>+AS1103+AS840</f>
        <v>8600000</v>
      </c>
      <c r="AT1122" s="337">
        <f>+AT1103+AT840</f>
        <v>409452000</v>
      </c>
      <c r="AU1122" s="337">
        <f>+AU1103+AU840</f>
        <v>113100000</v>
      </c>
    </row>
    <row r="1123" spans="3:47" hidden="1">
      <c r="C1123" s="357" t="s">
        <v>424</v>
      </c>
      <c r="D1123" s="337">
        <f t="shared" ref="D1123:AM1123" si="620">+D846+D1104</f>
        <v>489984000</v>
      </c>
      <c r="E1123" s="337">
        <f t="shared" si="620"/>
        <v>567077000</v>
      </c>
      <c r="F1123" s="337">
        <f t="shared" si="620"/>
        <v>827920000</v>
      </c>
      <c r="G1123" s="337">
        <f t="shared" si="620"/>
        <v>1884981000</v>
      </c>
      <c r="H1123" s="337">
        <f t="shared" si="620"/>
        <v>4250000</v>
      </c>
      <c r="I1123" s="337">
        <f t="shared" si="620"/>
        <v>-4250000</v>
      </c>
      <c r="J1123" s="337">
        <f t="shared" si="620"/>
        <v>0</v>
      </c>
      <c r="K1123" s="337">
        <f t="shared" si="620"/>
        <v>0</v>
      </c>
      <c r="L1123" s="337">
        <f t="shared" si="620"/>
        <v>494234000</v>
      </c>
      <c r="M1123" s="337">
        <f t="shared" si="620"/>
        <v>562827000</v>
      </c>
      <c r="N1123" s="337">
        <f t="shared" si="620"/>
        <v>827920000</v>
      </c>
      <c r="O1123" s="337">
        <f t="shared" si="620"/>
        <v>1884981000</v>
      </c>
      <c r="P1123" s="337">
        <f t="shared" si="620"/>
        <v>489984000</v>
      </c>
      <c r="Q1123" s="97">
        <f t="shared" si="620"/>
        <v>565927000</v>
      </c>
      <c r="R1123" s="337">
        <f t="shared" si="620"/>
        <v>558151471</v>
      </c>
      <c r="S1123" s="337">
        <f t="shared" si="620"/>
        <v>1614062471</v>
      </c>
      <c r="T1123" s="337">
        <f t="shared" si="620"/>
        <v>4250000</v>
      </c>
      <c r="U1123" s="337">
        <f t="shared" si="620"/>
        <v>-4250000</v>
      </c>
      <c r="V1123" s="337">
        <f t="shared" si="620"/>
        <v>0</v>
      </c>
      <c r="W1123" s="337">
        <f t="shared" si="620"/>
        <v>0</v>
      </c>
      <c r="X1123" s="96">
        <f t="shared" si="620"/>
        <v>-8778445.4000000004</v>
      </c>
      <c r="Y1123" s="96">
        <f t="shared" si="620"/>
        <v>106066493.5</v>
      </c>
      <c r="Z1123" s="96">
        <f t="shared" si="620"/>
        <v>5459592</v>
      </c>
      <c r="AA1123" s="337">
        <f t="shared" si="620"/>
        <v>102747640.09999999</v>
      </c>
      <c r="AB1123" s="337">
        <f t="shared" si="620"/>
        <v>485455554.60000002</v>
      </c>
      <c r="AC1123" s="337">
        <f t="shared" si="620"/>
        <v>667743493.5</v>
      </c>
      <c r="AD1123" s="337">
        <f t="shared" si="620"/>
        <v>563611063</v>
      </c>
      <c r="AE1123" s="337">
        <f t="shared" si="620"/>
        <v>1716810111.0999999</v>
      </c>
      <c r="AF1123" s="337">
        <f t="shared" si="620"/>
        <v>471985640.47999996</v>
      </c>
      <c r="AG1123" s="337">
        <f t="shared" si="620"/>
        <v>636517821.1730001</v>
      </c>
      <c r="AH1123" s="337">
        <f t="shared" si="620"/>
        <v>309924697.63</v>
      </c>
      <c r="AI1123" s="337">
        <f t="shared" si="620"/>
        <v>1418428159.283</v>
      </c>
      <c r="AJ1123" s="337">
        <f t="shared" si="620"/>
        <v>13469914.120000031</v>
      </c>
      <c r="AK1123" s="337">
        <f t="shared" si="620"/>
        <v>31225672.326999985</v>
      </c>
      <c r="AL1123" s="337">
        <f t="shared" si="620"/>
        <v>253686365.37</v>
      </c>
      <c r="AM1123" s="337">
        <f t="shared" si="620"/>
        <v>298381951.81700003</v>
      </c>
      <c r="AN1123" s="351">
        <f t="shared" si="609"/>
        <v>0.97225304357450637</v>
      </c>
      <c r="AO1123" s="351">
        <f t="shared" si="609"/>
        <v>0.9532370249490123</v>
      </c>
      <c r="AP1123" s="351">
        <f t="shared" si="609"/>
        <v>0.54989108265605491</v>
      </c>
      <c r="AQ1123" s="351">
        <f t="shared" si="609"/>
        <v>0.82619979350784478</v>
      </c>
      <c r="AR1123" s="337">
        <f>+AR846+AR1104</f>
        <v>0</v>
      </c>
      <c r="AS1123" s="337">
        <f>+AS846+AS1104</f>
        <v>1150000</v>
      </c>
      <c r="AT1123" s="337">
        <f>+AT846+AT1104</f>
        <v>269768529</v>
      </c>
      <c r="AU1123" s="337">
        <f>+AU846+AU1104</f>
        <v>1150000</v>
      </c>
    </row>
    <row r="1124" spans="3:47" ht="24" hidden="1">
      <c r="C1124" s="357" t="s">
        <v>91</v>
      </c>
      <c r="D1124" s="337">
        <f t="shared" ref="D1124:AM1124" si="621">+D1105+D851</f>
        <v>393958000</v>
      </c>
      <c r="E1124" s="337">
        <f t="shared" si="621"/>
        <v>420578000</v>
      </c>
      <c r="F1124" s="337">
        <f t="shared" si="621"/>
        <v>508726000</v>
      </c>
      <c r="G1124" s="337">
        <f t="shared" si="621"/>
        <v>1323262000</v>
      </c>
      <c r="H1124" s="337">
        <f t="shared" si="621"/>
        <v>6861927</v>
      </c>
      <c r="I1124" s="337">
        <f t="shared" si="621"/>
        <v>-6861927</v>
      </c>
      <c r="J1124" s="337">
        <f t="shared" si="621"/>
        <v>0</v>
      </c>
      <c r="K1124" s="337">
        <f t="shared" si="621"/>
        <v>0</v>
      </c>
      <c r="L1124" s="337">
        <f t="shared" si="621"/>
        <v>400819927</v>
      </c>
      <c r="M1124" s="337">
        <f t="shared" si="621"/>
        <v>413716073</v>
      </c>
      <c r="N1124" s="337">
        <f t="shared" si="621"/>
        <v>508726000</v>
      </c>
      <c r="O1124" s="337">
        <f t="shared" si="621"/>
        <v>1323262000</v>
      </c>
      <c r="P1124" s="337">
        <f t="shared" si="621"/>
        <v>393958000</v>
      </c>
      <c r="Q1124" s="97">
        <f t="shared" si="621"/>
        <v>420578000</v>
      </c>
      <c r="R1124" s="337">
        <f t="shared" si="621"/>
        <v>327784010</v>
      </c>
      <c r="S1124" s="337">
        <f t="shared" si="621"/>
        <v>1142320010</v>
      </c>
      <c r="T1124" s="337">
        <f t="shared" si="621"/>
        <v>6861927</v>
      </c>
      <c r="U1124" s="337">
        <f t="shared" si="621"/>
        <v>-6861927</v>
      </c>
      <c r="V1124" s="337">
        <f t="shared" si="621"/>
        <v>0</v>
      </c>
      <c r="W1124" s="337">
        <f t="shared" si="621"/>
        <v>0</v>
      </c>
      <c r="X1124" s="96">
        <f t="shared" si="621"/>
        <v>-12558873</v>
      </c>
      <c r="Y1124" s="96">
        <f t="shared" si="621"/>
        <v>99559352</v>
      </c>
      <c r="Z1124" s="96">
        <f t="shared" si="621"/>
        <v>207400</v>
      </c>
      <c r="AA1124" s="337">
        <f t="shared" si="621"/>
        <v>87207879</v>
      </c>
      <c r="AB1124" s="337">
        <f t="shared" si="621"/>
        <v>388261054</v>
      </c>
      <c r="AC1124" s="337">
        <f t="shared" si="621"/>
        <v>513275425</v>
      </c>
      <c r="AD1124" s="337">
        <f t="shared" si="621"/>
        <v>327991410</v>
      </c>
      <c r="AE1124" s="337">
        <f t="shared" si="621"/>
        <v>1229527889</v>
      </c>
      <c r="AF1124" s="337">
        <f t="shared" si="621"/>
        <v>384009236.54000002</v>
      </c>
      <c r="AG1124" s="337">
        <f t="shared" si="621"/>
        <v>475729852.50000006</v>
      </c>
      <c r="AH1124" s="337">
        <f t="shared" si="621"/>
        <v>223148647.97000003</v>
      </c>
      <c r="AI1124" s="337">
        <f t="shared" si="621"/>
        <v>1082887737.01</v>
      </c>
      <c r="AJ1124" s="337">
        <f t="shared" si="621"/>
        <v>4251817.4599999934</v>
      </c>
      <c r="AK1124" s="337">
        <f t="shared" si="621"/>
        <v>37545572.5</v>
      </c>
      <c r="AL1124" s="337">
        <f t="shared" si="621"/>
        <v>104842762.02999999</v>
      </c>
      <c r="AM1124" s="337">
        <f t="shared" si="621"/>
        <v>146640151.98999998</v>
      </c>
      <c r="AN1124" s="351">
        <f t="shared" si="609"/>
        <v>0.9890490755737763</v>
      </c>
      <c r="AO1124" s="351">
        <f t="shared" si="609"/>
        <v>0.92685102252849927</v>
      </c>
      <c r="AP1124" s="351">
        <f t="shared" si="609"/>
        <v>0.68034906148914087</v>
      </c>
      <c r="AQ1124" s="351">
        <f t="shared" si="609"/>
        <v>0.88073458658244397</v>
      </c>
      <c r="AR1124" s="337">
        <f>+AR1105+AR851</f>
        <v>0</v>
      </c>
      <c r="AS1124" s="337">
        <f>+AS1105+AS851</f>
        <v>0</v>
      </c>
      <c r="AT1124" s="337">
        <f>+AT1105+AT851</f>
        <v>180941990</v>
      </c>
      <c r="AU1124" s="337">
        <f>+AU1105+AU851</f>
        <v>0</v>
      </c>
    </row>
    <row r="1125" spans="3:47" hidden="1">
      <c r="C1125" s="357" t="s">
        <v>88</v>
      </c>
      <c r="D1125" s="337">
        <f t="shared" ref="D1125:AM1125" si="622">+D1106+D857</f>
        <v>405490000</v>
      </c>
      <c r="E1125" s="337">
        <f t="shared" si="622"/>
        <v>416711000</v>
      </c>
      <c r="F1125" s="337">
        <f t="shared" si="622"/>
        <v>343323000</v>
      </c>
      <c r="G1125" s="337">
        <f t="shared" si="622"/>
        <v>1165524000</v>
      </c>
      <c r="H1125" s="337">
        <f t="shared" si="622"/>
        <v>3685315</v>
      </c>
      <c r="I1125" s="337">
        <f t="shared" si="622"/>
        <v>-3685315</v>
      </c>
      <c r="J1125" s="337">
        <f t="shared" si="622"/>
        <v>0</v>
      </c>
      <c r="K1125" s="337">
        <f t="shared" si="622"/>
        <v>0</v>
      </c>
      <c r="L1125" s="337">
        <f t="shared" si="622"/>
        <v>409175315</v>
      </c>
      <c r="M1125" s="337">
        <f t="shared" si="622"/>
        <v>413025685</v>
      </c>
      <c r="N1125" s="337">
        <f t="shared" si="622"/>
        <v>343323000</v>
      </c>
      <c r="O1125" s="337">
        <f t="shared" si="622"/>
        <v>1165524000</v>
      </c>
      <c r="P1125" s="337">
        <f t="shared" si="622"/>
        <v>405490000</v>
      </c>
      <c r="Q1125" s="97">
        <f t="shared" si="622"/>
        <v>416461000</v>
      </c>
      <c r="R1125" s="337">
        <f t="shared" si="622"/>
        <v>201007599</v>
      </c>
      <c r="S1125" s="337">
        <f t="shared" si="622"/>
        <v>1022958599</v>
      </c>
      <c r="T1125" s="337">
        <f t="shared" si="622"/>
        <v>3685315</v>
      </c>
      <c r="U1125" s="337">
        <f t="shared" si="622"/>
        <v>-3685315</v>
      </c>
      <c r="V1125" s="337">
        <f t="shared" si="622"/>
        <v>0</v>
      </c>
      <c r="W1125" s="337">
        <f t="shared" si="622"/>
        <v>0</v>
      </c>
      <c r="X1125" s="96">
        <f t="shared" si="622"/>
        <v>0</v>
      </c>
      <c r="Y1125" s="96">
        <f t="shared" si="622"/>
        <v>58777626</v>
      </c>
      <c r="Z1125" s="96">
        <f t="shared" si="622"/>
        <v>1225000</v>
      </c>
      <c r="AA1125" s="337">
        <f t="shared" si="622"/>
        <v>60002626</v>
      </c>
      <c r="AB1125" s="337">
        <f t="shared" si="622"/>
        <v>409175315</v>
      </c>
      <c r="AC1125" s="337">
        <f t="shared" si="622"/>
        <v>471553311</v>
      </c>
      <c r="AD1125" s="337">
        <f t="shared" si="622"/>
        <v>202232599</v>
      </c>
      <c r="AE1125" s="337">
        <f t="shared" si="622"/>
        <v>1082961225</v>
      </c>
      <c r="AF1125" s="337">
        <f t="shared" si="622"/>
        <v>405121901.66999996</v>
      </c>
      <c r="AG1125" s="337">
        <f t="shared" si="622"/>
        <v>435865655.29299998</v>
      </c>
      <c r="AH1125" s="337">
        <f t="shared" si="622"/>
        <v>98747518.310000002</v>
      </c>
      <c r="AI1125" s="337">
        <f t="shared" si="622"/>
        <v>939735075.27299988</v>
      </c>
      <c r="AJ1125" s="337">
        <f t="shared" si="622"/>
        <v>4053413.3300000103</v>
      </c>
      <c r="AK1125" s="337">
        <f t="shared" si="622"/>
        <v>35687655.707000017</v>
      </c>
      <c r="AL1125" s="337">
        <f t="shared" si="622"/>
        <v>103485080.69</v>
      </c>
      <c r="AM1125" s="337">
        <f t="shared" si="622"/>
        <v>143226149.72700003</v>
      </c>
      <c r="AN1125" s="351">
        <f t="shared" si="609"/>
        <v>0.99009370022724841</v>
      </c>
      <c r="AO1125" s="351">
        <f t="shared" si="609"/>
        <v>0.92431893727706216</v>
      </c>
      <c r="AP1125" s="351">
        <f t="shared" si="609"/>
        <v>0.48828684790823462</v>
      </c>
      <c r="AQ1125" s="351">
        <f t="shared" si="609"/>
        <v>0.86774581912939674</v>
      </c>
      <c r="AR1125" s="337">
        <f>+AR1106+AR857</f>
        <v>0</v>
      </c>
      <c r="AS1125" s="337">
        <f>+AS1106+AS857</f>
        <v>250000</v>
      </c>
      <c r="AT1125" s="337">
        <f>+AT1106+AT857</f>
        <v>142315401</v>
      </c>
      <c r="AU1125" s="337">
        <f>+AU1106+AU857</f>
        <v>250000</v>
      </c>
    </row>
    <row r="1126" spans="3:47" hidden="1">
      <c r="C1126" s="357" t="s">
        <v>93</v>
      </c>
      <c r="D1126" s="337">
        <f t="shared" ref="D1126:AM1126" si="623">+D1107+D863</f>
        <v>518588000</v>
      </c>
      <c r="E1126" s="337">
        <f t="shared" si="623"/>
        <v>600947000</v>
      </c>
      <c r="F1126" s="337">
        <f t="shared" si="623"/>
        <v>1072167000</v>
      </c>
      <c r="G1126" s="337">
        <f t="shared" si="623"/>
        <v>2191702000</v>
      </c>
      <c r="H1126" s="337">
        <f t="shared" si="623"/>
        <v>2966700</v>
      </c>
      <c r="I1126" s="337">
        <f t="shared" si="623"/>
        <v>-2966700</v>
      </c>
      <c r="J1126" s="337">
        <f t="shared" si="623"/>
        <v>0</v>
      </c>
      <c r="K1126" s="337">
        <f t="shared" si="623"/>
        <v>0</v>
      </c>
      <c r="L1126" s="337">
        <f t="shared" si="623"/>
        <v>521554700</v>
      </c>
      <c r="M1126" s="337">
        <f t="shared" si="623"/>
        <v>597980300</v>
      </c>
      <c r="N1126" s="337">
        <f t="shared" si="623"/>
        <v>1072167000</v>
      </c>
      <c r="O1126" s="337">
        <f t="shared" si="623"/>
        <v>2191702000</v>
      </c>
      <c r="P1126" s="337">
        <f t="shared" si="623"/>
        <v>518588000</v>
      </c>
      <c r="Q1126" s="97">
        <f t="shared" si="623"/>
        <v>600547000</v>
      </c>
      <c r="R1126" s="337">
        <f t="shared" si="623"/>
        <v>347846840</v>
      </c>
      <c r="S1126" s="337">
        <f t="shared" si="623"/>
        <v>1466981840</v>
      </c>
      <c r="T1126" s="337">
        <f t="shared" si="623"/>
        <v>2966700</v>
      </c>
      <c r="U1126" s="337">
        <f t="shared" si="623"/>
        <v>-2966700</v>
      </c>
      <c r="V1126" s="337">
        <f t="shared" si="623"/>
        <v>0</v>
      </c>
      <c r="W1126" s="337">
        <f t="shared" si="623"/>
        <v>0</v>
      </c>
      <c r="X1126" s="96">
        <f t="shared" si="623"/>
        <v>0</v>
      </c>
      <c r="Y1126" s="96">
        <f t="shared" si="623"/>
        <v>233205830</v>
      </c>
      <c r="Z1126" s="96">
        <f t="shared" si="623"/>
        <v>14283224</v>
      </c>
      <c r="AA1126" s="337">
        <f t="shared" si="623"/>
        <v>247489054</v>
      </c>
      <c r="AB1126" s="337">
        <f t="shared" si="623"/>
        <v>521554700</v>
      </c>
      <c r="AC1126" s="337">
        <f t="shared" si="623"/>
        <v>830786130</v>
      </c>
      <c r="AD1126" s="337">
        <f t="shared" si="623"/>
        <v>362130064</v>
      </c>
      <c r="AE1126" s="337">
        <f t="shared" si="623"/>
        <v>1714470894</v>
      </c>
      <c r="AF1126" s="337">
        <f t="shared" si="623"/>
        <v>513423894.5</v>
      </c>
      <c r="AG1126" s="337">
        <f t="shared" si="623"/>
        <v>778861301.69000006</v>
      </c>
      <c r="AH1126" s="337">
        <f t="shared" si="623"/>
        <v>51069329.950000003</v>
      </c>
      <c r="AI1126" s="337">
        <f t="shared" si="623"/>
        <v>1343354526.1400001</v>
      </c>
      <c r="AJ1126" s="337">
        <f t="shared" si="623"/>
        <v>8130805.5</v>
      </c>
      <c r="AK1126" s="337">
        <f t="shared" si="623"/>
        <v>51924828.309999973</v>
      </c>
      <c r="AL1126" s="337">
        <f t="shared" si="623"/>
        <v>311060734.05000001</v>
      </c>
      <c r="AM1126" s="337">
        <f t="shared" si="623"/>
        <v>371116367.86000001</v>
      </c>
      <c r="AN1126" s="351">
        <f t="shared" si="609"/>
        <v>0.98441044534734323</v>
      </c>
      <c r="AO1126" s="351">
        <f t="shared" si="609"/>
        <v>0.93749916322026228</v>
      </c>
      <c r="AP1126" s="351">
        <f t="shared" si="609"/>
        <v>0.14102482789167156</v>
      </c>
      <c r="AQ1126" s="351">
        <f t="shared" si="609"/>
        <v>0.78353883454145135</v>
      </c>
      <c r="AR1126" s="337">
        <f>+AR1107+AR863</f>
        <v>0</v>
      </c>
      <c r="AS1126" s="337">
        <f>+AS1107+AS863</f>
        <v>400000</v>
      </c>
      <c r="AT1126" s="337">
        <f>+AT1107+AT863</f>
        <v>724320160</v>
      </c>
      <c r="AU1126" s="337">
        <f>+AU1107+AU863</f>
        <v>260400000</v>
      </c>
    </row>
    <row r="1127" spans="3:47" hidden="1">
      <c r="C1127" s="357" t="s">
        <v>95</v>
      </c>
      <c r="D1127" s="337">
        <f t="shared" ref="D1127:AM1127" si="624">+D870+D1108</f>
        <v>238713000</v>
      </c>
      <c r="E1127" s="337">
        <f t="shared" si="624"/>
        <v>515697000</v>
      </c>
      <c r="F1127" s="337">
        <f t="shared" si="624"/>
        <v>599379000</v>
      </c>
      <c r="G1127" s="337">
        <f t="shared" si="624"/>
        <v>1353789000</v>
      </c>
      <c r="H1127" s="337">
        <f t="shared" si="624"/>
        <v>17736981.759999998</v>
      </c>
      <c r="I1127" s="337">
        <f t="shared" si="624"/>
        <v>-17736981.759999998</v>
      </c>
      <c r="J1127" s="337">
        <f t="shared" si="624"/>
        <v>0</v>
      </c>
      <c r="K1127" s="337">
        <f t="shared" si="624"/>
        <v>0</v>
      </c>
      <c r="L1127" s="337">
        <f t="shared" si="624"/>
        <v>256449981.75999999</v>
      </c>
      <c r="M1127" s="337">
        <f t="shared" si="624"/>
        <v>497960018.24000001</v>
      </c>
      <c r="N1127" s="337">
        <f t="shared" si="624"/>
        <v>599379000</v>
      </c>
      <c r="O1127" s="337">
        <f t="shared" si="624"/>
        <v>1353789000</v>
      </c>
      <c r="P1127" s="337">
        <f t="shared" si="624"/>
        <v>238713000</v>
      </c>
      <c r="Q1127" s="97">
        <f t="shared" si="624"/>
        <v>515697000</v>
      </c>
      <c r="R1127" s="337">
        <f t="shared" si="624"/>
        <v>235531550</v>
      </c>
      <c r="S1127" s="337">
        <f t="shared" si="624"/>
        <v>989941550</v>
      </c>
      <c r="T1127" s="337">
        <f t="shared" si="624"/>
        <v>17736981.759999998</v>
      </c>
      <c r="U1127" s="337">
        <f t="shared" si="624"/>
        <v>-17736981.759999998</v>
      </c>
      <c r="V1127" s="337">
        <f t="shared" si="624"/>
        <v>0</v>
      </c>
      <c r="W1127" s="337">
        <f t="shared" si="624"/>
        <v>0</v>
      </c>
      <c r="X1127" s="96">
        <f t="shared" si="624"/>
        <v>-450006.72</v>
      </c>
      <c r="Y1127" s="96">
        <f t="shared" si="624"/>
        <v>223128194</v>
      </c>
      <c r="Z1127" s="96">
        <f t="shared" si="624"/>
        <v>29278080.5</v>
      </c>
      <c r="AA1127" s="337">
        <f t="shared" si="624"/>
        <v>251956267.78</v>
      </c>
      <c r="AB1127" s="337">
        <f t="shared" si="624"/>
        <v>255999975.03999999</v>
      </c>
      <c r="AC1127" s="337">
        <f t="shared" si="624"/>
        <v>721088212.24000001</v>
      </c>
      <c r="AD1127" s="337">
        <f t="shared" si="624"/>
        <v>264809630.5</v>
      </c>
      <c r="AE1127" s="337">
        <f t="shared" si="624"/>
        <v>1241897817.78</v>
      </c>
      <c r="AF1127" s="337">
        <f t="shared" si="624"/>
        <v>250493684</v>
      </c>
      <c r="AG1127" s="337">
        <f t="shared" si="624"/>
        <v>698870179.62</v>
      </c>
      <c r="AH1127" s="337">
        <f t="shared" si="624"/>
        <v>240982576.68000001</v>
      </c>
      <c r="AI1127" s="337">
        <f t="shared" si="624"/>
        <v>1190346440.3</v>
      </c>
      <c r="AJ1127" s="337">
        <f t="shared" si="624"/>
        <v>5506291.0400000075</v>
      </c>
      <c r="AK1127" s="337">
        <f t="shared" si="624"/>
        <v>22218032.619999964</v>
      </c>
      <c r="AL1127" s="337">
        <f t="shared" si="624"/>
        <v>23827053.819999993</v>
      </c>
      <c r="AM1127" s="337">
        <f t="shared" si="624"/>
        <v>51551377.479999967</v>
      </c>
      <c r="AN1127" s="351">
        <f t="shared" si="609"/>
        <v>0.97849104852787727</v>
      </c>
      <c r="AO1127" s="351">
        <f t="shared" si="609"/>
        <v>0.96918819051141947</v>
      </c>
      <c r="AP1127" s="351">
        <f t="shared" si="609"/>
        <v>0.91002195133533859</v>
      </c>
      <c r="AQ1127" s="351">
        <f t="shared" si="609"/>
        <v>0.95848983970987844</v>
      </c>
      <c r="AR1127" s="337">
        <f>+AR870+AR1108</f>
        <v>0</v>
      </c>
      <c r="AS1127" s="337">
        <f>+AS870+AS1108</f>
        <v>0</v>
      </c>
      <c r="AT1127" s="337">
        <f>+AT870+AT1108</f>
        <v>363847450</v>
      </c>
      <c r="AU1127" s="337">
        <f>+AU870+AU1108</f>
        <v>75750000</v>
      </c>
    </row>
    <row r="1128" spans="3:47" hidden="1">
      <c r="C1128" s="357" t="s">
        <v>97</v>
      </c>
      <c r="D1128" s="337">
        <f t="shared" ref="D1128:AM1128" si="625">+D1109+D873</f>
        <v>135485000</v>
      </c>
      <c r="E1128" s="337">
        <f t="shared" si="625"/>
        <v>382503000</v>
      </c>
      <c r="F1128" s="337">
        <f t="shared" si="625"/>
        <v>347734000</v>
      </c>
      <c r="G1128" s="337">
        <f t="shared" si="625"/>
        <v>865722000</v>
      </c>
      <c r="H1128" s="337">
        <f t="shared" si="625"/>
        <v>0</v>
      </c>
      <c r="I1128" s="337">
        <f t="shared" si="625"/>
        <v>0</v>
      </c>
      <c r="J1128" s="337">
        <f t="shared" si="625"/>
        <v>0</v>
      </c>
      <c r="K1128" s="337">
        <f t="shared" si="625"/>
        <v>0</v>
      </c>
      <c r="L1128" s="337">
        <f t="shared" si="625"/>
        <v>135485000</v>
      </c>
      <c r="M1128" s="337">
        <f t="shared" si="625"/>
        <v>382503000</v>
      </c>
      <c r="N1128" s="337">
        <f t="shared" si="625"/>
        <v>347734000</v>
      </c>
      <c r="O1128" s="337">
        <f t="shared" si="625"/>
        <v>865722000</v>
      </c>
      <c r="P1128" s="337">
        <f t="shared" si="625"/>
        <v>135485000</v>
      </c>
      <c r="Q1128" s="97">
        <f t="shared" si="625"/>
        <v>382503000</v>
      </c>
      <c r="R1128" s="337">
        <f t="shared" si="625"/>
        <v>98450374</v>
      </c>
      <c r="S1128" s="337">
        <f t="shared" si="625"/>
        <v>616438374</v>
      </c>
      <c r="T1128" s="337">
        <f t="shared" si="625"/>
        <v>0</v>
      </c>
      <c r="U1128" s="337">
        <f t="shared" si="625"/>
        <v>0</v>
      </c>
      <c r="V1128" s="337">
        <f t="shared" si="625"/>
        <v>0</v>
      </c>
      <c r="W1128" s="337">
        <f t="shared" si="625"/>
        <v>0</v>
      </c>
      <c r="X1128" s="96">
        <f t="shared" si="625"/>
        <v>0</v>
      </c>
      <c r="Y1128" s="96">
        <f t="shared" si="625"/>
        <v>89648452</v>
      </c>
      <c r="Z1128" s="96">
        <f t="shared" si="625"/>
        <v>83686983.319999993</v>
      </c>
      <c r="AA1128" s="337">
        <f t="shared" si="625"/>
        <v>173335435.31999999</v>
      </c>
      <c r="AB1128" s="337">
        <f t="shared" si="625"/>
        <v>135485000</v>
      </c>
      <c r="AC1128" s="337">
        <f t="shared" si="625"/>
        <v>472151452</v>
      </c>
      <c r="AD1128" s="337">
        <f t="shared" si="625"/>
        <v>182137357.31999999</v>
      </c>
      <c r="AE1128" s="337">
        <f t="shared" si="625"/>
        <v>789773809.31999993</v>
      </c>
      <c r="AF1128" s="337">
        <f t="shared" si="625"/>
        <v>135485000</v>
      </c>
      <c r="AG1128" s="337">
        <f t="shared" si="625"/>
        <v>464479241.32999992</v>
      </c>
      <c r="AH1128" s="337">
        <f t="shared" si="625"/>
        <v>130553357.31999999</v>
      </c>
      <c r="AI1128" s="337">
        <f t="shared" si="625"/>
        <v>730517598.64999998</v>
      </c>
      <c r="AJ1128" s="337">
        <f t="shared" si="625"/>
        <v>3.7252902984619141E-9</v>
      </c>
      <c r="AK1128" s="337">
        <f t="shared" si="625"/>
        <v>7672210.6699999934</v>
      </c>
      <c r="AL1128" s="337">
        <f t="shared" si="625"/>
        <v>51584000</v>
      </c>
      <c r="AM1128" s="337">
        <f t="shared" si="625"/>
        <v>59256210.669999994</v>
      </c>
      <c r="AN1128" s="351">
        <f t="shared" si="609"/>
        <v>1</v>
      </c>
      <c r="AO1128" s="351">
        <f t="shared" si="609"/>
        <v>0.98375053039125238</v>
      </c>
      <c r="AP1128" s="351">
        <f t="shared" si="609"/>
        <v>0.71678517378853113</v>
      </c>
      <c r="AQ1128" s="351">
        <f t="shared" si="609"/>
        <v>0.92497065619203056</v>
      </c>
      <c r="AR1128" s="337">
        <f>+AR1109+AR873</f>
        <v>0</v>
      </c>
      <c r="AS1128" s="337">
        <f>+AS1109+AS873</f>
        <v>0</v>
      </c>
      <c r="AT1128" s="337">
        <f>+AT1109+AT873</f>
        <v>249283626</v>
      </c>
      <c r="AU1128" s="337">
        <f>+AU1109+AU873</f>
        <v>0</v>
      </c>
    </row>
    <row r="1129" spans="3:47" hidden="1">
      <c r="C1129" s="357" t="s">
        <v>53</v>
      </c>
      <c r="D1129" s="337">
        <f t="shared" ref="D1129:AM1129" si="626">+D1110+D877</f>
        <v>490430000</v>
      </c>
      <c r="E1129" s="337">
        <f t="shared" si="626"/>
        <v>640232000</v>
      </c>
      <c r="F1129" s="337">
        <f t="shared" si="626"/>
        <v>1231049000</v>
      </c>
      <c r="G1129" s="337">
        <f t="shared" si="626"/>
        <v>2361711000</v>
      </c>
      <c r="H1129" s="337">
        <f t="shared" si="626"/>
        <v>13763279</v>
      </c>
      <c r="I1129" s="337">
        <f t="shared" si="626"/>
        <v>-13763279</v>
      </c>
      <c r="J1129" s="337">
        <f t="shared" si="626"/>
        <v>0</v>
      </c>
      <c r="K1129" s="337">
        <f t="shared" si="626"/>
        <v>0</v>
      </c>
      <c r="L1129" s="337">
        <f t="shared" si="626"/>
        <v>504193279</v>
      </c>
      <c r="M1129" s="337">
        <f t="shared" si="626"/>
        <v>626468721</v>
      </c>
      <c r="N1129" s="337">
        <f t="shared" si="626"/>
        <v>1231049000</v>
      </c>
      <c r="O1129" s="337">
        <f t="shared" si="626"/>
        <v>2361711000</v>
      </c>
      <c r="P1129" s="337">
        <f t="shared" si="626"/>
        <v>490430000</v>
      </c>
      <c r="Q1129" s="97">
        <f t="shared" si="626"/>
        <v>639732000</v>
      </c>
      <c r="R1129" s="337">
        <f t="shared" si="626"/>
        <v>316184225</v>
      </c>
      <c r="S1129" s="337">
        <f t="shared" si="626"/>
        <v>1446346225</v>
      </c>
      <c r="T1129" s="337">
        <f t="shared" si="626"/>
        <v>13763279</v>
      </c>
      <c r="U1129" s="337">
        <f t="shared" si="626"/>
        <v>-13763279</v>
      </c>
      <c r="V1129" s="337">
        <f t="shared" si="626"/>
        <v>0</v>
      </c>
      <c r="W1129" s="337">
        <f t="shared" si="626"/>
        <v>0</v>
      </c>
      <c r="X1129" s="96">
        <f t="shared" si="626"/>
        <v>-14304255.340000002</v>
      </c>
      <c r="Y1129" s="96">
        <f t="shared" si="626"/>
        <v>212244054</v>
      </c>
      <c r="Z1129" s="96">
        <f t="shared" si="626"/>
        <v>0</v>
      </c>
      <c r="AA1129" s="337">
        <f t="shared" si="626"/>
        <v>197939798.66</v>
      </c>
      <c r="AB1129" s="337">
        <f t="shared" si="626"/>
        <v>489889023.65999997</v>
      </c>
      <c r="AC1129" s="337">
        <f t="shared" si="626"/>
        <v>838212775</v>
      </c>
      <c r="AD1129" s="337">
        <f t="shared" si="626"/>
        <v>316184225</v>
      </c>
      <c r="AE1129" s="337">
        <f t="shared" si="626"/>
        <v>1644286023.6599998</v>
      </c>
      <c r="AF1129" s="337">
        <f t="shared" si="626"/>
        <v>489711525.40999997</v>
      </c>
      <c r="AG1129" s="337">
        <f t="shared" si="626"/>
        <v>763279678.44999993</v>
      </c>
      <c r="AH1129" s="337">
        <f t="shared" si="626"/>
        <v>181684255</v>
      </c>
      <c r="AI1129" s="337">
        <f t="shared" si="626"/>
        <v>1434675458.8600001</v>
      </c>
      <c r="AJ1129" s="337">
        <f t="shared" si="626"/>
        <v>177498.25000002608</v>
      </c>
      <c r="AK1129" s="337">
        <f t="shared" si="626"/>
        <v>74933096.550000042</v>
      </c>
      <c r="AL1129" s="337">
        <f t="shared" si="626"/>
        <v>134499970</v>
      </c>
      <c r="AM1129" s="337">
        <f t="shared" si="626"/>
        <v>209610564.80000007</v>
      </c>
      <c r="AN1129" s="351">
        <f t="shared" si="609"/>
        <v>0.9996376766136259</v>
      </c>
      <c r="AO1129" s="351">
        <f t="shared" si="609"/>
        <v>0.91060372880859508</v>
      </c>
      <c r="AP1129" s="351">
        <f t="shared" si="609"/>
        <v>0.57461517885656688</v>
      </c>
      <c r="AQ1129" s="351">
        <f t="shared" si="609"/>
        <v>0.87252183514068338</v>
      </c>
      <c r="AR1129" s="337">
        <f>+AR1110+AR877</f>
        <v>0</v>
      </c>
      <c r="AS1129" s="337">
        <f>+AS1110+AS877</f>
        <v>500000</v>
      </c>
      <c r="AT1129" s="337">
        <f>+AT1110+AT877</f>
        <v>914864775</v>
      </c>
      <c r="AU1129" s="337">
        <f>+AU1110+AU877</f>
        <v>545500000</v>
      </c>
    </row>
    <row r="1130" spans="3:47" hidden="1">
      <c r="C1130" s="357" t="s">
        <v>100</v>
      </c>
      <c r="D1130" s="337">
        <f t="shared" ref="D1130:AM1130" si="627">+D1111+D882</f>
        <v>482743000</v>
      </c>
      <c r="E1130" s="337">
        <f t="shared" si="627"/>
        <v>631193000</v>
      </c>
      <c r="F1130" s="337">
        <f t="shared" si="627"/>
        <v>971448000</v>
      </c>
      <c r="G1130" s="337">
        <f t="shared" si="627"/>
        <v>2085384000</v>
      </c>
      <c r="H1130" s="337">
        <f t="shared" si="627"/>
        <v>9494606</v>
      </c>
      <c r="I1130" s="337">
        <f t="shared" si="627"/>
        <v>-9494606</v>
      </c>
      <c r="J1130" s="337">
        <f t="shared" si="627"/>
        <v>0</v>
      </c>
      <c r="K1130" s="337">
        <f t="shared" si="627"/>
        <v>2.3283064365386963E-10</v>
      </c>
      <c r="L1130" s="337">
        <f t="shared" si="627"/>
        <v>492237606</v>
      </c>
      <c r="M1130" s="337">
        <f t="shared" si="627"/>
        <v>621698394</v>
      </c>
      <c r="N1130" s="337">
        <f t="shared" si="627"/>
        <v>971448000</v>
      </c>
      <c r="O1130" s="337">
        <f t="shared" si="627"/>
        <v>2085384000</v>
      </c>
      <c r="P1130" s="337">
        <f t="shared" si="627"/>
        <v>482743000</v>
      </c>
      <c r="Q1130" s="97">
        <f t="shared" si="627"/>
        <v>631193000</v>
      </c>
      <c r="R1130" s="337">
        <f t="shared" si="627"/>
        <v>466780000</v>
      </c>
      <c r="S1130" s="337">
        <f t="shared" si="627"/>
        <v>1580716000</v>
      </c>
      <c r="T1130" s="337">
        <f t="shared" si="627"/>
        <v>9494606</v>
      </c>
      <c r="U1130" s="337">
        <f t="shared" si="627"/>
        <v>-9494606</v>
      </c>
      <c r="V1130" s="337">
        <f t="shared" si="627"/>
        <v>0</v>
      </c>
      <c r="W1130" s="337">
        <f t="shared" si="627"/>
        <v>2.3283064365386963E-10</v>
      </c>
      <c r="X1130" s="96">
        <f t="shared" si="627"/>
        <v>0</v>
      </c>
      <c r="Y1130" s="96">
        <f t="shared" si="627"/>
        <v>225000516</v>
      </c>
      <c r="Z1130" s="96">
        <f t="shared" si="627"/>
        <v>0</v>
      </c>
      <c r="AA1130" s="337">
        <f t="shared" si="627"/>
        <v>225000516</v>
      </c>
      <c r="AB1130" s="337">
        <f t="shared" si="627"/>
        <v>492237606</v>
      </c>
      <c r="AC1130" s="337">
        <f t="shared" si="627"/>
        <v>846698910</v>
      </c>
      <c r="AD1130" s="337">
        <f t="shared" si="627"/>
        <v>466780000</v>
      </c>
      <c r="AE1130" s="337">
        <f t="shared" si="627"/>
        <v>1805716516</v>
      </c>
      <c r="AF1130" s="337">
        <f t="shared" si="627"/>
        <v>486463852.09000003</v>
      </c>
      <c r="AG1130" s="337">
        <f t="shared" si="627"/>
        <v>751353327.78999996</v>
      </c>
      <c r="AH1130" s="337">
        <f t="shared" si="627"/>
        <v>224539534.90000001</v>
      </c>
      <c r="AI1130" s="337">
        <f t="shared" si="627"/>
        <v>1462356714.7799997</v>
      </c>
      <c r="AJ1130" s="337">
        <f t="shared" si="627"/>
        <v>5773753.9099999629</v>
      </c>
      <c r="AK1130" s="337">
        <f t="shared" si="627"/>
        <v>95345582.210000008</v>
      </c>
      <c r="AL1130" s="337">
        <f t="shared" si="627"/>
        <v>242240465.09999999</v>
      </c>
      <c r="AM1130" s="337">
        <f t="shared" si="627"/>
        <v>343359801.21999997</v>
      </c>
      <c r="AN1130" s="351">
        <f t="shared" si="609"/>
        <v>0.98827039251040083</v>
      </c>
      <c r="AO1130" s="351">
        <f t="shared" si="609"/>
        <v>0.88739139606309403</v>
      </c>
      <c r="AP1130" s="351">
        <f t="shared" si="609"/>
        <v>0.48103932237885089</v>
      </c>
      <c r="AQ1130" s="351">
        <f t="shared" si="609"/>
        <v>0.80984844621092211</v>
      </c>
      <c r="AR1130" s="337">
        <f>+AR1111+AR882</f>
        <v>0</v>
      </c>
      <c r="AS1130" s="337">
        <f>+AS1111+AS882</f>
        <v>3.4924596548080444E-9</v>
      </c>
      <c r="AT1130" s="337">
        <f>+AT1111+AT882</f>
        <v>504668000</v>
      </c>
      <c r="AU1130" s="337">
        <f>+AU1111+AU882</f>
        <v>3.4924596548080444E-9</v>
      </c>
    </row>
    <row r="1131" spans="3:47" hidden="1">
      <c r="C1131" s="357" t="s">
        <v>54</v>
      </c>
      <c r="D1131" s="337">
        <f t="shared" ref="D1131:AM1131" si="628">+D1112+D888</f>
        <v>571165000</v>
      </c>
      <c r="E1131" s="337">
        <f t="shared" si="628"/>
        <v>807293000</v>
      </c>
      <c r="F1131" s="337">
        <f t="shared" si="628"/>
        <v>1541600000</v>
      </c>
      <c r="G1131" s="337">
        <f t="shared" si="628"/>
        <v>2920058000</v>
      </c>
      <c r="H1131" s="337">
        <f t="shared" si="628"/>
        <v>34511728</v>
      </c>
      <c r="I1131" s="337">
        <f t="shared" si="628"/>
        <v>-34511728</v>
      </c>
      <c r="J1131" s="337">
        <f t="shared" si="628"/>
        <v>0</v>
      </c>
      <c r="K1131" s="337">
        <f t="shared" si="628"/>
        <v>0</v>
      </c>
      <c r="L1131" s="337">
        <f t="shared" si="628"/>
        <v>605676728</v>
      </c>
      <c r="M1131" s="337">
        <f t="shared" si="628"/>
        <v>772781272</v>
      </c>
      <c r="N1131" s="337">
        <f t="shared" si="628"/>
        <v>1541600000</v>
      </c>
      <c r="O1131" s="337">
        <f t="shared" si="628"/>
        <v>2920058000</v>
      </c>
      <c r="P1131" s="337">
        <f t="shared" si="628"/>
        <v>571165000</v>
      </c>
      <c r="Q1131" s="97">
        <f t="shared" si="628"/>
        <v>807293000</v>
      </c>
      <c r="R1131" s="337">
        <f t="shared" si="628"/>
        <v>380623028</v>
      </c>
      <c r="S1131" s="337">
        <f t="shared" si="628"/>
        <v>1759081028</v>
      </c>
      <c r="T1131" s="337">
        <f t="shared" si="628"/>
        <v>34511728</v>
      </c>
      <c r="U1131" s="337">
        <f t="shared" si="628"/>
        <v>-34511728</v>
      </c>
      <c r="V1131" s="337">
        <f t="shared" si="628"/>
        <v>0</v>
      </c>
      <c r="W1131" s="337">
        <f t="shared" si="628"/>
        <v>0</v>
      </c>
      <c r="X1131" s="96">
        <f t="shared" si="628"/>
        <v>0</v>
      </c>
      <c r="Y1131" s="96">
        <f t="shared" si="628"/>
        <v>235346734</v>
      </c>
      <c r="Z1131" s="96">
        <f t="shared" si="628"/>
        <v>131586279.33</v>
      </c>
      <c r="AA1131" s="337">
        <f t="shared" si="628"/>
        <v>366933013.32999998</v>
      </c>
      <c r="AB1131" s="337">
        <f t="shared" si="628"/>
        <v>605676728</v>
      </c>
      <c r="AC1131" s="337">
        <f t="shared" si="628"/>
        <v>1008128006</v>
      </c>
      <c r="AD1131" s="337">
        <f t="shared" si="628"/>
        <v>512209307.32999998</v>
      </c>
      <c r="AE1131" s="337">
        <f t="shared" si="628"/>
        <v>2126014041.3299999</v>
      </c>
      <c r="AF1131" s="337">
        <f t="shared" si="628"/>
        <v>603559549.25</v>
      </c>
      <c r="AG1131" s="337">
        <f t="shared" si="628"/>
        <v>853739181.95899999</v>
      </c>
      <c r="AH1131" s="337">
        <f t="shared" si="628"/>
        <v>355291094.81999999</v>
      </c>
      <c r="AI1131" s="337">
        <f t="shared" si="628"/>
        <v>1812589826.029</v>
      </c>
      <c r="AJ1131" s="337">
        <f t="shared" si="628"/>
        <v>2117178.75</v>
      </c>
      <c r="AK1131" s="337">
        <f t="shared" si="628"/>
        <v>154388824.04099995</v>
      </c>
      <c r="AL1131" s="337">
        <f t="shared" si="628"/>
        <v>156918212.50999999</v>
      </c>
      <c r="AM1131" s="337">
        <f t="shared" si="628"/>
        <v>313424215.30099994</v>
      </c>
      <c r="AN1131" s="351">
        <f t="shared" si="609"/>
        <v>0.99650444097961111</v>
      </c>
      <c r="AO1131" s="351">
        <f t="shared" si="609"/>
        <v>0.84685593186367647</v>
      </c>
      <c r="AP1131" s="351">
        <f t="shared" si="609"/>
        <v>0.69364435541406</v>
      </c>
      <c r="AQ1131" s="351">
        <f t="shared" si="609"/>
        <v>0.85257660146735115</v>
      </c>
      <c r="AR1131" s="337">
        <f>+AR1112+AR888</f>
        <v>0</v>
      </c>
      <c r="AS1131" s="337">
        <f>+AS1112+AS888</f>
        <v>0</v>
      </c>
      <c r="AT1131" s="337">
        <f>+AT1112+AT888</f>
        <v>1160976972</v>
      </c>
      <c r="AU1131" s="337">
        <f>+AU1112+AU888</f>
        <v>635000000</v>
      </c>
    </row>
    <row r="1132" spans="3:47" hidden="1">
      <c r="C1132" s="357" t="s">
        <v>103</v>
      </c>
      <c r="D1132" s="337">
        <f t="shared" ref="D1132:AM1132" si="629">+D896+D1113</f>
        <v>279905000</v>
      </c>
      <c r="E1132" s="337">
        <f t="shared" si="629"/>
        <v>462822000</v>
      </c>
      <c r="F1132" s="337">
        <f t="shared" si="629"/>
        <v>700688000</v>
      </c>
      <c r="G1132" s="337">
        <f t="shared" si="629"/>
        <v>1443415000</v>
      </c>
      <c r="H1132" s="337">
        <f t="shared" si="629"/>
        <v>19518544</v>
      </c>
      <c r="I1132" s="337">
        <f t="shared" si="629"/>
        <v>-19518544</v>
      </c>
      <c r="J1132" s="337">
        <f t="shared" si="629"/>
        <v>-320600000</v>
      </c>
      <c r="K1132" s="337">
        <f t="shared" si="629"/>
        <v>-320600000</v>
      </c>
      <c r="L1132" s="337">
        <f t="shared" si="629"/>
        <v>299423544</v>
      </c>
      <c r="M1132" s="337">
        <f t="shared" si="629"/>
        <v>443303456</v>
      </c>
      <c r="N1132" s="337">
        <f t="shared" si="629"/>
        <v>380088000</v>
      </c>
      <c r="O1132" s="337">
        <f t="shared" si="629"/>
        <v>1122815000</v>
      </c>
      <c r="P1132" s="337">
        <f t="shared" si="629"/>
        <v>279905000</v>
      </c>
      <c r="Q1132" s="97">
        <f t="shared" si="629"/>
        <v>461522000</v>
      </c>
      <c r="R1132" s="337">
        <f t="shared" si="629"/>
        <v>668780150</v>
      </c>
      <c r="S1132" s="337">
        <f t="shared" si="629"/>
        <v>1410207150</v>
      </c>
      <c r="T1132" s="337">
        <f t="shared" si="629"/>
        <v>19518544</v>
      </c>
      <c r="U1132" s="337">
        <f t="shared" si="629"/>
        <v>-19518544</v>
      </c>
      <c r="V1132" s="337">
        <f t="shared" si="629"/>
        <v>-320600000</v>
      </c>
      <c r="W1132" s="337">
        <f t="shared" si="629"/>
        <v>-320600000</v>
      </c>
      <c r="X1132" s="96">
        <f t="shared" si="629"/>
        <v>0</v>
      </c>
      <c r="Y1132" s="96">
        <f t="shared" si="629"/>
        <v>258024630</v>
      </c>
      <c r="Z1132" s="96">
        <f t="shared" si="629"/>
        <v>54554324</v>
      </c>
      <c r="AA1132" s="337">
        <f t="shared" si="629"/>
        <v>312578954</v>
      </c>
      <c r="AB1132" s="337">
        <f t="shared" si="629"/>
        <v>299423544</v>
      </c>
      <c r="AC1132" s="337">
        <f t="shared" si="629"/>
        <v>700028086</v>
      </c>
      <c r="AD1132" s="337">
        <f t="shared" si="629"/>
        <v>402734474</v>
      </c>
      <c r="AE1132" s="337">
        <f t="shared" si="629"/>
        <v>1402186104</v>
      </c>
      <c r="AF1132" s="337">
        <f t="shared" si="629"/>
        <v>285509940.72000003</v>
      </c>
      <c r="AG1132" s="337">
        <f t="shared" si="629"/>
        <v>574016675.55000007</v>
      </c>
      <c r="AH1132" s="337">
        <f t="shared" si="629"/>
        <v>382970849.42999995</v>
      </c>
      <c r="AI1132" s="337">
        <f t="shared" si="629"/>
        <v>1242497465.7</v>
      </c>
      <c r="AJ1132" s="337">
        <f t="shared" si="629"/>
        <v>13913603.279999997</v>
      </c>
      <c r="AK1132" s="337">
        <f t="shared" si="629"/>
        <v>126011410.44999997</v>
      </c>
      <c r="AL1132" s="337">
        <f t="shared" si="629"/>
        <v>19763624.570000023</v>
      </c>
      <c r="AM1132" s="337">
        <f t="shared" si="629"/>
        <v>159688638.30000001</v>
      </c>
      <c r="AN1132" s="351">
        <f t="shared" si="609"/>
        <v>0.95353203327257396</v>
      </c>
      <c r="AO1132" s="351">
        <f t="shared" si="609"/>
        <v>0.81999092183567057</v>
      </c>
      <c r="AP1132" s="351">
        <f t="shared" si="609"/>
        <v>0.95092641468284123</v>
      </c>
      <c r="AQ1132" s="351">
        <f t="shared" si="609"/>
        <v>0.8861145194318657</v>
      </c>
      <c r="AR1132" s="337">
        <f>+AR896+AR1113</f>
        <v>0</v>
      </c>
      <c r="AS1132" s="337">
        <f>+AS896+AS1113</f>
        <v>1300000</v>
      </c>
      <c r="AT1132" s="337">
        <f>+AT896+AT1113</f>
        <v>31907850</v>
      </c>
      <c r="AU1132" s="337">
        <f>+AU896+AU1113</f>
        <v>1300000</v>
      </c>
    </row>
    <row r="1133" spans="3:47" ht="24" hidden="1">
      <c r="C1133" s="357" t="s">
        <v>105</v>
      </c>
      <c r="D1133" s="337">
        <f t="shared" ref="D1133:AM1133" si="630">+D1114+D900</f>
        <v>389411000</v>
      </c>
      <c r="E1133" s="337">
        <f t="shared" si="630"/>
        <v>616231000</v>
      </c>
      <c r="F1133" s="337">
        <f t="shared" si="630"/>
        <v>644787000</v>
      </c>
      <c r="G1133" s="337">
        <f t="shared" si="630"/>
        <v>1650429000</v>
      </c>
      <c r="H1133" s="337">
        <f t="shared" si="630"/>
        <v>31397341</v>
      </c>
      <c r="I1133" s="337">
        <f t="shared" si="630"/>
        <v>-31397341</v>
      </c>
      <c r="J1133" s="337">
        <f t="shared" si="630"/>
        <v>0</v>
      </c>
      <c r="K1133" s="337">
        <f t="shared" si="630"/>
        <v>0</v>
      </c>
      <c r="L1133" s="337">
        <f t="shared" si="630"/>
        <v>420808341</v>
      </c>
      <c r="M1133" s="337">
        <f t="shared" si="630"/>
        <v>584833659</v>
      </c>
      <c r="N1133" s="337">
        <f t="shared" si="630"/>
        <v>644787000</v>
      </c>
      <c r="O1133" s="337">
        <f t="shared" si="630"/>
        <v>1650429000</v>
      </c>
      <c r="P1133" s="337">
        <f t="shared" si="630"/>
        <v>389411000</v>
      </c>
      <c r="Q1133" s="97">
        <f t="shared" si="630"/>
        <v>616231000</v>
      </c>
      <c r="R1133" s="337">
        <f t="shared" si="630"/>
        <v>207650000</v>
      </c>
      <c r="S1133" s="337">
        <f t="shared" si="630"/>
        <v>1213292000</v>
      </c>
      <c r="T1133" s="337">
        <f t="shared" si="630"/>
        <v>31397341</v>
      </c>
      <c r="U1133" s="337">
        <f t="shared" si="630"/>
        <v>-31397341</v>
      </c>
      <c r="V1133" s="337">
        <f t="shared" si="630"/>
        <v>0</v>
      </c>
      <c r="W1133" s="337">
        <f t="shared" si="630"/>
        <v>0</v>
      </c>
      <c r="X1133" s="96">
        <f t="shared" si="630"/>
        <v>-7114117.7400000002</v>
      </c>
      <c r="Y1133" s="96">
        <f t="shared" si="630"/>
        <v>100654537.7</v>
      </c>
      <c r="Z1133" s="96">
        <f t="shared" si="630"/>
        <v>6985716.5</v>
      </c>
      <c r="AA1133" s="337">
        <f t="shared" si="630"/>
        <v>100526136.45999999</v>
      </c>
      <c r="AB1133" s="337">
        <f t="shared" si="630"/>
        <v>413694223.25999999</v>
      </c>
      <c r="AC1133" s="337">
        <f t="shared" si="630"/>
        <v>685488196.70000005</v>
      </c>
      <c r="AD1133" s="337">
        <f t="shared" si="630"/>
        <v>214635716.5</v>
      </c>
      <c r="AE1133" s="337">
        <f t="shared" si="630"/>
        <v>1313818136.46</v>
      </c>
      <c r="AF1133" s="337">
        <f t="shared" si="630"/>
        <v>412370392.81</v>
      </c>
      <c r="AG1133" s="337">
        <f t="shared" si="630"/>
        <v>505797377.70000005</v>
      </c>
      <c r="AH1133" s="337">
        <f t="shared" si="630"/>
        <v>38956748.68</v>
      </c>
      <c r="AI1133" s="337">
        <f t="shared" si="630"/>
        <v>957124519.19000006</v>
      </c>
      <c r="AJ1133" s="337">
        <f t="shared" si="630"/>
        <v>1323830.4499999955</v>
      </c>
      <c r="AK1133" s="337">
        <f t="shared" si="630"/>
        <v>179690818.99999994</v>
      </c>
      <c r="AL1133" s="337">
        <f t="shared" si="630"/>
        <v>175678967.81999999</v>
      </c>
      <c r="AM1133" s="337">
        <f t="shared" si="630"/>
        <v>356693617.26999992</v>
      </c>
      <c r="AN1133" s="351">
        <f t="shared" si="609"/>
        <v>0.99679997840054924</v>
      </c>
      <c r="AO1133" s="351">
        <f t="shared" si="609"/>
        <v>0.73786445942461554</v>
      </c>
      <c r="AP1133" s="351">
        <f t="shared" si="609"/>
        <v>0.18150170584493563</v>
      </c>
      <c r="AQ1133" s="351">
        <f t="shared" si="609"/>
        <v>0.72850609428250979</v>
      </c>
      <c r="AR1133" s="337">
        <f>+AR1114+AR900</f>
        <v>0</v>
      </c>
      <c r="AS1133" s="337">
        <f>+AS1114+AS900</f>
        <v>0</v>
      </c>
      <c r="AT1133" s="337">
        <f>+AT1114+AT900</f>
        <v>437137000</v>
      </c>
      <c r="AU1133" s="337">
        <f>+AU1114+AU900</f>
        <v>226540000</v>
      </c>
    </row>
    <row r="1134" spans="3:47" ht="24" hidden="1">
      <c r="C1134" s="357" t="s">
        <v>107</v>
      </c>
      <c r="D1134" s="337">
        <f t="shared" ref="D1134:AM1134" si="631">+D1115+D909</f>
        <v>418103000</v>
      </c>
      <c r="E1134" s="337">
        <f t="shared" si="631"/>
        <v>549740000</v>
      </c>
      <c r="F1134" s="337">
        <f t="shared" si="631"/>
        <v>573000894</v>
      </c>
      <c r="G1134" s="337">
        <f t="shared" si="631"/>
        <v>1540843894</v>
      </c>
      <c r="H1134" s="337">
        <f t="shared" si="631"/>
        <v>27202500</v>
      </c>
      <c r="I1134" s="337">
        <f t="shared" si="631"/>
        <v>-27202500</v>
      </c>
      <c r="J1134" s="337">
        <f t="shared" si="631"/>
        <v>0</v>
      </c>
      <c r="K1134" s="337">
        <f t="shared" si="631"/>
        <v>0</v>
      </c>
      <c r="L1134" s="337">
        <f t="shared" si="631"/>
        <v>445305500</v>
      </c>
      <c r="M1134" s="337">
        <f t="shared" si="631"/>
        <v>522537500</v>
      </c>
      <c r="N1134" s="337">
        <f t="shared" si="631"/>
        <v>573000894</v>
      </c>
      <c r="O1134" s="337">
        <f t="shared" si="631"/>
        <v>1540843894</v>
      </c>
      <c r="P1134" s="337">
        <f t="shared" si="631"/>
        <v>418103000</v>
      </c>
      <c r="Q1134" s="97">
        <f t="shared" si="631"/>
        <v>549740000</v>
      </c>
      <c r="R1134" s="337">
        <f t="shared" si="631"/>
        <v>448153379</v>
      </c>
      <c r="S1134" s="337">
        <f t="shared" si="631"/>
        <v>1415996379</v>
      </c>
      <c r="T1134" s="337">
        <f t="shared" si="631"/>
        <v>27202500</v>
      </c>
      <c r="U1134" s="337">
        <f t="shared" si="631"/>
        <v>-27202500</v>
      </c>
      <c r="V1134" s="337">
        <f t="shared" si="631"/>
        <v>0</v>
      </c>
      <c r="W1134" s="337">
        <f t="shared" si="631"/>
        <v>0</v>
      </c>
      <c r="X1134" s="96">
        <f t="shared" si="631"/>
        <v>0</v>
      </c>
      <c r="Y1134" s="96">
        <f t="shared" si="631"/>
        <v>158724382</v>
      </c>
      <c r="Z1134" s="96">
        <f t="shared" si="631"/>
        <v>12543128.6</v>
      </c>
      <c r="AA1134" s="337">
        <f t="shared" si="631"/>
        <v>171267510.59999999</v>
      </c>
      <c r="AB1134" s="337">
        <f t="shared" si="631"/>
        <v>445305500</v>
      </c>
      <c r="AC1134" s="337">
        <f t="shared" si="631"/>
        <v>681261882</v>
      </c>
      <c r="AD1134" s="337">
        <f t="shared" si="631"/>
        <v>460696507.60000002</v>
      </c>
      <c r="AE1134" s="337">
        <f t="shared" si="631"/>
        <v>1587263889.5999999</v>
      </c>
      <c r="AF1134" s="337">
        <f t="shared" si="631"/>
        <v>434780115.41000003</v>
      </c>
      <c r="AG1134" s="337">
        <f t="shared" si="631"/>
        <v>670878481.62</v>
      </c>
      <c r="AH1134" s="337">
        <f t="shared" si="631"/>
        <v>51218037.829999998</v>
      </c>
      <c r="AI1134" s="337">
        <f t="shared" si="631"/>
        <v>1156876634.8599997</v>
      </c>
      <c r="AJ1134" s="337">
        <f t="shared" si="631"/>
        <v>10525384.589999974</v>
      </c>
      <c r="AK1134" s="337">
        <f t="shared" si="631"/>
        <v>10383400.380000044</v>
      </c>
      <c r="AL1134" s="337">
        <f t="shared" si="631"/>
        <v>409478469.76999998</v>
      </c>
      <c r="AM1134" s="337">
        <f t="shared" si="631"/>
        <v>430387254.73999995</v>
      </c>
      <c r="AN1134" s="351">
        <f t="shared" si="609"/>
        <v>0.97636367709359084</v>
      </c>
      <c r="AO1134" s="351">
        <f t="shared" si="609"/>
        <v>0.98475857720159365</v>
      </c>
      <c r="AP1134" s="351">
        <f t="shared" si="609"/>
        <v>0.11117522487162</v>
      </c>
      <c r="AQ1134" s="351">
        <f t="shared" si="609"/>
        <v>0.72884958981303327</v>
      </c>
      <c r="AR1134" s="337">
        <f>+AR1115+AR909</f>
        <v>0</v>
      </c>
      <c r="AS1134" s="337">
        <f>+AS1115+AS909</f>
        <v>0</v>
      </c>
      <c r="AT1134" s="337">
        <f>+AT1115+AT909</f>
        <v>124847515</v>
      </c>
      <c r="AU1134" s="337">
        <f>+AU1115+AU909</f>
        <v>80000021</v>
      </c>
    </row>
    <row r="1135" spans="3:47" hidden="1">
      <c r="C1135" s="357" t="s">
        <v>55</v>
      </c>
      <c r="D1135" s="337">
        <f t="shared" ref="D1135:AM1135" si="632">+D1116+D914</f>
        <v>557241000</v>
      </c>
      <c r="E1135" s="337">
        <f t="shared" si="632"/>
        <v>614446000</v>
      </c>
      <c r="F1135" s="337">
        <f t="shared" si="632"/>
        <v>592673000</v>
      </c>
      <c r="G1135" s="337">
        <f t="shared" si="632"/>
        <v>1764360000</v>
      </c>
      <c r="H1135" s="337">
        <f t="shared" si="632"/>
        <v>20334499</v>
      </c>
      <c r="I1135" s="337">
        <f t="shared" si="632"/>
        <v>-20334499</v>
      </c>
      <c r="J1135" s="337">
        <f t="shared" si="632"/>
        <v>0</v>
      </c>
      <c r="K1135" s="337">
        <f t="shared" si="632"/>
        <v>0</v>
      </c>
      <c r="L1135" s="337">
        <f t="shared" si="632"/>
        <v>577575499</v>
      </c>
      <c r="M1135" s="337">
        <f t="shared" si="632"/>
        <v>594111501</v>
      </c>
      <c r="N1135" s="337">
        <f t="shared" si="632"/>
        <v>592673000</v>
      </c>
      <c r="O1135" s="337">
        <f t="shared" si="632"/>
        <v>1764360000</v>
      </c>
      <c r="P1135" s="337">
        <f t="shared" si="632"/>
        <v>557241000</v>
      </c>
      <c r="Q1135" s="97">
        <f t="shared" si="632"/>
        <v>614446000</v>
      </c>
      <c r="R1135" s="337">
        <f t="shared" si="632"/>
        <v>208470000</v>
      </c>
      <c r="S1135" s="337">
        <f t="shared" si="632"/>
        <v>1380157000</v>
      </c>
      <c r="T1135" s="337">
        <f t="shared" si="632"/>
        <v>20334499</v>
      </c>
      <c r="U1135" s="337">
        <f t="shared" si="632"/>
        <v>-20334499</v>
      </c>
      <c r="V1135" s="337">
        <f t="shared" si="632"/>
        <v>0</v>
      </c>
      <c r="W1135" s="337">
        <f t="shared" si="632"/>
        <v>0</v>
      </c>
      <c r="X1135" s="96">
        <f t="shared" si="632"/>
        <v>0</v>
      </c>
      <c r="Y1135" s="96">
        <f t="shared" si="632"/>
        <v>95364352</v>
      </c>
      <c r="Z1135" s="96">
        <f t="shared" si="632"/>
        <v>16200000</v>
      </c>
      <c r="AA1135" s="337">
        <f t="shared" si="632"/>
        <v>111564352</v>
      </c>
      <c r="AB1135" s="337">
        <f t="shared" si="632"/>
        <v>577575499</v>
      </c>
      <c r="AC1135" s="337">
        <f t="shared" si="632"/>
        <v>689475853</v>
      </c>
      <c r="AD1135" s="337">
        <f t="shared" si="632"/>
        <v>224670000</v>
      </c>
      <c r="AE1135" s="337">
        <f t="shared" si="632"/>
        <v>1491721352</v>
      </c>
      <c r="AF1135" s="337">
        <f t="shared" si="632"/>
        <v>571735873.75</v>
      </c>
      <c r="AG1135" s="337">
        <f t="shared" si="632"/>
        <v>596642990.37</v>
      </c>
      <c r="AH1135" s="337">
        <f t="shared" si="632"/>
        <v>195819098.78</v>
      </c>
      <c r="AI1135" s="337">
        <f t="shared" si="632"/>
        <v>1364197962.9000001</v>
      </c>
      <c r="AJ1135" s="337">
        <f t="shared" si="632"/>
        <v>5839625.25</v>
      </c>
      <c r="AK1135" s="337">
        <f t="shared" si="632"/>
        <v>92832862.629999995</v>
      </c>
      <c r="AL1135" s="337">
        <f t="shared" si="632"/>
        <v>28850901.219999999</v>
      </c>
      <c r="AM1135" s="337">
        <f t="shared" si="632"/>
        <v>127523389.09999999</v>
      </c>
      <c r="AN1135" s="351">
        <f t="shared" si="609"/>
        <v>0.98988941660421781</v>
      </c>
      <c r="AO1135" s="351">
        <f t="shared" si="609"/>
        <v>0.86535734032443334</v>
      </c>
      <c r="AP1135" s="351">
        <f t="shared" si="609"/>
        <v>0.87158543098767083</v>
      </c>
      <c r="AQ1135" s="351">
        <f t="shared" si="609"/>
        <v>0.91451259383729733</v>
      </c>
      <c r="AR1135" s="337">
        <f>+AR1116+AR914</f>
        <v>0</v>
      </c>
      <c r="AS1135" s="337">
        <f>+AS1116+AS914</f>
        <v>0</v>
      </c>
      <c r="AT1135" s="337">
        <f>+AT1116+AT914</f>
        <v>384203000</v>
      </c>
      <c r="AU1135" s="337">
        <f>+AU1116+AU914</f>
        <v>125000000</v>
      </c>
    </row>
    <row r="1136" spans="3:47" hidden="1">
      <c r="C1136" s="357" t="s">
        <v>56</v>
      </c>
      <c r="D1136" s="337">
        <f t="shared" ref="D1136:AM1136" si="633">+D1117+D918</f>
        <v>207038000</v>
      </c>
      <c r="E1136" s="337">
        <f t="shared" si="633"/>
        <v>400795000</v>
      </c>
      <c r="F1136" s="337">
        <f t="shared" si="633"/>
        <v>591255000</v>
      </c>
      <c r="G1136" s="337">
        <f t="shared" si="633"/>
        <v>1199088000</v>
      </c>
      <c r="H1136" s="337">
        <f t="shared" si="633"/>
        <v>10200000</v>
      </c>
      <c r="I1136" s="337">
        <f t="shared" si="633"/>
        <v>-10200000</v>
      </c>
      <c r="J1136" s="337">
        <f t="shared" si="633"/>
        <v>0</v>
      </c>
      <c r="K1136" s="337">
        <f t="shared" si="633"/>
        <v>0</v>
      </c>
      <c r="L1136" s="337">
        <f t="shared" si="633"/>
        <v>217238000</v>
      </c>
      <c r="M1136" s="337">
        <f t="shared" si="633"/>
        <v>390595000</v>
      </c>
      <c r="N1136" s="337">
        <f t="shared" si="633"/>
        <v>591255000</v>
      </c>
      <c r="O1136" s="337">
        <f t="shared" si="633"/>
        <v>1199088000</v>
      </c>
      <c r="P1136" s="337">
        <f t="shared" si="633"/>
        <v>207038000</v>
      </c>
      <c r="Q1136" s="97">
        <f t="shared" si="633"/>
        <v>400795000</v>
      </c>
      <c r="R1136" s="337">
        <f t="shared" si="633"/>
        <v>189754900</v>
      </c>
      <c r="S1136" s="337">
        <f t="shared" si="633"/>
        <v>797587900</v>
      </c>
      <c r="T1136" s="337">
        <f t="shared" si="633"/>
        <v>10200000</v>
      </c>
      <c r="U1136" s="337">
        <f t="shared" si="633"/>
        <v>-10200000</v>
      </c>
      <c r="V1136" s="337">
        <f t="shared" si="633"/>
        <v>0</v>
      </c>
      <c r="W1136" s="337">
        <f t="shared" si="633"/>
        <v>0</v>
      </c>
      <c r="X1136" s="96">
        <f t="shared" si="633"/>
        <v>0</v>
      </c>
      <c r="Y1136" s="96">
        <f t="shared" si="633"/>
        <v>69551860</v>
      </c>
      <c r="Z1136" s="96">
        <f t="shared" si="633"/>
        <v>75319198</v>
      </c>
      <c r="AA1136" s="337">
        <f t="shared" si="633"/>
        <v>144871058</v>
      </c>
      <c r="AB1136" s="337">
        <f t="shared" si="633"/>
        <v>217238000</v>
      </c>
      <c r="AC1136" s="337">
        <f t="shared" si="633"/>
        <v>460146860</v>
      </c>
      <c r="AD1136" s="337">
        <f t="shared" si="633"/>
        <v>265074098</v>
      </c>
      <c r="AE1136" s="337">
        <f t="shared" si="633"/>
        <v>942458958</v>
      </c>
      <c r="AF1136" s="337">
        <f t="shared" si="633"/>
        <v>216707287.62</v>
      </c>
      <c r="AG1136" s="337">
        <f t="shared" si="633"/>
        <v>391230212.55000001</v>
      </c>
      <c r="AH1136" s="337">
        <f t="shared" si="633"/>
        <v>217544824.59</v>
      </c>
      <c r="AI1136" s="337">
        <f t="shared" si="633"/>
        <v>825482324.75999999</v>
      </c>
      <c r="AJ1136" s="337">
        <f t="shared" si="633"/>
        <v>530712.37999999896</v>
      </c>
      <c r="AK1136" s="337">
        <f t="shared" si="633"/>
        <v>68916647.450000003</v>
      </c>
      <c r="AL1136" s="337">
        <f t="shared" si="633"/>
        <v>47529273.409999996</v>
      </c>
      <c r="AM1136" s="337">
        <f t="shared" si="633"/>
        <v>116976633.23999999</v>
      </c>
      <c r="AN1136" s="351">
        <f t="shared" si="609"/>
        <v>0.9975570002485753</v>
      </c>
      <c r="AO1136" s="351">
        <f t="shared" si="609"/>
        <v>0.85022901720985344</v>
      </c>
      <c r="AP1136" s="351">
        <f t="shared" si="609"/>
        <v>0.82069438783867898</v>
      </c>
      <c r="AQ1136" s="351">
        <f t="shared" si="609"/>
        <v>0.87588145643154891</v>
      </c>
      <c r="AR1136" s="337">
        <f>+AR1117+AR918</f>
        <v>0</v>
      </c>
      <c r="AS1136" s="337">
        <f>+AS1117+AS918</f>
        <v>0</v>
      </c>
      <c r="AT1136" s="337">
        <f>+AT1117+AT918</f>
        <v>401500100</v>
      </c>
      <c r="AU1136" s="337">
        <f>+AU1117+AU918</f>
        <v>222000000</v>
      </c>
    </row>
    <row r="1137" spans="3:49" hidden="1">
      <c r="C1137" s="357" t="s">
        <v>111</v>
      </c>
      <c r="D1137" s="337">
        <f t="shared" ref="D1137:AM1137" si="634">+D1118+D922</f>
        <v>212551000</v>
      </c>
      <c r="E1137" s="337">
        <f t="shared" si="634"/>
        <v>372714000</v>
      </c>
      <c r="F1137" s="337">
        <f t="shared" si="634"/>
        <v>295533000</v>
      </c>
      <c r="G1137" s="337">
        <f t="shared" si="634"/>
        <v>880798000</v>
      </c>
      <c r="H1137" s="337">
        <f t="shared" si="634"/>
        <v>18547500</v>
      </c>
      <c r="I1137" s="337">
        <f t="shared" si="634"/>
        <v>-18547500</v>
      </c>
      <c r="J1137" s="337">
        <f t="shared" si="634"/>
        <v>0</v>
      </c>
      <c r="K1137" s="337">
        <f t="shared" si="634"/>
        <v>0</v>
      </c>
      <c r="L1137" s="337">
        <f t="shared" si="634"/>
        <v>231098500</v>
      </c>
      <c r="M1137" s="337">
        <f t="shared" si="634"/>
        <v>354166500</v>
      </c>
      <c r="N1137" s="337">
        <f t="shared" si="634"/>
        <v>295533000</v>
      </c>
      <c r="O1137" s="337">
        <f t="shared" si="634"/>
        <v>880798000</v>
      </c>
      <c r="P1137" s="337">
        <f t="shared" si="634"/>
        <v>212551000</v>
      </c>
      <c r="Q1137" s="97">
        <f t="shared" si="634"/>
        <v>372014000</v>
      </c>
      <c r="R1137" s="337">
        <f t="shared" si="634"/>
        <v>44040000</v>
      </c>
      <c r="S1137" s="337">
        <f t="shared" si="634"/>
        <v>628605000</v>
      </c>
      <c r="T1137" s="337">
        <f t="shared" si="634"/>
        <v>18547500</v>
      </c>
      <c r="U1137" s="337">
        <f t="shared" si="634"/>
        <v>-18547500</v>
      </c>
      <c r="V1137" s="337">
        <f t="shared" si="634"/>
        <v>0</v>
      </c>
      <c r="W1137" s="337">
        <f t="shared" si="634"/>
        <v>0</v>
      </c>
      <c r="X1137" s="96">
        <f t="shared" si="634"/>
        <v>0</v>
      </c>
      <c r="Y1137" s="96">
        <f t="shared" si="634"/>
        <v>93503838</v>
      </c>
      <c r="Z1137" s="96">
        <f t="shared" si="634"/>
        <v>7791570</v>
      </c>
      <c r="AA1137" s="337">
        <f t="shared" si="634"/>
        <v>101295408</v>
      </c>
      <c r="AB1137" s="337">
        <f t="shared" si="634"/>
        <v>231098500</v>
      </c>
      <c r="AC1137" s="337">
        <f t="shared" si="634"/>
        <v>446970338</v>
      </c>
      <c r="AD1137" s="337">
        <f t="shared" si="634"/>
        <v>51831570</v>
      </c>
      <c r="AE1137" s="337">
        <f t="shared" si="634"/>
        <v>729900408</v>
      </c>
      <c r="AF1137" s="337">
        <f t="shared" si="634"/>
        <v>227050484.32999998</v>
      </c>
      <c r="AG1137" s="337">
        <f t="shared" si="634"/>
        <v>341810764.73999995</v>
      </c>
      <c r="AH1137" s="337">
        <f t="shared" si="634"/>
        <v>46293466.759999998</v>
      </c>
      <c r="AI1137" s="337">
        <f t="shared" si="634"/>
        <v>615154715.82999992</v>
      </c>
      <c r="AJ1137" s="337">
        <f t="shared" si="634"/>
        <v>4048015.6700000167</v>
      </c>
      <c r="AK1137" s="337">
        <f t="shared" si="634"/>
        <v>105159573.26000001</v>
      </c>
      <c r="AL1137" s="337">
        <f t="shared" si="634"/>
        <v>5538103.2400000002</v>
      </c>
      <c r="AM1137" s="337">
        <f t="shared" si="634"/>
        <v>114745692.17000002</v>
      </c>
      <c r="AN1137" s="351">
        <f t="shared" si="609"/>
        <v>0.98248359175849254</v>
      </c>
      <c r="AO1137" s="351">
        <f t="shared" si="609"/>
        <v>0.76472807182117741</v>
      </c>
      <c r="AP1137" s="351">
        <f t="shared" si="609"/>
        <v>0.89315192960583667</v>
      </c>
      <c r="AQ1137" s="351">
        <f t="shared" si="609"/>
        <v>0.84279267292860582</v>
      </c>
      <c r="AR1137" s="337">
        <f>+AR1118+AR922</f>
        <v>0</v>
      </c>
      <c r="AS1137" s="337">
        <f>+AS1118+AS922</f>
        <v>700000</v>
      </c>
      <c r="AT1137" s="337">
        <f>+AT1118+AT922</f>
        <v>251493000</v>
      </c>
      <c r="AU1137" s="337">
        <f>+AU1118+AU922</f>
        <v>200200000</v>
      </c>
    </row>
    <row r="1138" spans="3:49" hidden="1">
      <c r="C1138" s="359" t="s">
        <v>15</v>
      </c>
      <c r="D1138" s="198">
        <f t="shared" ref="D1138:AM1138" si="635">SUM(D1122:D1137)</f>
        <v>6149584000</v>
      </c>
      <c r="E1138" s="198">
        <f t="shared" si="635"/>
        <v>8581760000</v>
      </c>
      <c r="F1138" s="198">
        <f t="shared" si="635"/>
        <v>11466569894</v>
      </c>
      <c r="G1138" s="198">
        <f t="shared" si="635"/>
        <v>26197913894</v>
      </c>
      <c r="H1138" s="198">
        <f t="shared" si="635"/>
        <v>245201887.75999999</v>
      </c>
      <c r="I1138" s="198">
        <f t="shared" si="635"/>
        <v>-245201887.75999999</v>
      </c>
      <c r="J1138" s="198">
        <f t="shared" si="635"/>
        <v>-320600000</v>
      </c>
      <c r="K1138" s="198">
        <f t="shared" si="635"/>
        <v>-320600000</v>
      </c>
      <c r="L1138" s="198">
        <f t="shared" si="635"/>
        <v>6394785887.7600002</v>
      </c>
      <c r="M1138" s="198">
        <f t="shared" si="635"/>
        <v>8336558112.2399998</v>
      </c>
      <c r="N1138" s="198">
        <f t="shared" si="635"/>
        <v>11145969894</v>
      </c>
      <c r="O1138" s="198">
        <f t="shared" si="635"/>
        <v>25877313894</v>
      </c>
      <c r="P1138" s="198">
        <f t="shared" si="635"/>
        <v>6149584000</v>
      </c>
      <c r="Q1138" s="360">
        <f t="shared" si="635"/>
        <v>8568860000</v>
      </c>
      <c r="R1138" s="198">
        <f t="shared" si="635"/>
        <v>4915042526</v>
      </c>
      <c r="S1138" s="198">
        <f t="shared" si="635"/>
        <v>19633486526</v>
      </c>
      <c r="T1138" s="198">
        <f t="shared" si="635"/>
        <v>245201887.75999999</v>
      </c>
      <c r="U1138" s="198">
        <f t="shared" si="635"/>
        <v>-245201887.75999999</v>
      </c>
      <c r="V1138" s="198">
        <f t="shared" si="635"/>
        <v>-320600000</v>
      </c>
      <c r="W1138" s="198">
        <f t="shared" si="635"/>
        <v>-320600000</v>
      </c>
      <c r="X1138" s="95">
        <f t="shared" si="635"/>
        <v>-43205698.200000003</v>
      </c>
      <c r="Y1138" s="95">
        <f t="shared" si="635"/>
        <v>2300528287.1999998</v>
      </c>
      <c r="Z1138" s="95">
        <f t="shared" si="635"/>
        <v>442938331.37</v>
      </c>
      <c r="AA1138" s="198">
        <f t="shared" si="635"/>
        <v>2700260920.3699999</v>
      </c>
      <c r="AB1138" s="198">
        <f t="shared" si="635"/>
        <v>6351580189.5599995</v>
      </c>
      <c r="AC1138" s="198">
        <f t="shared" si="635"/>
        <v>10624186399.439999</v>
      </c>
      <c r="AD1138" s="198">
        <f t="shared" si="635"/>
        <v>5037380857.3699999</v>
      </c>
      <c r="AE1138" s="198">
        <f t="shared" si="635"/>
        <v>22013147446.369999</v>
      </c>
      <c r="AF1138" s="198">
        <f t="shared" si="635"/>
        <v>6256496115.6199999</v>
      </c>
      <c r="AG1138" s="198">
        <f t="shared" si="635"/>
        <v>9455369748.3349991</v>
      </c>
      <c r="AH1138" s="198">
        <f t="shared" si="635"/>
        <v>2893744153.3300004</v>
      </c>
      <c r="AI1138" s="198">
        <f t="shared" si="635"/>
        <v>18605610017.284996</v>
      </c>
      <c r="AJ1138" s="198">
        <f t="shared" si="635"/>
        <v>95084073.939999968</v>
      </c>
      <c r="AK1138" s="198">
        <f t="shared" si="635"/>
        <v>1168816651.1049998</v>
      </c>
      <c r="AL1138" s="198">
        <f t="shared" si="635"/>
        <v>2143636704.0399997</v>
      </c>
      <c r="AM1138" s="198">
        <f t="shared" si="635"/>
        <v>3407537429.0849996</v>
      </c>
      <c r="AN1138" s="351">
        <f t="shared" si="609"/>
        <v>0.98502985538995669</v>
      </c>
      <c r="AO1138" s="351">
        <f t="shared" si="609"/>
        <v>0.8899853026706489</v>
      </c>
      <c r="AP1138" s="351">
        <f t="shared" si="609"/>
        <v>0.57445411321168494</v>
      </c>
      <c r="AQ1138" s="351">
        <f t="shared" si="609"/>
        <v>0.84520444260019201</v>
      </c>
      <c r="AR1138" s="198">
        <f>SUM(AR1122:AR1137)</f>
        <v>0</v>
      </c>
      <c r="AS1138" s="198">
        <f>SUM(AS1122:AS1137)</f>
        <v>12900000.000000004</v>
      </c>
      <c r="AT1138" s="198">
        <f>SUM(AT1122:AT1137)</f>
        <v>6551527368</v>
      </c>
      <c r="AU1138" s="198">
        <f>SUM(AU1122:AU1137)</f>
        <v>2486190021</v>
      </c>
      <c r="AV1138" s="210"/>
      <c r="AW1138" s="210"/>
    </row>
    <row r="1139" spans="3:49" hidden="1"/>
    <row r="1140" spans="3:49" hidden="1"/>
    <row r="1141" spans="3:49" hidden="1">
      <c r="C1141" s="356" t="s">
        <v>423</v>
      </c>
    </row>
    <row r="1142" spans="3:49" ht="24" hidden="1">
      <c r="C1142" s="357" t="s">
        <v>52</v>
      </c>
      <c r="D1142" s="337"/>
      <c r="E1142" s="337">
        <f>+E175+E284+E391+E413+E432+E453+E499+E565+E593</f>
        <v>198897000</v>
      </c>
      <c r="F1142" s="337"/>
      <c r="G1142" s="337"/>
      <c r="H1142" s="337"/>
      <c r="I1142" s="337">
        <f>+I175+I284+I391+I413+I432+I453+I499+I565+I593</f>
        <v>0</v>
      </c>
      <c r="J1142" s="337"/>
      <c r="K1142" s="337"/>
      <c r="L1142" s="337"/>
      <c r="M1142" s="337">
        <f>+M175+M284+M391+M413+M432+M453+M499+M565+M593</f>
        <v>198897000</v>
      </c>
      <c r="N1142" s="337"/>
      <c r="O1142" s="337"/>
      <c r="P1142" s="337"/>
      <c r="Q1142" s="337">
        <f>+Q175+Q284+Q391+Q413+Q432+Q453+Q499+Q565+Q593</f>
        <v>198897000</v>
      </c>
      <c r="R1142" s="337"/>
      <c r="S1142" s="361">
        <f>+Q1142-'[4]CY (ALL FUNDS)'!G57</f>
        <v>-13010038</v>
      </c>
      <c r="T1142" s="337"/>
      <c r="U1142" s="337">
        <f>+U175+U284+U391+U413+U432+U453+U499+U565+U593</f>
        <v>0</v>
      </c>
      <c r="V1142" s="337"/>
      <c r="W1142" s="337"/>
      <c r="Y1142" s="96">
        <f>+Y175+Y284+Y391+Y413+Y432+Y453+Y499+Y565+Y593</f>
        <v>49407436</v>
      </c>
      <c r="Z1142" s="96">
        <f>+Z175+Z284+Z391+Z413+Z432+Z453+Z499+Z565+Z593</f>
        <v>0</v>
      </c>
      <c r="AA1142" s="96">
        <f>+AA175+AA284+AA391+AA413+AA432+AA453+AA499+AA565+AA593</f>
        <v>49407436</v>
      </c>
      <c r="AB1142" s="337"/>
      <c r="AC1142" s="337">
        <f>+AC175+AC284+AC391+AC413+AC432+AC453+AC499+AC565+AC593</f>
        <v>248304436</v>
      </c>
      <c r="AD1142" s="337"/>
      <c r="AE1142" s="337"/>
      <c r="AF1142" s="337"/>
      <c r="AG1142" s="337">
        <f>+AG175+AG284+AG391+AG413+AG432+AG453+AG499+AG565+AG593</f>
        <v>201385637.96000001</v>
      </c>
      <c r="AH1142" s="337"/>
      <c r="AI1142" s="337"/>
      <c r="AJ1142" s="337"/>
      <c r="AK1142" s="337">
        <f>+AK175+AK284+AK391+AK413+AK432+AK453+AK499+AK565+AK593</f>
        <v>46918798.040000021</v>
      </c>
      <c r="AL1142" s="337"/>
      <c r="AM1142" s="337"/>
      <c r="AN1142" s="351" t="str">
        <f t="shared" ref="AN1142:AQ1158" si="636">IF(AB1142=0," ",AF1142/AB1142)</f>
        <v xml:space="preserve"> </v>
      </c>
      <c r="AO1142" s="351">
        <f t="shared" si="636"/>
        <v>0.81104325482127115</v>
      </c>
      <c r="AP1142" s="351" t="str">
        <f t="shared" si="636"/>
        <v xml:space="preserve"> </v>
      </c>
      <c r="AQ1142" s="351" t="str">
        <f t="shared" si="636"/>
        <v xml:space="preserve"> </v>
      </c>
      <c r="AR1142" s="337">
        <f>+AR185+AR403+AR1085+AR296+AR364+AR434+AR455+AR501+AR564+AR592+AR664+AR736+AR840</f>
        <v>0</v>
      </c>
      <c r="AS1142" s="337">
        <f>+AS175+AS284+AS391+AS413+AS432+AS453+AS499+AS565+AS593</f>
        <v>0</v>
      </c>
      <c r="AT1142" s="337">
        <f>+AT185+AT403+AT1085+AT296+AT364+AT434+AT455+AT501+AT564+AT592+AT664+AT736+AT840</f>
        <v>104500000</v>
      </c>
      <c r="AU1142" s="337">
        <f>+AU185+AU403+AU1085</f>
        <v>0</v>
      </c>
    </row>
    <row r="1143" spans="3:49" hidden="1">
      <c r="C1143" s="357" t="s">
        <v>424</v>
      </c>
      <c r="D1143" s="337"/>
      <c r="E1143" s="337">
        <f>+E177+E286+E393+E415+E434+E455+E501+E567+E595</f>
        <v>274595000</v>
      </c>
      <c r="F1143" s="337"/>
      <c r="G1143" s="337"/>
      <c r="H1143" s="337"/>
      <c r="I1143" s="337">
        <f>+I177+I286+I393+I415+I434+I455+I501+I567+I595</f>
        <v>0</v>
      </c>
      <c r="J1143" s="337"/>
      <c r="K1143" s="337"/>
      <c r="L1143" s="337"/>
      <c r="M1143" s="337">
        <f>+M177+M286+M393+M415+M434+M455+M501+M567+M595</f>
        <v>274595000</v>
      </c>
      <c r="N1143" s="337"/>
      <c r="O1143" s="337"/>
      <c r="P1143" s="337"/>
      <c r="Q1143" s="337">
        <f>+Q177+Q286+Q393+Q415+Q434+Q455+Q501+Q567+Q595</f>
        <v>274595000</v>
      </c>
      <c r="R1143" s="337"/>
      <c r="S1143" s="361">
        <f>+Q1143-'[4]CY (ALL FUNDS)'!G254</f>
        <v>22695597</v>
      </c>
      <c r="T1143" s="337"/>
      <c r="U1143" s="337">
        <f>+U177+U286+U393+U415+U434+U455+U501+U567+U595</f>
        <v>0</v>
      </c>
      <c r="V1143" s="337"/>
      <c r="W1143" s="337"/>
      <c r="Y1143" s="96">
        <f t="shared" ref="Y1143:AA1144" si="637">+Y177+Y286+Y393+Y415+Y434+Y455+Y501+Y567+Y595</f>
        <v>117738691.5</v>
      </c>
      <c r="Z1143" s="96">
        <f t="shared" si="637"/>
        <v>0</v>
      </c>
      <c r="AA1143" s="96">
        <f t="shared" si="637"/>
        <v>117738691.5</v>
      </c>
      <c r="AB1143" s="337"/>
      <c r="AC1143" s="337">
        <f>+AC177+AC286+AC393+AC415+AC434+AC455+AC501+AC567+AC595</f>
        <v>392333691.5</v>
      </c>
      <c r="AD1143" s="337"/>
      <c r="AE1143" s="337"/>
      <c r="AF1143" s="337"/>
      <c r="AG1143" s="337">
        <f>+AG177+AG286+AG393+AG415+AG434+AG455+AG501+AG567+AG595</f>
        <v>369151119.84300005</v>
      </c>
      <c r="AH1143" s="337"/>
      <c r="AI1143" s="337"/>
      <c r="AJ1143" s="337"/>
      <c r="AK1143" s="337">
        <f>+AK177+AK286+AK393+AK415+AK434+AK455+AK501+AK567+AK595</f>
        <v>23182571.657000009</v>
      </c>
      <c r="AL1143" s="337"/>
      <c r="AM1143" s="337"/>
      <c r="AN1143" s="351" t="str">
        <f t="shared" si="636"/>
        <v xml:space="preserve"> </v>
      </c>
      <c r="AO1143" s="351">
        <f t="shared" si="636"/>
        <v>0.94091108625321829</v>
      </c>
      <c r="AP1143" s="351" t="str">
        <f t="shared" si="636"/>
        <v xml:space="preserve"> </v>
      </c>
      <c r="AQ1143" s="351" t="str">
        <f t="shared" si="636"/>
        <v xml:space="preserve"> </v>
      </c>
      <c r="AR1143" s="337">
        <f>+AR186+AR404+AR1086+AR297+AR365+AR435+AR456+AR502+AR565+AR593+AR718+AR738+AR841</f>
        <v>0</v>
      </c>
      <c r="AS1143" s="337">
        <f>+AS177+AS286+AS393+AS415+AS434+AS455+AS501+AS567+AS595</f>
        <v>0</v>
      </c>
      <c r="AT1143" s="337">
        <f>+AT186+AT404+AT1086+AT297+AT365+AT435+AT456+AT502+AT565+AT593+AT718+AT738+AT841</f>
        <v>4077737347</v>
      </c>
      <c r="AU1143" s="337">
        <f>+AU186+AU404+AU1086</f>
        <v>0</v>
      </c>
    </row>
    <row r="1144" spans="3:49" ht="24" hidden="1">
      <c r="C1144" s="357" t="s">
        <v>91</v>
      </c>
      <c r="D1144" s="337"/>
      <c r="E1144" s="337">
        <f>+E178+E287+E394+E416+E435+E456+E502+E568+E596</f>
        <v>158261000</v>
      </c>
      <c r="F1144" s="337"/>
      <c r="G1144" s="337"/>
      <c r="H1144" s="337"/>
      <c r="I1144" s="337">
        <f>+I178+I287+I394+I416+I435+I456+I502+I568+I596</f>
        <v>0</v>
      </c>
      <c r="J1144" s="337"/>
      <c r="K1144" s="337"/>
      <c r="L1144" s="337"/>
      <c r="M1144" s="337">
        <f>+M178+M287+M394+M416+M435+M456+M502+M568+M596</f>
        <v>158261000</v>
      </c>
      <c r="N1144" s="337"/>
      <c r="O1144" s="337"/>
      <c r="P1144" s="337"/>
      <c r="Q1144" s="337">
        <f>+Q178+Q287+Q394+Q416+Q435+Q456+Q502+Q568+Q596</f>
        <v>158261000</v>
      </c>
      <c r="R1144" s="337"/>
      <c r="S1144" s="361">
        <f>+Q1144-'[4]CY (ALL FUNDS)'!G339</f>
        <v>-8449625</v>
      </c>
      <c r="T1144" s="337"/>
      <c r="U1144" s="337">
        <f>+U178+U287+U394+U416+U435+U456+U502+U568+U596</f>
        <v>0</v>
      </c>
      <c r="V1144" s="337"/>
      <c r="W1144" s="337"/>
      <c r="Y1144" s="96">
        <f t="shared" si="637"/>
        <v>99209352</v>
      </c>
      <c r="Z1144" s="96">
        <f t="shared" si="637"/>
        <v>0</v>
      </c>
      <c r="AA1144" s="96">
        <f t="shared" si="637"/>
        <v>99209352</v>
      </c>
      <c r="AB1144" s="337"/>
      <c r="AC1144" s="337">
        <f>+AC178+AC287+AC394+AC416+AC435+AC456+AC502+AC568+AC596</f>
        <v>257470352</v>
      </c>
      <c r="AD1144" s="337"/>
      <c r="AE1144" s="337"/>
      <c r="AF1144" s="337"/>
      <c r="AG1144" s="337">
        <f>+AG178+AG287+AG394+AG416+AG435+AG456+AG502+AG568+AG596</f>
        <v>230110273.25999999</v>
      </c>
      <c r="AH1144" s="337"/>
      <c r="AI1144" s="337"/>
      <c r="AJ1144" s="337"/>
      <c r="AK1144" s="337">
        <f>+AK178+AK287+AK394+AK416+AK435+AK456+AK502+AK568+AK596</f>
        <v>27360078.739999998</v>
      </c>
      <c r="AL1144" s="337"/>
      <c r="AM1144" s="337"/>
      <c r="AN1144" s="351" t="str">
        <f t="shared" si="636"/>
        <v xml:space="preserve"> </v>
      </c>
      <c r="AO1144" s="351">
        <f t="shared" si="636"/>
        <v>0.89373503190767378</v>
      </c>
      <c r="AP1144" s="351" t="str">
        <f t="shared" si="636"/>
        <v xml:space="preserve"> </v>
      </c>
      <c r="AQ1144" s="351" t="str">
        <f t="shared" si="636"/>
        <v xml:space="preserve"> </v>
      </c>
      <c r="AR1144" s="337">
        <f>+AR187+AR405+AR1087+AR298+AR366+AR433+AR454+AR500+AR567+AR595+AR719+AR740+AR842</f>
        <v>0</v>
      </c>
      <c r="AS1144" s="337">
        <f>+AS178+AS287+AS394+AS416+AS435+AS456+AS502+AS568+AS596</f>
        <v>0</v>
      </c>
      <c r="AT1144" s="337">
        <f>+AT187+AT405+AT1087+AT298+AT366+AT433+AT454+AT500+AT567+AT595+AT719+AT740+AT842</f>
        <v>4182237347</v>
      </c>
      <c r="AU1144" s="337">
        <f>+AU187+AU405+AU1087</f>
        <v>0</v>
      </c>
    </row>
    <row r="1145" spans="3:49" hidden="1">
      <c r="C1145" s="357" t="s">
        <v>88</v>
      </c>
      <c r="D1145" s="337"/>
      <c r="E1145" s="337">
        <f>+E176+E285+E392+E414+E433+E454+E500+E566+E594</f>
        <v>142583000</v>
      </c>
      <c r="F1145" s="337"/>
      <c r="G1145" s="337"/>
      <c r="H1145" s="337"/>
      <c r="I1145" s="337">
        <f>+I176+I285+I392+I414+I433+I454+I500+I566+I594</f>
        <v>0</v>
      </c>
      <c r="J1145" s="337"/>
      <c r="K1145" s="337"/>
      <c r="L1145" s="337"/>
      <c r="M1145" s="337">
        <f>+M176+M285+M392+M414+M433+M454+M500+M566+M594</f>
        <v>142583000</v>
      </c>
      <c r="N1145" s="337"/>
      <c r="O1145" s="337"/>
      <c r="P1145" s="337"/>
      <c r="Q1145" s="337">
        <f>+Q176+Q285+Q392+Q414+Q433+Q454+Q500+Q566+Q594</f>
        <v>142583000</v>
      </c>
      <c r="R1145" s="337"/>
      <c r="S1145" s="361">
        <f>+Q1145-'[4]CY (ALL FUNDS)'!G158</f>
        <v>-3947588</v>
      </c>
      <c r="T1145" s="337"/>
      <c r="U1145" s="337">
        <f>+U176+U285+U392+U414+U433+U454+U500+U566+U594</f>
        <v>0</v>
      </c>
      <c r="V1145" s="337"/>
      <c r="W1145" s="337"/>
      <c r="Y1145" s="96">
        <f>+Y176+Y285+Y392+Y414+Y433+Y454+Y500+Y566+Y594</f>
        <v>58727626</v>
      </c>
      <c r="Z1145" s="96">
        <f>+Z176+Z285+Z392+Z414+Z433+Z454+Z500+Z566+Z594</f>
        <v>0</v>
      </c>
      <c r="AA1145" s="96">
        <f>+AA176+AA285+AA392+AA414+AA433+AA454+AA500+AA566+AA594</f>
        <v>58727626</v>
      </c>
      <c r="AB1145" s="337"/>
      <c r="AC1145" s="337">
        <f>+AC176+AC285+AC392+AC414+AC433+AC454+AC500+AC566+AC594</f>
        <v>201310626</v>
      </c>
      <c r="AD1145" s="337"/>
      <c r="AE1145" s="337"/>
      <c r="AF1145" s="337"/>
      <c r="AG1145" s="337">
        <f>+AG176+AG285+AG392+AG414+AG433+AG454+AG500+AG566+AG594</f>
        <v>175605122.82999998</v>
      </c>
      <c r="AH1145" s="337"/>
      <c r="AI1145" s="337"/>
      <c r="AJ1145" s="337"/>
      <c r="AK1145" s="337">
        <f>+AK176+AK285+AK392+AK414+AK433+AK454+AK500+AK566+AK594</f>
        <v>25705503.169999998</v>
      </c>
      <c r="AL1145" s="337"/>
      <c r="AM1145" s="337"/>
      <c r="AN1145" s="351" t="str">
        <f t="shared" si="636"/>
        <v xml:space="preserve"> </v>
      </c>
      <c r="AO1145" s="351">
        <f t="shared" si="636"/>
        <v>0.87230925818093663</v>
      </c>
      <c r="AP1145" s="351" t="str">
        <f t="shared" si="636"/>
        <v xml:space="preserve"> </v>
      </c>
      <c r="AQ1145" s="351" t="str">
        <f t="shared" si="636"/>
        <v xml:space="preserve"> </v>
      </c>
      <c r="AR1145" s="337">
        <f>+AR188+AR406+AR1088+AR299+AR368+AR436+AR457+AR503+AR568+AR596+AR720+AR741+AR843</f>
        <v>0</v>
      </c>
      <c r="AS1145" s="337">
        <f>+AS176+AS285+AS392+AS414+AS433+AS454+AS500+AS566+AS594</f>
        <v>0</v>
      </c>
      <c r="AT1145" s="337">
        <f>+AT188+AT406+AT1088+AT299+AT368+AT436+AT457+AT503+AT568+AT596+AT720+AT741+AT843</f>
        <v>304952000</v>
      </c>
      <c r="AU1145" s="337">
        <f>+AU188+AU406+AU1088</f>
        <v>0</v>
      </c>
    </row>
    <row r="1146" spans="3:49" hidden="1">
      <c r="C1146" s="357" t="s">
        <v>93</v>
      </c>
      <c r="D1146" s="337"/>
      <c r="E1146" s="337">
        <f t="shared" ref="E1146:E1157" si="638">+E179+E288+E395+E417+E436+E457+E503+E569+E597</f>
        <v>200101000</v>
      </c>
      <c r="F1146" s="337"/>
      <c r="G1146" s="337"/>
      <c r="H1146" s="337"/>
      <c r="I1146" s="337">
        <f t="shared" ref="I1146:I1157" si="639">+I179+I288+I395+I417+I436+I457+I503+I569+I597</f>
        <v>0</v>
      </c>
      <c r="J1146" s="337"/>
      <c r="K1146" s="337"/>
      <c r="L1146" s="337"/>
      <c r="M1146" s="337">
        <f t="shared" ref="M1146:M1157" si="640">+M179+M288+M395+M417+M436+M457+M503+M569+M597</f>
        <v>200101000</v>
      </c>
      <c r="N1146" s="337"/>
      <c r="O1146" s="337"/>
      <c r="P1146" s="337"/>
      <c r="Q1146" s="337">
        <f t="shared" ref="Q1146:Q1157" si="641">+Q179+Q288+Q395+Q417+Q436+Q457+Q503+Q569+Q597</f>
        <v>200101000</v>
      </c>
      <c r="R1146" s="337"/>
      <c r="S1146" s="361">
        <f>+Q1146-'[4]CY (ALL FUNDS)'!G435</f>
        <v>-8999571</v>
      </c>
      <c r="T1146" s="337"/>
      <c r="U1146" s="337">
        <f t="shared" ref="U1146:U1157" si="642">+U179+U288+U395+U417+U436+U457+U503+U569+U597</f>
        <v>0</v>
      </c>
      <c r="V1146" s="337"/>
      <c r="W1146" s="337"/>
      <c r="Y1146" s="96">
        <f t="shared" ref="Y1146:AA1157" si="643">+Y179+Y288+Y395+Y417+Y436+Y457+Y503+Y569+Y597</f>
        <v>232705830</v>
      </c>
      <c r="Z1146" s="96">
        <f t="shared" si="643"/>
        <v>0</v>
      </c>
      <c r="AA1146" s="96">
        <f t="shared" si="643"/>
        <v>232705830</v>
      </c>
      <c r="AB1146" s="337"/>
      <c r="AC1146" s="337">
        <f t="shared" ref="AC1146:AC1157" si="644">+AC179+AC288+AC395+AC417+AC436+AC457+AC503+AC569+AC597</f>
        <v>432806830</v>
      </c>
      <c r="AD1146" s="337"/>
      <c r="AE1146" s="337"/>
      <c r="AF1146" s="337"/>
      <c r="AG1146" s="337">
        <f t="shared" ref="AG1146:AG1157" si="645">+AG179+AG288+AG395+AG417+AG436+AG457+AG503+AG569+AG597</f>
        <v>423040684.81999999</v>
      </c>
      <c r="AH1146" s="337"/>
      <c r="AI1146" s="337"/>
      <c r="AJ1146" s="337"/>
      <c r="AK1146" s="337">
        <f t="shared" ref="AK1146:AK1157" si="646">+AK179+AK288+AK395+AK417+AK436+AK457+AK503+AK569+AK597</f>
        <v>9766145.1800000016</v>
      </c>
      <c r="AL1146" s="337"/>
      <c r="AM1146" s="337"/>
      <c r="AN1146" s="351" t="str">
        <f t="shared" si="636"/>
        <v xml:space="preserve"> </v>
      </c>
      <c r="AO1146" s="351">
        <f t="shared" si="636"/>
        <v>0.97743532563938507</v>
      </c>
      <c r="AP1146" s="351" t="str">
        <f t="shared" si="636"/>
        <v xml:space="preserve"> </v>
      </c>
      <c r="AQ1146" s="351" t="str">
        <f t="shared" si="636"/>
        <v xml:space="preserve"> </v>
      </c>
      <c r="AR1146" s="337" t="e">
        <f>+AR189+#REF!+AR1089+AR304+#REF!+AR437+AR458+AR504+AR566+AR594+AR722+AR742+AR844</f>
        <v>#REF!</v>
      </c>
      <c r="AS1146" s="337">
        <f t="shared" ref="AS1146:AS1157" si="647">+AS179+AS288+AS395+AS417+AS436+AS457+AS503+AS569+AS597</f>
        <v>0</v>
      </c>
      <c r="AT1146" s="337" t="e">
        <f>+AT189+#REF!+AT1089+AT304+#REF!+AT437+AT458+AT504+AT566+AT594+AT722+AT742+AT844</f>
        <v>#REF!</v>
      </c>
      <c r="AU1146" s="337" t="e">
        <f>+AU189+#REF!+AU1089</f>
        <v>#REF!</v>
      </c>
    </row>
    <row r="1147" spans="3:49" hidden="1">
      <c r="C1147" s="357" t="s">
        <v>95</v>
      </c>
      <c r="D1147" s="337"/>
      <c r="E1147" s="337">
        <f t="shared" si="638"/>
        <v>261440000</v>
      </c>
      <c r="F1147" s="337"/>
      <c r="G1147" s="337"/>
      <c r="H1147" s="337"/>
      <c r="I1147" s="337">
        <f t="shared" si="639"/>
        <v>0</v>
      </c>
      <c r="J1147" s="337"/>
      <c r="K1147" s="337"/>
      <c r="L1147" s="337"/>
      <c r="M1147" s="337">
        <f t="shared" si="640"/>
        <v>261440000</v>
      </c>
      <c r="N1147" s="337"/>
      <c r="O1147" s="337"/>
      <c r="P1147" s="337"/>
      <c r="Q1147" s="337">
        <f t="shared" si="641"/>
        <v>261440000</v>
      </c>
      <c r="R1147" s="337"/>
      <c r="S1147" s="361">
        <f>+Q1147-'[4]CY (ALL FUNDS)'!G555</f>
        <v>31302716</v>
      </c>
      <c r="T1147" s="337"/>
      <c r="U1147" s="337">
        <f t="shared" si="642"/>
        <v>0</v>
      </c>
      <c r="V1147" s="337"/>
      <c r="W1147" s="337"/>
      <c r="Y1147" s="96">
        <f t="shared" si="643"/>
        <v>227578194</v>
      </c>
      <c r="Z1147" s="96">
        <f t="shared" si="643"/>
        <v>0</v>
      </c>
      <c r="AA1147" s="96">
        <f t="shared" si="643"/>
        <v>227578194</v>
      </c>
      <c r="AB1147" s="337"/>
      <c r="AC1147" s="337">
        <f t="shared" si="644"/>
        <v>489018194</v>
      </c>
      <c r="AD1147" s="337"/>
      <c r="AE1147" s="337"/>
      <c r="AF1147" s="337"/>
      <c r="AG1147" s="337">
        <f t="shared" si="645"/>
        <v>477104173.74000001</v>
      </c>
      <c r="AH1147" s="337"/>
      <c r="AI1147" s="337"/>
      <c r="AJ1147" s="337"/>
      <c r="AK1147" s="337">
        <f t="shared" si="646"/>
        <v>11914020.259999968</v>
      </c>
      <c r="AL1147" s="337"/>
      <c r="AM1147" s="337"/>
      <c r="AN1147" s="351" t="str">
        <f t="shared" si="636"/>
        <v xml:space="preserve"> </v>
      </c>
      <c r="AO1147" s="351">
        <f t="shared" si="636"/>
        <v>0.9756368568569046</v>
      </c>
      <c r="AP1147" s="351" t="str">
        <f t="shared" si="636"/>
        <v xml:space="preserve"> </v>
      </c>
      <c r="AQ1147" s="351" t="str">
        <f t="shared" si="636"/>
        <v xml:space="preserve"> </v>
      </c>
      <c r="AR1147" s="337">
        <f>+AR190+AR411+AR1090+AR305+AR389+AR438+AR459+AR505+AR569+AR597+AR723+AR744+AR845</f>
        <v>0</v>
      </c>
      <c r="AS1147" s="337">
        <f t="shared" si="647"/>
        <v>0</v>
      </c>
      <c r="AT1147" s="337">
        <f>+AT190+AT411+AT1090+AT305+AT389+AT438+AT459+AT505+AT569+AT597+AT723+AT744+AT845</f>
        <v>168535129</v>
      </c>
      <c r="AU1147" s="337">
        <f>+AU190+AU411+AU1090</f>
        <v>500000</v>
      </c>
    </row>
    <row r="1148" spans="3:49" hidden="1">
      <c r="C1148" s="357" t="s">
        <v>97</v>
      </c>
      <c r="D1148" s="337"/>
      <c r="E1148" s="337">
        <f t="shared" si="638"/>
        <v>161946000</v>
      </c>
      <c r="F1148" s="337"/>
      <c r="G1148" s="337"/>
      <c r="H1148" s="337"/>
      <c r="I1148" s="337">
        <f t="shared" si="639"/>
        <v>0</v>
      </c>
      <c r="J1148" s="337"/>
      <c r="K1148" s="337"/>
      <c r="L1148" s="337"/>
      <c r="M1148" s="337">
        <f t="shared" si="640"/>
        <v>161946000</v>
      </c>
      <c r="N1148" s="337"/>
      <c r="O1148" s="337"/>
      <c r="P1148" s="337"/>
      <c r="Q1148" s="337">
        <f t="shared" si="641"/>
        <v>161946000</v>
      </c>
      <c r="R1148" s="337"/>
      <c r="S1148" s="361">
        <f>+Q1148-'[4]CY (ALL FUNDS)'!G605</f>
        <v>-8034381</v>
      </c>
      <c r="T1148" s="337"/>
      <c r="U1148" s="337">
        <f t="shared" si="642"/>
        <v>0</v>
      </c>
      <c r="V1148" s="337"/>
      <c r="W1148" s="337"/>
      <c r="Y1148" s="96">
        <f t="shared" si="643"/>
        <v>89590202</v>
      </c>
      <c r="Z1148" s="96">
        <f t="shared" si="643"/>
        <v>0</v>
      </c>
      <c r="AA1148" s="96">
        <f t="shared" si="643"/>
        <v>89590202</v>
      </c>
      <c r="AB1148" s="337"/>
      <c r="AC1148" s="337">
        <f t="shared" si="644"/>
        <v>251536202</v>
      </c>
      <c r="AD1148" s="337"/>
      <c r="AE1148" s="337"/>
      <c r="AF1148" s="337"/>
      <c r="AG1148" s="337">
        <f t="shared" si="645"/>
        <v>246660761.36000001</v>
      </c>
      <c r="AH1148" s="337"/>
      <c r="AI1148" s="337"/>
      <c r="AJ1148" s="337"/>
      <c r="AK1148" s="337">
        <f t="shared" si="646"/>
        <v>4875440.6400000015</v>
      </c>
      <c r="AL1148" s="337"/>
      <c r="AM1148" s="337"/>
      <c r="AN1148" s="351" t="str">
        <f t="shared" si="636"/>
        <v xml:space="preserve"> </v>
      </c>
      <c r="AO1148" s="351">
        <f t="shared" si="636"/>
        <v>0.98061734016322633</v>
      </c>
      <c r="AP1148" s="351" t="str">
        <f t="shared" si="636"/>
        <v xml:space="preserve"> </v>
      </c>
      <c r="AQ1148" s="351" t="str">
        <f t="shared" si="636"/>
        <v xml:space="preserve"> </v>
      </c>
      <c r="AR1148" s="337">
        <f>+AR194+AR412+AR1091+AR306+AR390+AR439+AR460+AR506+AR570+AR598+AR721+AR790+AR846</f>
        <v>0</v>
      </c>
      <c r="AS1148" s="337">
        <f t="shared" si="647"/>
        <v>0</v>
      </c>
      <c r="AT1148" s="337">
        <f>+AT194+AT412+AT1091+AT306+AT390+AT439+AT460+AT506+AT570+AT598+AT721+AT790+AT846</f>
        <v>605315401</v>
      </c>
      <c r="AU1148" s="337">
        <f>+AU194+AU412+AU1091</f>
        <v>465300000</v>
      </c>
    </row>
    <row r="1149" spans="3:49" hidden="1">
      <c r="C1149" s="357" t="s">
        <v>53</v>
      </c>
      <c r="D1149" s="337"/>
      <c r="E1149" s="337">
        <f t="shared" si="638"/>
        <v>203503000</v>
      </c>
      <c r="F1149" s="337"/>
      <c r="G1149" s="337"/>
      <c r="H1149" s="337"/>
      <c r="I1149" s="337">
        <f t="shared" si="639"/>
        <v>0</v>
      </c>
      <c r="J1149" s="337"/>
      <c r="K1149" s="337"/>
      <c r="L1149" s="337"/>
      <c r="M1149" s="337">
        <f t="shared" si="640"/>
        <v>203503000</v>
      </c>
      <c r="N1149" s="337"/>
      <c r="O1149" s="337"/>
      <c r="P1149" s="337"/>
      <c r="Q1149" s="337">
        <f t="shared" si="641"/>
        <v>203503000</v>
      </c>
      <c r="R1149" s="337"/>
      <c r="S1149" s="361">
        <f>+Q1149-'[4]CY (ALL FUNDS)'!G671</f>
        <v>-23402412</v>
      </c>
      <c r="T1149" s="337"/>
      <c r="U1149" s="337">
        <f t="shared" si="642"/>
        <v>0</v>
      </c>
      <c r="V1149" s="337"/>
      <c r="W1149" s="337"/>
      <c r="Y1149" s="96">
        <f t="shared" si="643"/>
        <v>216531478</v>
      </c>
      <c r="Z1149" s="96">
        <f t="shared" si="643"/>
        <v>0</v>
      </c>
      <c r="AA1149" s="96">
        <f t="shared" si="643"/>
        <v>216531478</v>
      </c>
      <c r="AB1149" s="337"/>
      <c r="AC1149" s="337">
        <f t="shared" si="644"/>
        <v>420034478</v>
      </c>
      <c r="AD1149" s="337"/>
      <c r="AE1149" s="337"/>
      <c r="AF1149" s="337"/>
      <c r="AG1149" s="337">
        <f t="shared" si="645"/>
        <v>379490698.54000002</v>
      </c>
      <c r="AH1149" s="337"/>
      <c r="AI1149" s="337"/>
      <c r="AJ1149" s="337"/>
      <c r="AK1149" s="337">
        <f t="shared" si="646"/>
        <v>40543779.460000001</v>
      </c>
      <c r="AL1149" s="337"/>
      <c r="AM1149" s="337"/>
      <c r="AN1149" s="351" t="str">
        <f t="shared" si="636"/>
        <v xml:space="preserve"> </v>
      </c>
      <c r="AO1149" s="351">
        <f t="shared" si="636"/>
        <v>0.90347511553563475</v>
      </c>
      <c r="AP1149" s="351" t="str">
        <f t="shared" si="636"/>
        <v xml:space="preserve"> </v>
      </c>
      <c r="AQ1149" s="351" t="str">
        <f t="shared" si="636"/>
        <v xml:space="preserve"> </v>
      </c>
      <c r="AR1149" s="337">
        <f>+AR196+AR413+AR1092+AR307+AR391+AR440+AR461+AR507+AR571+AR599+AR724+AR791+AR847</f>
        <v>0</v>
      </c>
      <c r="AS1149" s="337">
        <f t="shared" si="647"/>
        <v>0</v>
      </c>
      <c r="AT1149" s="337">
        <f>+AT196+AT413+AT1092+AT307+AT391+AT440+AT461+AT507+AT571+AT599+AT724+AT791+AT847</f>
        <v>1031465160</v>
      </c>
      <c r="AU1149" s="337">
        <f>+AU196+AU413+AU1092</f>
        <v>0</v>
      </c>
    </row>
    <row r="1150" spans="3:49" hidden="1">
      <c r="C1150" s="357" t="s">
        <v>100</v>
      </c>
      <c r="D1150" s="337"/>
      <c r="E1150" s="337">
        <f t="shared" si="638"/>
        <v>210541000</v>
      </c>
      <c r="F1150" s="337"/>
      <c r="G1150" s="337"/>
      <c r="H1150" s="337"/>
      <c r="I1150" s="337">
        <f t="shared" si="639"/>
        <v>0</v>
      </c>
      <c r="J1150" s="337"/>
      <c r="K1150" s="337"/>
      <c r="L1150" s="337"/>
      <c r="M1150" s="337">
        <f t="shared" si="640"/>
        <v>210541000</v>
      </c>
      <c r="N1150" s="337"/>
      <c r="O1150" s="337"/>
      <c r="P1150" s="337"/>
      <c r="Q1150" s="337">
        <f t="shared" si="641"/>
        <v>210541000</v>
      </c>
      <c r="R1150" s="337"/>
      <c r="S1150" s="361">
        <f>+Q1150-'[4]CY (ALL FUNDS)'!G756</f>
        <v>-35485414</v>
      </c>
      <c r="T1150" s="337"/>
      <c r="U1150" s="337">
        <f t="shared" si="642"/>
        <v>0</v>
      </c>
      <c r="V1150" s="337"/>
      <c r="W1150" s="337"/>
      <c r="Y1150" s="96">
        <f t="shared" si="643"/>
        <v>226924916</v>
      </c>
      <c r="Z1150" s="96">
        <f t="shared" si="643"/>
        <v>0</v>
      </c>
      <c r="AA1150" s="96">
        <f t="shared" si="643"/>
        <v>226924916</v>
      </c>
      <c r="AB1150" s="337"/>
      <c r="AC1150" s="337">
        <f t="shared" si="644"/>
        <v>437465916</v>
      </c>
      <c r="AD1150" s="337"/>
      <c r="AE1150" s="337"/>
      <c r="AF1150" s="337"/>
      <c r="AG1150" s="337">
        <f t="shared" si="645"/>
        <v>375019278.27000004</v>
      </c>
      <c r="AH1150" s="337"/>
      <c r="AI1150" s="337"/>
      <c r="AJ1150" s="337"/>
      <c r="AK1150" s="337">
        <f t="shared" si="646"/>
        <v>62446637.730000004</v>
      </c>
      <c r="AL1150" s="337"/>
      <c r="AM1150" s="337"/>
      <c r="AN1150" s="351" t="str">
        <f t="shared" si="636"/>
        <v xml:space="preserve"> </v>
      </c>
      <c r="AO1150" s="351">
        <f t="shared" si="636"/>
        <v>0.85725370721224381</v>
      </c>
      <c r="AP1150" s="351" t="str">
        <f t="shared" si="636"/>
        <v xml:space="preserve"> </v>
      </c>
      <c r="AQ1150" s="351" t="str">
        <f t="shared" si="636"/>
        <v xml:space="preserve"> </v>
      </c>
      <c r="AR1150" s="337">
        <f>+AR219+AR415+AR1093+AR309+AR393+AR441+AR462+AR508+AR572+AR600+AR725+AR792+AR848</f>
        <v>0</v>
      </c>
      <c r="AS1150" s="337">
        <f t="shared" si="647"/>
        <v>0</v>
      </c>
      <c r="AT1150" s="337">
        <f>+AT219+AT415+AT1093+AT309+AT393+AT441+AT462+AT508+AT572+AT600+AT725+AT792+AT848</f>
        <v>4469979797</v>
      </c>
      <c r="AU1150" s="337">
        <f>+AU219+AU415+AU1093</f>
        <v>4078237347</v>
      </c>
    </row>
    <row r="1151" spans="3:49" hidden="1">
      <c r="C1151" s="357" t="s">
        <v>54</v>
      </c>
      <c r="D1151" s="337"/>
      <c r="E1151" s="337">
        <f t="shared" si="638"/>
        <v>261397000</v>
      </c>
      <c r="F1151" s="337"/>
      <c r="G1151" s="337"/>
      <c r="H1151" s="337"/>
      <c r="I1151" s="337">
        <f t="shared" si="639"/>
        <v>0</v>
      </c>
      <c r="J1151" s="337"/>
      <c r="K1151" s="337"/>
      <c r="L1151" s="337"/>
      <c r="M1151" s="337">
        <f t="shared" si="640"/>
        <v>261397000</v>
      </c>
      <c r="N1151" s="337"/>
      <c r="O1151" s="337"/>
      <c r="P1151" s="337"/>
      <c r="Q1151" s="337">
        <f t="shared" si="641"/>
        <v>261397000</v>
      </c>
      <c r="R1151" s="337"/>
      <c r="S1151" s="361">
        <f>+Q1151-'[4]CY (ALL FUNDS)'!G852</f>
        <v>42976671</v>
      </c>
      <c r="T1151" s="337"/>
      <c r="U1151" s="337">
        <f t="shared" si="642"/>
        <v>0</v>
      </c>
      <c r="V1151" s="337"/>
      <c r="W1151" s="337"/>
      <c r="Y1151" s="96">
        <f t="shared" si="643"/>
        <v>235046734</v>
      </c>
      <c r="Z1151" s="96">
        <f t="shared" si="643"/>
        <v>0</v>
      </c>
      <c r="AA1151" s="96">
        <f t="shared" si="643"/>
        <v>235046734</v>
      </c>
      <c r="AB1151" s="337"/>
      <c r="AC1151" s="337">
        <f t="shared" si="644"/>
        <v>496443734</v>
      </c>
      <c r="AD1151" s="337"/>
      <c r="AE1151" s="337"/>
      <c r="AF1151" s="337"/>
      <c r="AG1151" s="337">
        <f t="shared" si="645"/>
        <v>379576919.49000001</v>
      </c>
      <c r="AH1151" s="337"/>
      <c r="AI1151" s="337"/>
      <c r="AJ1151" s="337"/>
      <c r="AK1151" s="337">
        <f t="shared" si="646"/>
        <v>116866814.50999998</v>
      </c>
      <c r="AL1151" s="337"/>
      <c r="AM1151" s="337"/>
      <c r="AN1151" s="351" t="str">
        <f t="shared" si="636"/>
        <v xml:space="preserve"> </v>
      </c>
      <c r="AO1151" s="351">
        <f t="shared" si="636"/>
        <v>0.76459202421920391</v>
      </c>
      <c r="AP1151" s="351" t="str">
        <f t="shared" si="636"/>
        <v xml:space="preserve"> </v>
      </c>
      <c r="AQ1151" s="351" t="str">
        <f t="shared" si="636"/>
        <v xml:space="preserve"> </v>
      </c>
      <c r="AR1151" s="337">
        <f>+AR223+AR416+AR1094+AR310+AR394+AR442+AR463+AR509+AR573+AR601+AR726+AR793+AR849</f>
        <v>2.384185791015625E-7</v>
      </c>
      <c r="AS1151" s="337">
        <f t="shared" si="647"/>
        <v>0</v>
      </c>
      <c r="AT1151" s="337">
        <f>+AT223+AT416+AT1094+AT310+AT394+AT442+AT463+AT509+AT573+AT601+AT726+AT793+AT849</f>
        <v>2723073647</v>
      </c>
      <c r="AU1151" s="337">
        <f>+AU223+AU416+AU1094</f>
        <v>2486690021</v>
      </c>
    </row>
    <row r="1152" spans="3:49" hidden="1">
      <c r="C1152" s="357" t="s">
        <v>103</v>
      </c>
      <c r="D1152" s="337"/>
      <c r="E1152" s="337">
        <f t="shared" si="638"/>
        <v>198269000</v>
      </c>
      <c r="F1152" s="337"/>
      <c r="G1152" s="337"/>
      <c r="H1152" s="337"/>
      <c r="I1152" s="337">
        <f t="shared" si="639"/>
        <v>0</v>
      </c>
      <c r="J1152" s="337"/>
      <c r="K1152" s="337"/>
      <c r="L1152" s="337"/>
      <c r="M1152" s="337">
        <f t="shared" si="640"/>
        <v>198269000</v>
      </c>
      <c r="N1152" s="337"/>
      <c r="O1152" s="337"/>
      <c r="P1152" s="337"/>
      <c r="Q1152" s="337">
        <f t="shared" si="641"/>
        <v>198269000</v>
      </c>
      <c r="R1152" s="337"/>
      <c r="S1152" s="361">
        <f>+Q1152-'[4]CY (ALL FUNDS)'!G982</f>
        <v>-7796874</v>
      </c>
      <c r="T1152" s="337"/>
      <c r="U1152" s="337">
        <f t="shared" si="642"/>
        <v>0</v>
      </c>
      <c r="V1152" s="337"/>
      <c r="W1152" s="337"/>
      <c r="Y1152" s="96">
        <f t="shared" si="643"/>
        <v>257474630</v>
      </c>
      <c r="Z1152" s="96">
        <f t="shared" si="643"/>
        <v>0</v>
      </c>
      <c r="AA1152" s="96">
        <f t="shared" si="643"/>
        <v>257474630</v>
      </c>
      <c r="AB1152" s="337"/>
      <c r="AC1152" s="337">
        <f t="shared" si="644"/>
        <v>455743630</v>
      </c>
      <c r="AD1152" s="337"/>
      <c r="AE1152" s="337"/>
      <c r="AF1152" s="337"/>
      <c r="AG1152" s="337">
        <f t="shared" si="645"/>
        <v>372903036.76000011</v>
      </c>
      <c r="AH1152" s="337"/>
      <c r="AI1152" s="337"/>
      <c r="AJ1152" s="337"/>
      <c r="AK1152" s="337">
        <f t="shared" si="646"/>
        <v>82840593.23999995</v>
      </c>
      <c r="AL1152" s="337"/>
      <c r="AM1152" s="337"/>
      <c r="AN1152" s="351" t="str">
        <f t="shared" si="636"/>
        <v xml:space="preserve"> </v>
      </c>
      <c r="AO1152" s="351">
        <f t="shared" si="636"/>
        <v>0.81822983847300312</v>
      </c>
      <c r="AP1152" s="351" t="str">
        <f t="shared" si="636"/>
        <v xml:space="preserve"> </v>
      </c>
      <c r="AQ1152" s="351" t="str">
        <f t="shared" si="636"/>
        <v xml:space="preserve"> </v>
      </c>
      <c r="AR1152" s="337">
        <f>+AR224+AR414+AR1095+AR308+AR392+AR443+AR464+AR510+AR574+AR602+AR727+AR794+AR850</f>
        <v>2.384185791015625E-7</v>
      </c>
      <c r="AS1152" s="337">
        <f t="shared" si="647"/>
        <v>0</v>
      </c>
      <c r="AT1152" s="337">
        <f>+AT224+AT414+AT1095+AT308+AT392+AT443+AT464+AT510+AT574+AT602+AT727+AT794+AT850</f>
        <v>7764985282</v>
      </c>
      <c r="AU1152" s="337">
        <f>+AU224+AU414+AU1095</f>
        <v>7029727368</v>
      </c>
    </row>
    <row r="1153" spans="1:49" ht="24" hidden="1">
      <c r="C1153" s="357" t="s">
        <v>105</v>
      </c>
      <c r="D1153" s="337"/>
      <c r="E1153" s="337">
        <f t="shared" si="638"/>
        <v>262990000</v>
      </c>
      <c r="F1153" s="337"/>
      <c r="G1153" s="337"/>
      <c r="H1153" s="337"/>
      <c r="I1153" s="337">
        <f t="shared" si="639"/>
        <v>0</v>
      </c>
      <c r="J1153" s="337"/>
      <c r="K1153" s="337"/>
      <c r="L1153" s="337"/>
      <c r="M1153" s="337">
        <f t="shared" si="640"/>
        <v>262990000</v>
      </c>
      <c r="N1153" s="337"/>
      <c r="O1153" s="337"/>
      <c r="P1153" s="337"/>
      <c r="Q1153" s="337">
        <f t="shared" si="641"/>
        <v>262990000</v>
      </c>
      <c r="R1153" s="337"/>
      <c r="S1153" s="361">
        <f>+Q1153-'[4]CY (ALL FUNDS)'!G1052</f>
        <v>68414452</v>
      </c>
      <c r="T1153" s="337"/>
      <c r="U1153" s="337">
        <f t="shared" si="642"/>
        <v>0</v>
      </c>
      <c r="V1153" s="337"/>
      <c r="W1153" s="337"/>
      <c r="Y1153" s="96">
        <f t="shared" si="643"/>
        <v>104175370</v>
      </c>
      <c r="Z1153" s="96">
        <f t="shared" si="643"/>
        <v>0</v>
      </c>
      <c r="AA1153" s="96">
        <f t="shared" si="643"/>
        <v>105175370</v>
      </c>
      <c r="AB1153" s="337"/>
      <c r="AC1153" s="337">
        <f t="shared" si="644"/>
        <v>367165370</v>
      </c>
      <c r="AD1153" s="337"/>
      <c r="AE1153" s="337"/>
      <c r="AF1153" s="337"/>
      <c r="AG1153" s="337">
        <f t="shared" si="645"/>
        <v>240072703.14000002</v>
      </c>
      <c r="AH1153" s="337"/>
      <c r="AI1153" s="337"/>
      <c r="AJ1153" s="337"/>
      <c r="AK1153" s="337">
        <f t="shared" si="646"/>
        <v>127092666.85999997</v>
      </c>
      <c r="AL1153" s="337"/>
      <c r="AM1153" s="337"/>
      <c r="AN1153" s="351" t="str">
        <f t="shared" si="636"/>
        <v xml:space="preserve"> </v>
      </c>
      <c r="AO1153" s="351">
        <f t="shared" si="636"/>
        <v>0.65385442842825836</v>
      </c>
      <c r="AP1153" s="351" t="str">
        <f t="shared" si="636"/>
        <v xml:space="preserve"> </v>
      </c>
      <c r="AQ1153" s="351" t="str">
        <f t="shared" si="636"/>
        <v xml:space="preserve"> </v>
      </c>
      <c r="AR1153" s="337">
        <f>+AR225+AR417+AR1096+AR311+AR395+AR444+AR465+AR511+AR575+AR603+AR728+AR795+AR851</f>
        <v>0</v>
      </c>
      <c r="AS1153" s="337">
        <f t="shared" si="647"/>
        <v>0</v>
      </c>
      <c r="AT1153" s="337">
        <f>+AT225+AT417+AT1096+AT311+AT395+AT444+AT465+AT511+AT575+AT603+AT728+AT795+AT851</f>
        <v>504668000</v>
      </c>
      <c r="AU1153" s="337">
        <f>+AU225+AU417+AU1096</f>
        <v>0</v>
      </c>
    </row>
    <row r="1154" spans="1:49" ht="24" hidden="1">
      <c r="C1154" s="357" t="s">
        <v>107</v>
      </c>
      <c r="D1154" s="337"/>
      <c r="E1154" s="337">
        <f t="shared" si="638"/>
        <v>177684000</v>
      </c>
      <c r="F1154" s="337"/>
      <c r="G1154" s="337"/>
      <c r="H1154" s="337"/>
      <c r="I1154" s="337">
        <f t="shared" si="639"/>
        <v>0</v>
      </c>
      <c r="J1154" s="337"/>
      <c r="K1154" s="337"/>
      <c r="L1154" s="337"/>
      <c r="M1154" s="337">
        <f t="shared" si="640"/>
        <v>177684000</v>
      </c>
      <c r="N1154" s="337"/>
      <c r="O1154" s="337"/>
      <c r="P1154" s="337"/>
      <c r="Q1154" s="337">
        <f t="shared" si="641"/>
        <v>177684000</v>
      </c>
      <c r="R1154" s="337"/>
      <c r="S1154" s="361">
        <f>+Q1154-'[4]CY (ALL FUNDS)'!G1208</f>
        <v>-4643191</v>
      </c>
      <c r="T1154" s="337"/>
      <c r="U1154" s="337">
        <f t="shared" si="642"/>
        <v>0</v>
      </c>
      <c r="V1154" s="337"/>
      <c r="W1154" s="337"/>
      <c r="Y1154" s="96">
        <f t="shared" si="643"/>
        <v>158324382</v>
      </c>
      <c r="Z1154" s="96">
        <f t="shared" si="643"/>
        <v>0</v>
      </c>
      <c r="AA1154" s="96">
        <f t="shared" si="643"/>
        <v>158324382</v>
      </c>
      <c r="AB1154" s="337"/>
      <c r="AC1154" s="337">
        <f t="shared" si="644"/>
        <v>336008382</v>
      </c>
      <c r="AD1154" s="337"/>
      <c r="AE1154" s="337"/>
      <c r="AF1154" s="337"/>
      <c r="AG1154" s="337">
        <f t="shared" si="645"/>
        <v>334817855.78999996</v>
      </c>
      <c r="AH1154" s="337"/>
      <c r="AI1154" s="337"/>
      <c r="AJ1154" s="337"/>
      <c r="AK1154" s="337">
        <f t="shared" si="646"/>
        <v>1190526.2100000486</v>
      </c>
      <c r="AL1154" s="337"/>
      <c r="AM1154" s="337"/>
      <c r="AN1154" s="351" t="str">
        <f t="shared" si="636"/>
        <v xml:space="preserve"> </v>
      </c>
      <c r="AO1154" s="351">
        <f t="shared" si="636"/>
        <v>0.99645685562094088</v>
      </c>
      <c r="AP1154" s="351" t="str">
        <f t="shared" si="636"/>
        <v xml:space="preserve"> </v>
      </c>
      <c r="AQ1154" s="351" t="str">
        <f t="shared" si="636"/>
        <v xml:space="preserve"> </v>
      </c>
      <c r="AR1154" s="337">
        <f>+AR226+AR418+AR1097+AR312+AR396+AR445+AR466+AR512+AR576+AR604+AR729+AR796+AR852</f>
        <v>0</v>
      </c>
      <c r="AS1154" s="337">
        <f t="shared" si="647"/>
        <v>0</v>
      </c>
      <c r="AT1154" s="337">
        <f>+AT226+AT418+AT1097+AT312+AT396+AT445+AT466+AT512+AT576+AT604+AT729+AT796+AT852</f>
        <v>630121972</v>
      </c>
      <c r="AU1154" s="337">
        <f>+AU226+AU418+AU1097</f>
        <v>236195000</v>
      </c>
    </row>
    <row r="1155" spans="1:49" hidden="1">
      <c r="C1155" s="357" t="s">
        <v>55</v>
      </c>
      <c r="D1155" s="337"/>
      <c r="E1155" s="337">
        <f t="shared" si="638"/>
        <v>225887000</v>
      </c>
      <c r="F1155" s="337"/>
      <c r="G1155" s="337"/>
      <c r="H1155" s="337"/>
      <c r="I1155" s="337">
        <f t="shared" si="639"/>
        <v>0</v>
      </c>
      <c r="J1155" s="337"/>
      <c r="K1155" s="337"/>
      <c r="L1155" s="337"/>
      <c r="M1155" s="337">
        <f t="shared" si="640"/>
        <v>225887000</v>
      </c>
      <c r="N1155" s="337"/>
      <c r="O1155" s="337"/>
      <c r="P1155" s="337"/>
      <c r="Q1155" s="337">
        <f t="shared" si="641"/>
        <v>225887000</v>
      </c>
      <c r="R1155" s="337"/>
      <c r="S1155" s="361">
        <f>+Q1155-'[4]CY (ALL FUNDS)'!G1289</f>
        <v>28994310</v>
      </c>
      <c r="T1155" s="337"/>
      <c r="U1155" s="337">
        <f t="shared" si="642"/>
        <v>0</v>
      </c>
      <c r="V1155" s="337"/>
      <c r="W1155" s="337"/>
      <c r="Y1155" s="96">
        <f t="shared" si="643"/>
        <v>96524352</v>
      </c>
      <c r="Z1155" s="96">
        <f t="shared" si="643"/>
        <v>0</v>
      </c>
      <c r="AA1155" s="96">
        <f t="shared" si="643"/>
        <v>96524352</v>
      </c>
      <c r="AB1155" s="337"/>
      <c r="AC1155" s="337">
        <f t="shared" si="644"/>
        <v>322411352</v>
      </c>
      <c r="AD1155" s="337"/>
      <c r="AE1155" s="337"/>
      <c r="AF1155" s="337"/>
      <c r="AG1155" s="337">
        <f t="shared" si="645"/>
        <v>272460436.77999997</v>
      </c>
      <c r="AH1155" s="337"/>
      <c r="AI1155" s="337"/>
      <c r="AJ1155" s="337"/>
      <c r="AK1155" s="337">
        <f t="shared" si="646"/>
        <v>49950915.219999999</v>
      </c>
      <c r="AL1155" s="337"/>
      <c r="AM1155" s="337"/>
      <c r="AN1155" s="351" t="str">
        <f t="shared" si="636"/>
        <v xml:space="preserve"> </v>
      </c>
      <c r="AO1155" s="351">
        <f t="shared" si="636"/>
        <v>0.845070854639138</v>
      </c>
      <c r="AP1155" s="351" t="str">
        <f t="shared" si="636"/>
        <v xml:space="preserve"> </v>
      </c>
      <c r="AQ1155" s="351" t="str">
        <f t="shared" si="636"/>
        <v xml:space="preserve"> </v>
      </c>
      <c r="AR1155" s="337">
        <f>+AR228+AR419+AR1098+AR313+AR397+AR446+AR467+AR513+AR577+AR605+AR730+AR797+AR853</f>
        <v>0</v>
      </c>
      <c r="AS1155" s="337">
        <f t="shared" si="647"/>
        <v>0</v>
      </c>
      <c r="AT1155" s="337">
        <f>+AT228+AT419+AT1098+AT313+AT397+AT446+AT467+AT513+AT577+AT605+AT730+AT797+AT853</f>
        <v>31907850</v>
      </c>
      <c r="AU1155" s="337">
        <f>+AU228+AU419+AU1098</f>
        <v>0</v>
      </c>
    </row>
    <row r="1156" spans="1:49" hidden="1">
      <c r="C1156" s="357" t="s">
        <v>56</v>
      </c>
      <c r="D1156" s="337"/>
      <c r="E1156" s="337">
        <f t="shared" si="638"/>
        <v>178229000</v>
      </c>
      <c r="F1156" s="337"/>
      <c r="G1156" s="337"/>
      <c r="H1156" s="337"/>
      <c r="I1156" s="337">
        <f t="shared" si="639"/>
        <v>0</v>
      </c>
      <c r="J1156" s="337"/>
      <c r="K1156" s="337"/>
      <c r="L1156" s="337"/>
      <c r="M1156" s="337">
        <f t="shared" si="640"/>
        <v>178229000</v>
      </c>
      <c r="N1156" s="337"/>
      <c r="O1156" s="337"/>
      <c r="P1156" s="337"/>
      <c r="Q1156" s="337">
        <f t="shared" si="641"/>
        <v>178229000</v>
      </c>
      <c r="R1156" s="337"/>
      <c r="S1156" s="361">
        <f>+Q1156-'[4]CY (ALL FUNDS)'!G1364</f>
        <v>-7493676</v>
      </c>
      <c r="T1156" s="337"/>
      <c r="U1156" s="337">
        <f t="shared" si="642"/>
        <v>0</v>
      </c>
      <c r="V1156" s="337"/>
      <c r="W1156" s="337"/>
      <c r="Y1156" s="96">
        <f t="shared" si="643"/>
        <v>69151860</v>
      </c>
      <c r="Z1156" s="96">
        <f t="shared" si="643"/>
        <v>0</v>
      </c>
      <c r="AA1156" s="96">
        <f t="shared" si="643"/>
        <v>69151860</v>
      </c>
      <c r="AB1156" s="337"/>
      <c r="AC1156" s="337">
        <f t="shared" si="644"/>
        <v>247380860</v>
      </c>
      <c r="AD1156" s="337"/>
      <c r="AE1156" s="337"/>
      <c r="AF1156" s="337"/>
      <c r="AG1156" s="337">
        <f t="shared" si="645"/>
        <v>205203471.56999999</v>
      </c>
      <c r="AH1156" s="337"/>
      <c r="AI1156" s="337"/>
      <c r="AJ1156" s="337"/>
      <c r="AK1156" s="337">
        <f t="shared" si="646"/>
        <v>42177388.430000022</v>
      </c>
      <c r="AL1156" s="337"/>
      <c r="AM1156" s="337"/>
      <c r="AN1156" s="351" t="str">
        <f t="shared" si="636"/>
        <v xml:space="preserve"> </v>
      </c>
      <c r="AO1156" s="351">
        <f t="shared" si="636"/>
        <v>0.82950423719118771</v>
      </c>
      <c r="AP1156" s="351" t="str">
        <f t="shared" si="636"/>
        <v xml:space="preserve"> </v>
      </c>
      <c r="AQ1156" s="351" t="str">
        <f t="shared" si="636"/>
        <v xml:space="preserve"> </v>
      </c>
      <c r="AR1156" s="337">
        <f>+AR281+AR420+AR1099+AR314+AR398+AR447+AR468+AR514+AR578+AR606+AR731+AR798+AR854</f>
        <v>0</v>
      </c>
      <c r="AS1156" s="337">
        <f t="shared" si="647"/>
        <v>0</v>
      </c>
      <c r="AT1156" s="337">
        <f>+AT281+AT420+AT1099+AT314+AT398+AT447+AT468+AT514+AT578+AT606+AT731+AT798+AT854</f>
        <v>210597000</v>
      </c>
      <c r="AU1156" s="337">
        <f>+AU281+AU420+AU1099</f>
        <v>0</v>
      </c>
    </row>
    <row r="1157" spans="1:49" hidden="1">
      <c r="C1157" s="357" t="s">
        <v>111</v>
      </c>
      <c r="D1157" s="337"/>
      <c r="E1157" s="337">
        <f t="shared" si="638"/>
        <v>152460000</v>
      </c>
      <c r="F1157" s="337"/>
      <c r="G1157" s="337"/>
      <c r="H1157" s="337"/>
      <c r="I1157" s="337">
        <f t="shared" si="639"/>
        <v>0</v>
      </c>
      <c r="J1157" s="337"/>
      <c r="K1157" s="337"/>
      <c r="L1157" s="337"/>
      <c r="M1157" s="337">
        <f t="shared" si="640"/>
        <v>152460000</v>
      </c>
      <c r="N1157" s="337"/>
      <c r="O1157" s="337"/>
      <c r="P1157" s="337"/>
      <c r="Q1157" s="337">
        <f t="shared" si="641"/>
        <v>151960000</v>
      </c>
      <c r="R1157" s="337"/>
      <c r="S1157" s="361">
        <f>+Q1157-'[4]CY (ALL FUNDS)'!G1430</f>
        <v>-8100666</v>
      </c>
      <c r="T1157" s="337"/>
      <c r="U1157" s="337">
        <f t="shared" si="642"/>
        <v>0</v>
      </c>
      <c r="V1157" s="337"/>
      <c r="W1157" s="337"/>
      <c r="Y1157" s="96">
        <f t="shared" si="643"/>
        <v>92953838</v>
      </c>
      <c r="Z1157" s="96">
        <f t="shared" si="643"/>
        <v>0</v>
      </c>
      <c r="AA1157" s="96">
        <f t="shared" si="643"/>
        <v>92953838</v>
      </c>
      <c r="AB1157" s="337"/>
      <c r="AC1157" s="337">
        <f t="shared" si="644"/>
        <v>244913838</v>
      </c>
      <c r="AD1157" s="337"/>
      <c r="AE1157" s="337"/>
      <c r="AF1157" s="337"/>
      <c r="AG1157" s="337">
        <f t="shared" si="645"/>
        <v>184149877.66000003</v>
      </c>
      <c r="AH1157" s="337"/>
      <c r="AI1157" s="337"/>
      <c r="AJ1157" s="337"/>
      <c r="AK1157" s="337">
        <f t="shared" si="646"/>
        <v>60763960.340000004</v>
      </c>
      <c r="AL1157" s="337"/>
      <c r="AM1157" s="337"/>
      <c r="AN1157" s="351" t="str">
        <f t="shared" si="636"/>
        <v xml:space="preserve"> </v>
      </c>
      <c r="AO1157" s="351">
        <f t="shared" si="636"/>
        <v>0.75189658193180586</v>
      </c>
      <c r="AP1157" s="351" t="str">
        <f t="shared" si="636"/>
        <v xml:space="preserve"> </v>
      </c>
      <c r="AQ1157" s="351" t="str">
        <f t="shared" si="636"/>
        <v xml:space="preserve"> </v>
      </c>
      <c r="AR1157" s="337" t="e">
        <f>+AR282+AR421+AR1100+AR315+AR399+#REF!+AR496+#REF!+AR579+AR607+AR732+AR799+AR855</f>
        <v>#REF!</v>
      </c>
      <c r="AS1157" s="337">
        <f t="shared" si="647"/>
        <v>500000</v>
      </c>
      <c r="AT1157" s="337" t="e">
        <f>+AT282+AT421+AT1100+AT315+AT399+#REF!+AT496+#REF!+AT579+AT607+AT732+AT799+AT855</f>
        <v>#REF!</v>
      </c>
      <c r="AU1157" s="337">
        <f>+AU282+AU421+AU1100</f>
        <v>0</v>
      </c>
    </row>
    <row r="1158" spans="1:49" s="199" customFormat="1" hidden="1">
      <c r="A1158" s="358"/>
      <c r="B1158" s="358"/>
      <c r="C1158" s="359" t="s">
        <v>15</v>
      </c>
      <c r="D1158" s="198">
        <f>SUM(D1142:D1157)</f>
        <v>0</v>
      </c>
      <c r="E1158" s="198">
        <f t="shared" ref="E1158:AM1158" si="648">SUM(E1142:E1157)</f>
        <v>3268783000</v>
      </c>
      <c r="F1158" s="198">
        <f t="shared" si="648"/>
        <v>0</v>
      </c>
      <c r="G1158" s="198">
        <f t="shared" si="648"/>
        <v>0</v>
      </c>
      <c r="H1158" s="198">
        <f t="shared" si="648"/>
        <v>0</v>
      </c>
      <c r="I1158" s="198">
        <f t="shared" si="648"/>
        <v>0</v>
      </c>
      <c r="J1158" s="198">
        <f t="shared" si="648"/>
        <v>0</v>
      </c>
      <c r="K1158" s="198">
        <f t="shared" si="648"/>
        <v>0</v>
      </c>
      <c r="L1158" s="198">
        <f t="shared" si="648"/>
        <v>0</v>
      </c>
      <c r="M1158" s="198">
        <f t="shared" si="648"/>
        <v>3268783000</v>
      </c>
      <c r="N1158" s="198">
        <f t="shared" si="648"/>
        <v>0</v>
      </c>
      <c r="O1158" s="198">
        <f t="shared" si="648"/>
        <v>0</v>
      </c>
      <c r="P1158" s="198">
        <f t="shared" si="648"/>
        <v>0</v>
      </c>
      <c r="Q1158" s="360">
        <f t="shared" si="648"/>
        <v>3268283000</v>
      </c>
      <c r="R1158" s="198">
        <f t="shared" si="648"/>
        <v>0</v>
      </c>
      <c r="S1158" s="362">
        <f t="shared" si="648"/>
        <v>65020310</v>
      </c>
      <c r="T1158" s="198">
        <f t="shared" si="648"/>
        <v>0</v>
      </c>
      <c r="U1158" s="198">
        <f t="shared" si="648"/>
        <v>0</v>
      </c>
      <c r="V1158" s="198">
        <f t="shared" si="648"/>
        <v>0</v>
      </c>
      <c r="W1158" s="198">
        <f t="shared" si="648"/>
        <v>0</v>
      </c>
      <c r="X1158" s="95">
        <f t="shared" si="648"/>
        <v>0</v>
      </c>
      <c r="Y1158" s="95">
        <f t="shared" si="648"/>
        <v>2332064891.5</v>
      </c>
      <c r="Z1158" s="95">
        <f t="shared" si="648"/>
        <v>0</v>
      </c>
      <c r="AA1158" s="198">
        <f t="shared" si="648"/>
        <v>2333064891.5</v>
      </c>
      <c r="AB1158" s="198">
        <f t="shared" si="648"/>
        <v>0</v>
      </c>
      <c r="AC1158" s="198">
        <f t="shared" si="648"/>
        <v>5600347891.5</v>
      </c>
      <c r="AD1158" s="198">
        <f t="shared" si="648"/>
        <v>0</v>
      </c>
      <c r="AE1158" s="198">
        <f t="shared" si="648"/>
        <v>0</v>
      </c>
      <c r="AF1158" s="198">
        <f t="shared" si="648"/>
        <v>0</v>
      </c>
      <c r="AG1158" s="198">
        <f t="shared" si="648"/>
        <v>4866752051.8129997</v>
      </c>
      <c r="AH1158" s="198">
        <f t="shared" si="648"/>
        <v>0</v>
      </c>
      <c r="AI1158" s="198">
        <f t="shared" si="648"/>
        <v>0</v>
      </c>
      <c r="AJ1158" s="198">
        <f t="shared" si="648"/>
        <v>0</v>
      </c>
      <c r="AK1158" s="198">
        <f t="shared" si="648"/>
        <v>733595839.68700016</v>
      </c>
      <c r="AL1158" s="198">
        <f t="shared" si="648"/>
        <v>0</v>
      </c>
      <c r="AM1158" s="198">
        <f t="shared" si="648"/>
        <v>0</v>
      </c>
      <c r="AN1158" s="351" t="str">
        <f t="shared" si="636"/>
        <v xml:space="preserve"> </v>
      </c>
      <c r="AO1158" s="351">
        <f t="shared" si="636"/>
        <v>0.86900888053750647</v>
      </c>
      <c r="AP1158" s="351" t="str">
        <f t="shared" si="636"/>
        <v xml:space="preserve"> </v>
      </c>
      <c r="AQ1158" s="351" t="str">
        <f t="shared" si="636"/>
        <v xml:space="preserve"> </v>
      </c>
      <c r="AR1158" s="198" t="e">
        <f>SUM(AR1142:AR1157)</f>
        <v>#REF!</v>
      </c>
      <c r="AS1158" s="198">
        <f>SUM(AS1142:AS1157)</f>
        <v>500000</v>
      </c>
      <c r="AT1158" s="198" t="e">
        <f>SUM(AT1142:AT1157)</f>
        <v>#REF!</v>
      </c>
      <c r="AU1158" s="198" t="e">
        <f>SUM(AU1142:AU1157)</f>
        <v>#REF!</v>
      </c>
      <c r="AV1158" s="210"/>
      <c r="AW1158" s="210"/>
    </row>
    <row r="1159" spans="1:49" s="364" customFormat="1" hidden="1">
      <c r="A1159" s="363"/>
      <c r="B1159" s="363"/>
      <c r="C1159" s="364" t="s">
        <v>426</v>
      </c>
      <c r="D1159" s="365">
        <v>10510714000</v>
      </c>
      <c r="E1159" s="365">
        <v>29232188343</v>
      </c>
      <c r="F1159" s="365">
        <v>23682329857</v>
      </c>
      <c r="G1159" s="365">
        <v>63425232200</v>
      </c>
      <c r="H1159" s="365">
        <v>511069083.75999999</v>
      </c>
      <c r="I1159" s="365">
        <v>-511069083.75999999</v>
      </c>
      <c r="J1159" s="365">
        <v>-320600000</v>
      </c>
      <c r="K1159" s="365">
        <v>-320600000</v>
      </c>
      <c r="L1159" s="365">
        <v>11021783083.76</v>
      </c>
      <c r="M1159" s="365">
        <v>28721119259.239998</v>
      </c>
      <c r="N1159" s="365">
        <v>23361729857</v>
      </c>
      <c r="O1159" s="365">
        <v>63104632200</v>
      </c>
      <c r="P1159" s="174">
        <v>10510714000</v>
      </c>
      <c r="Q1159" s="97">
        <v>29072531482</v>
      </c>
      <c r="R1159" s="174">
        <v>16576064350</v>
      </c>
      <c r="S1159" s="96">
        <v>56159309832</v>
      </c>
      <c r="T1159" s="365">
        <f t="shared" ref="T1159:AM1159" si="649">+T9+T48+T89+T112+T119+T130+T174+T196+T219+T228+T283+T306+T368+T390+T412+T431+T452+T498+T536+T564+T592+T617+T620+T640+T719+T738+T744+T792+T928+T970+T976+T1011+T1054+T363+T364</f>
        <v>22499999.999999993</v>
      </c>
      <c r="U1159" s="365">
        <f t="shared" si="649"/>
        <v>-22500000</v>
      </c>
      <c r="V1159" s="365">
        <f t="shared" si="649"/>
        <v>0</v>
      </c>
      <c r="W1159" s="365">
        <f t="shared" si="649"/>
        <v>-5.5879354476928711E-9</v>
      </c>
      <c r="X1159" s="365">
        <f t="shared" si="649"/>
        <v>-24948261.079999998</v>
      </c>
      <c r="Y1159" s="365">
        <f t="shared" si="649"/>
        <v>-3509451750.8899994</v>
      </c>
      <c r="Z1159" s="365">
        <f t="shared" si="649"/>
        <v>-540038244.37</v>
      </c>
      <c r="AA1159" s="365">
        <f t="shared" si="649"/>
        <v>-4074438256.3399992</v>
      </c>
      <c r="AB1159" s="365">
        <f t="shared" si="649"/>
        <v>547378738.92000008</v>
      </c>
      <c r="AC1159" s="365">
        <f t="shared" si="649"/>
        <v>14949371149.110001</v>
      </c>
      <c r="AD1159" s="365">
        <f t="shared" si="649"/>
        <v>10024614718.629999</v>
      </c>
      <c r="AE1159" s="365">
        <f t="shared" si="649"/>
        <v>25521364606.66</v>
      </c>
      <c r="AF1159" s="365">
        <f t="shared" si="649"/>
        <v>506905344.81999993</v>
      </c>
      <c r="AG1159" s="365">
        <f t="shared" si="649"/>
        <v>12682387930.349997</v>
      </c>
      <c r="AH1159" s="365">
        <f t="shared" si="649"/>
        <v>8984666728.4099998</v>
      </c>
      <c r="AI1159" s="365">
        <f t="shared" si="649"/>
        <v>22173960003.580002</v>
      </c>
      <c r="AJ1159" s="365">
        <f t="shared" si="649"/>
        <v>40473394.099999979</v>
      </c>
      <c r="AK1159" s="365">
        <f t="shared" si="649"/>
        <v>2266983218.7600007</v>
      </c>
      <c r="AL1159" s="365">
        <f t="shared" si="649"/>
        <v>1039947990.2199993</v>
      </c>
      <c r="AM1159" s="365">
        <f t="shared" si="649"/>
        <v>3347404603.0799999</v>
      </c>
      <c r="AN1159" s="365"/>
      <c r="AO1159" s="365"/>
      <c r="AP1159" s="365"/>
      <c r="AQ1159" s="365">
        <f>+AQ9+AQ48+AQ89+AQ112+AQ119+AQ130+AQ174+AQ196+AQ219+AQ228+AQ283+AQ306+AQ368+AQ390+AQ412+AQ431+AQ452+AQ498+AQ536+AQ564+AQ592+AQ617+AQ620+AQ640+AQ719+AQ738+AQ744+AQ792+AQ928+AQ970+AQ976+AQ1011+AQ1054+AQ363+AQ364</f>
        <v>26.861766030781769</v>
      </c>
      <c r="AR1159" s="365">
        <f>+AR9+AR48+AR89+AR112+AR119+AR130+AR174+AR196+AR219+AR228+AR283+AR306+AR368+AR390+AR412+AR431+AR452+AR498+AR536+AR564+AR592+AR617+AR620+AR640+AR719+AR738+AR744+AR792+AR928+AR970+AR976+AR1011+AR1054+AR363+AR364</f>
        <v>0</v>
      </c>
      <c r="AS1159" s="365">
        <f>+AS9+AS48+AS89+AS112+AS119+AS130+AS174+AS196+AS219+AS228+AS283+AS306+AS368+AS390+AS412+AS431+AS452+AS498+AS536+AS564+AS592+AS617+AS620+AS640+AS719+AS738+AS744+AS792+AS928+AS970+AS976+AS1011+AS1054+AS363+AS364</f>
        <v>132050000</v>
      </c>
      <c r="AT1159" s="365">
        <f>+AT9+AT48+AT89+AT112+AT119+AT130+AT174+AT196+AT219+AT228+AT283+AT306+AT368+AT390+AT412+AT431+AT452+AT498+AT536+AT564+AT592+AT617+AT620+AT640+AT719+AT738+AT744+AT792+AT928+AT970+AT976+AT1011+AT1054+AT363+AT364</f>
        <v>104145000</v>
      </c>
      <c r="AU1159" s="365">
        <f>+AU9+AU48+AU89+AU112+AU119+AU130+AU174+AU196+AU219+AU228+AU283+AU306+AU368+AU390+AU412+AU431+AU452+AU498+AU536+AU564+AU592+AU617+AU620+AU640+AU719+AU738+AU744+AU792+AU928+AU970+AU976+AU1011+AU1054+AU363+AU364</f>
        <v>236195000</v>
      </c>
      <c r="AV1159" s="366"/>
      <c r="AW1159" s="366"/>
    </row>
    <row r="1160" spans="1:49" hidden="1">
      <c r="D1160" s="337">
        <f>+D1159-D1072</f>
        <v>0</v>
      </c>
      <c r="E1160" s="337">
        <f>+E1159-E1072</f>
        <v>0</v>
      </c>
      <c r="F1160" s="337">
        <f>+F1159-F1072</f>
        <v>0</v>
      </c>
      <c r="G1160" s="337">
        <f>+G1159-G1072</f>
        <v>0</v>
      </c>
      <c r="H1160" s="96">
        <f>+H1072-H1159</f>
        <v>0</v>
      </c>
      <c r="I1160" s="96">
        <f>+I1072-I1159</f>
        <v>0</v>
      </c>
      <c r="J1160" s="96">
        <f>+J1072-J1159</f>
        <v>0</v>
      </c>
      <c r="K1160" s="96">
        <f>+K1072-K1159</f>
        <v>0</v>
      </c>
      <c r="L1160" s="96">
        <f>+L1159-L1072</f>
        <v>0</v>
      </c>
      <c r="M1160" s="96">
        <f t="shared" ref="M1160:AM1160" si="650">+M1159-M1072</f>
        <v>0</v>
      </c>
      <c r="N1160" s="96">
        <f t="shared" si="650"/>
        <v>0</v>
      </c>
      <c r="O1160" s="96">
        <f t="shared" si="650"/>
        <v>0</v>
      </c>
      <c r="P1160" s="96">
        <f t="shared" si="650"/>
        <v>0</v>
      </c>
      <c r="Q1160" s="96">
        <f t="shared" si="650"/>
        <v>0</v>
      </c>
      <c r="R1160" s="96">
        <f t="shared" si="650"/>
        <v>0</v>
      </c>
      <c r="S1160" s="96">
        <f t="shared" si="650"/>
        <v>0</v>
      </c>
      <c r="T1160" s="96">
        <f t="shared" si="650"/>
        <v>-488569083.75999999</v>
      </c>
      <c r="U1160" s="96">
        <f t="shared" si="650"/>
        <v>488569083.75999993</v>
      </c>
      <c r="V1160" s="96">
        <f t="shared" si="650"/>
        <v>320600000</v>
      </c>
      <c r="W1160" s="96">
        <f t="shared" si="650"/>
        <v>320599999.99999994</v>
      </c>
      <c r="X1160" s="96">
        <f t="shared" si="650"/>
        <v>-24948261.080000002</v>
      </c>
      <c r="Y1160" s="96">
        <f t="shared" si="650"/>
        <v>-3509451750.8899994</v>
      </c>
      <c r="Z1160" s="96">
        <f t="shared" si="650"/>
        <v>-540038244.37</v>
      </c>
      <c r="AA1160" s="96">
        <f t="shared" si="650"/>
        <v>-4074438256.3399992</v>
      </c>
      <c r="AB1160" s="96">
        <f t="shared" si="650"/>
        <v>-10474404344.84</v>
      </c>
      <c r="AC1160" s="96">
        <f t="shared" si="650"/>
        <v>-13612091249.130001</v>
      </c>
      <c r="AD1160" s="96">
        <f t="shared" si="650"/>
        <v>-6230849631.3700008</v>
      </c>
      <c r="AE1160" s="96">
        <f t="shared" si="650"/>
        <v>-30317345225.34</v>
      </c>
      <c r="AF1160" s="96">
        <f t="shared" si="650"/>
        <v>-10432036994.652998</v>
      </c>
      <c r="AG1160" s="96">
        <f t="shared" si="650"/>
        <v>-11981338662.475008</v>
      </c>
      <c r="AH1160" s="96">
        <f t="shared" si="650"/>
        <v>-3231335627.0699997</v>
      </c>
      <c r="AI1160" s="96">
        <f t="shared" si="650"/>
        <v>-25644711284.197998</v>
      </c>
      <c r="AJ1160" s="96">
        <f t="shared" si="650"/>
        <v>-42367350.187002584</v>
      </c>
      <c r="AK1160" s="96">
        <f t="shared" si="650"/>
        <v>-1630752586.6549964</v>
      </c>
      <c r="AL1160" s="96">
        <f t="shared" si="650"/>
        <v>-2999514004.3000011</v>
      </c>
      <c r="AM1160" s="96">
        <f t="shared" si="650"/>
        <v>-4672633941.1420002</v>
      </c>
      <c r="AN1160" s="96"/>
      <c r="AO1160" s="96"/>
      <c r="AP1160" s="96"/>
      <c r="AQ1160" s="96" t="e">
        <f>+AQ1159-#REF!</f>
        <v>#REF!</v>
      </c>
      <c r="AR1160" s="96" t="e">
        <f>+AR1159-#REF!</f>
        <v>#REF!</v>
      </c>
      <c r="AS1160" s="96" t="e">
        <f>+AS1159-#REF!</f>
        <v>#REF!</v>
      </c>
      <c r="AT1160" s="96" t="e">
        <f>+AT1159-#REF!</f>
        <v>#REF!</v>
      </c>
      <c r="AU1160" s="96" t="e">
        <f>+AU1159-#REF!</f>
        <v>#REF!</v>
      </c>
    </row>
    <row r="1161" spans="1:49" hidden="1"/>
    <row r="1162" spans="1:49" hidden="1"/>
    <row r="1163" spans="1:49" hidden="1"/>
    <row r="1164" spans="1:49" hidden="1"/>
  </sheetData>
  <mergeCells count="14">
    <mergeCell ref="AR5:AU5"/>
    <mergeCell ref="AV5:AV6"/>
    <mergeCell ref="T5:W5"/>
    <mergeCell ref="X5:AA5"/>
    <mergeCell ref="AB5:AE5"/>
    <mergeCell ref="AF5:AI5"/>
    <mergeCell ref="AJ5:AM5"/>
    <mergeCell ref="AN5:AQ5"/>
    <mergeCell ref="A5:A6"/>
    <mergeCell ref="C5:C6"/>
    <mergeCell ref="D5:G5"/>
    <mergeCell ref="H5:K5"/>
    <mergeCell ref="L5:O5"/>
    <mergeCell ref="P5:S5"/>
  </mergeCells>
  <pageMargins left="0.2" right="0.2" top="0.17" bottom="0.34" header="0.17" footer="0.16"/>
  <pageSetup paperSize="14" scale="22" fitToHeight="50" orientation="landscape" r:id="rId1"/>
  <headerFooter>
    <oddFooter>&amp;CPage 13 of 19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IV77"/>
  <sheetViews>
    <sheetView workbookViewId="0">
      <pane xSplit="2" ySplit="6" topLeftCell="S19" activePane="bottomRight" state="frozen"/>
      <selection activeCell="AF28" sqref="AF28"/>
      <selection pane="topRight" activeCell="AF28" sqref="AF28"/>
      <selection pane="bottomLeft" activeCell="AF28" sqref="AF28"/>
      <selection pane="bottomRight" activeCell="AC38" sqref="AC38"/>
    </sheetView>
  </sheetViews>
  <sheetFormatPr defaultRowHeight="16.5"/>
  <cols>
    <col min="1" max="1" width="1.42578125" style="7" customWidth="1"/>
    <col min="2" max="2" width="42" style="7" customWidth="1"/>
    <col min="3" max="3" width="13.42578125" style="7" hidden="1" customWidth="1"/>
    <col min="4" max="4" width="14" style="7" hidden="1" customWidth="1"/>
    <col min="5" max="5" width="13" style="7" hidden="1" customWidth="1"/>
    <col min="6" max="6" width="13.7109375" style="7" hidden="1" customWidth="1"/>
    <col min="7" max="7" width="13.85546875" style="7" hidden="1" customWidth="1"/>
    <col min="8" max="8" width="9.5703125" style="7" hidden="1" customWidth="1"/>
    <col min="9" max="10" width="11.42578125" style="7" hidden="1" customWidth="1"/>
    <col min="11" max="11" width="8.42578125" style="7" hidden="1" customWidth="1"/>
    <col min="12" max="12" width="10" style="7" hidden="1" customWidth="1"/>
    <col min="13" max="13" width="3.7109375" style="7" hidden="1" customWidth="1"/>
    <col min="14" max="14" width="10" style="7" hidden="1" customWidth="1"/>
    <col min="15" max="15" width="12.85546875" style="92" bestFit="1" customWidth="1"/>
    <col min="16" max="16" width="13.28515625" style="92" customWidth="1"/>
    <col min="17" max="17" width="13.140625" style="92" customWidth="1"/>
    <col min="18" max="18" width="13.42578125" style="92" customWidth="1"/>
    <col min="19" max="19" width="12.85546875" style="7" customWidth="1"/>
    <col min="20" max="20" width="14.42578125" style="7" customWidth="1"/>
    <col min="21" max="21" width="13.140625" style="7" customWidth="1"/>
    <col min="22" max="22" width="12.7109375" style="7" customWidth="1"/>
    <col min="23" max="23" width="12" style="7" customWidth="1"/>
    <col min="24" max="24" width="12.7109375" style="7" customWidth="1"/>
    <col min="25" max="25" width="12.85546875" style="7" customWidth="1"/>
    <col min="26" max="26" width="13" style="7" customWidth="1"/>
    <col min="27" max="27" width="1.140625" style="7" customWidth="1"/>
    <col min="28" max="28" width="6.28515625" style="93" customWidth="1"/>
    <col min="29" max="29" width="6.5703125" style="93" customWidth="1"/>
    <col min="30" max="30" width="5.5703125" style="93" customWidth="1"/>
    <col min="31" max="31" width="7.7109375" style="93" customWidth="1"/>
    <col min="32" max="32" width="14.42578125" style="7" bestFit="1" customWidth="1"/>
    <col min="33" max="33" width="13.42578125" style="7" bestFit="1" customWidth="1"/>
    <col min="34" max="16384" width="9.140625" style="7"/>
  </cols>
  <sheetData>
    <row r="1" spans="1:256">
      <c r="A1" s="1" t="s">
        <v>0</v>
      </c>
      <c r="B1" s="2"/>
      <c r="C1" s="3"/>
      <c r="D1" s="3"/>
      <c r="E1" s="3"/>
      <c r="F1" s="4"/>
      <c r="G1" s="3"/>
      <c r="H1" s="3"/>
      <c r="I1" s="3"/>
      <c r="J1" s="4"/>
      <c r="K1" s="3"/>
      <c r="L1" s="3"/>
      <c r="M1" s="3"/>
      <c r="N1" s="4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4"/>
      <c r="AA1" s="3"/>
      <c r="AB1" s="5"/>
      <c r="AC1" s="5"/>
      <c r="AD1" s="5"/>
      <c r="AE1" s="5"/>
      <c r="AF1" s="6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</row>
    <row r="2" spans="1:256">
      <c r="A2" s="1" t="s">
        <v>1</v>
      </c>
      <c r="B2" s="2"/>
      <c r="C2" s="3"/>
      <c r="D2" s="3"/>
      <c r="E2" s="3"/>
      <c r="F2" s="4"/>
      <c r="G2" s="3"/>
      <c r="H2" s="3"/>
      <c r="I2" s="3"/>
      <c r="J2" s="4"/>
      <c r="K2" s="3"/>
      <c r="L2" s="3"/>
      <c r="M2" s="3"/>
      <c r="N2" s="4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4"/>
      <c r="AA2" s="3"/>
      <c r="AB2" s="5"/>
      <c r="AC2" s="5"/>
      <c r="AD2" s="5"/>
      <c r="AE2" s="5"/>
      <c r="AF2" s="6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</row>
    <row r="3" spans="1:256">
      <c r="A3" s="8" t="s">
        <v>2</v>
      </c>
      <c r="B3" s="9"/>
      <c r="C3" s="10"/>
      <c r="D3" s="11"/>
      <c r="E3" s="10"/>
      <c r="F3" s="12"/>
      <c r="G3" s="10"/>
      <c r="H3" s="10"/>
      <c r="I3" s="10"/>
      <c r="J3" s="12"/>
      <c r="K3" s="10"/>
      <c r="L3" s="10"/>
      <c r="M3" s="10">
        <v>0</v>
      </c>
      <c r="N3" s="12"/>
      <c r="O3" s="13"/>
      <c r="P3" s="13"/>
      <c r="Q3" s="13"/>
      <c r="R3" s="13"/>
      <c r="S3" s="13"/>
      <c r="T3" s="12"/>
      <c r="U3" s="13"/>
      <c r="V3" s="13"/>
      <c r="W3" s="12"/>
      <c r="X3" s="12"/>
      <c r="Y3" s="12"/>
      <c r="Z3" s="12"/>
      <c r="AA3" s="13"/>
      <c r="AB3" s="14"/>
      <c r="AC3" s="14"/>
      <c r="AD3" s="14"/>
      <c r="AE3" s="14"/>
      <c r="AF3" s="6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</row>
    <row r="4" spans="1:256" ht="8.25" customHeight="1">
      <c r="A4" s="15"/>
      <c r="B4" s="16"/>
      <c r="C4" s="17" t="s">
        <v>3</v>
      </c>
      <c r="D4" s="17"/>
      <c r="E4" s="17"/>
      <c r="F4" s="3"/>
      <c r="G4" s="17"/>
      <c r="H4" s="17"/>
      <c r="I4" s="17"/>
      <c r="J4" s="3"/>
      <c r="K4" s="17"/>
      <c r="L4" s="17"/>
      <c r="M4" s="17"/>
      <c r="N4" s="3"/>
      <c r="O4" s="17"/>
      <c r="P4" s="17"/>
      <c r="Q4" s="17"/>
      <c r="R4" s="3"/>
      <c r="S4" s="18"/>
      <c r="T4" s="19"/>
      <c r="U4" s="19"/>
      <c r="V4" s="4"/>
      <c r="W4" s="19"/>
      <c r="X4" s="19"/>
      <c r="Y4" s="19"/>
      <c r="Z4" s="4"/>
      <c r="AA4" s="13"/>
      <c r="AB4" s="20"/>
      <c r="AC4" s="20"/>
      <c r="AD4" s="20"/>
      <c r="AE4" s="5"/>
      <c r="AF4" s="6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</row>
    <row r="5" spans="1:256" s="31" customFormat="1" ht="27" customHeight="1">
      <c r="A5" s="21" t="s">
        <v>4</v>
      </c>
      <c r="B5" s="22"/>
      <c r="C5" s="23" t="s">
        <v>5</v>
      </c>
      <c r="D5" s="24"/>
      <c r="E5" s="24"/>
      <c r="F5" s="25"/>
      <c r="G5" s="23" t="s">
        <v>6</v>
      </c>
      <c r="H5" s="24"/>
      <c r="I5" s="24"/>
      <c r="J5" s="25"/>
      <c r="K5" s="23" t="s">
        <v>7</v>
      </c>
      <c r="L5" s="24"/>
      <c r="M5" s="24"/>
      <c r="N5" s="25"/>
      <c r="O5" s="23" t="s">
        <v>8</v>
      </c>
      <c r="P5" s="24"/>
      <c r="Q5" s="24"/>
      <c r="R5" s="25"/>
      <c r="S5" s="23" t="s">
        <v>9</v>
      </c>
      <c r="T5" s="24"/>
      <c r="U5" s="24"/>
      <c r="V5" s="25"/>
      <c r="W5" s="23" t="s">
        <v>10</v>
      </c>
      <c r="X5" s="24"/>
      <c r="Y5" s="24"/>
      <c r="Z5" s="25"/>
      <c r="AA5" s="13"/>
      <c r="AB5" s="26" t="s">
        <v>11</v>
      </c>
      <c r="AC5" s="27"/>
      <c r="AD5" s="27"/>
      <c r="AE5" s="28"/>
      <c r="AF5" s="29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</row>
    <row r="6" spans="1:256" s="31" customFormat="1" ht="17.25" thickBot="1">
      <c r="A6" s="32"/>
      <c r="B6" s="33"/>
      <c r="C6" s="34" t="s">
        <v>12</v>
      </c>
      <c r="D6" s="34" t="s">
        <v>13</v>
      </c>
      <c r="E6" s="34" t="s">
        <v>14</v>
      </c>
      <c r="F6" s="34" t="s">
        <v>15</v>
      </c>
      <c r="G6" s="34" t="s">
        <v>12</v>
      </c>
      <c r="H6" s="34" t="s">
        <v>13</v>
      </c>
      <c r="I6" s="34" t="s">
        <v>14</v>
      </c>
      <c r="J6" s="34" t="s">
        <v>15</v>
      </c>
      <c r="K6" s="34" t="s">
        <v>12</v>
      </c>
      <c r="L6" s="34" t="s">
        <v>13</v>
      </c>
      <c r="M6" s="34" t="s">
        <v>14</v>
      </c>
      <c r="N6" s="34" t="s">
        <v>15</v>
      </c>
      <c r="O6" s="34" t="s">
        <v>12</v>
      </c>
      <c r="P6" s="34" t="s">
        <v>13</v>
      </c>
      <c r="Q6" s="34" t="s">
        <v>14</v>
      </c>
      <c r="R6" s="34" t="s">
        <v>15</v>
      </c>
      <c r="S6" s="34" t="s">
        <v>12</v>
      </c>
      <c r="T6" s="34" t="s">
        <v>13</v>
      </c>
      <c r="U6" s="34" t="s">
        <v>14</v>
      </c>
      <c r="V6" s="34" t="s">
        <v>15</v>
      </c>
      <c r="W6" s="34" t="s">
        <v>12</v>
      </c>
      <c r="X6" s="34" t="s">
        <v>13</v>
      </c>
      <c r="Y6" s="34" t="s">
        <v>14</v>
      </c>
      <c r="Z6" s="34" t="s">
        <v>15</v>
      </c>
      <c r="AA6" s="13"/>
      <c r="AB6" s="35" t="s">
        <v>12</v>
      </c>
      <c r="AC6" s="35" t="s">
        <v>13</v>
      </c>
      <c r="AD6" s="35" t="s">
        <v>14</v>
      </c>
      <c r="AE6" s="35" t="s">
        <v>15</v>
      </c>
      <c r="AF6" s="36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</row>
    <row r="7" spans="1:256" s="44" customFormat="1">
      <c r="A7" s="38" t="s">
        <v>16</v>
      </c>
      <c r="B7" s="39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13"/>
      <c r="AB7" s="41"/>
      <c r="AC7" s="41"/>
      <c r="AD7" s="41"/>
      <c r="AE7" s="41"/>
      <c r="AF7" s="42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</row>
    <row r="8" spans="1:256" s="46" customFormat="1" ht="13.5">
      <c r="A8" s="45" t="s">
        <v>17</v>
      </c>
      <c r="O8" s="47"/>
      <c r="P8" s="47"/>
      <c r="Q8" s="47"/>
      <c r="R8" s="47"/>
      <c r="AA8" s="13"/>
      <c r="AB8" s="48"/>
      <c r="AC8" s="48"/>
      <c r="AD8" s="48"/>
      <c r="AE8" s="48"/>
    </row>
    <row r="9" spans="1:256" s="55" customFormat="1" ht="13.5">
      <c r="A9" s="49"/>
      <c r="B9" s="50" t="s">
        <v>18</v>
      </c>
      <c r="C9" s="51">
        <f>+'[1]all fund-by IOUs-current'!F1964</f>
        <v>10533214000</v>
      </c>
      <c r="D9" s="51">
        <f>+'[1]all fund-by IOUs-current'!G1964</f>
        <v>28978096900</v>
      </c>
      <c r="E9" s="51">
        <f>+'[1]all fund-by IOUs-current'!H1964</f>
        <v>16576064350</v>
      </c>
      <c r="F9" s="52">
        <f>SUM(C9:E9)</f>
        <v>56087375250</v>
      </c>
      <c r="G9" s="51">
        <f>+'[1]all fund-by IOUs-current'!J1964</f>
        <v>488569083.75999999</v>
      </c>
      <c r="H9" s="51">
        <f>+'[1]all fund-by IOUs-current'!K1964</f>
        <v>-481644083.75999999</v>
      </c>
      <c r="I9" s="51">
        <f>+'[1]all fund-by IOUs-current'!L1964</f>
        <v>-320600000</v>
      </c>
      <c r="J9" s="52">
        <f>SUM(G9:I9)</f>
        <v>-313675000</v>
      </c>
      <c r="K9" s="51">
        <f>+'[1]all fund-by IOUs-current'!N1964</f>
        <v>0</v>
      </c>
      <c r="L9" s="51">
        <f>+'[1]all fund-by IOUs-current'!O1964</f>
        <v>-2.384185791015625E-7</v>
      </c>
      <c r="M9" s="51">
        <f>+'[1]all fund-by IOUs-current'!P1964</f>
        <v>0</v>
      </c>
      <c r="N9" s="52">
        <f>SUM(K9:M9)</f>
        <v>-2.384185791015625E-7</v>
      </c>
      <c r="O9" s="52">
        <f t="shared" ref="O9:Q10" si="0">+C9+G9+K9</f>
        <v>11021783083.76</v>
      </c>
      <c r="P9" s="52">
        <f t="shared" si="0"/>
        <v>28496452816.240002</v>
      </c>
      <c r="Q9" s="52">
        <f t="shared" si="0"/>
        <v>16255464350</v>
      </c>
      <c r="R9" s="52">
        <f>SUM(O9:Q9)</f>
        <v>55773700250</v>
      </c>
      <c r="S9" s="51">
        <f>+'[1]all fund-by IOUs-current'!V1964</f>
        <v>10941437485.713001</v>
      </c>
      <c r="T9" s="51">
        <f>+'[1]all fund-by IOUs-current'!W1964</f>
        <v>24596192674.555</v>
      </c>
      <c r="U9" s="51">
        <f>+'[1]all fund-by IOUs-current'!X1964</f>
        <v>12216002355.48</v>
      </c>
      <c r="V9" s="52">
        <f>SUM(S9:U9)</f>
        <v>47753632515.748001</v>
      </c>
      <c r="W9" s="51">
        <f t="shared" ref="W9:Y10" si="1">+O9-S9</f>
        <v>80345598.046998978</v>
      </c>
      <c r="X9" s="51">
        <f t="shared" si="1"/>
        <v>3900260141.6850014</v>
      </c>
      <c r="Y9" s="51">
        <f t="shared" si="1"/>
        <v>4039461994.5200005</v>
      </c>
      <c r="Z9" s="52">
        <f>SUM(W9:Y9)</f>
        <v>8020067734.2520008</v>
      </c>
      <c r="AA9" s="13"/>
      <c r="AB9" s="53">
        <f t="shared" ref="AB9:AE40" si="2">IF(O9=0,"",S9/O9)</f>
        <v>0.99271029039163505</v>
      </c>
      <c r="AC9" s="53">
        <f t="shared" si="2"/>
        <v>0.8631317319795585</v>
      </c>
      <c r="AD9" s="53">
        <f t="shared" si="2"/>
        <v>0.75150128550341899</v>
      </c>
      <c r="AE9" s="53">
        <f t="shared" si="2"/>
        <v>0.85620341310863624</v>
      </c>
      <c r="AF9" s="54">
        <f>+Z9-'[1]all fund-by IOUs-current'!AC1964</f>
        <v>0</v>
      </c>
    </row>
    <row r="10" spans="1:256" s="55" customFormat="1" ht="13.5">
      <c r="A10" s="49"/>
      <c r="B10" s="50" t="s">
        <v>19</v>
      </c>
      <c r="C10" s="51">
        <f>+'[1]all fund-by IOUs-current'!F1965</f>
        <v>0</v>
      </c>
      <c r="D10" s="51">
        <f>+'[1]all fund-by IOUs-current'!G1965</f>
        <v>71934582</v>
      </c>
      <c r="E10" s="51">
        <f>+'[1]all fund-by IOUs-current'!H1965</f>
        <v>0</v>
      </c>
      <c r="F10" s="52">
        <f>SUM(C10:E10)</f>
        <v>71934582</v>
      </c>
      <c r="G10" s="51">
        <f>+'[1]all fund-by IOUs-current'!J1965</f>
        <v>0</v>
      </c>
      <c r="H10" s="51">
        <f>+'[1]all fund-by IOUs-current'!K1965</f>
        <v>-6925000</v>
      </c>
      <c r="I10" s="51">
        <f>+'[1]all fund-by IOUs-current'!L1965</f>
        <v>0</v>
      </c>
      <c r="J10" s="52">
        <f>SUM(G10:I10)</f>
        <v>-6925000</v>
      </c>
      <c r="K10" s="51">
        <f>+'[1]all fund-by IOUs-current'!N1965</f>
        <v>0</v>
      </c>
      <c r="L10" s="51">
        <f>+'[1]all fund-by IOUs-current'!O1965</f>
        <v>0</v>
      </c>
      <c r="M10" s="51">
        <f>+'[1]all fund-by IOUs-current'!P1965</f>
        <v>0</v>
      </c>
      <c r="N10" s="52">
        <f>SUM(K10:M10)</f>
        <v>0</v>
      </c>
      <c r="O10" s="52">
        <f t="shared" si="0"/>
        <v>0</v>
      </c>
      <c r="P10" s="52">
        <f t="shared" si="0"/>
        <v>65009582</v>
      </c>
      <c r="Q10" s="52">
        <f t="shared" si="0"/>
        <v>0</v>
      </c>
      <c r="R10" s="52">
        <f>SUM(O10:Q10)</f>
        <v>65009582</v>
      </c>
      <c r="S10" s="51">
        <f>+'[1]all fund-by IOUs-current'!V1965</f>
        <v>0</v>
      </c>
      <c r="T10" s="51">
        <f>+'[1]all fund-by IOUs-current'!W1965</f>
        <v>65038772.030000001</v>
      </c>
      <c r="U10" s="51">
        <f>+'[1]all fund-by IOUs-current'!X1965</f>
        <v>0</v>
      </c>
      <c r="V10" s="52">
        <f>SUM(S10:U10)</f>
        <v>65038772.030000001</v>
      </c>
      <c r="W10" s="51">
        <f t="shared" si="1"/>
        <v>0</v>
      </c>
      <c r="X10" s="51">
        <f t="shared" si="1"/>
        <v>-29190.030000001192</v>
      </c>
      <c r="Y10" s="51">
        <f t="shared" si="1"/>
        <v>0</v>
      </c>
      <c r="Z10" s="52">
        <f>SUM(W10:Y10)</f>
        <v>-29190.030000001192</v>
      </c>
      <c r="AA10" s="13"/>
      <c r="AB10" s="53" t="str">
        <f t="shared" si="2"/>
        <v/>
      </c>
      <c r="AC10" s="53">
        <f t="shared" si="2"/>
        <v>1.0004490111934576</v>
      </c>
      <c r="AD10" s="53" t="str">
        <f t="shared" si="2"/>
        <v/>
      </c>
      <c r="AE10" s="53">
        <f t="shared" si="2"/>
        <v>1.0004490111934576</v>
      </c>
      <c r="AF10" s="54">
        <f>+Z10-'[1]all fund-by IOUs-current'!AC1965</f>
        <v>0</v>
      </c>
    </row>
    <row r="11" spans="1:256" s="61" customFormat="1" ht="13.5">
      <c r="A11" s="56"/>
      <c r="B11" s="57" t="s">
        <v>20</v>
      </c>
      <c r="C11" s="58">
        <f>SUM(C9:C10)</f>
        <v>10533214000</v>
      </c>
      <c r="D11" s="58">
        <f>SUM(D9:D10)</f>
        <v>29050031482</v>
      </c>
      <c r="E11" s="58">
        <f>SUM(E9:E10)</f>
        <v>16576064350</v>
      </c>
      <c r="F11" s="59">
        <f>SUM(C11:E11)</f>
        <v>56159309832</v>
      </c>
      <c r="G11" s="58">
        <f>SUM(G9:G10)</f>
        <v>488569083.75999999</v>
      </c>
      <c r="H11" s="58">
        <f>SUM(H9:H10)</f>
        <v>-488569083.75999999</v>
      </c>
      <c r="I11" s="58">
        <f>SUM(I9:I10)</f>
        <v>-320600000</v>
      </c>
      <c r="J11" s="59">
        <f>SUM(G11:I11)</f>
        <v>-320600000</v>
      </c>
      <c r="K11" s="58">
        <f>SUM(K9:K10)</f>
        <v>0</v>
      </c>
      <c r="L11" s="58">
        <f>SUM(L9:L10)</f>
        <v>-2.384185791015625E-7</v>
      </c>
      <c r="M11" s="58">
        <f>SUM(M9:M10)</f>
        <v>0</v>
      </c>
      <c r="N11" s="59">
        <f>SUM(K11:M11)</f>
        <v>-2.384185791015625E-7</v>
      </c>
      <c r="O11" s="59">
        <f t="shared" ref="O11:U11" si="3">SUM(O9:O10)</f>
        <v>11021783083.76</v>
      </c>
      <c r="P11" s="59">
        <f t="shared" si="3"/>
        <v>28561462398.240002</v>
      </c>
      <c r="Q11" s="59">
        <f t="shared" si="3"/>
        <v>16255464350</v>
      </c>
      <c r="R11" s="59">
        <f t="shared" si="3"/>
        <v>55838709832</v>
      </c>
      <c r="S11" s="58">
        <f t="shared" si="3"/>
        <v>10941437485.713001</v>
      </c>
      <c r="T11" s="58">
        <f t="shared" si="3"/>
        <v>24661231446.584999</v>
      </c>
      <c r="U11" s="58">
        <f t="shared" si="3"/>
        <v>12216002355.48</v>
      </c>
      <c r="V11" s="59">
        <f>SUM(S11:U11)</f>
        <v>47818671287.778</v>
      </c>
      <c r="W11" s="58">
        <f>SUM(W9:W10)</f>
        <v>80345598.046998978</v>
      </c>
      <c r="X11" s="58">
        <f>SUM(X9:X10)</f>
        <v>3900230951.6550012</v>
      </c>
      <c r="Y11" s="58">
        <f>SUM(Y9:Y10)</f>
        <v>4039461994.5200005</v>
      </c>
      <c r="Z11" s="58">
        <f>SUM(Z9:Z10)</f>
        <v>8020038544.2220011</v>
      </c>
      <c r="AA11" s="13"/>
      <c r="AB11" s="60">
        <f t="shared" si="2"/>
        <v>0.99271029039163505</v>
      </c>
      <c r="AC11" s="60">
        <f t="shared" si="2"/>
        <v>0.86344428386498373</v>
      </c>
      <c r="AD11" s="60">
        <f t="shared" si="2"/>
        <v>0.75150128550341899</v>
      </c>
      <c r="AE11" s="60">
        <f t="shared" si="2"/>
        <v>0.85637134940345838</v>
      </c>
      <c r="AF11" s="54">
        <f>+Z11-'[1]all fund-by IOUs-current'!AC1966</f>
        <v>0</v>
      </c>
    </row>
    <row r="12" spans="1:256" s="55" customFormat="1" ht="13.5">
      <c r="A12" s="49"/>
      <c r="C12" s="62"/>
      <c r="D12" s="62"/>
      <c r="E12" s="62"/>
      <c r="F12" s="52">
        <f>SUM(C12:E12)</f>
        <v>0</v>
      </c>
      <c r="G12" s="62"/>
      <c r="H12" s="62"/>
      <c r="I12" s="62"/>
      <c r="J12" s="52">
        <f>SUM(G12:I12)</f>
        <v>0</v>
      </c>
      <c r="K12" s="62"/>
      <c r="L12" s="62"/>
      <c r="M12" s="62"/>
      <c r="N12" s="52">
        <f>SUM(K12:M12)</f>
        <v>0</v>
      </c>
      <c r="O12" s="52"/>
      <c r="P12" s="52"/>
      <c r="Q12" s="52"/>
      <c r="R12" s="52"/>
      <c r="S12" s="62"/>
      <c r="T12" s="62"/>
      <c r="U12" s="62"/>
      <c r="V12" s="52">
        <f>SUM(S12:U12)</f>
        <v>0</v>
      </c>
      <c r="W12" s="62"/>
      <c r="X12" s="62"/>
      <c r="Y12" s="62"/>
      <c r="Z12" s="62"/>
      <c r="AA12" s="13"/>
      <c r="AB12" s="53" t="str">
        <f t="shared" si="2"/>
        <v/>
      </c>
      <c r="AC12" s="53" t="str">
        <f t="shared" si="2"/>
        <v/>
      </c>
      <c r="AD12" s="53" t="str">
        <f t="shared" si="2"/>
        <v/>
      </c>
      <c r="AE12" s="53" t="str">
        <f t="shared" si="2"/>
        <v/>
      </c>
    </row>
    <row r="13" spans="1:256" s="46" customFormat="1" ht="13.5">
      <c r="A13" s="45" t="s">
        <v>21</v>
      </c>
      <c r="C13" s="63"/>
      <c r="D13" s="63"/>
      <c r="E13" s="63"/>
      <c r="F13" s="64">
        <f>SUM(C13:E13)</f>
        <v>0</v>
      </c>
      <c r="G13" s="63"/>
      <c r="H13" s="63"/>
      <c r="I13" s="63"/>
      <c r="J13" s="64">
        <f>SUM(G13:I13)</f>
        <v>0</v>
      </c>
      <c r="K13" s="63"/>
      <c r="L13" s="63"/>
      <c r="M13" s="63"/>
      <c r="N13" s="64">
        <f>SUM(K13:M13)</f>
        <v>0</v>
      </c>
      <c r="O13" s="64"/>
      <c r="P13" s="64"/>
      <c r="Q13" s="64"/>
      <c r="R13" s="64"/>
      <c r="S13" s="63"/>
      <c r="T13" s="63"/>
      <c r="U13" s="63"/>
      <c r="V13" s="64">
        <f>SUM(S13:U13)</f>
        <v>0</v>
      </c>
      <c r="W13" s="63"/>
      <c r="X13" s="63"/>
      <c r="Y13" s="63"/>
      <c r="Z13" s="63"/>
      <c r="AA13" s="13"/>
      <c r="AB13" s="65" t="str">
        <f t="shared" si="2"/>
        <v/>
      </c>
      <c r="AC13" s="65" t="str">
        <f t="shared" si="2"/>
        <v/>
      </c>
      <c r="AD13" s="65" t="str">
        <f t="shared" si="2"/>
        <v/>
      </c>
      <c r="AE13" s="65" t="str">
        <f t="shared" si="2"/>
        <v/>
      </c>
    </row>
    <row r="14" spans="1:256" s="61" customFormat="1" ht="13.5">
      <c r="A14" s="56"/>
      <c r="B14" s="56" t="s">
        <v>22</v>
      </c>
      <c r="C14" s="58">
        <f t="shared" ref="C14:Z14" si="4">SUM(C15:C19)</f>
        <v>1179596725.22</v>
      </c>
      <c r="D14" s="58">
        <f t="shared" si="4"/>
        <v>176919807</v>
      </c>
      <c r="E14" s="58">
        <f t="shared" si="4"/>
        <v>873275000</v>
      </c>
      <c r="F14" s="58">
        <f t="shared" si="4"/>
        <v>2229791532.2200003</v>
      </c>
      <c r="G14" s="58">
        <f t="shared" si="4"/>
        <v>0</v>
      </c>
      <c r="H14" s="58">
        <f t="shared" si="4"/>
        <v>0</v>
      </c>
      <c r="I14" s="58">
        <f t="shared" si="4"/>
        <v>0</v>
      </c>
      <c r="J14" s="58">
        <f t="shared" si="4"/>
        <v>0</v>
      </c>
      <c r="K14" s="58">
        <f t="shared" si="4"/>
        <v>0</v>
      </c>
      <c r="L14" s="58">
        <f t="shared" si="4"/>
        <v>0</v>
      </c>
      <c r="M14" s="58">
        <f t="shared" si="4"/>
        <v>0</v>
      </c>
      <c r="N14" s="58">
        <f t="shared" si="4"/>
        <v>0</v>
      </c>
      <c r="O14" s="58">
        <f t="shared" si="4"/>
        <v>1179596725.22</v>
      </c>
      <c r="P14" s="58">
        <f t="shared" si="4"/>
        <v>176919807</v>
      </c>
      <c r="Q14" s="58">
        <f t="shared" si="4"/>
        <v>873275000</v>
      </c>
      <c r="R14" s="58">
        <f t="shared" si="4"/>
        <v>2229791532.2200003</v>
      </c>
      <c r="S14" s="58">
        <f t="shared" si="4"/>
        <v>1142632489.1760001</v>
      </c>
      <c r="T14" s="58">
        <f t="shared" si="4"/>
        <v>139846358.15000001</v>
      </c>
      <c r="U14" s="58">
        <f t="shared" si="4"/>
        <v>871208435.17000008</v>
      </c>
      <c r="V14" s="58">
        <f t="shared" si="4"/>
        <v>2153687282.4960003</v>
      </c>
      <c r="W14" s="58">
        <f t="shared" si="4"/>
        <v>36964236.04399991</v>
      </c>
      <c r="X14" s="58">
        <f t="shared" si="4"/>
        <v>37073448.849999994</v>
      </c>
      <c r="Y14" s="58">
        <f t="shared" si="4"/>
        <v>2066564.8299999237</v>
      </c>
      <c r="Z14" s="58">
        <f t="shared" si="4"/>
        <v>76104249.723999828</v>
      </c>
      <c r="AA14" s="66"/>
      <c r="AB14" s="60">
        <f t="shared" si="2"/>
        <v>0.96866366678230142</v>
      </c>
      <c r="AC14" s="60">
        <f t="shared" si="2"/>
        <v>0.79045054661403746</v>
      </c>
      <c r="AD14" s="60">
        <f t="shared" si="2"/>
        <v>0.99763354632847623</v>
      </c>
      <c r="AE14" s="60">
        <f t="shared" si="2"/>
        <v>0.96586934310929506</v>
      </c>
      <c r="AF14" s="67">
        <f>+Z14-'[1]all fund-by IOUs-current'!AC1969</f>
        <v>0</v>
      </c>
    </row>
    <row r="15" spans="1:256" s="55" customFormat="1" ht="13.5">
      <c r="A15" s="49"/>
      <c r="B15" s="50" t="s">
        <v>23</v>
      </c>
      <c r="C15" s="51">
        <f>+'[1]all fund-by IOUs-current'!F1970</f>
        <v>1179596725.22</v>
      </c>
      <c r="D15" s="51"/>
      <c r="E15" s="51"/>
      <c r="F15" s="52">
        <f t="shared" ref="F15:F25" si="5">SUM(C15:E15)</f>
        <v>1179596725.22</v>
      </c>
      <c r="G15" s="51">
        <f>+'[1]all fund-by IOUs-current'!J1970</f>
        <v>0</v>
      </c>
      <c r="H15" s="51"/>
      <c r="I15" s="51"/>
      <c r="J15" s="52">
        <f t="shared" ref="J15:J25" si="6">SUM(G15:I15)</f>
        <v>0</v>
      </c>
      <c r="K15" s="51">
        <f>+'[1]all fund-by IOUs-current'!N1970</f>
        <v>0</v>
      </c>
      <c r="L15" s="51"/>
      <c r="M15" s="51"/>
      <c r="N15" s="52">
        <f t="shared" ref="N15:N25" si="7">SUM(K15:M15)</f>
        <v>0</v>
      </c>
      <c r="O15" s="52">
        <f t="shared" ref="O15:Q19" si="8">+C15+G15+K15</f>
        <v>1179596725.22</v>
      </c>
      <c r="P15" s="52">
        <f t="shared" si="8"/>
        <v>0</v>
      </c>
      <c r="Q15" s="52">
        <f t="shared" si="8"/>
        <v>0</v>
      </c>
      <c r="R15" s="52">
        <f>SUM(O15:Q15)</f>
        <v>1179596725.22</v>
      </c>
      <c r="S15" s="51">
        <f>+'[1]all fund-by IOUs-current'!V1970</f>
        <v>1142632489.1760001</v>
      </c>
      <c r="T15" s="51"/>
      <c r="U15" s="51"/>
      <c r="V15" s="52">
        <f t="shared" ref="V15:V25" si="9">SUM(S15:U15)</f>
        <v>1142632489.1760001</v>
      </c>
      <c r="W15" s="51">
        <f t="shared" ref="W15:Y19" si="10">+O15-S15</f>
        <v>36964236.04399991</v>
      </c>
      <c r="X15" s="51">
        <f t="shared" si="10"/>
        <v>0</v>
      </c>
      <c r="Y15" s="51">
        <f t="shared" si="10"/>
        <v>0</v>
      </c>
      <c r="Z15" s="52">
        <f>SUM(W15:Y15)</f>
        <v>36964236.04399991</v>
      </c>
      <c r="AA15" s="13"/>
      <c r="AB15" s="53">
        <f t="shared" si="2"/>
        <v>0.96866366678230142</v>
      </c>
      <c r="AC15" s="53" t="str">
        <f t="shared" si="2"/>
        <v/>
      </c>
      <c r="AD15" s="53" t="str">
        <f t="shared" si="2"/>
        <v/>
      </c>
      <c r="AE15" s="53">
        <f t="shared" si="2"/>
        <v>0.96866366678230142</v>
      </c>
      <c r="AF15" s="67">
        <f>+Z15-'[1]all fund-by IOUs-current'!AC1970</f>
        <v>0</v>
      </c>
    </row>
    <row r="16" spans="1:256" s="55" customFormat="1" ht="13.5">
      <c r="B16" s="50" t="s">
        <v>24</v>
      </c>
      <c r="C16" s="51"/>
      <c r="D16" s="51">
        <f>+'[1]all fund-by IOUs-current'!G1972</f>
        <v>105056554</v>
      </c>
      <c r="E16" s="51"/>
      <c r="F16" s="52">
        <f t="shared" si="5"/>
        <v>105056554</v>
      </c>
      <c r="G16" s="51"/>
      <c r="H16" s="51">
        <f>+'[1]all fund-by IOUs-current'!K1972</f>
        <v>0</v>
      </c>
      <c r="I16" s="51"/>
      <c r="J16" s="52">
        <f t="shared" si="6"/>
        <v>0</v>
      </c>
      <c r="K16" s="51"/>
      <c r="L16" s="51">
        <f>+'[1]all fund-by IOUs-current'!O1972</f>
        <v>0</v>
      </c>
      <c r="M16" s="51"/>
      <c r="N16" s="52">
        <f t="shared" si="7"/>
        <v>0</v>
      </c>
      <c r="O16" s="52">
        <f t="shared" si="8"/>
        <v>0</v>
      </c>
      <c r="P16" s="52">
        <f t="shared" si="8"/>
        <v>105056554</v>
      </c>
      <c r="Q16" s="52">
        <f t="shared" si="8"/>
        <v>0</v>
      </c>
      <c r="R16" s="52">
        <f>SUM(O16:Q16)</f>
        <v>105056554</v>
      </c>
      <c r="S16" s="51"/>
      <c r="T16" s="51">
        <f>+'[1]all fund-by IOUs-current'!W1972</f>
        <v>105056554</v>
      </c>
      <c r="U16" s="51"/>
      <c r="V16" s="52">
        <f t="shared" si="9"/>
        <v>105056554</v>
      </c>
      <c r="W16" s="51">
        <f t="shared" si="10"/>
        <v>0</v>
      </c>
      <c r="X16" s="51">
        <f t="shared" si="10"/>
        <v>0</v>
      </c>
      <c r="Y16" s="51">
        <f t="shared" si="10"/>
        <v>0</v>
      </c>
      <c r="Z16" s="52">
        <f>SUM(W16:Y16)</f>
        <v>0</v>
      </c>
      <c r="AA16" s="13"/>
      <c r="AB16" s="53" t="str">
        <f t="shared" si="2"/>
        <v/>
      </c>
      <c r="AC16" s="53">
        <f t="shared" si="2"/>
        <v>1</v>
      </c>
      <c r="AD16" s="53" t="str">
        <f t="shared" si="2"/>
        <v/>
      </c>
      <c r="AE16" s="53">
        <f t="shared" si="2"/>
        <v>1</v>
      </c>
      <c r="AF16" s="67">
        <f>+Z16-'[1]all fund-by IOUs-current'!AC1972</f>
        <v>0</v>
      </c>
    </row>
    <row r="17" spans="1:256" s="55" customFormat="1" ht="13.5">
      <c r="B17" s="50" t="s">
        <v>25</v>
      </c>
      <c r="C17" s="51"/>
      <c r="D17" s="51">
        <f>+'[1]all fund-by IOUs-current'!G1973</f>
        <v>609152</v>
      </c>
      <c r="E17" s="51"/>
      <c r="F17" s="52">
        <f t="shared" si="5"/>
        <v>609152</v>
      </c>
      <c r="G17" s="51"/>
      <c r="H17" s="51">
        <f>+'[1]all fund-by IOUs-current'!K1973</f>
        <v>0</v>
      </c>
      <c r="I17" s="51"/>
      <c r="J17" s="52">
        <f t="shared" si="6"/>
        <v>0</v>
      </c>
      <c r="K17" s="51"/>
      <c r="L17" s="51">
        <f>+'[1]all fund-by IOUs-current'!O1973</f>
        <v>0</v>
      </c>
      <c r="M17" s="51"/>
      <c r="N17" s="52">
        <f t="shared" si="7"/>
        <v>0</v>
      </c>
      <c r="O17" s="52">
        <f t="shared" si="8"/>
        <v>0</v>
      </c>
      <c r="P17" s="52">
        <f t="shared" si="8"/>
        <v>609152</v>
      </c>
      <c r="Q17" s="52">
        <f t="shared" si="8"/>
        <v>0</v>
      </c>
      <c r="R17" s="52">
        <f>SUM(O17:Q17)</f>
        <v>609152</v>
      </c>
      <c r="S17" s="51"/>
      <c r="T17" s="51">
        <f>+'[1]all fund-by IOUs-current'!W1973</f>
        <v>559151.54</v>
      </c>
      <c r="U17" s="51"/>
      <c r="V17" s="52">
        <f t="shared" si="9"/>
        <v>559151.54</v>
      </c>
      <c r="W17" s="51">
        <f t="shared" si="10"/>
        <v>0</v>
      </c>
      <c r="X17" s="51">
        <f t="shared" si="10"/>
        <v>50000.459999999963</v>
      </c>
      <c r="Y17" s="51">
        <f t="shared" si="10"/>
        <v>0</v>
      </c>
      <c r="Z17" s="52">
        <f>SUM(W17:Y17)</f>
        <v>50000.459999999963</v>
      </c>
      <c r="AA17" s="13"/>
      <c r="AB17" s="53" t="str">
        <f t="shared" si="2"/>
        <v/>
      </c>
      <c r="AC17" s="53">
        <f t="shared" si="2"/>
        <v>0.91791792524690063</v>
      </c>
      <c r="AD17" s="53" t="str">
        <f t="shared" si="2"/>
        <v/>
      </c>
      <c r="AE17" s="53">
        <f t="shared" si="2"/>
        <v>0.91791792524690063</v>
      </c>
      <c r="AF17" s="67">
        <f>+Z17-'[1]all fund-by IOUs-current'!AC1973</f>
        <v>0</v>
      </c>
    </row>
    <row r="18" spans="1:256" s="55" customFormat="1" ht="13.5">
      <c r="B18" s="68" t="s">
        <v>26</v>
      </c>
      <c r="C18" s="51">
        <f>+'[1]all fund-by IOUs-current'!F15</f>
        <v>0</v>
      </c>
      <c r="D18" s="51">
        <f>+'[1]all fund-by IOUs-current'!G15</f>
        <v>6150754</v>
      </c>
      <c r="E18" s="51">
        <f>+'[1]all fund-by IOUs-current'!H15</f>
        <v>0</v>
      </c>
      <c r="F18" s="52">
        <f t="shared" si="5"/>
        <v>6150754</v>
      </c>
      <c r="G18" s="51"/>
      <c r="H18" s="51"/>
      <c r="I18" s="51"/>
      <c r="J18" s="52">
        <f t="shared" si="6"/>
        <v>0</v>
      </c>
      <c r="K18" s="51"/>
      <c r="L18" s="51"/>
      <c r="M18" s="51"/>
      <c r="N18" s="52">
        <f t="shared" si="7"/>
        <v>0</v>
      </c>
      <c r="O18" s="52">
        <f t="shared" si="8"/>
        <v>0</v>
      </c>
      <c r="P18" s="52">
        <f t="shared" si="8"/>
        <v>6150754</v>
      </c>
      <c r="Q18" s="52">
        <f t="shared" si="8"/>
        <v>0</v>
      </c>
      <c r="R18" s="52">
        <f>SUM(O18:Q18)</f>
        <v>6150754</v>
      </c>
      <c r="S18" s="52">
        <f>+'[1]all fund-by IOUs-current'!V15</f>
        <v>0</v>
      </c>
      <c r="T18" s="52">
        <f>+'[1]all fund-by IOUs-current'!W15</f>
        <v>6150753.2699999996</v>
      </c>
      <c r="U18" s="52">
        <f>+'[1]all fund-by IOUs-current'!X15</f>
        <v>0</v>
      </c>
      <c r="V18" s="52">
        <f t="shared" si="9"/>
        <v>6150753.2699999996</v>
      </c>
      <c r="W18" s="51">
        <f t="shared" si="10"/>
        <v>0</v>
      </c>
      <c r="X18" s="51">
        <f t="shared" si="10"/>
        <v>0.73000000044703484</v>
      </c>
      <c r="Y18" s="51">
        <f t="shared" si="10"/>
        <v>0</v>
      </c>
      <c r="Z18" s="52">
        <f>SUM(W18:Y18)</f>
        <v>0.73000000044703484</v>
      </c>
      <c r="AA18" s="13"/>
      <c r="AB18" s="53" t="str">
        <f t="shared" si="2"/>
        <v/>
      </c>
      <c r="AC18" s="53">
        <f t="shared" si="2"/>
        <v>0.99999988131536388</v>
      </c>
      <c r="AD18" s="53" t="str">
        <f t="shared" si="2"/>
        <v/>
      </c>
      <c r="AE18" s="53">
        <f t="shared" si="2"/>
        <v>0.99999988131536388</v>
      </c>
      <c r="AF18" s="67">
        <f>+Z18-'[1]all fund-by IOUs-current'!AC15</f>
        <v>0</v>
      </c>
    </row>
    <row r="19" spans="1:256" s="55" customFormat="1" ht="13.5">
      <c r="B19" s="68" t="s">
        <v>27</v>
      </c>
      <c r="C19" s="51">
        <f>+'[1]all fund-by IOUs-current'!F1976</f>
        <v>0</v>
      </c>
      <c r="D19" s="51">
        <f>+'[1]all fund-by IOUs-current'!G1976</f>
        <v>65103347</v>
      </c>
      <c r="E19" s="51">
        <f>+'[1]all fund-by IOUs-current'!H1976</f>
        <v>873275000</v>
      </c>
      <c r="F19" s="52">
        <f t="shared" si="5"/>
        <v>938378347</v>
      </c>
      <c r="G19" s="51">
        <f>+'[1]all fund-by IOUs-current'!J1976</f>
        <v>0</v>
      </c>
      <c r="H19" s="51">
        <f>+'[1]all fund-by IOUs-current'!K1976</f>
        <v>0</v>
      </c>
      <c r="I19" s="51">
        <f>+'[1]all fund-by IOUs-current'!L1976</f>
        <v>0</v>
      </c>
      <c r="J19" s="52">
        <f t="shared" si="6"/>
        <v>0</v>
      </c>
      <c r="K19" s="51">
        <f>+'[1]all fund-by IOUs-current'!N1976</f>
        <v>0</v>
      </c>
      <c r="L19" s="51">
        <f>+'[1]all fund-by IOUs-current'!O1976</f>
        <v>0</v>
      </c>
      <c r="M19" s="51">
        <f>+'[1]all fund-by IOUs-current'!P1976</f>
        <v>0</v>
      </c>
      <c r="N19" s="52">
        <f t="shared" si="7"/>
        <v>0</v>
      </c>
      <c r="O19" s="52">
        <f t="shared" si="8"/>
        <v>0</v>
      </c>
      <c r="P19" s="52">
        <f t="shared" si="8"/>
        <v>65103347</v>
      </c>
      <c r="Q19" s="52">
        <f t="shared" si="8"/>
        <v>873275000</v>
      </c>
      <c r="R19" s="52">
        <f>SUM(O19:Q19)</f>
        <v>938378347</v>
      </c>
      <c r="S19" s="51">
        <f>+'[1]all fund-by IOUs-current'!V1976</f>
        <v>0</v>
      </c>
      <c r="T19" s="51">
        <f>+'[1]all fund-by IOUs-current'!W1976</f>
        <v>28079899.34</v>
      </c>
      <c r="U19" s="51">
        <f>+'[1]all fund-by IOUs-current'!X1976</f>
        <v>871208435.17000008</v>
      </c>
      <c r="V19" s="52">
        <f t="shared" si="9"/>
        <v>899288334.51000011</v>
      </c>
      <c r="W19" s="51">
        <f t="shared" si="10"/>
        <v>0</v>
      </c>
      <c r="X19" s="51">
        <f t="shared" si="10"/>
        <v>37023447.659999996</v>
      </c>
      <c r="Y19" s="51">
        <f t="shared" si="10"/>
        <v>2066564.8299999237</v>
      </c>
      <c r="Z19" s="52">
        <f>SUM(W19:Y19)</f>
        <v>39090012.48999992</v>
      </c>
      <c r="AA19" s="13"/>
      <c r="AB19" s="53" t="str">
        <f t="shared" si="2"/>
        <v/>
      </c>
      <c r="AC19" s="53">
        <f t="shared" si="2"/>
        <v>0.43131268412359813</v>
      </c>
      <c r="AD19" s="53">
        <f t="shared" si="2"/>
        <v>0.99763354632847623</v>
      </c>
      <c r="AE19" s="53">
        <f t="shared" si="2"/>
        <v>0.95834301525075594</v>
      </c>
      <c r="AF19" s="67">
        <f>+Z19-'[1]all fund-by IOUs-current'!AC1976</f>
        <v>0</v>
      </c>
    </row>
    <row r="20" spans="1:256" s="55" customFormat="1" ht="13.5">
      <c r="B20" s="49"/>
      <c r="C20" s="62"/>
      <c r="D20" s="62"/>
      <c r="E20" s="62"/>
      <c r="F20" s="52">
        <f t="shared" si="5"/>
        <v>0</v>
      </c>
      <c r="G20" s="62"/>
      <c r="H20" s="62"/>
      <c r="I20" s="62"/>
      <c r="J20" s="52">
        <f t="shared" si="6"/>
        <v>0</v>
      </c>
      <c r="K20" s="62"/>
      <c r="L20" s="62"/>
      <c r="M20" s="62"/>
      <c r="N20" s="52">
        <f t="shared" si="7"/>
        <v>0</v>
      </c>
      <c r="O20" s="52"/>
      <c r="P20" s="52"/>
      <c r="Q20" s="52"/>
      <c r="R20" s="52"/>
      <c r="S20" s="62"/>
      <c r="T20" s="62"/>
      <c r="U20" s="62"/>
      <c r="V20" s="52">
        <f t="shared" si="9"/>
        <v>0</v>
      </c>
      <c r="W20" s="62"/>
      <c r="X20" s="62"/>
      <c r="Y20" s="62"/>
      <c r="Z20" s="62"/>
      <c r="AA20" s="13"/>
      <c r="AB20" s="53" t="str">
        <f t="shared" si="2"/>
        <v/>
      </c>
      <c r="AC20" s="53" t="str">
        <f t="shared" si="2"/>
        <v/>
      </c>
      <c r="AD20" s="53" t="str">
        <f t="shared" si="2"/>
        <v/>
      </c>
      <c r="AE20" s="53" t="str">
        <f t="shared" si="2"/>
        <v/>
      </c>
    </row>
    <row r="21" spans="1:256" s="61" customFormat="1" ht="13.5">
      <c r="B21" s="56" t="s">
        <v>28</v>
      </c>
      <c r="C21" s="58">
        <f>SUM(C22:C24)</f>
        <v>6224554858.8199997</v>
      </c>
      <c r="D21" s="58">
        <f>SUM(D22:D24)</f>
        <v>1487294</v>
      </c>
      <c r="E21" s="58">
        <f>SUM(E22:E24)</f>
        <v>68514192</v>
      </c>
      <c r="F21" s="59">
        <f t="shared" si="5"/>
        <v>6294556344.8199997</v>
      </c>
      <c r="G21" s="58">
        <f>SUM(G22:G24)</f>
        <v>0</v>
      </c>
      <c r="H21" s="58">
        <f>SUM(H22:H24)</f>
        <v>0</v>
      </c>
      <c r="I21" s="58">
        <f>SUM(I22:I24)</f>
        <v>0</v>
      </c>
      <c r="J21" s="59">
        <f t="shared" si="6"/>
        <v>0</v>
      </c>
      <c r="K21" s="58">
        <f>SUM(K22:K24)</f>
        <v>0</v>
      </c>
      <c r="L21" s="58">
        <f>SUM(L22:L24)</f>
        <v>0</v>
      </c>
      <c r="M21" s="58">
        <f>SUM(M22:M24)</f>
        <v>0</v>
      </c>
      <c r="N21" s="59">
        <f t="shared" si="7"/>
        <v>0</v>
      </c>
      <c r="O21" s="59">
        <f t="shared" ref="O21:U21" si="11">SUM(O22:O24)</f>
        <v>6224554858.8199997</v>
      </c>
      <c r="P21" s="59">
        <f t="shared" si="11"/>
        <v>1487294</v>
      </c>
      <c r="Q21" s="59">
        <f t="shared" si="11"/>
        <v>68514192</v>
      </c>
      <c r="R21" s="59">
        <f t="shared" si="11"/>
        <v>6294556344.8199997</v>
      </c>
      <c r="S21" s="58">
        <f t="shared" si="11"/>
        <v>5948335277.0330009</v>
      </c>
      <c r="T21" s="58">
        <f t="shared" si="11"/>
        <v>672342.5</v>
      </c>
      <c r="U21" s="58">
        <f t="shared" si="11"/>
        <v>0</v>
      </c>
      <c r="V21" s="59">
        <f t="shared" si="9"/>
        <v>5949007619.5330009</v>
      </c>
      <c r="W21" s="58">
        <f>SUM(W22:W24)</f>
        <v>276219581.78699839</v>
      </c>
      <c r="X21" s="58">
        <f>SUM(X22:X24)</f>
        <v>814951.5</v>
      </c>
      <c r="Y21" s="58">
        <f>SUM(Y22:Y24)</f>
        <v>68514192</v>
      </c>
      <c r="Z21" s="58">
        <f>SUM(Z22:Z24)</f>
        <v>345548725.28699839</v>
      </c>
      <c r="AA21" s="66"/>
      <c r="AB21" s="60">
        <f t="shared" si="2"/>
        <v>0.9556242031676202</v>
      </c>
      <c r="AC21" s="60">
        <f t="shared" si="2"/>
        <v>0.45205756225736138</v>
      </c>
      <c r="AD21" s="60">
        <f t="shared" si="2"/>
        <v>0</v>
      </c>
      <c r="AE21" s="60">
        <f t="shared" si="2"/>
        <v>0.9451035614970128</v>
      </c>
      <c r="AF21" s="54">
        <f>+Z21-'[1]all fund-by IOUs-current'!AC1978</f>
        <v>0</v>
      </c>
    </row>
    <row r="22" spans="1:256" s="55" customFormat="1" ht="13.5">
      <c r="B22" s="50" t="s">
        <v>29</v>
      </c>
      <c r="C22" s="51">
        <f>+'[1]all fund-by IOUs-current'!F1979</f>
        <v>5825095154.8199997</v>
      </c>
      <c r="D22" s="51">
        <f>+[2]CURRENT!G1978</f>
        <v>0</v>
      </c>
      <c r="E22" s="51">
        <f>+[2]CURRENT!H1978</f>
        <v>0</v>
      </c>
      <c r="F22" s="52">
        <f t="shared" si="5"/>
        <v>5825095154.8199997</v>
      </c>
      <c r="G22" s="51">
        <f>+'[1]all fund-by IOUs-current'!J1979</f>
        <v>0</v>
      </c>
      <c r="H22" s="51">
        <f>+[2]CURRENT!K1978</f>
        <v>0</v>
      </c>
      <c r="I22" s="51">
        <f>+[2]CURRENT!L1978</f>
        <v>0</v>
      </c>
      <c r="J22" s="52">
        <f t="shared" si="6"/>
        <v>0</v>
      </c>
      <c r="K22" s="51">
        <f>+'[1]all fund-by IOUs-current'!N1979</f>
        <v>0</v>
      </c>
      <c r="L22" s="51">
        <f>+[2]CURRENT!O1978</f>
        <v>0</v>
      </c>
      <c r="M22" s="51">
        <f>+[2]CURRENT!P1978</f>
        <v>0</v>
      </c>
      <c r="N22" s="52">
        <f t="shared" si="7"/>
        <v>0</v>
      </c>
      <c r="O22" s="52">
        <f t="shared" ref="O22:Q24" si="12">+C22+G22+K22</f>
        <v>5825095154.8199997</v>
      </c>
      <c r="P22" s="52">
        <f t="shared" si="12"/>
        <v>0</v>
      </c>
      <c r="Q22" s="52">
        <f t="shared" si="12"/>
        <v>0</v>
      </c>
      <c r="R22" s="52">
        <f>SUM(O22:Q22)</f>
        <v>5825095154.8199997</v>
      </c>
      <c r="S22" s="51">
        <f>+'[1]all fund-by IOUs-current'!V1979</f>
        <v>5549159687.3500013</v>
      </c>
      <c r="T22" s="51">
        <f>+[2]CURRENT!W1978</f>
        <v>0</v>
      </c>
      <c r="U22" s="51">
        <f>+[2]CURRENT!X1978</f>
        <v>0</v>
      </c>
      <c r="V22" s="52">
        <f t="shared" si="9"/>
        <v>5549159687.3500013</v>
      </c>
      <c r="W22" s="51">
        <f t="shared" ref="W22:Y24" si="13">+O22-S22</f>
        <v>275935467.46999836</v>
      </c>
      <c r="X22" s="51">
        <f t="shared" si="13"/>
        <v>0</v>
      </c>
      <c r="Y22" s="51">
        <f t="shared" si="13"/>
        <v>0</v>
      </c>
      <c r="Z22" s="52">
        <f>SUM(W22:Y22)</f>
        <v>275935467.46999836</v>
      </c>
      <c r="AA22" s="13"/>
      <c r="AB22" s="53">
        <f t="shared" si="2"/>
        <v>0.95262987811595246</v>
      </c>
      <c r="AC22" s="53" t="str">
        <f t="shared" si="2"/>
        <v/>
      </c>
      <c r="AD22" s="53" t="str">
        <f t="shared" si="2"/>
        <v/>
      </c>
      <c r="AE22" s="53">
        <f t="shared" si="2"/>
        <v>0.95262987811595246</v>
      </c>
      <c r="AF22" s="54">
        <f>+Z22-'[1]all fund-by IOUs-current'!AC1979</f>
        <v>0</v>
      </c>
    </row>
    <row r="23" spans="1:256" s="55" customFormat="1" ht="13.5">
      <c r="B23" s="50" t="s">
        <v>30</v>
      </c>
      <c r="C23" s="51">
        <f>+'[1]all fund-by IOUs-current'!F1980</f>
        <v>399459704</v>
      </c>
      <c r="D23" s="51">
        <f>+[2]CURRENT!G1979</f>
        <v>0</v>
      </c>
      <c r="E23" s="51">
        <f>+[2]CURRENT!H1979</f>
        <v>0</v>
      </c>
      <c r="F23" s="52">
        <f t="shared" si="5"/>
        <v>399459704</v>
      </c>
      <c r="G23" s="51">
        <f>+'[1]all fund-by IOUs-current'!J1980</f>
        <v>0</v>
      </c>
      <c r="H23" s="51">
        <f>+[2]CURRENT!K1979</f>
        <v>0</v>
      </c>
      <c r="I23" s="51">
        <f>+[2]CURRENT!L1979</f>
        <v>0</v>
      </c>
      <c r="J23" s="52">
        <f t="shared" si="6"/>
        <v>0</v>
      </c>
      <c r="K23" s="51">
        <f>+'[1]all fund-by IOUs-current'!N1980</f>
        <v>0</v>
      </c>
      <c r="L23" s="51">
        <f>+[2]CURRENT!O1979</f>
        <v>0</v>
      </c>
      <c r="M23" s="51">
        <f>+[2]CURRENT!P1979</f>
        <v>0</v>
      </c>
      <c r="N23" s="52">
        <f t="shared" si="7"/>
        <v>0</v>
      </c>
      <c r="O23" s="52">
        <f t="shared" si="12"/>
        <v>399459704</v>
      </c>
      <c r="P23" s="52">
        <f t="shared" si="12"/>
        <v>0</v>
      </c>
      <c r="Q23" s="52">
        <f t="shared" si="12"/>
        <v>0</v>
      </c>
      <c r="R23" s="52">
        <f>SUM(O23:Q23)</f>
        <v>399459704</v>
      </c>
      <c r="S23" s="51">
        <f>+'[1]all fund-by IOUs-current'!V1980</f>
        <v>399175589.68299997</v>
      </c>
      <c r="T23" s="51">
        <f>+[2]CURRENT!W1979</f>
        <v>0</v>
      </c>
      <c r="U23" s="51">
        <f>+[2]CURRENT!X1979</f>
        <v>0</v>
      </c>
      <c r="V23" s="52">
        <f t="shared" si="9"/>
        <v>399175589.68299997</v>
      </c>
      <c r="W23" s="51">
        <f t="shared" si="13"/>
        <v>284114.31700003147</v>
      </c>
      <c r="X23" s="51">
        <f t="shared" si="13"/>
        <v>0</v>
      </c>
      <c r="Y23" s="51">
        <f t="shared" si="13"/>
        <v>0</v>
      </c>
      <c r="Z23" s="52">
        <f>SUM(W23:Y23)</f>
        <v>284114.31700003147</v>
      </c>
      <c r="AA23" s="13"/>
      <c r="AB23" s="53">
        <f t="shared" si="2"/>
        <v>0.99928875349840041</v>
      </c>
      <c r="AC23" s="53" t="str">
        <f t="shared" si="2"/>
        <v/>
      </c>
      <c r="AD23" s="53" t="str">
        <f t="shared" si="2"/>
        <v/>
      </c>
      <c r="AE23" s="53">
        <f t="shared" si="2"/>
        <v>0.99928875349840041</v>
      </c>
      <c r="AF23" s="54">
        <f>+Z23-'[1]all fund-by IOUs-current'!AC1980</f>
        <v>0</v>
      </c>
    </row>
    <row r="24" spans="1:256" s="55" customFormat="1" ht="13.5">
      <c r="B24" s="50" t="s">
        <v>31</v>
      </c>
      <c r="C24" s="51">
        <f>+'[1]all fund-by IOUs-current'!F1981</f>
        <v>0</v>
      </c>
      <c r="D24" s="51">
        <f>+'[1]all fund-by IOUs-current'!G1981</f>
        <v>1487294</v>
      </c>
      <c r="E24" s="51">
        <f>+'[1]all fund-by IOUs-current'!H1981</f>
        <v>68514192</v>
      </c>
      <c r="F24" s="52">
        <f t="shared" si="5"/>
        <v>70001486</v>
      </c>
      <c r="G24" s="51">
        <f>+'[1]all fund-by IOUs-current'!J1981</f>
        <v>0</v>
      </c>
      <c r="H24" s="51">
        <f>+'[1]all fund-by IOUs-current'!K1981</f>
        <v>0</v>
      </c>
      <c r="I24" s="51">
        <f>+'[1]all fund-by IOUs-current'!L1981</f>
        <v>0</v>
      </c>
      <c r="J24" s="52">
        <f t="shared" si="6"/>
        <v>0</v>
      </c>
      <c r="K24" s="51">
        <f>+'[1]all fund-by IOUs-current'!N1981</f>
        <v>0</v>
      </c>
      <c r="L24" s="51">
        <f>+'[1]all fund-by IOUs-current'!O1981</f>
        <v>0</v>
      </c>
      <c r="M24" s="51">
        <f>+'[1]all fund-by IOUs-current'!P1981</f>
        <v>0</v>
      </c>
      <c r="N24" s="52">
        <f t="shared" si="7"/>
        <v>0</v>
      </c>
      <c r="O24" s="52">
        <f t="shared" si="12"/>
        <v>0</v>
      </c>
      <c r="P24" s="52">
        <f t="shared" si="12"/>
        <v>1487294</v>
      </c>
      <c r="Q24" s="52">
        <f t="shared" si="12"/>
        <v>68514192</v>
      </c>
      <c r="R24" s="52">
        <f>SUM(O24:Q24)</f>
        <v>70001486</v>
      </c>
      <c r="S24" s="51">
        <f>+'[1]all fund-by IOUs-current'!V1981</f>
        <v>0</v>
      </c>
      <c r="T24" s="51">
        <f>+'[1]all fund-by IOUs-current'!W1981</f>
        <v>672342.5</v>
      </c>
      <c r="U24" s="51">
        <f>+'[1]all fund-by IOUs-current'!X1981</f>
        <v>0</v>
      </c>
      <c r="V24" s="52">
        <f t="shared" si="9"/>
        <v>672342.5</v>
      </c>
      <c r="W24" s="51">
        <f t="shared" si="13"/>
        <v>0</v>
      </c>
      <c r="X24" s="51">
        <f t="shared" si="13"/>
        <v>814951.5</v>
      </c>
      <c r="Y24" s="51">
        <f t="shared" si="13"/>
        <v>68514192</v>
      </c>
      <c r="Z24" s="52">
        <f>SUM(W24:Y24)</f>
        <v>69329143.5</v>
      </c>
      <c r="AA24" s="13"/>
      <c r="AB24" s="53" t="str">
        <f t="shared" si="2"/>
        <v/>
      </c>
      <c r="AC24" s="53">
        <f t="shared" si="2"/>
        <v>0.45205756225736138</v>
      </c>
      <c r="AD24" s="53">
        <f t="shared" si="2"/>
        <v>0</v>
      </c>
      <c r="AE24" s="53">
        <f t="shared" si="2"/>
        <v>9.6046889633171501E-3</v>
      </c>
      <c r="AF24" s="54">
        <f>+Z24-'[1]all fund-by IOUs-current'!AC1981</f>
        <v>0</v>
      </c>
    </row>
    <row r="25" spans="1:256" s="61" customFormat="1" ht="13.5">
      <c r="B25" s="57" t="s">
        <v>20</v>
      </c>
      <c r="C25" s="58">
        <f>+C21+C14</f>
        <v>7404151584.04</v>
      </c>
      <c r="D25" s="58">
        <f>+D21+D14</f>
        <v>178407101</v>
      </c>
      <c r="E25" s="58">
        <f>+E21+E14</f>
        <v>941789192</v>
      </c>
      <c r="F25" s="59">
        <f t="shared" si="5"/>
        <v>8524347877.04</v>
      </c>
      <c r="G25" s="58">
        <f>+G21+G14</f>
        <v>0</v>
      </c>
      <c r="H25" s="58">
        <f>+H21+H14</f>
        <v>0</v>
      </c>
      <c r="I25" s="58">
        <f>+I21+I14</f>
        <v>0</v>
      </c>
      <c r="J25" s="59">
        <f t="shared" si="6"/>
        <v>0</v>
      </c>
      <c r="K25" s="58">
        <f>+K21+K14</f>
        <v>0</v>
      </c>
      <c r="L25" s="58">
        <f>+L21+L14</f>
        <v>0</v>
      </c>
      <c r="M25" s="58">
        <f>+M21+M14</f>
        <v>0</v>
      </c>
      <c r="N25" s="59">
        <f t="shared" si="7"/>
        <v>0</v>
      </c>
      <c r="O25" s="58">
        <f t="shared" ref="O25:U25" si="14">+O21+O14</f>
        <v>7404151584.04</v>
      </c>
      <c r="P25" s="58">
        <f t="shared" si="14"/>
        <v>178407101</v>
      </c>
      <c r="Q25" s="58">
        <f t="shared" si="14"/>
        <v>941789192</v>
      </c>
      <c r="R25" s="58">
        <f t="shared" si="14"/>
        <v>8524347877.04</v>
      </c>
      <c r="S25" s="58">
        <f t="shared" si="14"/>
        <v>7090967766.2090015</v>
      </c>
      <c r="T25" s="58">
        <f t="shared" si="14"/>
        <v>140518700.65000001</v>
      </c>
      <c r="U25" s="58">
        <f t="shared" si="14"/>
        <v>871208435.17000008</v>
      </c>
      <c r="V25" s="59">
        <f t="shared" si="9"/>
        <v>8102694902.0290012</v>
      </c>
      <c r="W25" s="58">
        <f>+W21+W14</f>
        <v>313183817.8309983</v>
      </c>
      <c r="X25" s="58">
        <f>+X21+X14</f>
        <v>37888400.349999994</v>
      </c>
      <c r="Y25" s="58">
        <f>+Y21+Y14</f>
        <v>70580756.829999924</v>
      </c>
      <c r="Z25" s="58">
        <f>+Z21+Z14</f>
        <v>421652975.01099825</v>
      </c>
      <c r="AA25" s="13"/>
      <c r="AB25" s="60">
        <f t="shared" si="2"/>
        <v>0.95770159291361878</v>
      </c>
      <c r="AC25" s="60">
        <f t="shared" si="2"/>
        <v>0.78762952742559278</v>
      </c>
      <c r="AD25" s="60">
        <f t="shared" si="2"/>
        <v>0.92505673517009324</v>
      </c>
      <c r="AE25" s="60">
        <f t="shared" si="2"/>
        <v>0.95053545665977512</v>
      </c>
      <c r="AF25" s="67"/>
    </row>
    <row r="26" spans="1:256" s="69" customFormat="1" ht="17.25" customHeight="1" thickBot="1">
      <c r="B26" s="70" t="s">
        <v>32</v>
      </c>
      <c r="C26" s="71">
        <f t="shared" ref="C26:AA26" si="15">+C11+C25</f>
        <v>17937365584.040001</v>
      </c>
      <c r="D26" s="71">
        <f t="shared" si="15"/>
        <v>29228438583</v>
      </c>
      <c r="E26" s="71">
        <f t="shared" si="15"/>
        <v>17517853542</v>
      </c>
      <c r="F26" s="71">
        <f t="shared" si="15"/>
        <v>64683657709.040001</v>
      </c>
      <c r="G26" s="71">
        <f t="shared" si="15"/>
        <v>488569083.75999999</v>
      </c>
      <c r="H26" s="71">
        <f t="shared" si="15"/>
        <v>-488569083.75999999</v>
      </c>
      <c r="I26" s="71">
        <f t="shared" si="15"/>
        <v>-320600000</v>
      </c>
      <c r="J26" s="71">
        <f t="shared" si="15"/>
        <v>-320600000</v>
      </c>
      <c r="K26" s="71">
        <f t="shared" si="15"/>
        <v>0</v>
      </c>
      <c r="L26" s="71">
        <f t="shared" si="15"/>
        <v>-2.384185791015625E-7</v>
      </c>
      <c r="M26" s="71">
        <f t="shared" si="15"/>
        <v>0</v>
      </c>
      <c r="N26" s="71">
        <f t="shared" si="15"/>
        <v>-2.384185791015625E-7</v>
      </c>
      <c r="O26" s="71">
        <f t="shared" si="15"/>
        <v>18425934667.799999</v>
      </c>
      <c r="P26" s="71">
        <f t="shared" si="15"/>
        <v>28739869499.240002</v>
      </c>
      <c r="Q26" s="71">
        <f t="shared" si="15"/>
        <v>17197253542</v>
      </c>
      <c r="R26" s="71">
        <f t="shared" si="15"/>
        <v>64363057709.040001</v>
      </c>
      <c r="S26" s="71">
        <f t="shared" si="15"/>
        <v>18032405251.922005</v>
      </c>
      <c r="T26" s="71">
        <f t="shared" si="15"/>
        <v>24801750147.235001</v>
      </c>
      <c r="U26" s="71">
        <f t="shared" si="15"/>
        <v>13087210790.65</v>
      </c>
      <c r="V26" s="71">
        <f t="shared" si="15"/>
        <v>55921366189.806999</v>
      </c>
      <c r="W26" s="71">
        <f t="shared" si="15"/>
        <v>393529415.87799728</v>
      </c>
      <c r="X26" s="71">
        <f t="shared" si="15"/>
        <v>3938119352.0050011</v>
      </c>
      <c r="Y26" s="71">
        <f t="shared" si="15"/>
        <v>4110042751.3500004</v>
      </c>
      <c r="Z26" s="71">
        <f t="shared" si="15"/>
        <v>8441691519.2329998</v>
      </c>
      <c r="AA26" s="71">
        <f t="shared" si="15"/>
        <v>0</v>
      </c>
      <c r="AB26" s="72">
        <f t="shared" si="2"/>
        <v>0.97864263479856461</v>
      </c>
      <c r="AC26" s="72">
        <f t="shared" si="2"/>
        <v>0.86297365226000278</v>
      </c>
      <c r="AD26" s="72">
        <f t="shared" si="2"/>
        <v>0.76100586402868076</v>
      </c>
      <c r="AE26" s="72">
        <f t="shared" si="2"/>
        <v>0.86884259667409591</v>
      </c>
      <c r="AF26" s="73">
        <f>+Z26-'[1]all fund-by IOUs-current'!AC1988</f>
        <v>0</v>
      </c>
      <c r="AG26" s="74">
        <f>+AE26-'[1]all fund-by IOUs-current'!AI1988</f>
        <v>0</v>
      </c>
    </row>
    <row r="27" spans="1:256">
      <c r="C27" s="75"/>
      <c r="D27" s="75"/>
      <c r="E27" s="75"/>
      <c r="F27" s="76"/>
      <c r="G27" s="75"/>
      <c r="H27" s="75"/>
      <c r="I27" s="75"/>
      <c r="J27" s="76"/>
      <c r="K27" s="75"/>
      <c r="L27" s="75"/>
      <c r="M27" s="75"/>
      <c r="N27" s="76"/>
      <c r="O27" s="76"/>
      <c r="P27" s="76"/>
      <c r="Q27" s="76"/>
      <c r="R27" s="76"/>
      <c r="S27" s="75"/>
      <c r="T27" s="75"/>
      <c r="U27" s="75"/>
      <c r="V27" s="76"/>
      <c r="W27" s="75"/>
      <c r="X27" s="75"/>
      <c r="Y27" s="75"/>
      <c r="Z27" s="75"/>
      <c r="AA27" s="13"/>
      <c r="AB27" s="77" t="str">
        <f t="shared" si="2"/>
        <v/>
      </c>
      <c r="AC27" s="77" t="str">
        <f t="shared" si="2"/>
        <v/>
      </c>
      <c r="AD27" s="77" t="str">
        <f t="shared" si="2"/>
        <v/>
      </c>
      <c r="AE27" s="77" t="str">
        <f t="shared" si="2"/>
        <v/>
      </c>
    </row>
    <row r="28" spans="1:256" s="44" customFormat="1">
      <c r="A28" s="38" t="s">
        <v>33</v>
      </c>
      <c r="B28" s="39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13"/>
      <c r="AB28" s="41" t="str">
        <f t="shared" si="2"/>
        <v/>
      </c>
      <c r="AC28" s="41" t="str">
        <f t="shared" si="2"/>
        <v/>
      </c>
      <c r="AD28" s="41" t="str">
        <f t="shared" si="2"/>
        <v/>
      </c>
      <c r="AE28" s="41" t="str">
        <f t="shared" si="2"/>
        <v/>
      </c>
      <c r="AF28" s="42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</row>
    <row r="29" spans="1:256" s="46" customFormat="1" ht="13.5">
      <c r="A29" s="45" t="s">
        <v>17</v>
      </c>
      <c r="B29" s="78"/>
      <c r="C29" s="63"/>
      <c r="D29" s="63"/>
      <c r="E29" s="63"/>
      <c r="F29" s="64">
        <f t="shared" ref="F29:F40" si="16">SUM(C29:E29)</f>
        <v>0</v>
      </c>
      <c r="G29" s="63"/>
      <c r="H29" s="63"/>
      <c r="I29" s="63"/>
      <c r="J29" s="64">
        <f t="shared" ref="J29:J40" si="17">SUM(G29:I29)</f>
        <v>0</v>
      </c>
      <c r="K29" s="63"/>
      <c r="L29" s="63"/>
      <c r="M29" s="63"/>
      <c r="N29" s="64">
        <f t="shared" ref="N29:N40" si="18">SUM(K29:M29)</f>
        <v>0</v>
      </c>
      <c r="O29" s="64"/>
      <c r="P29" s="64"/>
      <c r="Q29" s="64"/>
      <c r="R29" s="64"/>
      <c r="S29" s="63"/>
      <c r="T29" s="63"/>
      <c r="U29" s="63"/>
      <c r="V29" s="64">
        <f t="shared" ref="V29:V40" si="19">SUM(S29:U29)</f>
        <v>0</v>
      </c>
      <c r="W29" s="63"/>
      <c r="X29" s="63"/>
      <c r="Y29" s="63"/>
      <c r="Z29" s="63"/>
      <c r="AA29" s="13"/>
      <c r="AB29" s="65" t="str">
        <f t="shared" si="2"/>
        <v/>
      </c>
      <c r="AC29" s="65" t="str">
        <f t="shared" si="2"/>
        <v/>
      </c>
      <c r="AD29" s="65" t="str">
        <f t="shared" si="2"/>
        <v/>
      </c>
      <c r="AE29" s="65" t="str">
        <f t="shared" si="2"/>
        <v/>
      </c>
    </row>
    <row r="30" spans="1:256" s="55" customFormat="1" ht="13.5">
      <c r="A30" s="49"/>
      <c r="B30" s="50" t="s">
        <v>18</v>
      </c>
      <c r="C30" s="51">
        <f>+'[1]all funds by IOUs-CONAP'!F1964</f>
        <v>0</v>
      </c>
      <c r="D30" s="51">
        <f>+'[1]all funds by IOUs-CONAP'!G1964</f>
        <v>3761509330.0289998</v>
      </c>
      <c r="E30" s="51">
        <f>+'[1]all funds by IOUs-CONAP'!H1964</f>
        <v>4595156983.46</v>
      </c>
      <c r="F30" s="52">
        <f t="shared" si="16"/>
        <v>8356666313.4890003</v>
      </c>
      <c r="G30" s="51">
        <f>+'[1]all funds by IOUs-CONAP'!J1964</f>
        <v>0</v>
      </c>
      <c r="H30" s="51">
        <f>+'[1]all funds by IOUs-CONAP'!K1964</f>
        <v>0</v>
      </c>
      <c r="I30" s="51">
        <f>+'[1]all funds by IOUs-CONAP'!L1964</f>
        <v>0</v>
      </c>
      <c r="J30" s="52">
        <f t="shared" si="17"/>
        <v>0</v>
      </c>
      <c r="K30" s="51">
        <f>+'[1]all funds by IOUs-CONAP'!N1964</f>
        <v>0</v>
      </c>
      <c r="L30" s="51">
        <f>+'[1]all funds by IOUs-CONAP'!O1964</f>
        <v>0</v>
      </c>
      <c r="M30" s="51">
        <f>+'[1]all funds by IOUs-CONAP'!P1964</f>
        <v>0</v>
      </c>
      <c r="N30" s="52">
        <f t="shared" si="18"/>
        <v>0</v>
      </c>
      <c r="O30" s="52">
        <f t="shared" ref="O30:Q31" si="20">+C30+G30+K30</f>
        <v>0</v>
      </c>
      <c r="P30" s="52">
        <f t="shared" si="20"/>
        <v>3761509330.0289998</v>
      </c>
      <c r="Q30" s="52">
        <f t="shared" si="20"/>
        <v>4595156983.46</v>
      </c>
      <c r="R30" s="52">
        <f>SUM(O30:Q30)</f>
        <v>8356666313.4890003</v>
      </c>
      <c r="S30" s="51">
        <f>+'[1]all funds by IOUs-CONAP'!V1964</f>
        <v>0</v>
      </c>
      <c r="T30" s="51">
        <f>+'[1]all funds by IOUs-CONAP'!W1964</f>
        <v>3528424596.3400002</v>
      </c>
      <c r="U30" s="51">
        <f>+'[1]all funds by IOUs-CONAP'!X1964</f>
        <v>4256965653.71</v>
      </c>
      <c r="V30" s="52">
        <f t="shared" si="19"/>
        <v>7785390250.0500002</v>
      </c>
      <c r="W30" s="51">
        <f t="shared" ref="W30:Y31" si="21">+O30-S30</f>
        <v>0</v>
      </c>
      <c r="X30" s="51">
        <f t="shared" si="21"/>
        <v>233084733.68899965</v>
      </c>
      <c r="Y30" s="51">
        <f t="shared" si="21"/>
        <v>338191329.75</v>
      </c>
      <c r="Z30" s="52">
        <f>SUM(W30:Y30)</f>
        <v>571276063.43899965</v>
      </c>
      <c r="AA30" s="13"/>
      <c r="AB30" s="53" t="str">
        <f t="shared" si="2"/>
        <v/>
      </c>
      <c r="AC30" s="53">
        <f t="shared" si="2"/>
        <v>0.93803425347686098</v>
      </c>
      <c r="AD30" s="53">
        <f t="shared" si="2"/>
        <v>0.92640266024266416</v>
      </c>
      <c r="AE30" s="53">
        <f t="shared" si="2"/>
        <v>0.9316382822996212</v>
      </c>
      <c r="AF30" s="79">
        <f>+Z30-'[1]all funds by IOUs-CONAP'!AC1964</f>
        <v>0</v>
      </c>
    </row>
    <row r="31" spans="1:256" s="55" customFormat="1" ht="13.5">
      <c r="A31" s="49"/>
      <c r="B31" s="50" t="s">
        <v>19</v>
      </c>
      <c r="C31" s="51">
        <f>+'[1]all funds by IOUs-CONAP'!F1965</f>
        <v>0</v>
      </c>
      <c r="D31" s="51">
        <f>+'[1]all funds by IOUs-CONAP'!G1965</f>
        <v>102182.54</v>
      </c>
      <c r="E31" s="51">
        <f>+'[1]all funds by IOUs-CONAP'!H1965</f>
        <v>0</v>
      </c>
      <c r="F31" s="52">
        <f t="shared" si="16"/>
        <v>102182.54</v>
      </c>
      <c r="G31" s="51">
        <f>+'[1]all funds by IOUs-CONAP'!J1965</f>
        <v>0</v>
      </c>
      <c r="H31" s="51">
        <f>+'[1]all funds by IOUs-CONAP'!K1965</f>
        <v>0</v>
      </c>
      <c r="I31" s="51">
        <f>+'[1]all funds by IOUs-CONAP'!L1965</f>
        <v>0</v>
      </c>
      <c r="J31" s="52">
        <f t="shared" si="17"/>
        <v>0</v>
      </c>
      <c r="K31" s="51">
        <f>+'[1]all funds by IOUs-CONAP'!N1965</f>
        <v>0</v>
      </c>
      <c r="L31" s="51">
        <f>+'[1]all funds by IOUs-CONAP'!O1965</f>
        <v>0</v>
      </c>
      <c r="M31" s="51">
        <f>+'[1]all funds by IOUs-CONAP'!P1965</f>
        <v>0</v>
      </c>
      <c r="N31" s="52">
        <f t="shared" si="18"/>
        <v>0</v>
      </c>
      <c r="O31" s="52">
        <f t="shared" si="20"/>
        <v>0</v>
      </c>
      <c r="P31" s="52">
        <f t="shared" si="20"/>
        <v>102182.54</v>
      </c>
      <c r="Q31" s="52">
        <f t="shared" si="20"/>
        <v>0</v>
      </c>
      <c r="R31" s="52">
        <f>SUM(O31:Q31)</f>
        <v>102182.54</v>
      </c>
      <c r="S31" s="51">
        <f>+'[1]all funds by IOUs-CONAP'!V1965</f>
        <v>0</v>
      </c>
      <c r="T31" s="51">
        <f>+'[1]all funds by IOUs-CONAP'!W1965</f>
        <v>101047.48</v>
      </c>
      <c r="U31" s="51">
        <f>+'[1]all funds by IOUs-CONAP'!X1965</f>
        <v>0</v>
      </c>
      <c r="V31" s="52">
        <f t="shared" si="19"/>
        <v>101047.48</v>
      </c>
      <c r="W31" s="51">
        <f t="shared" si="21"/>
        <v>0</v>
      </c>
      <c r="X31" s="51">
        <f t="shared" si="21"/>
        <v>1135.0599999999977</v>
      </c>
      <c r="Y31" s="51">
        <f t="shared" si="21"/>
        <v>0</v>
      </c>
      <c r="Z31" s="52">
        <f>SUM(W31:Y31)</f>
        <v>1135.0599999999977</v>
      </c>
      <c r="AA31" s="13"/>
      <c r="AB31" s="53" t="str">
        <f t="shared" si="2"/>
        <v/>
      </c>
      <c r="AC31" s="53">
        <f t="shared" si="2"/>
        <v>0.98889184003451081</v>
      </c>
      <c r="AD31" s="53" t="str">
        <f t="shared" si="2"/>
        <v/>
      </c>
      <c r="AE31" s="53">
        <f t="shared" si="2"/>
        <v>0.98889184003451081</v>
      </c>
      <c r="AF31" s="79">
        <f>+Z31-'[1]all funds by IOUs-CONAP'!AC1965</f>
        <v>0</v>
      </c>
    </row>
    <row r="32" spans="1:256" s="61" customFormat="1" ht="13.5">
      <c r="A32" s="56"/>
      <c r="B32" s="57" t="s">
        <v>20</v>
      </c>
      <c r="C32" s="58">
        <f>SUM(C30:C31)</f>
        <v>0</v>
      </c>
      <c r="D32" s="58">
        <f>SUM(D30:D31)</f>
        <v>3761611512.5689998</v>
      </c>
      <c r="E32" s="58">
        <f>SUM(E30:E31)</f>
        <v>4595156983.46</v>
      </c>
      <c r="F32" s="59">
        <f t="shared" si="16"/>
        <v>8356768496.0289993</v>
      </c>
      <c r="G32" s="58">
        <f>SUM(G30:G31)</f>
        <v>0</v>
      </c>
      <c r="H32" s="58">
        <f>SUM(H30:H31)</f>
        <v>0</v>
      </c>
      <c r="I32" s="58">
        <f>SUM(I30:I31)</f>
        <v>0</v>
      </c>
      <c r="J32" s="59">
        <f t="shared" si="17"/>
        <v>0</v>
      </c>
      <c r="K32" s="58">
        <f>SUM(K30:K31)</f>
        <v>0</v>
      </c>
      <c r="L32" s="58">
        <f>SUM(L30:L31)</f>
        <v>0</v>
      </c>
      <c r="M32" s="58">
        <f>SUM(M30:M31)</f>
        <v>0</v>
      </c>
      <c r="N32" s="59">
        <f t="shared" si="18"/>
        <v>0</v>
      </c>
      <c r="O32" s="59">
        <f t="shared" ref="O32:U32" si="22">SUM(O30:O31)</f>
        <v>0</v>
      </c>
      <c r="P32" s="59">
        <f t="shared" si="22"/>
        <v>3761611512.5689998</v>
      </c>
      <c r="Q32" s="59">
        <f t="shared" si="22"/>
        <v>4595156983.46</v>
      </c>
      <c r="R32" s="59">
        <f t="shared" si="22"/>
        <v>8356768496.0290003</v>
      </c>
      <c r="S32" s="58">
        <f t="shared" si="22"/>
        <v>0</v>
      </c>
      <c r="T32" s="58">
        <f t="shared" si="22"/>
        <v>3528525643.8200002</v>
      </c>
      <c r="U32" s="58">
        <f t="shared" si="22"/>
        <v>4256965653.71</v>
      </c>
      <c r="V32" s="59">
        <f t="shared" si="19"/>
        <v>7785491297.5300007</v>
      </c>
      <c r="W32" s="58">
        <f>SUM(W30:W31)</f>
        <v>0</v>
      </c>
      <c r="X32" s="58">
        <f>SUM(X30:X31)</f>
        <v>233085868.74899966</v>
      </c>
      <c r="Y32" s="58">
        <f>SUM(Y30:Y31)</f>
        <v>338191329.75</v>
      </c>
      <c r="Z32" s="58">
        <f>SUM(Z30:Z31)</f>
        <v>571277198.4989996</v>
      </c>
      <c r="AA32" s="13"/>
      <c r="AB32" s="60" t="str">
        <f t="shared" si="2"/>
        <v/>
      </c>
      <c r="AC32" s="60">
        <f t="shared" si="2"/>
        <v>0.93803563500107079</v>
      </c>
      <c r="AD32" s="60">
        <f t="shared" si="2"/>
        <v>0.92640266024266416</v>
      </c>
      <c r="AE32" s="60">
        <f t="shared" si="2"/>
        <v>0.93163898236854814</v>
      </c>
      <c r="AF32" s="79">
        <f>+Z32-'[1]all funds by IOUs-CONAP'!AC1966</f>
        <v>0</v>
      </c>
    </row>
    <row r="33" spans="1:42" s="55" customFormat="1" ht="13.5">
      <c r="A33" s="49"/>
      <c r="B33" s="49"/>
      <c r="C33" s="62"/>
      <c r="D33" s="62"/>
      <c r="E33" s="62"/>
      <c r="F33" s="52">
        <f t="shared" si="16"/>
        <v>0</v>
      </c>
      <c r="G33" s="62"/>
      <c r="H33" s="62"/>
      <c r="I33" s="62"/>
      <c r="J33" s="52">
        <f t="shared" si="17"/>
        <v>0</v>
      </c>
      <c r="K33" s="62"/>
      <c r="L33" s="62"/>
      <c r="M33" s="62"/>
      <c r="N33" s="52">
        <f t="shared" si="18"/>
        <v>0</v>
      </c>
      <c r="O33" s="52"/>
      <c r="P33" s="52"/>
      <c r="Q33" s="52"/>
      <c r="R33" s="52"/>
      <c r="S33" s="62"/>
      <c r="T33" s="62"/>
      <c r="U33" s="62"/>
      <c r="V33" s="52">
        <f t="shared" si="19"/>
        <v>0</v>
      </c>
      <c r="W33" s="62"/>
      <c r="X33" s="62"/>
      <c r="Y33" s="62"/>
      <c r="Z33" s="62"/>
      <c r="AA33" s="13"/>
      <c r="AB33" s="53" t="str">
        <f t="shared" si="2"/>
        <v/>
      </c>
      <c r="AC33" s="53" t="str">
        <f t="shared" si="2"/>
        <v/>
      </c>
      <c r="AD33" s="53" t="str">
        <f t="shared" si="2"/>
        <v/>
      </c>
      <c r="AE33" s="53" t="str">
        <f t="shared" si="2"/>
        <v/>
      </c>
    </row>
    <row r="34" spans="1:42" s="81" customFormat="1" ht="13.5">
      <c r="A34" s="80"/>
      <c r="B34" s="80" t="s">
        <v>28</v>
      </c>
      <c r="C34" s="62"/>
      <c r="D34" s="62"/>
      <c r="E34" s="62"/>
      <c r="F34" s="52">
        <f t="shared" si="16"/>
        <v>0</v>
      </c>
      <c r="G34" s="62"/>
      <c r="H34" s="62"/>
      <c r="I34" s="62"/>
      <c r="J34" s="52">
        <f t="shared" si="17"/>
        <v>0</v>
      </c>
      <c r="K34" s="62"/>
      <c r="L34" s="62"/>
      <c r="M34" s="62"/>
      <c r="N34" s="52">
        <f t="shared" si="18"/>
        <v>0</v>
      </c>
      <c r="O34" s="52"/>
      <c r="P34" s="52"/>
      <c r="Q34" s="52"/>
      <c r="R34" s="52"/>
      <c r="S34" s="62"/>
      <c r="T34" s="62"/>
      <c r="U34" s="62"/>
      <c r="V34" s="52">
        <f t="shared" si="19"/>
        <v>0</v>
      </c>
      <c r="W34" s="62"/>
      <c r="X34" s="62"/>
      <c r="Y34" s="62"/>
      <c r="Z34" s="62"/>
      <c r="AA34" s="13"/>
      <c r="AB34" s="53" t="str">
        <f t="shared" si="2"/>
        <v/>
      </c>
      <c r="AC34" s="53" t="str">
        <f t="shared" si="2"/>
        <v/>
      </c>
      <c r="AD34" s="53" t="str">
        <f t="shared" si="2"/>
        <v/>
      </c>
      <c r="AE34" s="53" t="str">
        <f t="shared" si="2"/>
        <v/>
      </c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</row>
    <row r="35" spans="1:42" s="55" customFormat="1" ht="13.5">
      <c r="A35" s="49"/>
      <c r="B35" s="50" t="s">
        <v>34</v>
      </c>
      <c r="C35" s="51">
        <f>+'[1]all funds by IOUs-CONAP'!F1982</f>
        <v>0</v>
      </c>
      <c r="D35" s="51">
        <f>+'[1]all funds by IOUs-CONAP'!G1982</f>
        <v>330200</v>
      </c>
      <c r="E35" s="51">
        <f>+'[1]all funds by IOUs-CONAP'!H1982</f>
        <v>0</v>
      </c>
      <c r="F35" s="52">
        <f t="shared" si="16"/>
        <v>330200</v>
      </c>
      <c r="G35" s="51">
        <f>+'[1]all funds by IOUs-CONAP'!J1982</f>
        <v>0</v>
      </c>
      <c r="H35" s="51">
        <f>+'[1]all funds by IOUs-CONAP'!K1982</f>
        <v>0</v>
      </c>
      <c r="I35" s="51">
        <f>+'[1]all funds by IOUs-CONAP'!L1982</f>
        <v>0</v>
      </c>
      <c r="J35" s="52">
        <f t="shared" si="17"/>
        <v>0</v>
      </c>
      <c r="K35" s="51">
        <f>+'[1]all funds by IOUs-CONAP'!N1982</f>
        <v>0</v>
      </c>
      <c r="L35" s="51">
        <f>+'[1]all funds by IOUs-CONAP'!O1982</f>
        <v>0</v>
      </c>
      <c r="M35" s="51">
        <f>+'[1]all funds by IOUs-CONAP'!P1982</f>
        <v>0</v>
      </c>
      <c r="N35" s="52">
        <f t="shared" si="18"/>
        <v>0</v>
      </c>
      <c r="O35" s="52">
        <f t="shared" ref="O35:Q36" si="23">+C35+G35+K35</f>
        <v>0</v>
      </c>
      <c r="P35" s="52">
        <f t="shared" si="23"/>
        <v>330200</v>
      </c>
      <c r="Q35" s="52">
        <f t="shared" si="23"/>
        <v>0</v>
      </c>
      <c r="R35" s="52">
        <f>SUM(O35:Q35)</f>
        <v>330200</v>
      </c>
      <c r="S35" s="51">
        <f>+'[1]all funds by IOUs-CONAP'!V1982</f>
        <v>0</v>
      </c>
      <c r="T35" s="51">
        <f>+'[1]all funds by IOUs-CONAP'!W1982</f>
        <v>246005</v>
      </c>
      <c r="U35" s="51">
        <f>+'[1]all funds by IOUs-CONAP'!X1982</f>
        <v>0</v>
      </c>
      <c r="V35" s="52">
        <f t="shared" si="19"/>
        <v>246005</v>
      </c>
      <c r="W35" s="51">
        <f t="shared" ref="W35:Y36" si="24">+O35-S35</f>
        <v>0</v>
      </c>
      <c r="X35" s="51">
        <f t="shared" si="24"/>
        <v>84195</v>
      </c>
      <c r="Y35" s="51">
        <f t="shared" si="24"/>
        <v>0</v>
      </c>
      <c r="Z35" s="52">
        <f>SUM(W35:Y35)</f>
        <v>84195</v>
      </c>
      <c r="AA35" s="13"/>
      <c r="AB35" s="53" t="str">
        <f t="shared" si="2"/>
        <v/>
      </c>
      <c r="AC35" s="53">
        <f t="shared" si="2"/>
        <v>0.74501817080557242</v>
      </c>
      <c r="AD35" s="53" t="str">
        <f t="shared" si="2"/>
        <v/>
      </c>
      <c r="AE35" s="53">
        <f t="shared" si="2"/>
        <v>0.74501817080557242</v>
      </c>
      <c r="AF35" s="79">
        <f>+Z35-'[1]all funds by IOUs-CONAP'!AC1982</f>
        <v>0</v>
      </c>
    </row>
    <row r="36" spans="1:42" s="55" customFormat="1" ht="13.5">
      <c r="A36" s="49"/>
      <c r="B36" s="50" t="s">
        <v>31</v>
      </c>
      <c r="C36" s="51">
        <f>+'[1]all funds by IOUs-CONAP'!F1980</f>
        <v>0</v>
      </c>
      <c r="D36" s="51">
        <f>+'[1]all funds by IOUs-CONAP'!G1980</f>
        <v>89418900</v>
      </c>
      <c r="E36" s="51">
        <f>+'[1]all funds by IOUs-CONAP'!H1980</f>
        <v>0</v>
      </c>
      <c r="F36" s="52">
        <f t="shared" si="16"/>
        <v>89418900</v>
      </c>
      <c r="G36" s="51">
        <f>+'[1]all funds by IOUs-CONAP'!J1980</f>
        <v>0</v>
      </c>
      <c r="H36" s="51">
        <f>+'[1]all funds by IOUs-CONAP'!K1980</f>
        <v>0</v>
      </c>
      <c r="I36" s="51">
        <f>+'[1]all funds by IOUs-CONAP'!L1980</f>
        <v>0</v>
      </c>
      <c r="J36" s="52">
        <f t="shared" si="17"/>
        <v>0</v>
      </c>
      <c r="K36" s="51">
        <f>+'[1]all funds by IOUs-CONAP'!N1980</f>
        <v>0</v>
      </c>
      <c r="L36" s="51">
        <f>+'[1]all funds by IOUs-CONAP'!O1980</f>
        <v>0</v>
      </c>
      <c r="M36" s="51">
        <f>+'[1]all funds by IOUs-CONAP'!P1980</f>
        <v>0</v>
      </c>
      <c r="N36" s="52">
        <f t="shared" si="18"/>
        <v>0</v>
      </c>
      <c r="O36" s="52">
        <f t="shared" si="23"/>
        <v>0</v>
      </c>
      <c r="P36" s="52">
        <f t="shared" si="23"/>
        <v>89418900</v>
      </c>
      <c r="Q36" s="52">
        <f t="shared" si="23"/>
        <v>0</v>
      </c>
      <c r="R36" s="52">
        <f>SUM(O36:Q36)</f>
        <v>89418900</v>
      </c>
      <c r="S36" s="51">
        <f>+'[1]all funds by IOUs-CONAP'!V1980</f>
        <v>0</v>
      </c>
      <c r="T36" s="51">
        <f>+'[1]all funds by IOUs-CONAP'!W1980</f>
        <v>89418900</v>
      </c>
      <c r="U36" s="51">
        <f>+'[1]all funds by IOUs-CONAP'!X1980</f>
        <v>0</v>
      </c>
      <c r="V36" s="52">
        <f t="shared" si="19"/>
        <v>89418900</v>
      </c>
      <c r="W36" s="51">
        <f t="shared" si="24"/>
        <v>0</v>
      </c>
      <c r="X36" s="51">
        <f t="shared" si="24"/>
        <v>0</v>
      </c>
      <c r="Y36" s="51">
        <f t="shared" si="24"/>
        <v>0</v>
      </c>
      <c r="Z36" s="52">
        <f>SUM(W36:Y36)</f>
        <v>0</v>
      </c>
      <c r="AA36" s="13"/>
      <c r="AB36" s="53" t="str">
        <f t="shared" si="2"/>
        <v/>
      </c>
      <c r="AC36" s="53">
        <f t="shared" si="2"/>
        <v>1</v>
      </c>
      <c r="AD36" s="53" t="str">
        <f t="shared" si="2"/>
        <v/>
      </c>
      <c r="AE36" s="53">
        <f t="shared" si="2"/>
        <v>1</v>
      </c>
      <c r="AF36" s="79">
        <f>+Z36-'[1]all funds by IOUs-CONAP'!AC1980</f>
        <v>0</v>
      </c>
    </row>
    <row r="37" spans="1:42" s="61" customFormat="1" ht="13.5">
      <c r="A37" s="56"/>
      <c r="B37" s="57" t="s">
        <v>20</v>
      </c>
      <c r="C37" s="58">
        <f>SUM(C35:C36)</f>
        <v>0</v>
      </c>
      <c r="D37" s="58">
        <f>SUM(D35:D36)</f>
        <v>89749100</v>
      </c>
      <c r="E37" s="58">
        <f>SUM(E35:E36)</f>
        <v>0</v>
      </c>
      <c r="F37" s="59">
        <f t="shared" si="16"/>
        <v>89749100</v>
      </c>
      <c r="G37" s="58">
        <f>SUM(G35:G36)</f>
        <v>0</v>
      </c>
      <c r="H37" s="58">
        <f>SUM(H35:H36)</f>
        <v>0</v>
      </c>
      <c r="I37" s="58">
        <f>SUM(I35:I36)</f>
        <v>0</v>
      </c>
      <c r="J37" s="59">
        <f t="shared" si="17"/>
        <v>0</v>
      </c>
      <c r="K37" s="58">
        <f>SUM(K35:K36)</f>
        <v>0</v>
      </c>
      <c r="L37" s="58">
        <f>SUM(L35:L36)</f>
        <v>0</v>
      </c>
      <c r="M37" s="58">
        <f>SUM(M35:M36)</f>
        <v>0</v>
      </c>
      <c r="N37" s="59">
        <f t="shared" si="18"/>
        <v>0</v>
      </c>
      <c r="O37" s="58">
        <f t="shared" ref="O37:U37" si="25">SUM(O35:O36)</f>
        <v>0</v>
      </c>
      <c r="P37" s="58">
        <f t="shared" si="25"/>
        <v>89749100</v>
      </c>
      <c r="Q37" s="58">
        <f t="shared" si="25"/>
        <v>0</v>
      </c>
      <c r="R37" s="58">
        <f t="shared" si="25"/>
        <v>89749100</v>
      </c>
      <c r="S37" s="58">
        <f t="shared" si="25"/>
        <v>0</v>
      </c>
      <c r="T37" s="58">
        <f t="shared" si="25"/>
        <v>89664905</v>
      </c>
      <c r="U37" s="58">
        <f t="shared" si="25"/>
        <v>0</v>
      </c>
      <c r="V37" s="59">
        <f t="shared" si="19"/>
        <v>89664905</v>
      </c>
      <c r="W37" s="58">
        <f>SUM(W35:W36)</f>
        <v>0</v>
      </c>
      <c r="X37" s="58">
        <f>SUM(X35:X36)</f>
        <v>84195</v>
      </c>
      <c r="Y37" s="58">
        <f>SUM(Y35:Y36)</f>
        <v>0</v>
      </c>
      <c r="Z37" s="58">
        <f>SUM(Z35:Z36)</f>
        <v>84195</v>
      </c>
      <c r="AA37" s="13"/>
      <c r="AB37" s="60" t="str">
        <f t="shared" si="2"/>
        <v/>
      </c>
      <c r="AC37" s="60">
        <f t="shared" si="2"/>
        <v>0.99906188474313395</v>
      </c>
      <c r="AD37" s="60" t="str">
        <f t="shared" si="2"/>
        <v/>
      </c>
      <c r="AE37" s="60">
        <f t="shared" si="2"/>
        <v>0.99906188474313395</v>
      </c>
      <c r="AF37" s="79">
        <f>+Z37-'[1]all funds by IOUs-CONAP'!AC1977</f>
        <v>0</v>
      </c>
    </row>
    <row r="38" spans="1:42" s="69" customFormat="1" ht="14.25" thickBot="1">
      <c r="B38" s="70" t="s">
        <v>15</v>
      </c>
      <c r="C38" s="71">
        <f>+C32+C37</f>
        <v>0</v>
      </c>
      <c r="D38" s="71">
        <f>+D32+D37</f>
        <v>3851360612.5689998</v>
      </c>
      <c r="E38" s="71">
        <f>+E32+E37</f>
        <v>4595156983.46</v>
      </c>
      <c r="F38" s="82">
        <f t="shared" si="16"/>
        <v>8446517596.0289993</v>
      </c>
      <c r="G38" s="71">
        <f>+G32+G37</f>
        <v>0</v>
      </c>
      <c r="H38" s="71">
        <f>+H32+H37</f>
        <v>0</v>
      </c>
      <c r="I38" s="71">
        <f>+I32+I37</f>
        <v>0</v>
      </c>
      <c r="J38" s="82">
        <f t="shared" si="17"/>
        <v>0</v>
      </c>
      <c r="K38" s="71">
        <f>+K32+K37</f>
        <v>0</v>
      </c>
      <c r="L38" s="71">
        <f>+L32+L37</f>
        <v>0</v>
      </c>
      <c r="M38" s="71">
        <f>+M32+M37</f>
        <v>0</v>
      </c>
      <c r="N38" s="82">
        <f t="shared" si="18"/>
        <v>0</v>
      </c>
      <c r="O38" s="71">
        <f t="shared" ref="O38:U38" si="26">+O32+O37</f>
        <v>0</v>
      </c>
      <c r="P38" s="71">
        <f t="shared" si="26"/>
        <v>3851360612.5689998</v>
      </c>
      <c r="Q38" s="71">
        <f t="shared" si="26"/>
        <v>4595156983.46</v>
      </c>
      <c r="R38" s="71">
        <f t="shared" si="26"/>
        <v>8446517596.0290003</v>
      </c>
      <c r="S38" s="71">
        <f t="shared" si="26"/>
        <v>0</v>
      </c>
      <c r="T38" s="71">
        <f t="shared" si="26"/>
        <v>3618190548.8200002</v>
      </c>
      <c r="U38" s="71">
        <f t="shared" si="26"/>
        <v>4256965653.71</v>
      </c>
      <c r="V38" s="82">
        <f t="shared" si="19"/>
        <v>7875156202.5300007</v>
      </c>
      <c r="W38" s="71">
        <f>+W32+W37</f>
        <v>0</v>
      </c>
      <c r="X38" s="71">
        <f>+X32+X37</f>
        <v>233170063.74899966</v>
      </c>
      <c r="Y38" s="71">
        <f>+Y32+Y37</f>
        <v>338191329.75</v>
      </c>
      <c r="Z38" s="71">
        <f>+Z32+Z37</f>
        <v>571361393.4989996</v>
      </c>
      <c r="AA38" s="13"/>
      <c r="AB38" s="72" t="str">
        <f t="shared" si="2"/>
        <v/>
      </c>
      <c r="AC38" s="72">
        <f t="shared" si="2"/>
        <v>0.93945774306668561</v>
      </c>
      <c r="AD38" s="72">
        <f t="shared" si="2"/>
        <v>0.92640266024266416</v>
      </c>
      <c r="AE38" s="72">
        <f t="shared" si="2"/>
        <v>0.93235538942491325</v>
      </c>
      <c r="AF38" s="73">
        <f>+Z38-'[1]all funds by IOUs-CONAP'!AC1987</f>
        <v>0</v>
      </c>
      <c r="AG38" s="74">
        <f>+AE38-'[1]all funds by IOUs-CONAP'!AI1987</f>
        <v>0</v>
      </c>
    </row>
    <row r="39" spans="1:42">
      <c r="C39" s="75"/>
      <c r="D39" s="75"/>
      <c r="E39" s="75"/>
      <c r="F39" s="76">
        <f t="shared" si="16"/>
        <v>0</v>
      </c>
      <c r="G39" s="75"/>
      <c r="H39" s="75"/>
      <c r="I39" s="75"/>
      <c r="J39" s="76">
        <f t="shared" si="17"/>
        <v>0</v>
      </c>
      <c r="K39" s="75"/>
      <c r="L39" s="75"/>
      <c r="M39" s="75"/>
      <c r="N39" s="76">
        <f t="shared" si="18"/>
        <v>0</v>
      </c>
      <c r="O39" s="76"/>
      <c r="P39" s="76"/>
      <c r="Q39" s="76"/>
      <c r="R39" s="76"/>
      <c r="S39" s="75"/>
      <c r="T39" s="75"/>
      <c r="U39" s="75"/>
      <c r="V39" s="76">
        <f t="shared" si="19"/>
        <v>0</v>
      </c>
      <c r="W39" s="75"/>
      <c r="X39" s="75"/>
      <c r="Y39" s="75"/>
      <c r="Z39" s="75"/>
      <c r="AA39" s="13"/>
      <c r="AB39" s="77" t="str">
        <f t="shared" si="2"/>
        <v/>
      </c>
      <c r="AC39" s="77" t="str">
        <f t="shared" si="2"/>
        <v/>
      </c>
      <c r="AD39" s="77" t="str">
        <f t="shared" si="2"/>
        <v/>
      </c>
      <c r="AE39" s="77" t="str">
        <f t="shared" si="2"/>
        <v/>
      </c>
    </row>
    <row r="40" spans="1:42" s="83" customFormat="1" ht="14.25" thickBot="1">
      <c r="B40" s="84" t="s">
        <v>35</v>
      </c>
      <c r="C40" s="85">
        <f>+C38+C26</f>
        <v>17937365584.040001</v>
      </c>
      <c r="D40" s="85">
        <f>+D38+D26</f>
        <v>33079799195.569</v>
      </c>
      <c r="E40" s="85">
        <f>+E38+E26</f>
        <v>22113010525.459999</v>
      </c>
      <c r="F40" s="86">
        <f t="shared" si="16"/>
        <v>73130175305.069</v>
      </c>
      <c r="G40" s="85">
        <f>+G38+G26</f>
        <v>488569083.75999999</v>
      </c>
      <c r="H40" s="85">
        <f>+H38+H26</f>
        <v>-488569083.75999999</v>
      </c>
      <c r="I40" s="85">
        <f>+I38+I26</f>
        <v>-320600000</v>
      </c>
      <c r="J40" s="86">
        <f t="shared" si="17"/>
        <v>-320600000</v>
      </c>
      <c r="K40" s="85">
        <f>+K38+K26</f>
        <v>0</v>
      </c>
      <c r="L40" s="85">
        <f>+L38+L26</f>
        <v>-2.384185791015625E-7</v>
      </c>
      <c r="M40" s="85">
        <f>+M38+M26</f>
        <v>0</v>
      </c>
      <c r="N40" s="86">
        <f t="shared" si="18"/>
        <v>-2.384185791015625E-7</v>
      </c>
      <c r="O40" s="85">
        <f t="shared" ref="O40:U40" si="27">+O38+O26</f>
        <v>18425934667.799999</v>
      </c>
      <c r="P40" s="85">
        <f t="shared" si="27"/>
        <v>32591230111.809002</v>
      </c>
      <c r="Q40" s="85">
        <f t="shared" si="27"/>
        <v>21792410525.459999</v>
      </c>
      <c r="R40" s="85">
        <f t="shared" si="27"/>
        <v>72809575305.069</v>
      </c>
      <c r="S40" s="85">
        <f t="shared" si="27"/>
        <v>18032405251.922005</v>
      </c>
      <c r="T40" s="85">
        <f t="shared" si="27"/>
        <v>28419940696.055</v>
      </c>
      <c r="U40" s="85">
        <f t="shared" si="27"/>
        <v>17344176444.360001</v>
      </c>
      <c r="V40" s="86">
        <f t="shared" si="19"/>
        <v>63796522392.337006</v>
      </c>
      <c r="W40" s="85">
        <f>+W38+W26</f>
        <v>393529415.87799728</v>
      </c>
      <c r="X40" s="85">
        <f>+X38+X26</f>
        <v>4171289415.7540007</v>
      </c>
      <c r="Y40" s="85">
        <f>+Y38+Y26</f>
        <v>4448234081.1000004</v>
      </c>
      <c r="Z40" s="85">
        <f>+Z38+Z26</f>
        <v>9013052912.7319984</v>
      </c>
      <c r="AA40" s="13"/>
      <c r="AB40" s="87">
        <f t="shared" si="2"/>
        <v>0.97864263479856461</v>
      </c>
      <c r="AC40" s="87">
        <f t="shared" si="2"/>
        <v>0.87201190622619085</v>
      </c>
      <c r="AD40" s="87">
        <f t="shared" si="2"/>
        <v>0.79588150306258498</v>
      </c>
      <c r="AE40" s="87">
        <f t="shared" si="2"/>
        <v>0.87621061000606459</v>
      </c>
      <c r="AF40" s="88">
        <f>+Z40-'[1]all fund-by IOUs-current'!AC1988-'[1]all funds by IOUs-CONAP'!AC1987</f>
        <v>2.86102294921875E-6</v>
      </c>
      <c r="AG40" s="89"/>
    </row>
    <row r="41" spans="1:42"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/>
      <c r="P41" s="76"/>
      <c r="Q41" s="76"/>
      <c r="R41" s="76"/>
      <c r="S41" s="75"/>
      <c r="T41" s="75"/>
      <c r="U41" s="75"/>
      <c r="V41" s="75"/>
      <c r="W41" s="75"/>
      <c r="X41" s="75"/>
      <c r="Y41" s="75"/>
      <c r="Z41" s="75"/>
      <c r="AA41" s="13"/>
      <c r="AB41" s="77"/>
      <c r="AC41" s="77"/>
      <c r="AD41" s="77"/>
      <c r="AE41" s="77"/>
    </row>
    <row r="42" spans="1:42">
      <c r="B42" s="90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/>
      <c r="P42" s="76"/>
      <c r="Q42" s="76"/>
      <c r="R42" s="76"/>
      <c r="S42" s="75"/>
      <c r="T42" s="75"/>
      <c r="U42" s="75"/>
      <c r="V42" s="75"/>
      <c r="W42" s="75"/>
      <c r="X42" s="75"/>
      <c r="Y42" s="75"/>
      <c r="Z42" s="75"/>
      <c r="AA42" s="13"/>
      <c r="AB42" s="77"/>
      <c r="AC42" s="77"/>
      <c r="AD42" s="77"/>
      <c r="AE42" s="77"/>
    </row>
    <row r="43" spans="1:42">
      <c r="B43" s="91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/>
      <c r="P43" s="76"/>
      <c r="Q43" s="76"/>
      <c r="R43" s="76"/>
      <c r="S43" s="75"/>
      <c r="T43" s="75"/>
      <c r="U43" s="75"/>
      <c r="V43" s="75"/>
      <c r="W43" s="75"/>
      <c r="X43" s="75"/>
      <c r="Y43" s="75"/>
      <c r="Z43" s="75"/>
      <c r="AA43" s="13"/>
      <c r="AB43" s="77"/>
      <c r="AC43" s="77"/>
      <c r="AD43" s="77"/>
      <c r="AE43" s="77"/>
    </row>
    <row r="44" spans="1:42"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/>
      <c r="P44" s="76"/>
      <c r="Q44" s="76"/>
      <c r="R44" s="76"/>
      <c r="S44" s="75"/>
      <c r="T44" s="75"/>
      <c r="U44" s="75"/>
      <c r="V44" s="75"/>
      <c r="W44" s="75"/>
      <c r="X44" s="75"/>
      <c r="Y44" s="75"/>
      <c r="Z44" s="75"/>
      <c r="AA44" s="13"/>
      <c r="AB44" s="77"/>
      <c r="AC44" s="77"/>
      <c r="AD44" s="77"/>
      <c r="AE44" s="77"/>
    </row>
    <row r="45" spans="1:42"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/>
      <c r="P45" s="76"/>
      <c r="Q45" s="76"/>
      <c r="R45" s="76"/>
      <c r="S45" s="75"/>
      <c r="T45" s="75"/>
      <c r="U45" s="75"/>
      <c r="V45" s="75"/>
      <c r="W45" s="75"/>
      <c r="X45" s="75"/>
      <c r="Y45" s="75"/>
      <c r="Z45" s="75"/>
      <c r="AA45" s="13"/>
      <c r="AB45" s="77"/>
      <c r="AC45" s="77"/>
      <c r="AD45" s="77"/>
      <c r="AE45" s="77"/>
    </row>
    <row r="46" spans="1:42"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/>
      <c r="P46" s="76"/>
      <c r="Q46" s="76"/>
      <c r="R46" s="76"/>
      <c r="S46" s="75"/>
      <c r="T46" s="75"/>
      <c r="U46" s="75"/>
      <c r="V46" s="75"/>
      <c r="W46" s="75"/>
      <c r="X46" s="75"/>
      <c r="Y46" s="75"/>
      <c r="Z46" s="75"/>
      <c r="AA46" s="13"/>
      <c r="AB46" s="77"/>
      <c r="AC46" s="77"/>
      <c r="AD46" s="77"/>
      <c r="AE46" s="77"/>
    </row>
    <row r="47" spans="1:42"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/>
      <c r="P47" s="76"/>
      <c r="Q47" s="76"/>
      <c r="R47" s="76"/>
      <c r="S47" s="75"/>
      <c r="T47" s="75"/>
      <c r="U47" s="75"/>
      <c r="V47" s="75"/>
      <c r="W47" s="75"/>
      <c r="X47" s="75"/>
      <c r="Y47" s="75"/>
      <c r="Z47" s="75"/>
      <c r="AA47" s="13"/>
      <c r="AB47" s="77"/>
      <c r="AC47" s="77"/>
      <c r="AD47" s="77"/>
      <c r="AE47" s="77"/>
    </row>
    <row r="48" spans="1:42"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/>
      <c r="P48" s="76"/>
      <c r="Q48" s="76"/>
      <c r="R48" s="76"/>
      <c r="S48" s="75"/>
      <c r="T48" s="75"/>
      <c r="U48" s="75"/>
      <c r="V48" s="75"/>
      <c r="W48" s="75"/>
      <c r="X48" s="75"/>
      <c r="Y48" s="75"/>
      <c r="Z48" s="75"/>
      <c r="AA48" s="13"/>
      <c r="AB48" s="77"/>
      <c r="AC48" s="77"/>
      <c r="AD48" s="77"/>
      <c r="AE48" s="77"/>
    </row>
    <row r="49" spans="3:31"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/>
      <c r="P49" s="76"/>
      <c r="Q49" s="76"/>
      <c r="R49" s="76"/>
      <c r="S49" s="75"/>
      <c r="T49" s="75"/>
      <c r="U49" s="75"/>
      <c r="V49" s="75"/>
      <c r="W49" s="75"/>
      <c r="X49" s="75"/>
      <c r="Y49" s="75"/>
      <c r="Z49" s="75"/>
      <c r="AA49" s="13"/>
      <c r="AB49" s="77"/>
      <c r="AC49" s="77"/>
      <c r="AD49" s="77"/>
      <c r="AE49" s="77"/>
    </row>
    <row r="50" spans="3:31"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/>
      <c r="P50" s="76"/>
      <c r="Q50" s="76"/>
      <c r="R50" s="76"/>
      <c r="S50" s="75"/>
      <c r="T50" s="75"/>
      <c r="U50" s="75"/>
      <c r="V50" s="75"/>
      <c r="W50" s="75"/>
      <c r="X50" s="75"/>
      <c r="Y50" s="75"/>
      <c r="Z50" s="75"/>
      <c r="AA50" s="13"/>
      <c r="AB50" s="77"/>
      <c r="AC50" s="77"/>
      <c r="AD50" s="77"/>
      <c r="AE50" s="77"/>
    </row>
    <row r="51" spans="3:31"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/>
      <c r="P51" s="76"/>
      <c r="Q51" s="76"/>
      <c r="R51" s="76"/>
      <c r="S51" s="75"/>
      <c r="T51" s="75"/>
      <c r="U51" s="75"/>
      <c r="V51" s="75"/>
      <c r="W51" s="75"/>
      <c r="X51" s="75"/>
      <c r="Y51" s="75"/>
      <c r="Z51" s="75"/>
      <c r="AA51" s="13"/>
      <c r="AB51" s="77"/>
      <c r="AC51" s="77"/>
      <c r="AD51" s="77"/>
      <c r="AE51" s="77"/>
    </row>
    <row r="52" spans="3:31"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/>
      <c r="P52" s="76"/>
      <c r="Q52" s="76"/>
      <c r="R52" s="76"/>
      <c r="S52" s="75"/>
      <c r="T52" s="75"/>
      <c r="U52" s="75"/>
      <c r="V52" s="75"/>
      <c r="W52" s="75"/>
      <c r="X52" s="75"/>
      <c r="Y52" s="75"/>
      <c r="Z52" s="75"/>
      <c r="AA52" s="13"/>
      <c r="AB52" s="77"/>
      <c r="AC52" s="77"/>
      <c r="AD52" s="77"/>
      <c r="AE52" s="77"/>
    </row>
    <row r="53" spans="3:31"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/>
      <c r="P53" s="76"/>
      <c r="Q53" s="76"/>
      <c r="R53" s="76"/>
      <c r="S53" s="75"/>
      <c r="T53" s="75"/>
      <c r="U53" s="75"/>
      <c r="V53" s="75"/>
      <c r="W53" s="75"/>
      <c r="X53" s="75"/>
      <c r="Y53" s="75"/>
      <c r="Z53" s="75"/>
      <c r="AA53" s="13"/>
      <c r="AB53" s="77"/>
      <c r="AC53" s="77"/>
      <c r="AD53" s="77"/>
      <c r="AE53" s="77"/>
    </row>
    <row r="54" spans="3:31"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/>
      <c r="P54" s="76"/>
      <c r="Q54" s="76"/>
      <c r="R54" s="76"/>
      <c r="S54" s="75"/>
      <c r="T54" s="75"/>
      <c r="U54" s="75"/>
      <c r="V54" s="75"/>
      <c r="W54" s="75"/>
      <c r="X54" s="75"/>
      <c r="Y54" s="75"/>
      <c r="Z54" s="75"/>
      <c r="AA54" s="13"/>
      <c r="AB54" s="77"/>
      <c r="AC54" s="77"/>
      <c r="AD54" s="77"/>
      <c r="AE54" s="77"/>
    </row>
    <row r="55" spans="3:31"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/>
      <c r="P55" s="76"/>
      <c r="Q55" s="76"/>
      <c r="R55" s="76"/>
      <c r="S55" s="75"/>
      <c r="T55" s="75"/>
      <c r="U55" s="75"/>
      <c r="V55" s="75"/>
      <c r="W55" s="75"/>
      <c r="X55" s="75"/>
      <c r="Y55" s="75"/>
      <c r="Z55" s="75"/>
      <c r="AA55" s="13"/>
      <c r="AB55" s="77"/>
      <c r="AC55" s="77"/>
      <c r="AD55" s="77"/>
      <c r="AE55" s="77"/>
    </row>
    <row r="56" spans="3:31"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/>
      <c r="P56" s="76"/>
      <c r="Q56" s="76"/>
      <c r="R56" s="76"/>
      <c r="S56" s="75"/>
      <c r="T56" s="75"/>
      <c r="U56" s="75"/>
      <c r="V56" s="75"/>
      <c r="W56" s="75"/>
      <c r="X56" s="75"/>
      <c r="Y56" s="75"/>
      <c r="Z56" s="75"/>
      <c r="AA56" s="13"/>
      <c r="AB56" s="77"/>
      <c r="AC56" s="77"/>
      <c r="AD56" s="77"/>
      <c r="AE56" s="77"/>
    </row>
    <row r="57" spans="3:31"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/>
      <c r="P57" s="76"/>
      <c r="Q57" s="76"/>
      <c r="R57" s="76"/>
      <c r="S57" s="75"/>
      <c r="T57" s="75"/>
      <c r="U57" s="75"/>
      <c r="V57" s="75"/>
      <c r="W57" s="75"/>
      <c r="X57" s="75"/>
      <c r="Y57" s="75"/>
      <c r="Z57" s="75"/>
      <c r="AA57" s="13"/>
      <c r="AB57" s="77"/>
      <c r="AC57" s="77"/>
      <c r="AD57" s="77"/>
      <c r="AE57" s="77"/>
    </row>
    <row r="58" spans="3:31"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/>
      <c r="P58" s="76"/>
      <c r="Q58" s="76"/>
      <c r="R58" s="76"/>
      <c r="S58" s="75"/>
      <c r="T58" s="75"/>
      <c r="U58" s="75"/>
      <c r="V58" s="75"/>
      <c r="W58" s="75"/>
      <c r="X58" s="75"/>
      <c r="Y58" s="75"/>
      <c r="Z58" s="75"/>
      <c r="AA58" s="13"/>
      <c r="AB58" s="77"/>
      <c r="AC58" s="77"/>
      <c r="AD58" s="77"/>
      <c r="AE58" s="77"/>
    </row>
    <row r="59" spans="3:31"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/>
      <c r="P59" s="76"/>
      <c r="Q59" s="76"/>
      <c r="R59" s="76"/>
      <c r="S59" s="75"/>
      <c r="T59" s="75"/>
      <c r="U59" s="75"/>
      <c r="V59" s="75"/>
      <c r="W59" s="75"/>
      <c r="X59" s="75"/>
      <c r="Y59" s="75"/>
      <c r="Z59" s="75"/>
      <c r="AA59" s="13"/>
      <c r="AB59" s="77"/>
      <c r="AC59" s="77"/>
      <c r="AD59" s="77"/>
      <c r="AE59" s="77"/>
    </row>
    <row r="60" spans="3:31"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/>
      <c r="P60" s="76"/>
      <c r="Q60" s="76"/>
      <c r="R60" s="76"/>
      <c r="S60" s="75"/>
      <c r="T60" s="75"/>
      <c r="U60" s="75"/>
      <c r="V60" s="75"/>
      <c r="W60" s="75"/>
      <c r="X60" s="75"/>
      <c r="Y60" s="75"/>
      <c r="Z60" s="75"/>
      <c r="AA60" s="13"/>
      <c r="AB60" s="77"/>
      <c r="AC60" s="77"/>
      <c r="AD60" s="77"/>
      <c r="AE60" s="77"/>
    </row>
    <row r="61" spans="3:31"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/>
      <c r="P61" s="76"/>
      <c r="Q61" s="76"/>
      <c r="R61" s="76"/>
      <c r="S61" s="75"/>
      <c r="T61" s="75"/>
      <c r="U61" s="75"/>
      <c r="V61" s="75"/>
      <c r="W61" s="75"/>
      <c r="X61" s="75"/>
      <c r="Y61" s="75"/>
      <c r="Z61" s="75"/>
      <c r="AA61" s="13"/>
      <c r="AB61" s="77"/>
      <c r="AC61" s="77"/>
      <c r="AD61" s="77"/>
      <c r="AE61" s="77"/>
    </row>
    <row r="62" spans="3:31"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/>
      <c r="P62" s="76"/>
      <c r="Q62" s="76"/>
      <c r="R62" s="76"/>
      <c r="S62" s="75"/>
      <c r="T62" s="75"/>
      <c r="U62" s="75"/>
      <c r="V62" s="75"/>
      <c r="W62" s="75"/>
      <c r="X62" s="75"/>
      <c r="Y62" s="75"/>
      <c r="Z62" s="75"/>
      <c r="AA62" s="13"/>
      <c r="AB62" s="77"/>
      <c r="AC62" s="77"/>
      <c r="AD62" s="77"/>
      <c r="AE62" s="77"/>
    </row>
    <row r="63" spans="3:31"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/>
      <c r="P63" s="76"/>
      <c r="Q63" s="76"/>
      <c r="R63" s="76"/>
      <c r="S63" s="75"/>
      <c r="T63" s="75"/>
      <c r="U63" s="75"/>
      <c r="V63" s="75"/>
      <c r="W63" s="75"/>
      <c r="X63" s="75"/>
      <c r="Y63" s="75"/>
      <c r="Z63" s="75"/>
      <c r="AA63" s="13"/>
      <c r="AB63" s="77"/>
      <c r="AC63" s="77"/>
      <c r="AD63" s="77"/>
      <c r="AE63" s="77"/>
    </row>
    <row r="64" spans="3:31"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/>
      <c r="P64" s="76"/>
      <c r="Q64" s="76"/>
      <c r="R64" s="76"/>
      <c r="S64" s="75"/>
      <c r="T64" s="75"/>
      <c r="U64" s="75"/>
      <c r="V64" s="75"/>
      <c r="W64" s="75"/>
      <c r="X64" s="75"/>
      <c r="Y64" s="75"/>
      <c r="Z64" s="75"/>
      <c r="AA64" s="13"/>
      <c r="AB64" s="77"/>
      <c r="AC64" s="77"/>
      <c r="AD64" s="77"/>
      <c r="AE64" s="77"/>
    </row>
    <row r="65" spans="3:31"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/>
      <c r="P65" s="76"/>
      <c r="Q65" s="76"/>
      <c r="R65" s="76"/>
      <c r="S65" s="75"/>
      <c r="T65" s="75"/>
      <c r="U65" s="75"/>
      <c r="V65" s="75"/>
      <c r="W65" s="75"/>
      <c r="X65" s="75"/>
      <c r="Y65" s="75"/>
      <c r="Z65" s="75"/>
      <c r="AA65" s="13"/>
      <c r="AB65" s="77"/>
      <c r="AC65" s="77"/>
      <c r="AD65" s="77"/>
      <c r="AE65" s="77"/>
    </row>
    <row r="66" spans="3:31"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/>
      <c r="P66" s="76"/>
      <c r="Q66" s="76"/>
      <c r="R66" s="76"/>
      <c r="S66" s="75"/>
      <c r="T66" s="75"/>
      <c r="U66" s="75"/>
      <c r="V66" s="75"/>
      <c r="W66" s="75"/>
      <c r="X66" s="75"/>
      <c r="Y66" s="75"/>
      <c r="Z66" s="75"/>
      <c r="AA66" s="13"/>
      <c r="AB66" s="77"/>
      <c r="AC66" s="77"/>
      <c r="AD66" s="77"/>
      <c r="AE66" s="77"/>
    </row>
    <row r="67" spans="3:31"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/>
      <c r="P67" s="76"/>
      <c r="Q67" s="76"/>
      <c r="R67" s="76"/>
      <c r="S67" s="75"/>
      <c r="T67" s="75"/>
      <c r="U67" s="75"/>
      <c r="V67" s="75"/>
      <c r="W67" s="75"/>
      <c r="X67" s="75"/>
      <c r="Y67" s="75"/>
      <c r="Z67" s="75"/>
      <c r="AA67" s="13"/>
      <c r="AB67" s="77"/>
      <c r="AC67" s="77"/>
      <c r="AD67" s="77"/>
      <c r="AE67" s="77"/>
    </row>
    <row r="68" spans="3:31"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/>
      <c r="P68" s="76"/>
      <c r="Q68" s="76"/>
      <c r="R68" s="76"/>
      <c r="S68" s="75"/>
      <c r="T68" s="75"/>
      <c r="U68" s="75"/>
      <c r="V68" s="75"/>
      <c r="W68" s="75"/>
      <c r="X68" s="75"/>
      <c r="Y68" s="75"/>
      <c r="Z68" s="75"/>
      <c r="AA68" s="13"/>
      <c r="AB68" s="77"/>
      <c r="AC68" s="77"/>
      <c r="AD68" s="77"/>
      <c r="AE68" s="77"/>
    </row>
    <row r="69" spans="3:31"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/>
      <c r="P69" s="76"/>
      <c r="Q69" s="76"/>
      <c r="R69" s="76"/>
      <c r="S69" s="75"/>
      <c r="T69" s="75"/>
      <c r="U69" s="75"/>
      <c r="V69" s="75"/>
      <c r="W69" s="75"/>
      <c r="X69" s="75"/>
      <c r="Y69" s="75"/>
      <c r="Z69" s="75"/>
      <c r="AA69" s="13"/>
      <c r="AB69" s="77"/>
      <c r="AC69" s="77"/>
      <c r="AD69" s="77"/>
      <c r="AE69" s="77"/>
    </row>
    <row r="70" spans="3:31"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/>
      <c r="P70" s="76"/>
      <c r="Q70" s="76"/>
      <c r="R70" s="76"/>
      <c r="S70" s="75"/>
      <c r="T70" s="75"/>
      <c r="U70" s="75"/>
      <c r="V70" s="75"/>
      <c r="W70" s="75"/>
      <c r="X70" s="75"/>
      <c r="Y70" s="75"/>
      <c r="Z70" s="75"/>
      <c r="AA70" s="13"/>
      <c r="AB70" s="77"/>
      <c r="AC70" s="77"/>
      <c r="AD70" s="77"/>
      <c r="AE70" s="77"/>
    </row>
    <row r="71" spans="3:31"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/>
      <c r="P71" s="76"/>
      <c r="Q71" s="76"/>
      <c r="R71" s="76"/>
      <c r="S71" s="75"/>
      <c r="T71" s="75"/>
      <c r="U71" s="75"/>
      <c r="V71" s="75"/>
      <c r="W71" s="75"/>
      <c r="X71" s="75"/>
      <c r="Y71" s="75"/>
      <c r="Z71" s="75"/>
      <c r="AA71" s="13"/>
      <c r="AB71" s="77"/>
      <c r="AC71" s="77"/>
      <c r="AD71" s="77"/>
      <c r="AE71" s="77"/>
    </row>
    <row r="72" spans="3:31"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6"/>
      <c r="P72" s="76"/>
      <c r="Q72" s="76"/>
      <c r="R72" s="76"/>
      <c r="S72" s="75"/>
      <c r="T72" s="75"/>
      <c r="U72" s="75"/>
      <c r="V72" s="75"/>
      <c r="W72" s="75"/>
      <c r="X72" s="75"/>
      <c r="Y72" s="75"/>
      <c r="Z72" s="75"/>
      <c r="AA72" s="13"/>
      <c r="AB72" s="77"/>
      <c r="AC72" s="77"/>
      <c r="AD72" s="77"/>
      <c r="AE72" s="77"/>
    </row>
    <row r="73" spans="3:31"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/>
      <c r="P73" s="76"/>
      <c r="Q73" s="76"/>
      <c r="R73" s="76"/>
      <c r="S73" s="75"/>
      <c r="T73" s="75"/>
      <c r="U73" s="75"/>
      <c r="V73" s="75"/>
      <c r="W73" s="75"/>
      <c r="X73" s="75"/>
      <c r="Y73" s="75"/>
      <c r="Z73" s="75"/>
      <c r="AA73" s="13"/>
      <c r="AB73" s="77"/>
      <c r="AC73" s="77"/>
      <c r="AD73" s="77"/>
      <c r="AE73" s="77"/>
    </row>
    <row r="74" spans="3:31"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/>
      <c r="P74" s="76"/>
      <c r="Q74" s="76"/>
      <c r="R74" s="76"/>
      <c r="S74" s="75"/>
      <c r="T74" s="75"/>
      <c r="U74" s="75"/>
      <c r="V74" s="75"/>
      <c r="W74" s="75"/>
      <c r="X74" s="75"/>
      <c r="Y74" s="75"/>
      <c r="Z74" s="75"/>
      <c r="AA74" s="13"/>
      <c r="AB74" s="77"/>
      <c r="AC74" s="77"/>
      <c r="AD74" s="77"/>
      <c r="AE74" s="77"/>
    </row>
    <row r="75" spans="3:31"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/>
      <c r="P75" s="76"/>
      <c r="Q75" s="76"/>
      <c r="R75" s="76"/>
      <c r="S75" s="75"/>
      <c r="T75" s="75"/>
      <c r="U75" s="75"/>
      <c r="V75" s="75"/>
      <c r="W75" s="75"/>
      <c r="X75" s="75"/>
      <c r="Y75" s="75"/>
      <c r="Z75" s="75"/>
      <c r="AA75" s="13"/>
      <c r="AB75" s="77"/>
      <c r="AC75" s="77"/>
      <c r="AD75" s="77"/>
      <c r="AE75" s="77"/>
    </row>
    <row r="76" spans="3:31">
      <c r="AA76" s="13"/>
    </row>
    <row r="77" spans="3:31">
      <c r="AA77" s="13"/>
    </row>
  </sheetData>
  <mergeCells count="8">
    <mergeCell ref="W5:Z5"/>
    <mergeCell ref="AB5:AE5"/>
    <mergeCell ref="A5:B6"/>
    <mergeCell ref="C5:F5"/>
    <mergeCell ref="G5:J5"/>
    <mergeCell ref="K5:N5"/>
    <mergeCell ref="O5:R5"/>
    <mergeCell ref="S5:V5"/>
  </mergeCells>
  <pageMargins left="0.33" right="0.17" top="0.75" bottom="0.75" header="0.3" footer="0.3"/>
  <pageSetup paperSize="14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Detailed by PAP,IOUs - conap</vt:lpstr>
      <vt:lpstr>Details by PAP,IOUs -current</vt:lpstr>
      <vt:lpstr>SUMM-DOHWIDE</vt:lpstr>
      <vt:lpstr>'Detailed by PAP,IOUs - conap'!Print_Area</vt:lpstr>
      <vt:lpstr>'Details by PAP,IOUs -current'!Print_Area</vt:lpstr>
      <vt:lpstr>'SUMM-DOHWIDE'!Print_Area</vt:lpstr>
      <vt:lpstr>'Detailed by PAP,IOUs - conap'!Print_Titles</vt:lpstr>
      <vt:lpstr>'Details by PAP,IOUs -current'!Print_Titles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abcastro</dc:creator>
  <cp:lastModifiedBy>abcastro</cp:lastModifiedBy>
  <dcterms:created xsi:type="dcterms:W3CDTF">2016-03-14T02:24:33Z</dcterms:created>
  <dcterms:modified xsi:type="dcterms:W3CDTF">2016-03-14T02:26:26Z</dcterms:modified>
</cp:coreProperties>
</file>